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codeName="ThisWorkbook" hidePivotFieldList="1"/>
  <mc:AlternateContent xmlns:mc="http://schemas.openxmlformats.org/markup-compatibility/2006">
    <mc:Choice Requires="x15">
      <x15ac:absPath xmlns:x15ac="http://schemas.microsoft.com/office/spreadsheetml/2010/11/ac" url="/Users/hpm519/Desktop/red team summit deck/"/>
    </mc:Choice>
  </mc:AlternateContent>
  <bookViews>
    <workbookView xWindow="40" yWindow="460" windowWidth="28720" windowHeight="17460" tabRatio="500"/>
  </bookViews>
  <sheets>
    <sheet name="Operations" sheetId="9" r:id="rId1"/>
    <sheet name="Operation Details" sheetId="2" r:id="rId2"/>
    <sheet name="Schedule" sheetId="3" r:id="rId3"/>
    <sheet name="Red Team Analysis" sheetId="7" r:id="rId4"/>
    <sheet name="Leadership Analysis" sheetId="12" r:id="rId5"/>
  </sheets>
  <definedNames>
    <definedName name="_xlnm._FilterDatabase" localSheetId="4" hidden="1">'Leadership Analysis'!$W$1:$Y$1</definedName>
    <definedName name="_xlnm._FilterDatabase" localSheetId="0" hidden="1">Operations!$A$25:$E$42</definedName>
    <definedName name="_xlnm._FilterDatabase" localSheetId="3" hidden="1">'Red Team Analysis'!$W$1:$AA$1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3" i="12" l="1"/>
  <c r="X4" i="12"/>
  <c r="X5" i="12"/>
  <c r="X6" i="12"/>
  <c r="X7" i="12"/>
  <c r="X8" i="12"/>
  <c r="X9" i="12"/>
  <c r="X10" i="12"/>
  <c r="X11" i="12"/>
  <c r="X12" i="12"/>
  <c r="X13" i="12"/>
  <c r="X14" i="12"/>
  <c r="X15" i="12"/>
  <c r="X16" i="12"/>
  <c r="X17" i="12"/>
  <c r="X18" i="12"/>
  <c r="X19" i="12"/>
  <c r="X20" i="12"/>
  <c r="X21" i="12"/>
  <c r="X22" i="12"/>
  <c r="X2" i="12"/>
  <c r="B45" i="7"/>
  <c r="B46" i="7"/>
  <c r="B47" i="7"/>
  <c r="B48" i="7"/>
  <c r="B49" i="7"/>
  <c r="B50" i="7"/>
  <c r="B51" i="7"/>
  <c r="B52" i="7"/>
  <c r="B53" i="7"/>
  <c r="B54" i="7"/>
  <c r="B55" i="7"/>
  <c r="B56" i="7"/>
  <c r="B57" i="7"/>
  <c r="B58" i="7"/>
  <c r="B59" i="7"/>
  <c r="B60" i="7"/>
  <c r="B61" i="7"/>
  <c r="B62" i="7"/>
  <c r="B65" i="7"/>
  <c r="C45" i="7"/>
  <c r="C46" i="7"/>
  <c r="C47" i="7"/>
  <c r="C48" i="7"/>
  <c r="C49" i="7"/>
  <c r="C50" i="7"/>
  <c r="C51" i="7"/>
  <c r="C52" i="7"/>
  <c r="C53" i="7"/>
  <c r="C54" i="7"/>
  <c r="C55" i="7"/>
  <c r="C56" i="7"/>
  <c r="C57" i="7"/>
  <c r="C58" i="7"/>
  <c r="C59" i="7"/>
  <c r="C60" i="7"/>
  <c r="C61" i="7"/>
  <c r="C62" i="7"/>
  <c r="C65" i="7"/>
  <c r="D45" i="7"/>
  <c r="D46" i="7"/>
  <c r="D47" i="7"/>
  <c r="D48" i="7"/>
  <c r="D49" i="7"/>
  <c r="D50" i="7"/>
  <c r="D51" i="7"/>
  <c r="D52" i="7"/>
  <c r="D53" i="7"/>
  <c r="D54" i="7"/>
  <c r="D55" i="7"/>
  <c r="D56" i="7"/>
  <c r="D57" i="7"/>
  <c r="D58" i="7"/>
  <c r="D59" i="7"/>
  <c r="D60" i="7"/>
  <c r="D61" i="7"/>
  <c r="D62" i="7"/>
  <c r="D65" i="7"/>
  <c r="E45" i="7"/>
  <c r="E46" i="7"/>
  <c r="E47" i="7"/>
  <c r="E48" i="7"/>
  <c r="E49" i="7"/>
  <c r="E50" i="7"/>
  <c r="E51" i="7"/>
  <c r="E52" i="7"/>
  <c r="E53" i="7"/>
  <c r="E54" i="7"/>
  <c r="E55" i="7"/>
  <c r="E56" i="7"/>
  <c r="E57" i="7"/>
  <c r="E58" i="7"/>
  <c r="E59" i="7"/>
  <c r="E60" i="7"/>
  <c r="E61" i="7"/>
  <c r="E62" i="7"/>
  <c r="E65" i="7"/>
  <c r="F45" i="7"/>
  <c r="F46" i="7"/>
  <c r="F47" i="7"/>
  <c r="F48" i="7"/>
  <c r="F49" i="7"/>
  <c r="F50" i="7"/>
  <c r="F51" i="7"/>
  <c r="F52" i="7"/>
  <c r="F53" i="7"/>
  <c r="F54" i="7"/>
  <c r="F55" i="7"/>
  <c r="F56" i="7"/>
  <c r="F57" i="7"/>
  <c r="F58" i="7"/>
  <c r="F59" i="7"/>
  <c r="F60" i="7"/>
  <c r="F61" i="7"/>
  <c r="F62" i="7"/>
  <c r="F65" i="7"/>
  <c r="G45" i="7"/>
  <c r="G46" i="7"/>
  <c r="G47" i="7"/>
  <c r="G48" i="7"/>
  <c r="G49" i="7"/>
  <c r="G50" i="7"/>
  <c r="G51" i="7"/>
  <c r="G52" i="7"/>
  <c r="G53" i="7"/>
  <c r="G54" i="7"/>
  <c r="G55" i="7"/>
  <c r="G56" i="7"/>
  <c r="G57" i="7"/>
  <c r="G58" i="7"/>
  <c r="G59" i="7"/>
  <c r="G60" i="7"/>
  <c r="G61" i="7"/>
  <c r="G62" i="7"/>
  <c r="G65" i="7"/>
  <c r="H45" i="7"/>
  <c r="H46" i="7"/>
  <c r="H47" i="7"/>
  <c r="H48" i="7"/>
  <c r="H49" i="7"/>
  <c r="H50" i="7"/>
  <c r="H51" i="7"/>
  <c r="H52" i="7"/>
  <c r="H53" i="7"/>
  <c r="H54" i="7"/>
  <c r="H55" i="7"/>
  <c r="H56" i="7"/>
  <c r="H57" i="7"/>
  <c r="H58" i="7"/>
  <c r="H59" i="7"/>
  <c r="H60" i="7"/>
  <c r="H61" i="7"/>
  <c r="H62" i="7"/>
  <c r="H65" i="7"/>
  <c r="I45" i="7"/>
  <c r="I46" i="7"/>
  <c r="I47" i="7"/>
  <c r="I48" i="7"/>
  <c r="I49" i="7"/>
  <c r="I50" i="7"/>
  <c r="I51" i="7"/>
  <c r="I52" i="7"/>
  <c r="I53" i="7"/>
  <c r="I54" i="7"/>
  <c r="I55" i="7"/>
  <c r="I56" i="7"/>
  <c r="I57" i="7"/>
  <c r="I58" i="7"/>
  <c r="I59" i="7"/>
  <c r="I60" i="7"/>
  <c r="I61" i="7"/>
  <c r="I62" i="7"/>
  <c r="I65" i="7"/>
  <c r="J45" i="7"/>
  <c r="J46" i="7"/>
  <c r="J47" i="7"/>
  <c r="J48" i="7"/>
  <c r="J49" i="7"/>
  <c r="J50" i="7"/>
  <c r="J51" i="7"/>
  <c r="J52" i="7"/>
  <c r="J53" i="7"/>
  <c r="J54" i="7"/>
  <c r="J55" i="7"/>
  <c r="J56" i="7"/>
  <c r="J57" i="7"/>
  <c r="J58" i="7"/>
  <c r="J59" i="7"/>
  <c r="J60" i="7"/>
  <c r="J61" i="7"/>
  <c r="J62" i="7"/>
  <c r="J65" i="7"/>
  <c r="K45" i="7"/>
  <c r="K46" i="7"/>
  <c r="K47" i="7"/>
  <c r="K48" i="7"/>
  <c r="K49" i="7"/>
  <c r="K50" i="7"/>
  <c r="K51" i="7"/>
  <c r="K52" i="7"/>
  <c r="K53" i="7"/>
  <c r="K54" i="7"/>
  <c r="K55" i="7"/>
  <c r="K56" i="7"/>
  <c r="K57" i="7"/>
  <c r="K58" i="7"/>
  <c r="K59" i="7"/>
  <c r="K60" i="7"/>
  <c r="K61" i="7"/>
  <c r="K62" i="7"/>
  <c r="K65" i="7"/>
  <c r="L45" i="7"/>
  <c r="L46" i="7"/>
  <c r="L47" i="7"/>
  <c r="L48" i="7"/>
  <c r="L49" i="7"/>
  <c r="L50" i="7"/>
  <c r="L51" i="7"/>
  <c r="L52" i="7"/>
  <c r="L53" i="7"/>
  <c r="L54" i="7"/>
  <c r="L55" i="7"/>
  <c r="L56" i="7"/>
  <c r="L57" i="7"/>
  <c r="L58" i="7"/>
  <c r="L59" i="7"/>
  <c r="L60" i="7"/>
  <c r="L61" i="7"/>
  <c r="L62" i="7"/>
  <c r="L65" i="7"/>
  <c r="M45" i="7"/>
  <c r="M46" i="7"/>
  <c r="M47" i="7"/>
  <c r="M48" i="7"/>
  <c r="M49" i="7"/>
  <c r="M50" i="7"/>
  <c r="M51" i="7"/>
  <c r="M52" i="7"/>
  <c r="M53" i="7"/>
  <c r="M54" i="7"/>
  <c r="M55" i="7"/>
  <c r="M56" i="7"/>
  <c r="M57" i="7"/>
  <c r="M58" i="7"/>
  <c r="M59" i="7"/>
  <c r="M60" i="7"/>
  <c r="M61" i="7"/>
  <c r="M62" i="7"/>
  <c r="M65" i="7"/>
  <c r="O65" i="7"/>
  <c r="B68" i="7"/>
  <c r="Z17" i="7"/>
  <c r="C68" i="7"/>
  <c r="AA17" i="7"/>
  <c r="D68" i="7"/>
  <c r="AB17" i="7"/>
  <c r="E68" i="7"/>
  <c r="AC17" i="7"/>
  <c r="F68" i="7"/>
  <c r="AD17" i="7"/>
  <c r="G68" i="7"/>
  <c r="AE17" i="7"/>
  <c r="H68" i="7"/>
  <c r="AF17" i="7"/>
  <c r="I68" i="7"/>
  <c r="AG17" i="7"/>
  <c r="J68" i="7"/>
  <c r="AH17" i="7"/>
  <c r="K68" i="7"/>
  <c r="AI17" i="7"/>
  <c r="L68" i="7"/>
  <c r="AJ17" i="7"/>
  <c r="M68" i="7"/>
  <c r="AK17" i="7"/>
  <c r="X17" i="7"/>
  <c r="B2" i="9"/>
  <c r="B46" i="12"/>
  <c r="C46" i="12"/>
  <c r="D46" i="12"/>
  <c r="E46" i="12"/>
  <c r="F46" i="12"/>
  <c r="H26" i="12"/>
  <c r="D42" i="9"/>
  <c r="B42" i="9"/>
  <c r="B47" i="12"/>
  <c r="C47" i="12"/>
  <c r="D47" i="12"/>
  <c r="E47" i="12"/>
  <c r="F47" i="12"/>
  <c r="H27" i="12"/>
  <c r="D35" i="9"/>
  <c r="B35" i="9"/>
  <c r="B48" i="12"/>
  <c r="C48" i="12"/>
  <c r="D48" i="12"/>
  <c r="E48" i="12"/>
  <c r="F48" i="12"/>
  <c r="H28" i="12"/>
  <c r="D37" i="9"/>
  <c r="B37" i="9"/>
  <c r="B49" i="12"/>
  <c r="C49" i="12"/>
  <c r="D49" i="12"/>
  <c r="E49" i="12"/>
  <c r="F49" i="12"/>
  <c r="H29" i="12"/>
  <c r="D26" i="9"/>
  <c r="B26" i="9"/>
  <c r="B50" i="12"/>
  <c r="C50" i="12"/>
  <c r="D50" i="12"/>
  <c r="E50" i="12"/>
  <c r="F50" i="12"/>
  <c r="H30" i="12"/>
  <c r="D40" i="9"/>
  <c r="B40" i="9"/>
  <c r="B51" i="12"/>
  <c r="C51" i="12"/>
  <c r="D51" i="12"/>
  <c r="E51" i="12"/>
  <c r="F51" i="12"/>
  <c r="H31" i="12"/>
  <c r="D33" i="9"/>
  <c r="B33" i="9"/>
  <c r="B52" i="12"/>
  <c r="C52" i="12"/>
  <c r="D52" i="12"/>
  <c r="E52" i="12"/>
  <c r="F52" i="12"/>
  <c r="H32" i="12"/>
  <c r="D41" i="9"/>
  <c r="B41" i="9"/>
  <c r="B53" i="12"/>
  <c r="C53" i="12"/>
  <c r="D53" i="12"/>
  <c r="E53" i="12"/>
  <c r="F53" i="12"/>
  <c r="H33" i="12"/>
  <c r="D27" i="9"/>
  <c r="B27" i="9"/>
  <c r="B54" i="12"/>
  <c r="C54" i="12"/>
  <c r="D54" i="12"/>
  <c r="E54" i="12"/>
  <c r="F54" i="12"/>
  <c r="H34" i="12"/>
  <c r="D38" i="9"/>
  <c r="B38" i="9"/>
  <c r="B55" i="12"/>
  <c r="C55" i="12"/>
  <c r="D55" i="12"/>
  <c r="E55" i="12"/>
  <c r="F55" i="12"/>
  <c r="H35" i="12"/>
  <c r="D31" i="9"/>
  <c r="B31" i="9"/>
  <c r="B56" i="12"/>
  <c r="C56" i="12"/>
  <c r="D56" i="12"/>
  <c r="E56" i="12"/>
  <c r="F56" i="12"/>
  <c r="H36" i="12"/>
  <c r="D36" i="9"/>
  <c r="B36" i="9"/>
  <c r="B57" i="12"/>
  <c r="C57" i="12"/>
  <c r="D57" i="12"/>
  <c r="E57" i="12"/>
  <c r="F57" i="12"/>
  <c r="H37" i="12"/>
  <c r="D29" i="9"/>
  <c r="B29" i="9"/>
  <c r="B58" i="12"/>
  <c r="C58" i="12"/>
  <c r="D58" i="12"/>
  <c r="E58" i="12"/>
  <c r="F58" i="12"/>
  <c r="H38" i="12"/>
  <c r="D30" i="9"/>
  <c r="B30" i="9"/>
  <c r="B59" i="12"/>
  <c r="C59" i="12"/>
  <c r="D59" i="12"/>
  <c r="E59" i="12"/>
  <c r="F59" i="12"/>
  <c r="H39" i="12"/>
  <c r="D28" i="9"/>
  <c r="B28" i="9"/>
  <c r="B60" i="12"/>
  <c r="C60" i="12"/>
  <c r="D60" i="12"/>
  <c r="E60" i="12"/>
  <c r="F60" i="12"/>
  <c r="H40" i="12"/>
  <c r="D34" i="9"/>
  <c r="B34" i="9"/>
  <c r="B61" i="12"/>
  <c r="C61" i="12"/>
  <c r="D61" i="12"/>
  <c r="E61" i="12"/>
  <c r="F61" i="12"/>
  <c r="H41" i="12"/>
  <c r="D32" i="9"/>
  <c r="B32" i="9"/>
  <c r="B45" i="12"/>
  <c r="C45" i="12"/>
  <c r="D45" i="12"/>
  <c r="E45" i="12"/>
  <c r="F45" i="12"/>
  <c r="H25" i="12"/>
  <c r="D39" i="9"/>
  <c r="B39" i="9"/>
  <c r="C62" i="12"/>
  <c r="B62" i="12"/>
  <c r="B65" i="12"/>
  <c r="C65" i="12"/>
  <c r="D62" i="12"/>
  <c r="D65" i="12"/>
  <c r="E62" i="12"/>
  <c r="E65" i="12"/>
  <c r="F62" i="12"/>
  <c r="F65" i="12"/>
  <c r="H65" i="12"/>
  <c r="C68" i="12"/>
  <c r="AA3" i="12"/>
  <c r="D68" i="12"/>
  <c r="AB3" i="12"/>
  <c r="E68" i="12"/>
  <c r="AC3" i="12"/>
  <c r="F68" i="12"/>
  <c r="AD3" i="12"/>
  <c r="C22" i="9"/>
  <c r="AA4" i="12"/>
  <c r="AB4" i="12"/>
  <c r="AC4" i="12"/>
  <c r="AD4" i="12"/>
  <c r="C8" i="9"/>
  <c r="AA5" i="12"/>
  <c r="AB5" i="12"/>
  <c r="AC5" i="12"/>
  <c r="AD5" i="12"/>
  <c r="C14" i="9"/>
  <c r="AA6" i="12"/>
  <c r="AB6" i="12"/>
  <c r="AC6" i="12"/>
  <c r="AD6" i="12"/>
  <c r="C16" i="9"/>
  <c r="AA7" i="12"/>
  <c r="AB7" i="12"/>
  <c r="AC7" i="12"/>
  <c r="AD7" i="12"/>
  <c r="C3" i="9"/>
  <c r="AA8" i="12"/>
  <c r="AB8" i="12"/>
  <c r="AC8" i="12"/>
  <c r="AD8" i="12"/>
  <c r="C10" i="9"/>
  <c r="AA9" i="12"/>
  <c r="AB9" i="12"/>
  <c r="AC9" i="12"/>
  <c r="AD9" i="12"/>
  <c r="C6" i="9"/>
  <c r="AA10" i="12"/>
  <c r="AB10" i="12"/>
  <c r="AC10" i="12"/>
  <c r="AD10" i="12"/>
  <c r="C20" i="9"/>
  <c r="AA11" i="12"/>
  <c r="AB11" i="12"/>
  <c r="AC11" i="12"/>
  <c r="AD11" i="12"/>
  <c r="C17" i="9"/>
  <c r="AA12" i="12"/>
  <c r="AB12" i="12"/>
  <c r="AC12" i="12"/>
  <c r="AD12" i="12"/>
  <c r="C21" i="9"/>
  <c r="AA13" i="12"/>
  <c r="AB13" i="12"/>
  <c r="AC13" i="12"/>
  <c r="AD13" i="12"/>
  <c r="C19" i="9"/>
  <c r="AA14" i="12"/>
  <c r="AB14" i="12"/>
  <c r="AC14" i="12"/>
  <c r="AD14" i="12"/>
  <c r="C12" i="9"/>
  <c r="AA15" i="12"/>
  <c r="AB15" i="12"/>
  <c r="AC15" i="12"/>
  <c r="AD15" i="12"/>
  <c r="C4" i="9"/>
  <c r="AA16" i="12"/>
  <c r="AB16" i="12"/>
  <c r="AC16" i="12"/>
  <c r="AD16" i="12"/>
  <c r="C11" i="9"/>
  <c r="AA17" i="12"/>
  <c r="AB17" i="12"/>
  <c r="AC17" i="12"/>
  <c r="AD17" i="12"/>
  <c r="C2" i="9"/>
  <c r="AA18" i="12"/>
  <c r="AB18" i="12"/>
  <c r="AC18" i="12"/>
  <c r="AD18" i="12"/>
  <c r="C7" i="9"/>
  <c r="AA19" i="12"/>
  <c r="AB19" i="12"/>
  <c r="AC19" i="12"/>
  <c r="AD19" i="12"/>
  <c r="C9" i="9"/>
  <c r="AA20" i="12"/>
  <c r="AB20" i="12"/>
  <c r="AC20" i="12"/>
  <c r="AD20" i="12"/>
  <c r="C18" i="9"/>
  <c r="AA21" i="12"/>
  <c r="AB21" i="12"/>
  <c r="AC21" i="12"/>
  <c r="AD21" i="12"/>
  <c r="C5" i="9"/>
  <c r="AA22" i="12"/>
  <c r="AB22" i="12"/>
  <c r="AC22" i="12"/>
  <c r="AD22" i="12"/>
  <c r="C13" i="9"/>
  <c r="AA2" i="12"/>
  <c r="AB2" i="12"/>
  <c r="AC2" i="12"/>
  <c r="AD2" i="12"/>
  <c r="C15" i="9"/>
  <c r="Z3" i="7"/>
  <c r="AA3" i="7"/>
  <c r="AB3" i="7"/>
  <c r="AC3" i="7"/>
  <c r="AD3" i="7"/>
  <c r="AE3" i="7"/>
  <c r="AF3" i="7"/>
  <c r="AG3" i="7"/>
  <c r="AH3" i="7"/>
  <c r="AI3" i="7"/>
  <c r="AJ3" i="7"/>
  <c r="AK3" i="7"/>
  <c r="X3" i="7"/>
  <c r="B22" i="9"/>
  <c r="Z4" i="7"/>
  <c r="AA4" i="7"/>
  <c r="AB4" i="7"/>
  <c r="AC4" i="7"/>
  <c r="AD4" i="7"/>
  <c r="AE4" i="7"/>
  <c r="AF4" i="7"/>
  <c r="AG4" i="7"/>
  <c r="AH4" i="7"/>
  <c r="AI4" i="7"/>
  <c r="AJ4" i="7"/>
  <c r="AK4" i="7"/>
  <c r="X4" i="7"/>
  <c r="B8" i="9"/>
  <c r="Z5" i="7"/>
  <c r="AA5" i="7"/>
  <c r="AB5" i="7"/>
  <c r="AC5" i="7"/>
  <c r="AD5" i="7"/>
  <c r="AE5" i="7"/>
  <c r="AF5" i="7"/>
  <c r="AG5" i="7"/>
  <c r="AH5" i="7"/>
  <c r="AI5" i="7"/>
  <c r="AJ5" i="7"/>
  <c r="AK5" i="7"/>
  <c r="X5" i="7"/>
  <c r="B14" i="9"/>
  <c r="Z6" i="7"/>
  <c r="AA6" i="7"/>
  <c r="AB6" i="7"/>
  <c r="AC6" i="7"/>
  <c r="AD6" i="7"/>
  <c r="AE6" i="7"/>
  <c r="AF6" i="7"/>
  <c r="AG6" i="7"/>
  <c r="AH6" i="7"/>
  <c r="AI6" i="7"/>
  <c r="AJ6" i="7"/>
  <c r="AK6" i="7"/>
  <c r="X6" i="7"/>
  <c r="B16" i="9"/>
  <c r="Z7" i="7"/>
  <c r="AA7" i="7"/>
  <c r="AB7" i="7"/>
  <c r="AC7" i="7"/>
  <c r="AD7" i="7"/>
  <c r="AE7" i="7"/>
  <c r="AF7" i="7"/>
  <c r="AG7" i="7"/>
  <c r="AH7" i="7"/>
  <c r="AI7" i="7"/>
  <c r="AJ7" i="7"/>
  <c r="AK7" i="7"/>
  <c r="X7" i="7"/>
  <c r="B3" i="9"/>
  <c r="Z8" i="7"/>
  <c r="AA8" i="7"/>
  <c r="AB8" i="7"/>
  <c r="AC8" i="7"/>
  <c r="AD8" i="7"/>
  <c r="AE8" i="7"/>
  <c r="AF8" i="7"/>
  <c r="AG8" i="7"/>
  <c r="AH8" i="7"/>
  <c r="AI8" i="7"/>
  <c r="AJ8" i="7"/>
  <c r="AK8" i="7"/>
  <c r="X8" i="7"/>
  <c r="B10" i="9"/>
  <c r="Z9" i="7"/>
  <c r="AA9" i="7"/>
  <c r="AB9" i="7"/>
  <c r="AC9" i="7"/>
  <c r="AD9" i="7"/>
  <c r="AE9" i="7"/>
  <c r="AF9" i="7"/>
  <c r="AG9" i="7"/>
  <c r="AH9" i="7"/>
  <c r="AI9" i="7"/>
  <c r="AJ9" i="7"/>
  <c r="AK9" i="7"/>
  <c r="X9" i="7"/>
  <c r="B6" i="9"/>
  <c r="Z10" i="7"/>
  <c r="AA10" i="7"/>
  <c r="AB10" i="7"/>
  <c r="AC10" i="7"/>
  <c r="AD10" i="7"/>
  <c r="AE10" i="7"/>
  <c r="AF10" i="7"/>
  <c r="AG10" i="7"/>
  <c r="AH10" i="7"/>
  <c r="AI10" i="7"/>
  <c r="AJ10" i="7"/>
  <c r="AK10" i="7"/>
  <c r="X10" i="7"/>
  <c r="B20" i="9"/>
  <c r="Z11" i="7"/>
  <c r="AA11" i="7"/>
  <c r="AB11" i="7"/>
  <c r="AC11" i="7"/>
  <c r="AD11" i="7"/>
  <c r="AE11" i="7"/>
  <c r="AF11" i="7"/>
  <c r="AG11" i="7"/>
  <c r="AH11" i="7"/>
  <c r="AI11" i="7"/>
  <c r="AJ11" i="7"/>
  <c r="AK11" i="7"/>
  <c r="X11" i="7"/>
  <c r="B17" i="9"/>
  <c r="Z12" i="7"/>
  <c r="AA12" i="7"/>
  <c r="AB12" i="7"/>
  <c r="AC12" i="7"/>
  <c r="AD12" i="7"/>
  <c r="AE12" i="7"/>
  <c r="AF12" i="7"/>
  <c r="AG12" i="7"/>
  <c r="AH12" i="7"/>
  <c r="AI12" i="7"/>
  <c r="AJ12" i="7"/>
  <c r="AK12" i="7"/>
  <c r="X12" i="7"/>
  <c r="B21" i="9"/>
  <c r="Z13" i="7"/>
  <c r="AA13" i="7"/>
  <c r="AB13" i="7"/>
  <c r="AC13" i="7"/>
  <c r="AD13" i="7"/>
  <c r="AE13" i="7"/>
  <c r="AF13" i="7"/>
  <c r="AG13" i="7"/>
  <c r="AH13" i="7"/>
  <c r="AI13" i="7"/>
  <c r="AJ13" i="7"/>
  <c r="AK13" i="7"/>
  <c r="X13" i="7"/>
  <c r="B19" i="9"/>
  <c r="Z14" i="7"/>
  <c r="AA14" i="7"/>
  <c r="AB14" i="7"/>
  <c r="AC14" i="7"/>
  <c r="AD14" i="7"/>
  <c r="AE14" i="7"/>
  <c r="AF14" i="7"/>
  <c r="AG14" i="7"/>
  <c r="AH14" i="7"/>
  <c r="AI14" i="7"/>
  <c r="AJ14" i="7"/>
  <c r="AK14" i="7"/>
  <c r="X14" i="7"/>
  <c r="B12" i="9"/>
  <c r="Z15" i="7"/>
  <c r="AA15" i="7"/>
  <c r="AB15" i="7"/>
  <c r="AC15" i="7"/>
  <c r="AD15" i="7"/>
  <c r="AE15" i="7"/>
  <c r="AF15" i="7"/>
  <c r="AG15" i="7"/>
  <c r="AH15" i="7"/>
  <c r="AI15" i="7"/>
  <c r="AJ15" i="7"/>
  <c r="AK15" i="7"/>
  <c r="X15" i="7"/>
  <c r="B4" i="9"/>
  <c r="Z16" i="7"/>
  <c r="AA16" i="7"/>
  <c r="AB16" i="7"/>
  <c r="AC16" i="7"/>
  <c r="AD16" i="7"/>
  <c r="AE16" i="7"/>
  <c r="AF16" i="7"/>
  <c r="AG16" i="7"/>
  <c r="AH16" i="7"/>
  <c r="AI16" i="7"/>
  <c r="AJ16" i="7"/>
  <c r="AK16" i="7"/>
  <c r="X16" i="7"/>
  <c r="B11" i="9"/>
  <c r="Z18" i="7"/>
  <c r="AA18" i="7"/>
  <c r="AB18" i="7"/>
  <c r="AC18" i="7"/>
  <c r="AD18" i="7"/>
  <c r="AE18" i="7"/>
  <c r="AF18" i="7"/>
  <c r="AG18" i="7"/>
  <c r="AH18" i="7"/>
  <c r="AI18" i="7"/>
  <c r="AJ18" i="7"/>
  <c r="AK18" i="7"/>
  <c r="X18" i="7"/>
  <c r="B7" i="9"/>
  <c r="Z19" i="7"/>
  <c r="AA19" i="7"/>
  <c r="AB19" i="7"/>
  <c r="AC19" i="7"/>
  <c r="AD19" i="7"/>
  <c r="AE19" i="7"/>
  <c r="AF19" i="7"/>
  <c r="AG19" i="7"/>
  <c r="AH19" i="7"/>
  <c r="AI19" i="7"/>
  <c r="AJ19" i="7"/>
  <c r="AK19" i="7"/>
  <c r="X19" i="7"/>
  <c r="B9" i="9"/>
  <c r="Z20" i="7"/>
  <c r="AA20" i="7"/>
  <c r="AB20" i="7"/>
  <c r="AC20" i="7"/>
  <c r="AD20" i="7"/>
  <c r="AE20" i="7"/>
  <c r="AF20" i="7"/>
  <c r="AG20" i="7"/>
  <c r="AH20" i="7"/>
  <c r="AI20" i="7"/>
  <c r="AJ20" i="7"/>
  <c r="AK20" i="7"/>
  <c r="X20" i="7"/>
  <c r="B18" i="9"/>
  <c r="Z21" i="7"/>
  <c r="AA21" i="7"/>
  <c r="AB21" i="7"/>
  <c r="AC21" i="7"/>
  <c r="AD21" i="7"/>
  <c r="AE21" i="7"/>
  <c r="AF21" i="7"/>
  <c r="AG21" i="7"/>
  <c r="AH21" i="7"/>
  <c r="AI21" i="7"/>
  <c r="AJ21" i="7"/>
  <c r="AK21" i="7"/>
  <c r="X21" i="7"/>
  <c r="B5" i="9"/>
  <c r="Z22" i="7"/>
  <c r="AA22" i="7"/>
  <c r="AB22" i="7"/>
  <c r="AC22" i="7"/>
  <c r="AD22" i="7"/>
  <c r="AE22" i="7"/>
  <c r="AF22" i="7"/>
  <c r="AG22" i="7"/>
  <c r="AH22" i="7"/>
  <c r="AI22" i="7"/>
  <c r="AJ22" i="7"/>
  <c r="AK22" i="7"/>
  <c r="X22" i="7"/>
  <c r="B13" i="9"/>
  <c r="Z2" i="7"/>
  <c r="AA2" i="7"/>
  <c r="AB2" i="7"/>
  <c r="AC2" i="7"/>
  <c r="AD2" i="7"/>
  <c r="AE2" i="7"/>
  <c r="AF2" i="7"/>
  <c r="AG2" i="7"/>
  <c r="AH2" i="7"/>
  <c r="AI2" i="7"/>
  <c r="AJ2" i="7"/>
  <c r="AK2" i="7"/>
  <c r="X2" i="7"/>
  <c r="B15" i="9"/>
  <c r="O26" i="7"/>
  <c r="E42" i="9"/>
  <c r="O27" i="7"/>
  <c r="E35" i="9"/>
  <c r="O28" i="7"/>
  <c r="E37" i="9"/>
  <c r="O29" i="7"/>
  <c r="E26" i="9"/>
  <c r="O30" i="7"/>
  <c r="E40" i="9"/>
  <c r="O31" i="7"/>
  <c r="E33" i="9"/>
  <c r="O32" i="7"/>
  <c r="E41" i="9"/>
  <c r="O33" i="7"/>
  <c r="E27" i="9"/>
  <c r="O34" i="7"/>
  <c r="E38" i="9"/>
  <c r="O35" i="7"/>
  <c r="E31" i="9"/>
  <c r="O36" i="7"/>
  <c r="E36" i="9"/>
  <c r="O37" i="7"/>
  <c r="E29" i="9"/>
  <c r="O38" i="7"/>
  <c r="E30" i="9"/>
  <c r="O39" i="7"/>
  <c r="E28" i="9"/>
  <c r="O40" i="7"/>
  <c r="E34" i="9"/>
  <c r="O41" i="7"/>
  <c r="E32" i="9"/>
  <c r="O25" i="7"/>
  <c r="E39" i="9"/>
  <c r="H42" i="12"/>
  <c r="C42" i="9"/>
  <c r="C35" i="9"/>
  <c r="C37" i="9"/>
  <c r="C26" i="9"/>
  <c r="C40" i="9"/>
  <c r="C33" i="9"/>
  <c r="C41" i="9"/>
  <c r="C27" i="9"/>
  <c r="C38" i="9"/>
  <c r="C31" i="9"/>
  <c r="C36" i="9"/>
  <c r="C29" i="9"/>
  <c r="C30" i="9"/>
  <c r="C28" i="9"/>
  <c r="C34" i="9"/>
  <c r="C32" i="9"/>
  <c r="C39" i="9"/>
  <c r="B68" i="12"/>
  <c r="Z3" i="12"/>
  <c r="Z4" i="12"/>
  <c r="Z5" i="12"/>
  <c r="Z6" i="12"/>
  <c r="Z7" i="12"/>
  <c r="Z8" i="12"/>
  <c r="Z9" i="12"/>
  <c r="Z10" i="12"/>
  <c r="Z11" i="12"/>
  <c r="Z12" i="12"/>
  <c r="Z13" i="12"/>
  <c r="Z14" i="12"/>
  <c r="Z15" i="12"/>
  <c r="Z16" i="12"/>
  <c r="Z17" i="12"/>
  <c r="Z18" i="12"/>
  <c r="Z19" i="12"/>
  <c r="Z20" i="12"/>
  <c r="Z21" i="12"/>
  <c r="Z22" i="12"/>
  <c r="Z2" i="12"/>
  <c r="W22" i="12"/>
  <c r="W21" i="12"/>
  <c r="W20" i="12"/>
  <c r="W19" i="12"/>
  <c r="W18" i="12"/>
  <c r="W17" i="12"/>
  <c r="W16" i="12"/>
  <c r="W15" i="12"/>
  <c r="W14" i="12"/>
  <c r="W13" i="12"/>
  <c r="W12" i="12"/>
  <c r="W11" i="12"/>
  <c r="W10" i="12"/>
  <c r="W9" i="12"/>
  <c r="W8" i="12"/>
  <c r="W7" i="12"/>
  <c r="W6" i="12"/>
  <c r="W5" i="12"/>
  <c r="W4" i="12"/>
  <c r="W3" i="12"/>
  <c r="W2" i="12"/>
  <c r="O42" i="7"/>
  <c r="W22" i="7"/>
  <c r="W21" i="7"/>
  <c r="W20" i="7"/>
  <c r="W19" i="7"/>
  <c r="W18" i="7"/>
  <c r="W17" i="7"/>
  <c r="W16" i="7"/>
  <c r="W15" i="7"/>
  <c r="W14" i="7"/>
  <c r="W13" i="7"/>
  <c r="W12" i="7"/>
  <c r="W11" i="7"/>
  <c r="W10" i="7"/>
  <c r="W9" i="7"/>
  <c r="W8" i="7"/>
  <c r="W7" i="7"/>
  <c r="W6" i="7"/>
  <c r="W5" i="7"/>
  <c r="W4" i="7"/>
  <c r="W3" i="7"/>
  <c r="W2" i="7"/>
</calcChain>
</file>

<file path=xl/sharedStrings.xml><?xml version="1.0" encoding="utf-8"?>
<sst xmlns="http://schemas.openxmlformats.org/spreadsheetml/2006/main" count="916" uniqueCount="258">
  <si>
    <t>Notes</t>
  </si>
  <si>
    <t>Weights</t>
  </si>
  <si>
    <t>Values</t>
  </si>
  <si>
    <t>Medium</t>
  </si>
  <si>
    <t>Low</t>
  </si>
  <si>
    <t>Unimportant</t>
  </si>
  <si>
    <t>High</t>
  </si>
  <si>
    <t>Critical</t>
  </si>
  <si>
    <t>0</t>
  </si>
  <si>
    <t>1</t>
  </si>
  <si>
    <t>2</t>
  </si>
  <si>
    <t>3</t>
  </si>
  <si>
    <t>4</t>
  </si>
  <si>
    <t>5</t>
  </si>
  <si>
    <t>Unweighted</t>
  </si>
  <si>
    <t>Average</t>
  </si>
  <si>
    <t>Go/No Go</t>
  </si>
  <si>
    <t>6</t>
  </si>
  <si>
    <t>7</t>
  </si>
  <si>
    <t>8</t>
  </si>
  <si>
    <t>9</t>
  </si>
  <si>
    <t>10</t>
  </si>
  <si>
    <t>Operation Name</t>
  </si>
  <si>
    <t xml:space="preserve">Operation </t>
  </si>
  <si>
    <t>Description</t>
  </si>
  <si>
    <t>Operation</t>
  </si>
  <si>
    <t>Jan</t>
  </si>
  <si>
    <t>Feb</t>
  </si>
  <si>
    <t>Mar</t>
  </si>
  <si>
    <t>Apr</t>
  </si>
  <si>
    <t>May</t>
  </si>
  <si>
    <t>Jun</t>
  </si>
  <si>
    <t>Jul</t>
  </si>
  <si>
    <t>Aug</t>
  </si>
  <si>
    <t>Sep</t>
  </si>
  <si>
    <t>Oct</t>
  </si>
  <si>
    <t>Nov</t>
  </si>
  <si>
    <t>Dec</t>
  </si>
  <si>
    <t>Name</t>
  </si>
  <si>
    <t>Cost</t>
  </si>
  <si>
    <t>Factors</t>
  </si>
  <si>
    <t>Is it Innovative</t>
  </si>
  <si>
    <t>Cost of operation</t>
  </si>
  <si>
    <t>Driving Change</t>
  </si>
  <si>
    <t>Do we have the required Skillset</t>
  </si>
  <si>
    <t>Operation Team Size</t>
  </si>
  <si>
    <t>Current Real World Threat</t>
  </si>
  <si>
    <t>New Customer</t>
  </si>
  <si>
    <t>Externally Requested</t>
  </si>
  <si>
    <t>Repeat of Prior Operation</t>
  </si>
  <si>
    <t>Financial Risk / Impact</t>
  </si>
  <si>
    <t xml:space="preserve">Reputational Risk / Impact </t>
  </si>
  <si>
    <t>Sensitive Data involved</t>
  </si>
  <si>
    <t>Clearly Defined Stake holders</t>
  </si>
  <si>
    <t>Place Holder</t>
  </si>
  <si>
    <t>Cleanup</t>
  </si>
  <si>
    <t>Length of Operation (Time)</t>
  </si>
  <si>
    <t>Length</t>
  </si>
  <si>
    <t>Innovative</t>
  </si>
  <si>
    <t>Change</t>
  </si>
  <si>
    <t>Skills</t>
  </si>
  <si>
    <t>Team Size</t>
  </si>
  <si>
    <t>Real World</t>
  </si>
  <si>
    <t>Requested</t>
  </si>
  <si>
    <t>repeat</t>
  </si>
  <si>
    <t>Financial Risk</t>
  </si>
  <si>
    <t>Reputational Risk</t>
  </si>
  <si>
    <t>Sensitive Data</t>
  </si>
  <si>
    <t>Clear Stakeholders</t>
  </si>
  <si>
    <t>Large Scale Manual Effort</t>
  </si>
  <si>
    <t>Large Scale automated / small scale manual</t>
  </si>
  <si>
    <t>Little to no cleanup</t>
  </si>
  <si>
    <t>too small / large</t>
  </si>
  <si>
    <t>"+/- a month"</t>
  </si>
  <si>
    <t>2 months</t>
  </si>
  <si>
    <t>add to existing work</t>
  </si>
  <si>
    <t>potential conference talk</t>
  </si>
  <si>
    <t>no additional cost</t>
  </si>
  <si>
    <t>simple find and fix vulnerabilities</t>
  </si>
  <si>
    <t>potentially change direction of in flight programs</t>
  </si>
  <si>
    <t>potentially change firm strategy</t>
  </si>
  <si>
    <t>requires massive training/large third party support</t>
  </si>
  <si>
    <t>may require some additional resources/skills/external groups</t>
  </si>
  <si>
    <t>No additional resources or third parties needed</t>
  </si>
  <si>
    <t>6+</t>
  </si>
  <si>
    <t>Well known issue, but not a hot topic</t>
  </si>
  <si>
    <t>Previous Operations done with exact customer</t>
  </si>
  <si>
    <t>Same ISO/LoB, but different group within LoB</t>
  </si>
  <si>
    <t>New ISO/LoB</t>
  </si>
  <si>
    <t>Internally created project</t>
  </si>
  <si>
    <t>Project created from external inputs</t>
  </si>
  <si>
    <t>Externally developed Project</t>
  </si>
  <si>
    <t>Exact redo of a prior year operation</t>
  </si>
  <si>
    <t>Contains a redo of some components of prior operation, or theme</t>
  </si>
  <si>
    <t>Little to no financial Impact</t>
  </si>
  <si>
    <t>Possibility of Moderate Financial Impact</t>
  </si>
  <si>
    <t>Moderate access to sensitive information</t>
  </si>
  <si>
    <t>Unknown stakeholders</t>
  </si>
  <si>
    <t>Partial knowledge of who likely stakeholders are</t>
  </si>
  <si>
    <t>Stakeholders came to us, have 100% knowledge of who all stakeholders are</t>
  </si>
  <si>
    <t>Not likely to impact any regulations</t>
  </si>
  <si>
    <t>May impact one or two regulations</t>
  </si>
  <si>
    <t>Likely to impact multiple regulations</t>
  </si>
  <si>
    <t>Just replicate what has been done</t>
  </si>
  <si>
    <t xml:space="preserve">Prohibitively expensive </t>
  </si>
  <si>
    <t>minor additional costs such as vendors/tools/travel/etc.</t>
  </si>
  <si>
    <t>Self contained no movement within the kill chain or connection to other operations</t>
  </si>
  <si>
    <t>edge of kill chain, connected to one or two additional operations</t>
  </si>
  <si>
    <t>cornerstone operation connects multiple operations, touches full kill chain</t>
  </si>
  <si>
    <t>No indicators, not in the wild, not a real relevant threat, entirely novel</t>
  </si>
  <si>
    <t>A wholly new operation</t>
  </si>
  <si>
    <t>Possibility of Massive Financial Impact</t>
  </si>
  <si>
    <t>Unlikely to have any reputation impact</t>
  </si>
  <si>
    <t xml:space="preserve">Possibly moderate impact to reputation </t>
  </si>
  <si>
    <t>Possibility of massive impact to firm reputation</t>
  </si>
  <si>
    <t>Unlikely to access any sensitive data</t>
  </si>
  <si>
    <t>Access to large amount of sensitive information, or extremely sensitive information</t>
  </si>
  <si>
    <t>Chain ability</t>
  </si>
  <si>
    <t>Regulatory Risk</t>
  </si>
  <si>
    <t>Total score for each category</t>
  </si>
  <si>
    <t>N/A</t>
  </si>
  <si>
    <t>Avg Weight</t>
  </si>
  <si>
    <t>Cleanup Required</t>
  </si>
  <si>
    <t>High Level Objectives</t>
  </si>
  <si>
    <t>Stakeholders</t>
  </si>
  <si>
    <t>Risks</t>
  </si>
  <si>
    <t>Threat source</t>
  </si>
  <si>
    <t>Targets</t>
  </si>
  <si>
    <t>Time Frame</t>
  </si>
  <si>
    <t>Vantage : Internal / Sophistication : Varied / Initial Level Access : Internal network Access</t>
  </si>
  <si>
    <t>3 Months</t>
  </si>
  <si>
    <t>6 - 12 Months</t>
  </si>
  <si>
    <t>2 months?</t>
  </si>
  <si>
    <t>Vantage: Internal
Sophistication: High
Initial Level Access: Internal</t>
  </si>
  <si>
    <t>3 months</t>
  </si>
  <si>
    <t>Vantage: External
Sophistication: High
Initial Level Access: None</t>
  </si>
  <si>
    <t xml:space="preserve">Vantage : Insider               
Sophistication : Moderate                
Initial Level Access : Low – Basic AD account                 
 </t>
  </si>
  <si>
    <t xml:space="preserve">Vantage : Outsider
Sophistication : Moderate to High              
Initial Level Access : None         </t>
  </si>
  <si>
    <t xml:space="preserve">5 weeks </t>
  </si>
  <si>
    <t xml:space="preserve">Vantage : External                 
Sophistication : Low                 
Initial Level Access : None             
</t>
  </si>
  <si>
    <t xml:space="preserve">9 weeks </t>
  </si>
  <si>
    <t xml:space="preserve">Vantage : Internal or External               
Sophistication : High                 
Initial Level Access : High              
</t>
  </si>
  <si>
    <t xml:space="preserve">Vantage : Internal or External               
Sophistication : Medium                 
Initial Level Access : Medium      
</t>
  </si>
  <si>
    <t>13 weeks (multiple projects)</t>
  </si>
  <si>
    <t xml:space="preserve">Vantage : Varied                 
Sophistication : Varied                 
Initial Level Access : Varied                 
</t>
  </si>
  <si>
    <t xml:space="preserve">Vantage: Internal               
Sophistication: Varied                
Initial Level Access: Low Level Access/Normal Domain Account                 
 </t>
  </si>
  <si>
    <t>6-8 weeks</t>
  </si>
  <si>
    <t xml:space="preserve">Vantage: External               
Sophistication: Medium                
Initial Level Access: None              
</t>
  </si>
  <si>
    <t>12 weeks</t>
  </si>
  <si>
    <t xml:space="preserve">Vantage : Internal                
Sophistication : Medium        
Initial Level Access : Medium    </t>
  </si>
  <si>
    <t xml:space="preserve">Vantage: Internal
Sophistication: Medium
Initial Level Access: non-privileged domain user
</t>
  </si>
  <si>
    <t>Vantage : External / Sophistication : High / Initial Level Access : Internal network Access</t>
  </si>
  <si>
    <t xml:space="preserve">Vantage: Various
Sophistication: High
Initial Level Access: Various
</t>
  </si>
  <si>
    <t>2-3 Months (Maybe more depending on locations chosen.)</t>
  </si>
  <si>
    <t xml:space="preserve">Vantage : Varied                
Sophistication : Varied                
Initial Level Access : Varied  (Public Access: cafes, parking lots, etc., Building Access)            </t>
  </si>
  <si>
    <t xml:space="preserve">Vantage: External               
Sophistication: High                
Initial Level Access : High  </t>
  </si>
  <si>
    <t>3-6 Months</t>
  </si>
  <si>
    <t>Vantage: Varied sofistication: varied Initial Acess : Internal</t>
  </si>
  <si>
    <t xml:space="preserve">Project </t>
  </si>
  <si>
    <t>Avg Ldr</t>
  </si>
  <si>
    <t>NOTES:</t>
  </si>
  <si>
    <t>Leadership Scores</t>
  </si>
  <si>
    <t>Red Team Scores</t>
  </si>
  <si>
    <t>Averaged Leaderhsip</t>
  </si>
  <si>
    <t>Averaged Red Team</t>
  </si>
  <si>
    <t>Project 2</t>
  </si>
  <si>
    <t>Project 1</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</si>
  <si>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</si>
  <si>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</si>
  <si>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</si>
  <si>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</si>
  <si>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</si>
  <si>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</si>
  <si>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</si>
  <si>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</si>
  <si>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</si>
  <si>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</si>
  <si>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</si>
  <si>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</si>
  <si>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</si>
  <si>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</si>
  <si>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</si>
  <si>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</si>
  <si>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</si>
  <si>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</si>
  <si>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Project 21</t>
  </si>
  <si>
    <t>Lorem ipsum dolor sit amet, consectetur adipiscing elit. Nam aliquam et felis et condimentum. Aliquam iaculis suscipit mauris at molestie. Nullam posuere nibh nisi, non convallis mauris interdum vitae. Etiam at dapibus enim, consequat ornare justo. Praesent velit enim, ultricies ac euismod ac, tempus et sem. Donec luctus id sem non vulputate. Sed varius aliquet lorem sit amet volutpat. Quisque maximus ipsum eget lectus interdum euismod. Vestibulum ante ipsum primis in faucibus orci luctus et ultrices posuere cubilia Curae; Vestibulum ante ipsum primis in faucibus orci luctus et ultrices posuere cubilia Curae; Proin sed posuere nibh. Vestibulum pharetra pellentesque velit, sed vestibulum erat luctus a. Pellentesque bibendum sapien id imperdiet tempus. Integer velit leo, efficitur vitae lobortis quis, ultrices a libero.</t>
  </si>
  <si>
    <t>Lorem ipsum dolor sit amet, consectetur adipiscing elit. Mauris luctus ut massa ac auctor. Praesent dapibus nisi risus, at suscipit.</t>
  </si>
  <si>
    <t xml:space="preserve">Vantage : Internal                
Sophistication : Skilled Hacker +       
Initial Level Access : Access to the internal network from a Pivot  </t>
  </si>
  <si>
    <t xml:space="preserve">Vantage: Internal                
Sophistication: Skilled Hacker +       
Initial Level Access: Access to the internal network from connect to a perifery device      </t>
  </si>
  <si>
    <t>Name 1</t>
  </si>
  <si>
    <t>Name 2</t>
  </si>
  <si>
    <t>Name 3</t>
  </si>
  <si>
    <t>Name 4</t>
  </si>
  <si>
    <t>Name 5</t>
  </si>
  <si>
    <t>Name 6</t>
  </si>
  <si>
    <t>Name 7</t>
  </si>
  <si>
    <t>Name 8</t>
  </si>
  <si>
    <t>Name 9</t>
  </si>
  <si>
    <t>Name 10</t>
  </si>
  <si>
    <t>Name 11</t>
  </si>
  <si>
    <t>Name 12</t>
  </si>
  <si>
    <t xml:space="preserve">In the news, or understood relevant threat to the company </t>
  </si>
  <si>
    <t>Leader 1</t>
  </si>
  <si>
    <t>Leader 2</t>
  </si>
  <si>
    <t>Leader 3</t>
  </si>
  <si>
    <t>Leader 4</t>
  </si>
  <si>
    <t>Leader 5</t>
  </si>
  <si>
    <t>In the news, or understood relevant threat to the company</t>
  </si>
  <si>
    <t>Total Leader 1</t>
  </si>
  <si>
    <t>Total Leader 2</t>
  </si>
  <si>
    <t>Total Leader 3</t>
  </si>
  <si>
    <t>Total Leader 4</t>
  </si>
  <si>
    <t>Total Leader 5</t>
  </si>
  <si>
    <t>Deviation Leader 1</t>
  </si>
  <si>
    <t>Deviation Leader 2</t>
  </si>
  <si>
    <t>Deviation Leader 3</t>
  </si>
  <si>
    <t>Deviation Leader 4</t>
  </si>
  <si>
    <t>Deviation Leader 5</t>
  </si>
  <si>
    <t>Red Team Ranking</t>
  </si>
  <si>
    <t>Leadership Ranking</t>
  </si>
  <si>
    <t>Team Member 1</t>
  </si>
  <si>
    <t>Team Member 2</t>
  </si>
  <si>
    <t>Team Member 3</t>
  </si>
  <si>
    <t>Team Member 4</t>
  </si>
  <si>
    <t>Team Member 5</t>
  </si>
  <si>
    <t>Team Member 6</t>
  </si>
  <si>
    <t>Team Member 7</t>
  </si>
  <si>
    <t>Team Member 8</t>
  </si>
  <si>
    <t>Team Member 9</t>
  </si>
  <si>
    <t>Team Member 10</t>
  </si>
  <si>
    <t>Team Member 11</t>
  </si>
  <si>
    <t>Team Member 12</t>
  </si>
  <si>
    <t>Total  1</t>
  </si>
  <si>
    <t>Total  2</t>
  </si>
  <si>
    <t>Total  3</t>
  </si>
  <si>
    <t>Total  4</t>
  </si>
  <si>
    <t>Total  5</t>
  </si>
  <si>
    <t>Total  6</t>
  </si>
  <si>
    <t>Total  7</t>
  </si>
  <si>
    <t>Total  8</t>
  </si>
  <si>
    <t>Total  9</t>
  </si>
  <si>
    <t>Total  10</t>
  </si>
  <si>
    <t>Total  11</t>
  </si>
  <si>
    <t>Total  12</t>
  </si>
  <si>
    <t>Deviation 1</t>
  </si>
  <si>
    <t>Deviation 2</t>
  </si>
  <si>
    <t>Deviation 3</t>
  </si>
  <si>
    <t>Deviation 4</t>
  </si>
  <si>
    <t>Deviation 5</t>
  </si>
  <si>
    <t>Deviation 6</t>
  </si>
  <si>
    <t>Deviation 7</t>
  </si>
  <si>
    <t>Deviation 8</t>
  </si>
  <si>
    <t>Deviation 9</t>
  </si>
  <si>
    <t>Deviation 10</t>
  </si>
  <si>
    <t>Deviation 11</t>
  </si>
  <si>
    <t>Deviation 12</t>
  </si>
  <si>
    <t>TTPs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</si>
</sst>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Questrial"/>
    </font>
    <font>
      <b/>
      <sz val="12"/>
      <color rgb="FFFFFFFF"/>
      <name val="Questrial"/>
    </font>
    <font>
      <b/>
      <strike/>
      <sz val="11"/>
      <color rgb="FF000000"/>
      <name val="Verdana"/>
    </font>
    <font>
      <b/>
      <u/>
      <sz val="11"/>
      <color rgb="FF000000"/>
      <name val="Verdana"/>
    </font>
    <font>
      <b/>
      <sz val="12"/>
      <color rgb="FF000000"/>
      <name val="Questrial"/>
    </font>
    <font>
      <u/>
      <sz val="12"/>
      <color theme="10"/>
      <name val="Questrial"/>
    </font>
    <font>
      <b/>
      <u/>
      <sz val="11"/>
      <color theme="1"/>
      <name val="Verdana"/>
    </font>
    <font>
      <b/>
      <sz val="12"/>
      <color theme="0"/>
      <name val="Questrial"/>
    </font>
    <font>
      <sz val="12"/>
      <color theme="1"/>
      <name val="Questrial"/>
    </font>
    <font>
      <u/>
      <sz val="12"/>
      <color theme="11"/>
      <name val="Questrial"/>
    </font>
    <font>
      <sz val="12"/>
      <color rgb="FF006100"/>
      <name val="Calibri"/>
      <family val="2"/>
      <scheme val="minor"/>
    </font>
    <font>
      <sz val="14"/>
      <color rgb="FF000000"/>
      <name val="Calibri (Body)"/>
    </font>
    <font>
      <sz val="12"/>
      <color rgb="FF000000"/>
      <name val="Georgia"/>
    </font>
    <font>
      <sz val="14"/>
      <color rgb="FF000000"/>
      <name val="Georgia"/>
    </font>
    <font>
      <sz val="14"/>
      <color rgb="FF000000"/>
      <name val="Questrial"/>
    </font>
  </fonts>
  <fills count="9">
    <fill>
      <patternFill patternType="none"/>
    </fill>
    <fill>
      <patternFill patternType="gray125"/>
    </fill>
    <fill>
      <patternFill patternType="solid">
        <fgColor rgb="FF3494BA"/>
        <bgColor rgb="FF3494BA"/>
      </patternFill>
    </fill>
    <fill>
      <patternFill patternType="solid">
        <fgColor rgb="FF94CBE1"/>
        <bgColor rgb="FF94CBE1"/>
      </patternFill>
    </fill>
    <fill>
      <patternFill patternType="solid">
        <fgColor theme="8"/>
        <bgColor theme="8"/>
      </patternFill>
    </fill>
    <fill>
      <patternFill patternType="solid">
        <fgColor theme="8" tint="0.59999389629810485"/>
        <bgColor theme="8" tint="0.59999389629810485"/>
      </patternFill>
    </fill>
    <fill>
      <patternFill patternType="solid">
        <fgColor rgb="FFC6EFCE"/>
      </patternFill>
    </fill>
    <fill>
      <patternFill patternType="solid">
        <fgColor theme="4"/>
        <bgColor theme="4"/>
      </patternFill>
    </fill>
    <fill>
      <patternFill patternType="solid">
        <fgColor theme="4" tint="0.59999389629810485"/>
        <bgColor theme="4" tint="0.59999389629810485"/>
      </patternFill>
    </fill>
  </fills>
  <borders count="8">
    <border>
      <left/>
      <right/>
      <top/>
      <bottom/>
      <diagonal/>
    </border>
    <border>
      <left style="thin">
        <color rgb="FF000000"/>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medium">
        <color auto="1"/>
      </left>
      <right style="medium">
        <color auto="1"/>
      </right>
      <top style="medium">
        <color auto="1"/>
      </top>
      <bottom style="medium">
        <color auto="1"/>
      </bottom>
      <diagonal/>
    </border>
  </borders>
  <cellStyleXfs count="24">
    <xf numFmtId="0" fontId="0" fillId="0" borderId="0"/>
    <xf numFmtId="0" fontId="5" fillId="0" borderId="0" applyNumberFormat="0" applyFill="0" applyBorder="0" applyAlignment="0" applyProtection="0"/>
    <xf numFmtId="0" fontId="9" fillId="0" borderId="0" applyNumberFormat="0" applyFill="0" applyBorder="0" applyAlignment="0" applyProtection="0"/>
    <xf numFmtId="0" fontId="10"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3">
    <xf numFmtId="0" fontId="0" fillId="0" borderId="0" xfId="0" applyFont="1" applyAlignment="1"/>
    <xf numFmtId="0" fontId="4" fillId="0" borderId="0" xfId="0" applyFont="1"/>
    <xf numFmtId="0" fontId="0" fillId="0" borderId="0" xfId="0" applyFont="1"/>
    <xf numFmtId="0" fontId="0" fillId="0" borderId="1" xfId="0" applyFont="1" applyBorder="1"/>
    <xf numFmtId="0" fontId="0" fillId="0" borderId="0" xfId="0" applyFont="1" applyAlignment="1"/>
    <xf numFmtId="0" fontId="1" fillId="0" borderId="0" xfId="0" applyFont="1" applyFill="1" applyAlignment="1">
      <alignment wrapText="1"/>
    </xf>
    <xf numFmtId="0" fontId="1" fillId="2" borderId="0" xfId="0" applyFont="1" applyFill="1" applyAlignment="1">
      <alignment wrapText="1"/>
    </xf>
    <xf numFmtId="0" fontId="0" fillId="0" borderId="0" xfId="0" applyFont="1" applyAlignment="1">
      <alignment wrapText="1"/>
    </xf>
    <xf numFmtId="0" fontId="2" fillId="0" borderId="0" xfId="0" applyFont="1" applyFill="1" applyAlignment="1">
      <alignment wrapText="1"/>
    </xf>
    <xf numFmtId="0" fontId="0" fillId="0" borderId="0" xfId="0" applyFont="1" applyFill="1" applyAlignment="1">
      <alignment wrapText="1"/>
    </xf>
    <xf numFmtId="0" fontId="0" fillId="3" borderId="0" xfId="0" applyFont="1" applyFill="1" applyAlignment="1">
      <alignment wrapText="1"/>
    </xf>
    <xf numFmtId="0" fontId="3" fillId="0" borderId="0" xfId="0" applyFont="1" applyFill="1" applyAlignment="1">
      <alignment wrapText="1"/>
    </xf>
    <xf numFmtId="0" fontId="6" fillId="0" borderId="0" xfId="1" applyFont="1" applyFill="1" applyAlignment="1">
      <alignment wrapText="1"/>
    </xf>
    <xf numFmtId="0" fontId="6" fillId="0" borderId="0" xfId="0" applyFont="1" applyFill="1" applyAlignment="1">
      <alignment wrapText="1"/>
    </xf>
    <xf numFmtId="0" fontId="0" fillId="0" borderId="0" xfId="0" applyFont="1" applyAlignment="1" applyProtection="1">
      <protection locked="0"/>
    </xf>
    <xf numFmtId="0" fontId="0" fillId="0" borderId="0" xfId="0" applyFont="1" applyAlignment="1">
      <alignment horizontal="left"/>
    </xf>
    <xf numFmtId="0" fontId="7" fillId="4" borderId="2" xfId="0" applyFont="1" applyFill="1" applyBorder="1" applyAlignment="1"/>
    <xf numFmtId="0" fontId="7" fillId="4" borderId="3" xfId="0" applyFont="1" applyFill="1" applyBorder="1" applyAlignment="1"/>
    <xf numFmtId="0" fontId="8" fillId="5" borderId="5" xfId="0" applyFont="1" applyFill="1" applyBorder="1"/>
    <xf numFmtId="0" fontId="7" fillId="4" borderId="4" xfId="0" applyFont="1" applyFill="1" applyBorder="1"/>
    <xf numFmtId="0" fontId="0" fillId="3" borderId="0" xfId="0" applyNumberFormat="1" applyFont="1" applyFill="1" applyAlignment="1">
      <alignment wrapText="1"/>
    </xf>
    <xf numFmtId="0" fontId="7" fillId="4" borderId="5" xfId="0" applyFont="1" applyFill="1" applyBorder="1" applyAlignment="1"/>
    <xf numFmtId="0" fontId="7" fillId="7" borderId="4" xfId="0" applyFont="1" applyFill="1" applyBorder="1"/>
    <xf numFmtId="0" fontId="8" fillId="8" borderId="6" xfId="0" applyFont="1" applyFill="1" applyBorder="1"/>
    <xf numFmtId="0" fontId="11"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0" fontId="13" fillId="0" borderId="0" xfId="0" applyFont="1" applyAlignment="1">
      <alignment wrapText="1"/>
    </xf>
    <xf numFmtId="0" fontId="13" fillId="0" borderId="0" xfId="0" applyFont="1" applyAlignment="1">
      <alignment vertical="center" wrapText="1"/>
    </xf>
    <xf numFmtId="0" fontId="10" fillId="6" borderId="0" xfId="3" applyAlignment="1"/>
    <xf numFmtId="0" fontId="13" fillId="0" borderId="0" xfId="0" applyFont="1" applyBorder="1" applyAlignment="1">
      <alignment vertical="center" wrapText="1"/>
    </xf>
    <xf numFmtId="0" fontId="13" fillId="0" borderId="7" xfId="0" applyFont="1" applyBorder="1" applyAlignment="1">
      <alignment wrapText="1"/>
    </xf>
  </cellXfs>
  <cellStyles count="24">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Good" xfId="3" builtinId="26"/>
    <cellStyle name="Hyperlink" xfId="1" builtinId="8"/>
    <cellStyle name="Normal" xfId="0" builtinId="0"/>
  </cellStyles>
  <dxfs count="29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ill>
        <patternFill patternType="none">
          <fgColor indexed="64"/>
          <bgColor auto="1"/>
        </patternFill>
      </fill>
      <alignment horizontal="general" vertical="bottom" textRotation="0" wrapText="1" justifyLastLine="0" shrinkToFit="0"/>
    </dxf>
    <dxf>
      <font>
        <b/>
        <i val="0"/>
        <strike val="0"/>
        <condense val="0"/>
        <extend val="0"/>
        <outline val="0"/>
        <shadow val="0"/>
        <u/>
        <vertAlign val="baseline"/>
        <sz val="11"/>
        <color theme="1"/>
        <name val="Verdana"/>
        <scheme val="none"/>
      </font>
      <fill>
        <patternFill patternType="solid">
          <fgColor rgb="FFD4EAF3"/>
          <bgColor rgb="FFD4EAF3"/>
        </patternFill>
      </fill>
      <alignment horizontal="general" vertical="bottom" textRotation="0" wrapText="0" indent="0" justifyLastLine="0" shrinkToFit="0" readingOrder="0"/>
    </dxf>
    <dxf>
      <font>
        <b/>
        <i val="0"/>
        <strike val="0"/>
        <condense val="0"/>
        <extend val="0"/>
        <outline val="0"/>
        <shadow val="0"/>
        <u/>
        <vertAlign val="baseline"/>
        <sz val="11"/>
        <color theme="1"/>
        <name val="Verdana"/>
        <scheme val="none"/>
      </font>
      <fill>
        <patternFill patternType="none">
          <fgColor indexed="64"/>
          <bgColor auto="1"/>
        </patternFill>
      </fill>
      <alignment horizontal="general" vertical="bottom" textRotation="0" wrapText="1" justifyLastLine="0" shrinkToFit="0"/>
    </dxf>
    <dxf>
      <font>
        <b/>
        <i val="0"/>
        <strike val="0"/>
        <condense val="0"/>
        <extend val="0"/>
        <outline val="0"/>
        <shadow val="0"/>
        <u/>
        <vertAlign val="baseline"/>
        <sz val="11"/>
        <color theme="1"/>
        <name val="Verdana"/>
        <scheme val="none"/>
      </font>
      <fill>
        <patternFill patternType="solid">
          <fgColor rgb="FFD4EAF3"/>
          <bgColor rgb="FFD4EAF3"/>
        </patternFill>
      </fill>
      <alignment horizontal="general" vertical="bottom" textRotation="0" wrapText="0" indent="0" justifyLastLine="0" shrinkToFit="0" readingOrder="0"/>
    </dxf>
    <dxf>
      <fill>
        <patternFill patternType="none">
          <fgColor rgb="FF000000"/>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none">
          <fgColor rgb="FF000000"/>
          <bgColor auto="1"/>
        </patternFill>
      </fill>
      <alignment horizontal="general" vertical="bottom" textRotation="0" wrapText="1" justifyLastLine="0" shrinkToFit="0"/>
    </dxf>
    <dxf>
      <font>
        <b/>
        <i val="0"/>
        <strike val="0"/>
        <condense val="0"/>
        <extend val="0"/>
        <outline val="0"/>
        <shadow val="0"/>
        <u val="none"/>
        <vertAlign val="baseline"/>
        <sz val="12"/>
        <color rgb="FFFFFFFF"/>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dxf>
    <dxf>
      <font>
        <b val="0"/>
        <i val="0"/>
        <strike val="0"/>
        <condense val="0"/>
        <extend val="0"/>
        <outline val="0"/>
        <shadow val="0"/>
        <u val="none"/>
        <vertAlign val="baseline"/>
        <sz val="12"/>
        <color rgb="FF000000"/>
        <name val="Quest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solid">
          <fgColor rgb="FFD4EAF3"/>
          <bgColor rgb="FFD4EAF3"/>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Questrial"/>
        <scheme val="none"/>
      </font>
      <fill>
        <patternFill patternType="none">
          <fgColor indexed="64"/>
          <bgColor auto="1"/>
        </patternFill>
      </fill>
      <alignment horizontal="general" vertical="bottom" textRotation="0" wrapText="1" justifyLastLine="0" shrinkToFit="0"/>
    </dxf>
    <dxf>
      <fill>
        <patternFill patternType="none">
          <fgColor indexed="64"/>
          <bgColor auto="1"/>
        </patternFill>
      </fill>
      <alignment horizontal="general" vertical="bottom" textRotation="0" wrapText="1" justifyLastLine="0" shrinkToFit="0"/>
    </dxf>
    <dxf>
      <font>
        <b/>
        <i val="0"/>
        <strike val="0"/>
        <condense val="0"/>
        <extend val="0"/>
        <outline val="0"/>
        <shadow val="0"/>
        <u/>
        <vertAlign val="baseline"/>
        <sz val="11"/>
        <color theme="1"/>
        <name val="Verdana"/>
        <scheme val="none"/>
      </font>
      <fill>
        <patternFill patternType="solid">
          <fgColor rgb="FFD4EAF3"/>
          <bgColor rgb="FFD4EAF3"/>
        </patternFill>
      </fill>
      <alignment horizontal="general" vertical="bottom" textRotation="0" wrapText="0" indent="0" justifyLastLine="0" shrinkToFit="0" readingOrder="0"/>
    </dxf>
    <dxf>
      <font>
        <b/>
        <i val="0"/>
        <strike val="0"/>
        <condense val="0"/>
        <extend val="0"/>
        <outline val="0"/>
        <shadow val="0"/>
        <u/>
        <vertAlign val="baseline"/>
        <sz val="11"/>
        <color theme="1"/>
        <name val="Verdana"/>
        <scheme val="none"/>
      </font>
      <fill>
        <patternFill patternType="none">
          <fgColor indexed="64"/>
          <bgColor auto="1"/>
        </patternFill>
      </fill>
      <alignment horizontal="general" vertical="bottom" textRotation="0" wrapText="1" justifyLastLine="0" shrinkToFit="0"/>
    </dxf>
    <dxf>
      <font>
        <b/>
        <i val="0"/>
        <strike val="0"/>
        <condense val="0"/>
        <extend val="0"/>
        <outline val="0"/>
        <shadow val="0"/>
        <u/>
        <vertAlign val="baseline"/>
        <sz val="11"/>
        <color theme="1"/>
        <name val="Verdana"/>
        <scheme val="none"/>
      </font>
      <fill>
        <patternFill patternType="solid">
          <fgColor rgb="FFD4EAF3"/>
          <bgColor rgb="FFD4EAF3"/>
        </patternFill>
      </fill>
      <alignment horizontal="general" vertical="bottom" textRotation="0" wrapText="0" indent="0" justifyLastLine="0" shrinkToFit="0" readingOrder="0"/>
    </dxf>
    <dxf>
      <font>
        <strike val="0"/>
        <outline val="0"/>
        <shadow val="0"/>
        <u val="none"/>
        <vertAlign val="baseline"/>
        <sz val="14"/>
        <color rgb="FF000000"/>
      </font>
    </dxf>
    <dxf>
      <fill>
        <patternFill patternType="none">
          <fgColor rgb="FF000000"/>
          <bgColor auto="1"/>
        </patternFill>
      </fill>
      <alignment horizontal="general" vertical="bottom" textRotation="0" wrapText="1" justifyLastLine="0" shrinkToFit="0"/>
    </dxf>
    <dxf>
      <font>
        <b val="0"/>
        <i val="0"/>
        <strike val="0"/>
        <condense val="0"/>
        <extend val="0"/>
        <outline val="0"/>
        <shadow val="0"/>
        <u val="none"/>
        <vertAlign val="baseline"/>
        <sz val="12"/>
        <color rgb="FF000000"/>
        <name val="Questrial"/>
        <scheme val="none"/>
      </font>
      <fill>
        <patternFill patternType="none">
          <fgColor rgb="FF000000"/>
          <bgColor auto="1"/>
        </patternFill>
      </fill>
      <alignment horizontal="general" vertical="bottom" textRotation="0" wrapText="1" justifyLastLine="0" shrinkToFit="0"/>
    </dxf>
    <dxf>
      <font>
        <b/>
        <i val="0"/>
        <strike val="0"/>
        <condense val="0"/>
        <extend val="0"/>
        <outline val="0"/>
        <shadow val="0"/>
        <u val="none"/>
        <vertAlign val="baseline"/>
        <sz val="12"/>
        <color rgb="FFFFFFFF"/>
        <name val="Questrial"/>
        <scheme val="none"/>
      </font>
      <fill>
        <patternFill patternType="none">
          <fgColor indexed="64"/>
          <bgColor auto="1"/>
        </patternFill>
      </fill>
      <alignment horizontal="general" vertical="bottom" textRotation="0" wrapText="1" justifyLastLine="0" shrinkToFit="0"/>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b val="0"/>
        <i val="0"/>
        <strike val="0"/>
        <condense val="0"/>
        <extend val="0"/>
        <outline val="0"/>
        <shadow val="0"/>
        <u val="none"/>
        <vertAlign val="baseline"/>
        <sz val="12"/>
        <color rgb="FF000000"/>
        <name val="Georgia"/>
        <scheme val="none"/>
      </font>
      <alignment horizontal="general" vertical="bottom" textRotation="0" wrapText="0" indent="0" justifyLastLine="0" shrinkToFit="0" readingOrder="0"/>
    </dxf>
    <dxf>
      <font>
        <strike val="0"/>
        <outline val="0"/>
        <shadow val="0"/>
        <u val="none"/>
        <vertAlign val="baseline"/>
        <color rgb="FF000000"/>
        <name val="Georgia"/>
        <scheme val="none"/>
      </font>
    </dxf>
    <dxf>
      <font>
        <b val="0"/>
        <i val="0"/>
        <strike val="0"/>
        <condense val="0"/>
        <extend val="0"/>
        <outline val="0"/>
        <shadow val="0"/>
        <u val="none"/>
        <vertAlign val="baseline"/>
        <sz val="12"/>
        <color rgb="FF000000"/>
        <name val="Georgia"/>
        <scheme val="none"/>
      </font>
      <alignment horizontal="general" vertical="bottom" textRotation="0" wrapText="0" indent="0" justifyLastLine="0" shrinkToFit="0" readingOrder="0"/>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strike val="0"/>
        <outline val="0"/>
        <shadow val="0"/>
        <u val="none"/>
        <vertAlign val="baseline"/>
        <color rgb="FF000000"/>
        <name val="Georgia"/>
        <scheme val="none"/>
      </font>
    </dxf>
    <dxf>
      <font>
        <b val="0"/>
        <i val="0"/>
        <strike val="0"/>
        <condense val="0"/>
        <extend val="0"/>
        <outline val="0"/>
        <shadow val="0"/>
        <u val="none"/>
        <vertAlign val="baseline"/>
        <sz val="12"/>
        <color rgb="FF000000"/>
        <name val="Georgia"/>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outline val="0"/>
        <shadow val="0"/>
        <u val="none"/>
        <vertAlign val="baseline"/>
        <sz val="14"/>
        <color rgb="FF000000"/>
        <name val="Georgia"/>
        <scheme val="none"/>
      </font>
      <alignment horizontal="general" vertical="bottom" textRotation="0" wrapText="1" justifyLastLine="0" shrinkToFit="0"/>
    </dxf>
    <dxf>
      <font>
        <b val="0"/>
        <i val="0"/>
        <strike val="0"/>
        <condense val="0"/>
        <extend val="0"/>
        <outline val="0"/>
        <shadow val="0"/>
        <u val="none"/>
        <vertAlign val="baseline"/>
        <sz val="14"/>
        <color rgb="FF000000"/>
        <name val="Georgia"/>
        <scheme val="none"/>
      </font>
      <alignment horizontal="general" vertical="bottom" textRotation="0" wrapText="1" indent="0" justifyLastLine="0" shrinkToFit="0" readingOrder="0"/>
    </dxf>
    <dxf>
      <font>
        <b val="0"/>
        <i val="0"/>
        <strike val="0"/>
        <outline val="0"/>
        <shadow val="0"/>
        <u val="none"/>
        <vertAlign val="baseline"/>
        <sz val="14"/>
        <color rgb="FF000000"/>
        <name val="Georgia"/>
        <scheme val="none"/>
      </font>
      <alignment horizontal="general" vertical="bottom" textRotation="0" wrapText="1" justifyLastLine="0" shrinkToFit="0"/>
    </dxf>
    <dxf>
      <font>
        <b val="0"/>
        <i val="0"/>
        <strike val="0"/>
        <outline val="0"/>
        <shadow val="0"/>
        <u val="none"/>
        <vertAlign val="baseline"/>
        <sz val="14"/>
        <color rgb="FF000000"/>
        <name val="Georgia"/>
        <scheme val="none"/>
      </font>
      <alignment horizontal="general" vertical="bottom" textRotation="0" wrapText="1" justifyLastLine="0" shrinkToFit="0"/>
    </dxf>
    <dxf>
      <font>
        <b val="0"/>
        <i val="0"/>
        <strike val="0"/>
        <outline val="0"/>
        <shadow val="0"/>
        <u val="none"/>
        <vertAlign val="baseline"/>
        <sz val="14"/>
        <color rgb="FF000000"/>
        <name val="Georgia"/>
        <scheme val="none"/>
      </font>
      <alignment horizontal="general" vertical="bottom" textRotation="0" wrapText="1" justifyLastLine="0" shrinkToFit="0"/>
    </dxf>
    <dxf>
      <font>
        <strike val="0"/>
        <outline val="0"/>
        <shadow val="0"/>
        <u val="none"/>
        <vertAlign val="baseline"/>
        <sz val="14"/>
        <color rgb="FF000000"/>
      </font>
    </dxf>
    <dxf>
      <font>
        <b val="0"/>
        <i val="0"/>
        <strike val="0"/>
        <condense val="0"/>
        <extend val="0"/>
        <outline val="0"/>
        <shadow val="0"/>
        <u val="none"/>
        <vertAlign val="baseline"/>
        <sz val="14"/>
        <color rgb="FF000000"/>
        <name val="Questrial"/>
        <scheme val="none"/>
      </font>
      <fill>
        <patternFill patternType="solid">
          <fgColor rgb="FF94CBE1"/>
          <bgColor rgb="FF94CBE1"/>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fill>
        <patternFill patternType="solid">
          <fgColor rgb="FF94CBE1"/>
          <bgColor rgb="FF94CBE1"/>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Georgia"/>
        <scheme val="none"/>
      </font>
      <alignment horizontal="general" vertical="bottom" textRotation="0" wrapText="0" indent="0" justifyLastLine="0" shrinkToFit="0" readingOrder="0"/>
    </dxf>
    <dxf>
      <font>
        <strike val="0"/>
        <outline val="0"/>
        <shadow val="0"/>
        <u val="none"/>
        <vertAlign val="baseline"/>
        <sz val="14"/>
        <color rgb="FF000000"/>
      </font>
    </dxf>
    <dxf>
      <font>
        <b val="0"/>
        <i val="0"/>
        <strike val="0"/>
        <condense val="0"/>
        <extend val="0"/>
        <outline val="0"/>
        <shadow val="0"/>
        <u val="none"/>
        <vertAlign val="baseline"/>
        <sz val="14"/>
        <color rgb="FF000000"/>
        <name val="Georgia"/>
        <scheme val="none"/>
      </font>
      <alignment horizontal="general"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5" name="Table25" displayName="Table25" ref="A1:D22" totalsRowShown="0" headerRowDxfId="290" dataDxfId="289">
  <autoFilter ref="A1:D22"/>
  <sortState ref="A2:D22">
    <sortCondition descending="1" ref="B1:B22"/>
  </sortState>
  <tableColumns count="4">
    <tableColumn id="1" name="Project " dataDxfId="288"/>
    <tableColumn id="2" name="Red Team Ranking" dataDxfId="287">
      <calculatedColumnFormula>'Red Team Analysis'!X2</calculatedColumnFormula>
    </tableColumn>
    <tableColumn id="4" name="Leadership Ranking" dataDxfId="286">
      <calculatedColumnFormula>'Leadership Analysis'!X2</calculatedColumnFormula>
    </tableColumn>
    <tableColumn id="8" name="NOTES:" dataDxfId="285"/>
  </tableColumns>
  <tableStyleInfo name="TableStyleMedium13" showFirstColumn="0" showLastColumn="0" showRowStripes="1" showColumnStripes="0"/>
</table>
</file>

<file path=xl/tables/table10.xml><?xml version="1.0" encoding="utf-8"?>
<table xmlns="http://schemas.openxmlformats.org/spreadsheetml/2006/main" id="16" name="Table117" displayName="Table117" ref="B64:M65" totalsRowShown="0">
  <autoFilter ref="B64:M65"/>
  <tableColumns count="12">
    <tableColumn id="1" name="Total  1">
      <calculatedColumnFormula>SUM(B45:B62)</calculatedColumnFormula>
    </tableColumn>
    <tableColumn id="2" name="Total  2">
      <calculatedColumnFormula>SUM(C45:C62)</calculatedColumnFormula>
    </tableColumn>
    <tableColumn id="3" name="Total  3">
      <calculatedColumnFormula>SUM(D45:D62)</calculatedColumnFormula>
    </tableColumn>
    <tableColumn id="4" name="Total  4">
      <calculatedColumnFormula>SUM(E45:E62)</calculatedColumnFormula>
    </tableColumn>
    <tableColumn id="5" name="Total  5">
      <calculatedColumnFormula>SUM(F45:F62)</calculatedColumnFormula>
    </tableColumn>
    <tableColumn id="6" name="Total  6">
      <calculatedColumnFormula>SUM(G45:G62)</calculatedColumnFormula>
    </tableColumn>
    <tableColumn id="7" name="Total  7">
      <calculatedColumnFormula>SUM(H45:H62)</calculatedColumnFormula>
    </tableColumn>
    <tableColumn id="8" name="Total  8">
      <calculatedColumnFormula>SUM(I45:I62)</calculatedColumnFormula>
    </tableColumn>
    <tableColumn id="9" name="Total  9">
      <calculatedColumnFormula>SUM(J45:J62)</calculatedColumnFormula>
    </tableColumn>
    <tableColumn id="10" name="Total  10">
      <calculatedColumnFormula>SUM(K45:K62)</calculatedColumnFormula>
    </tableColumn>
    <tableColumn id="11" name="Total  11">
      <calculatedColumnFormula>SUM(L45:L62)</calculatedColumnFormula>
    </tableColumn>
    <tableColumn id="12" name="Total  12">
      <calculatedColumnFormula>SUM(M45:M62)</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id="17" name="Table1418" displayName="Table1418" ref="B67:M68" totalsRowShown="0">
  <autoFilter ref="B67:M68"/>
  <tableColumns count="12">
    <tableColumn id="1" name="Deviation 1">
      <calculatedColumnFormula>$O$65/B65</calculatedColumnFormula>
    </tableColumn>
    <tableColumn id="2" name="Deviation 2">
      <calculatedColumnFormula>$O$65/C65</calculatedColumnFormula>
    </tableColumn>
    <tableColumn id="3" name="Deviation 3">
      <calculatedColumnFormula>$O$65/D65</calculatedColumnFormula>
    </tableColumn>
    <tableColumn id="4" name="Deviation 4">
      <calculatedColumnFormula>$O$65/E65</calculatedColumnFormula>
    </tableColumn>
    <tableColumn id="5" name="Deviation 5">
      <calculatedColumnFormula>$O$65/F65</calculatedColumnFormula>
    </tableColumn>
    <tableColumn id="6" name="Deviation 6">
      <calculatedColumnFormula>$O$65/G65</calculatedColumnFormula>
    </tableColumn>
    <tableColumn id="7" name="Deviation 7">
      <calculatedColumnFormula>$O$65/H65</calculatedColumnFormula>
    </tableColumn>
    <tableColumn id="8" name="Deviation 8">
      <calculatedColumnFormula>$O$65/I65</calculatedColumnFormula>
    </tableColumn>
    <tableColumn id="9" name="Deviation 9">
      <calculatedColumnFormula>$O$65/J65</calculatedColumnFormula>
    </tableColumn>
    <tableColumn id="10" name="Deviation 10">
      <calculatedColumnFormula>$O$65/K65</calculatedColumnFormula>
    </tableColumn>
    <tableColumn id="11" name="Deviation 11">
      <calculatedColumnFormula>$O$65/L65</calculatedColumnFormula>
    </tableColumn>
    <tableColumn id="12" name="Deviation 12">
      <calculatedColumnFormula>$O$65/M65</calculatedColumnFormula>
    </tableColumn>
  </tableColumns>
  <tableStyleInfo name="TableStyleMedium9" showFirstColumn="0" showLastColumn="0" showRowStripes="1" showColumnStripes="0"/>
</table>
</file>

<file path=xl/tables/table12.xml><?xml version="1.0" encoding="utf-8"?>
<table xmlns="http://schemas.openxmlformats.org/spreadsheetml/2006/main" id="40" name="Table21941" displayName="Table21941" ref="A1:T22" headerRowDxfId="156" dataDxfId="155" totalsRowDxfId="154">
  <autoFilter ref="A1:T22"/>
  <tableColumns count="20">
    <tableColumn id="1" name="Operation " totalsRowLabel="Total" totalsRowDxfId="153"/>
    <tableColumn id="2" name="Go/No Go" dataDxfId="152" totalsRowDxfId="151"/>
    <tableColumn id="3" name="Cleanup" dataDxfId="150"/>
    <tableColumn id="4" name="Length" dataDxfId="149" totalsRowDxfId="148"/>
    <tableColumn id="5" name="Innovative" dataDxfId="147" totalsRowDxfId="146"/>
    <tableColumn id="6" name="Cost" dataDxfId="145" totalsRowDxfId="144"/>
    <tableColumn id="7" name="Change" dataDxfId="143" totalsRowDxfId="142"/>
    <tableColumn id="8" name="Skills" dataDxfId="141" totalsRowDxfId="140"/>
    <tableColumn id="9" name="Chain ability" dataDxfId="139" totalsRowDxfId="138"/>
    <tableColumn id="10" name="Team Size" dataDxfId="137" totalsRowDxfId="136"/>
    <tableColumn id="11" name="Real World" dataDxfId="135" totalsRowDxfId="134"/>
    <tableColumn id="12" name="New Customer" dataDxfId="133" totalsRowDxfId="132"/>
    <tableColumn id="13" name="Requested" dataDxfId="131" totalsRowDxfId="130"/>
    <tableColumn id="14" name="repeat" dataDxfId="129" totalsRowDxfId="128"/>
    <tableColumn id="15" name="Financial Risk" totalsRowFunction="count" dataDxfId="127" totalsRowDxfId="126"/>
    <tableColumn id="16" name="Reputational Risk" dataDxfId="125" totalsRowDxfId="124"/>
    <tableColumn id="17" name="Sensitive Data" dataDxfId="123" totalsRowDxfId="122"/>
    <tableColumn id="18" name="Clear Stakeholders" dataDxfId="121" totalsRowDxfId="120"/>
    <tableColumn id="19" name="Regulatory Risk" dataDxfId="119" totalsRowDxfId="118"/>
    <tableColumn id="20" name="Place Holder" dataDxfId="117" totalsRowDxfId="116"/>
  </tableColumns>
  <tableStyleInfo name="TableStyleMedium13" showFirstColumn="0" showLastColumn="0" showRowStripes="1" showColumnStripes="0"/>
</table>
</file>

<file path=xl/tables/table13.xml><?xml version="1.0" encoding="utf-8"?>
<table xmlns="http://schemas.openxmlformats.org/spreadsheetml/2006/main" id="41" name="Table42042" displayName="Table42042" ref="B44:F62" headerRowDxfId="115" dataDxfId="114">
  <autoFilter ref="B44:F62"/>
  <tableColumns count="5">
    <tableColumn id="1" name="Leader 1" totalsRowLabel="Total" dataDxfId="113" totalsRowDxfId="112">
      <calculatedColumnFormula>VLOOKUP(B25,$H$45:$I$50,2,FALSE)</calculatedColumnFormula>
    </tableColumn>
    <tableColumn id="2" name="Leader 2" totalsRowFunction="count" dataDxfId="111" totalsRowDxfId="110">
      <calculatedColumnFormula>VLOOKUP(C25,$H$45:$I$50,2,FALSE)</calculatedColumnFormula>
    </tableColumn>
    <tableColumn id="3" name="Leader 3" dataDxfId="109" totalsRowDxfId="108">
      <calculatedColumnFormula>VLOOKUP(D25,$H$45:$I$50,2,FALSE)</calculatedColumnFormula>
    </tableColumn>
    <tableColumn id="4" name="Leader 4" dataDxfId="107" totalsRowDxfId="106">
      <calculatedColumnFormula>VLOOKUP(E25,$H$45:$I$50,2,FALSE)</calculatedColumnFormula>
    </tableColumn>
    <tableColumn id="5" name="Leader 5" dataDxfId="105" totalsRowDxfId="104">
      <calculatedColumnFormula>VLOOKUP(F25,$H$45:$I$50,2,FALSE)</calculatedColumnFormula>
    </tableColumn>
  </tableColumns>
  <tableStyleInfo name="TableStyleMedium13" showFirstColumn="0" showLastColumn="0" showRowStripes="1" showColumnStripes="0"/>
</table>
</file>

<file path=xl/tables/table14.xml><?xml version="1.0" encoding="utf-8"?>
<table xmlns="http://schemas.openxmlformats.org/spreadsheetml/2006/main" id="42" name="Table52143" displayName="Table52143" ref="H44:I50" totalsRowShown="0" headerRowDxfId="103" dataDxfId="102">
  <autoFilter ref="H44:I50"/>
  <tableColumns count="2">
    <tableColumn id="1" name="Weights" dataDxfId="101"/>
    <tableColumn id="2" name="Values" dataDxfId="100"/>
  </tableColumns>
  <tableStyleInfo name="TableStyleMedium13" showFirstColumn="0" showLastColumn="0" showRowStripes="1" showColumnStripes="0"/>
</table>
</file>

<file path=xl/tables/table15.xml><?xml version="1.0" encoding="utf-8"?>
<table xmlns="http://schemas.openxmlformats.org/spreadsheetml/2006/main" id="43" name="Table82244" displayName="Table82244" ref="A24:F42" totalsRowShown="0" headerRowDxfId="99" dataDxfId="98">
  <autoFilter ref="A24:F42"/>
  <tableColumns count="6">
    <tableColumn id="1" name="Factors" dataDxfId="97"/>
    <tableColumn id="2" name="Leader 1" dataDxfId="96"/>
    <tableColumn id="3" name="Leader 2" dataDxfId="95"/>
    <tableColumn id="4" name="Leader 3" dataDxfId="94"/>
    <tableColumn id="5" name="Leader 4" dataDxfId="93"/>
    <tableColumn id="6" name="Leader 5" dataDxfId="92"/>
  </tableColumns>
  <tableStyleInfo name="TableStyleMedium13" showFirstColumn="1" showLastColumn="0" showRowStripes="1" showColumnStripes="0"/>
</table>
</file>

<file path=xl/tables/table16.xml><?xml version="1.0" encoding="utf-8"?>
<table xmlns="http://schemas.openxmlformats.org/spreadsheetml/2006/main" id="44" name="Table92345" displayName="Table92345" ref="J24:T42" totalsRowShown="0">
  <autoFilter ref="J24:T42"/>
  <tableColumns count="11">
    <tableColumn id="1" name="0"/>
    <tableColumn id="7" name="1"/>
    <tableColumn id="8" name="2"/>
    <tableColumn id="9" name="3"/>
    <tableColumn id="10" name="4"/>
    <tableColumn id="11" name="5"/>
    <tableColumn id="2" name="6"/>
    <tableColumn id="3" name="7"/>
    <tableColumn id="4" name="8"/>
    <tableColumn id="5" name="9"/>
    <tableColumn id="6" name="10"/>
  </tableColumns>
  <tableStyleInfo name="TableStyleMedium13" showFirstColumn="0" showLastColumn="0" showRowStripes="1" showColumnStripes="0"/>
</table>
</file>

<file path=xl/tables/table17.xml><?xml version="1.0" encoding="utf-8"?>
<table xmlns="http://schemas.openxmlformats.org/spreadsheetml/2006/main" id="45" name="Table12446" displayName="Table12446" ref="B64:F65" totalsRowShown="0">
  <autoFilter ref="B64:F65"/>
  <tableColumns count="5">
    <tableColumn id="1" name="Total Leader 1" dataDxfId="91">
      <calculatedColumnFormula>SUM(B45:B62)</calculatedColumnFormula>
    </tableColumn>
    <tableColumn id="2" name="Total Leader 2" dataDxfId="90">
      <calculatedColumnFormula>SUM(C45:C62)</calculatedColumnFormula>
    </tableColumn>
    <tableColumn id="3" name="Total Leader 3" dataDxfId="89">
      <calculatedColumnFormula>SUM(D45:D62)</calculatedColumnFormula>
    </tableColumn>
    <tableColumn id="4" name="Total Leader 4" dataDxfId="88">
      <calculatedColumnFormula>SUM(E45:E62)</calculatedColumnFormula>
    </tableColumn>
    <tableColumn id="5" name="Total Leader 5" dataDxfId="87">
      <calculatedColumnFormula>SUM(F45:F62)</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id="46" name="Table142547" displayName="Table142547" ref="B67:F68" totalsRowShown="0">
  <autoFilter ref="B67:F68"/>
  <tableColumns count="5">
    <tableColumn id="1" name="Deviation Leader 1" dataDxfId="86">
      <calculatedColumnFormula>$H$65/B65</calculatedColumnFormula>
    </tableColumn>
    <tableColumn id="2" name="Deviation Leader 2" dataDxfId="85">
      <calculatedColumnFormula>$H$65/C65</calculatedColumnFormula>
    </tableColumn>
    <tableColumn id="3" name="Deviation Leader 3" dataDxfId="84">
      <calculatedColumnFormula>$H$65/D65</calculatedColumnFormula>
    </tableColumn>
    <tableColumn id="4" name="Deviation Leader 4" dataDxfId="83">
      <calculatedColumnFormula>$H$65/E65</calculatedColumnFormula>
    </tableColumn>
    <tableColumn id="5" name="Deviation Leader 5" dataDxfId="82">
      <calculatedColumnFormula>$H$65/F65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10" name="Table10" displayName="Table10" ref="A1:I40" totalsRowShown="0" headerRowDxfId="284" dataDxfId="283">
  <autoFilter ref="A1:I40"/>
  <sortState ref="A2:K33">
    <sortCondition ref="A2:A33"/>
  </sortState>
  <tableColumns count="9">
    <tableColumn id="1" name="Operation Name" dataDxfId="282"/>
    <tableColumn id="11" name="Description" dataDxfId="281"/>
    <tableColumn id="2" name="High Level Objectives" dataDxfId="280"/>
    <tableColumn id="3" name="Stakeholders" dataDxfId="279"/>
    <tableColumn id="4" name="Risks" dataDxfId="278"/>
    <tableColumn id="6" name="Threat source" dataDxfId="277"/>
    <tableColumn id="7" name="Targets" dataDxfId="276"/>
    <tableColumn id="8" name="Time Frame" dataDxfId="275"/>
    <tableColumn id="10" name="TTPs" dataDxfId="274"/>
  </tableColumns>
  <tableStyleInfo name="TableStyleMedium20" showFirstColumn="1" showLastColumn="0" showRowStripes="1" showColumnStripes="0"/>
</table>
</file>

<file path=xl/tables/table3.xml><?xml version="1.0" encoding="utf-8"?>
<table xmlns="http://schemas.openxmlformats.org/spreadsheetml/2006/main" id="6" name="Table6" displayName="Table6" ref="A1:M13" totalsRowShown="0" headerRowDxfId="273" dataDxfId="272">
  <autoFilter ref="A1:M13"/>
  <tableColumns count="13">
    <tableColumn id="1" name="Name" dataDxfId="271"/>
    <tableColumn id="2" name="Jan" dataDxfId="270"/>
    <tableColumn id="3" name="Feb" dataDxfId="269"/>
    <tableColumn id="4" name="Mar" dataDxfId="268"/>
    <tableColumn id="5" name="Apr" dataDxfId="267"/>
    <tableColumn id="6" name="May" dataDxfId="266"/>
    <tableColumn id="7" name="Jun" dataDxfId="265"/>
    <tableColumn id="8" name="Jul" dataDxfId="264"/>
    <tableColumn id="9" name="Aug" dataDxfId="263"/>
    <tableColumn id="10" name="Sep" dataDxfId="262"/>
    <tableColumn id="11" name="Oct" dataDxfId="261"/>
    <tableColumn id="12" name="Nov" dataDxfId="260"/>
    <tableColumn id="13" name="Dec" dataDxfId="259"/>
  </tableColumns>
  <tableStyleInfo name="TableStyleMedium20" showFirstColumn="1" showLastColumn="0" showRowStripes="1" showColumnStripes="0"/>
</table>
</file>

<file path=xl/tables/table4.xml><?xml version="1.0" encoding="utf-8"?>
<table xmlns="http://schemas.openxmlformats.org/spreadsheetml/2006/main" id="7" name="Table68" displayName="Table68" ref="A15:M36" totalsRowShown="0" headerRowDxfId="258" dataDxfId="257">
  <autoFilter ref="A15:M36"/>
  <tableColumns count="13">
    <tableColumn id="1" name="Operation" dataDxfId="256"/>
    <tableColumn id="2" name="Jan" dataDxfId="255"/>
    <tableColumn id="3" name="Feb" dataDxfId="254"/>
    <tableColumn id="4" name="Mar" dataDxfId="253"/>
    <tableColumn id="5" name="Apr" dataDxfId="252"/>
    <tableColumn id="6" name="May" dataDxfId="251"/>
    <tableColumn id="7" name="Jun" dataDxfId="250"/>
    <tableColumn id="8" name="Jul" dataDxfId="249"/>
    <tableColumn id="9" name="Aug" dataDxfId="248"/>
    <tableColumn id="10" name="Sep" dataDxfId="247"/>
    <tableColumn id="11" name="Oct" dataDxfId="246"/>
    <tableColumn id="12" name="Nov" dataDxfId="245"/>
    <tableColumn id="13" name="Dec" dataDxfId="244"/>
  </tableColumns>
  <tableStyleInfo name="TableStyleMedium20" showFirstColumn="1" showLastColumn="0" showRowStripes="1" showColumnStripes="0"/>
</table>
</file>

<file path=xl/tables/table5.xml><?xml version="1.0" encoding="utf-8"?>
<table xmlns="http://schemas.openxmlformats.org/spreadsheetml/2006/main" id="11" name="Table212" displayName="Table212" ref="A1:T22" headerRowDxfId="243" dataDxfId="242" totalsRowDxfId="241">
  <autoFilter ref="A1:T22"/>
  <tableColumns count="20">
    <tableColumn id="1" name="Operation " totalsRowLabel="Total" dataDxfId="240" totalsRowDxfId="239"/>
    <tableColumn id="2" name="Go/No Go" dataDxfId="238" totalsRowDxfId="237"/>
    <tableColumn id="3" name="Cleanup" dataDxfId="236"/>
    <tableColumn id="4" name="Length" dataDxfId="235" totalsRowDxfId="234"/>
    <tableColumn id="5" name="Innovative" dataDxfId="233" totalsRowDxfId="232"/>
    <tableColumn id="6" name="Cost" dataDxfId="231" totalsRowDxfId="230"/>
    <tableColumn id="7" name="Change" dataDxfId="229" totalsRowDxfId="228"/>
    <tableColumn id="8" name="Skills" dataDxfId="227" totalsRowDxfId="226"/>
    <tableColumn id="9" name="Chain ability" dataDxfId="225" totalsRowDxfId="224"/>
    <tableColumn id="10" name="Team Size" dataDxfId="223" totalsRowDxfId="222"/>
    <tableColumn id="11" name="Real World" dataDxfId="221" totalsRowDxfId="220"/>
    <tableColumn id="12" name="New Customer" dataDxfId="219" totalsRowDxfId="218"/>
    <tableColumn id="13" name="Requested" dataDxfId="217" totalsRowDxfId="216"/>
    <tableColumn id="14" name="repeat" dataDxfId="215" totalsRowDxfId="214"/>
    <tableColumn id="15" name="Financial Risk" totalsRowFunction="count" dataDxfId="213" totalsRowDxfId="212"/>
    <tableColumn id="16" name="Reputational Risk" dataDxfId="211" totalsRowDxfId="210"/>
    <tableColumn id="17" name="Sensitive Data" dataDxfId="209" totalsRowDxfId="208"/>
    <tableColumn id="18" name="Clear Stakeholders" dataDxfId="207" totalsRowDxfId="206"/>
    <tableColumn id="19" name="Regulatory Risk" dataDxfId="205" totalsRowDxfId="204"/>
    <tableColumn id="20" name="Place Holder" dataDxfId="203" totalsRowDxfId="202"/>
  </tableColumns>
  <tableStyleInfo name="TableStyleMedium13" showFirstColumn="0" showLastColumn="0" showRowStripes="1" showColumnStripes="0"/>
</table>
</file>

<file path=xl/tables/table6.xml><?xml version="1.0" encoding="utf-8"?>
<table xmlns="http://schemas.openxmlformats.org/spreadsheetml/2006/main" id="12" name="Table413" displayName="Table413" ref="B44:M62" headerRowDxfId="201" dataDxfId="200">
  <autoFilter ref="B44:M62"/>
  <tableColumns count="12">
    <tableColumn id="1" name="Team Member 1" totalsRowLabel="Total" dataDxfId="199" totalsRowDxfId="198">
      <calculatedColumnFormula>VLOOKUP(B25,$O$45:$P$50,2,FALSE)</calculatedColumnFormula>
    </tableColumn>
    <tableColumn id="2" name="Team Member 2" totalsRowFunction="count" dataDxfId="197" totalsRowDxfId="196">
      <calculatedColumnFormula>VLOOKUP(C25,$O$45:$P$50,2,FALSE)</calculatedColumnFormula>
    </tableColumn>
    <tableColumn id="3" name="Team Member 3" dataDxfId="195" totalsRowDxfId="194">
      <calculatedColumnFormula>VLOOKUP(D25,$O$45:$P$50,2,FALSE)</calculatedColumnFormula>
    </tableColumn>
    <tableColumn id="4" name="Team Member 4" dataDxfId="193" totalsRowDxfId="192">
      <calculatedColumnFormula>VLOOKUP(E25,$O$45:$P$50,2,FALSE)</calculatedColumnFormula>
    </tableColumn>
    <tableColumn id="5" name="Team Member 5" dataDxfId="191" totalsRowDxfId="190">
      <calculatedColumnFormula>VLOOKUP(F25,$O$45:$P$50,2,FALSE)</calculatedColumnFormula>
    </tableColumn>
    <tableColumn id="6" name="Team Member 6" dataDxfId="189" totalsRowDxfId="188">
      <calculatedColumnFormula>VLOOKUP(G25,$O$45:$P$50,2,FALSE)</calculatedColumnFormula>
    </tableColumn>
    <tableColumn id="7" name="Team Member 7" dataDxfId="187" totalsRowDxfId="186">
      <calculatedColumnFormula>VLOOKUP(H25,$O$45:$P$50,2,FALSE)</calculatedColumnFormula>
    </tableColumn>
    <tableColumn id="8" name="Team Member 8" dataDxfId="185" totalsRowDxfId="184">
      <calculatedColumnFormula>VLOOKUP(I25,$O$45:$P$50,2,FALSE)</calculatedColumnFormula>
    </tableColumn>
    <tableColumn id="9" name="Team Member 9" dataDxfId="183" totalsRowDxfId="182">
      <calculatedColumnFormula>VLOOKUP(J25,$O$45:$P$50,2,FALSE)</calculatedColumnFormula>
    </tableColumn>
    <tableColumn id="10" name="Team Member 10" dataDxfId="181" totalsRowDxfId="180">
      <calculatedColumnFormula>VLOOKUP(K25,$O$45:$P$50,2,FALSE)</calculatedColumnFormula>
    </tableColumn>
    <tableColumn id="11" name="Team Member 11" dataDxfId="179" totalsRowDxfId="178">
      <calculatedColumnFormula>VLOOKUP(L25,$O$45:$P$50,2,FALSE)</calculatedColumnFormula>
    </tableColumn>
    <tableColumn id="12" name="Team Member 12" dataDxfId="177" totalsRowDxfId="176">
      <calculatedColumnFormula>VLOOKUP(M25,$O$45:$P$50,2,FALSE)</calculatedColumnFormula>
    </tableColumn>
  </tableColumns>
  <tableStyleInfo name="TableStyleMedium13" showFirstColumn="0" showLastColumn="0" showRowStripes="1" showColumnStripes="0"/>
</table>
</file>

<file path=xl/tables/table7.xml><?xml version="1.0" encoding="utf-8"?>
<table xmlns="http://schemas.openxmlformats.org/spreadsheetml/2006/main" id="13" name="Table514" displayName="Table514" ref="O44:P50" totalsRowShown="0" headerRowDxfId="175" dataDxfId="174">
  <autoFilter ref="O44:P50"/>
  <tableColumns count="2">
    <tableColumn id="1" name="Weights" dataDxfId="173"/>
    <tableColumn id="2" name="Values" dataDxfId="172"/>
  </tableColumns>
  <tableStyleInfo name="TableStyleMedium13" showFirstColumn="0" showLastColumn="0" showRowStripes="1" showColumnStripes="0"/>
</table>
</file>

<file path=xl/tables/table8.xml><?xml version="1.0" encoding="utf-8"?>
<table xmlns="http://schemas.openxmlformats.org/spreadsheetml/2006/main" id="14" name="Table815" displayName="Table815" ref="A24:M42" totalsRowShown="0" headerRowDxfId="171" dataDxfId="170">
  <autoFilter ref="A24:M42"/>
  <tableColumns count="13">
    <tableColumn id="1" name="Factors" dataDxfId="169"/>
    <tableColumn id="2" name="Team Member 1" dataDxfId="168"/>
    <tableColumn id="3" name="Team Member 2" dataDxfId="167"/>
    <tableColumn id="4" name="Team Member 3" dataDxfId="166"/>
    <tableColumn id="5" name="Team Member 4" dataDxfId="165"/>
    <tableColumn id="6" name="Team Member 5" dataDxfId="164"/>
    <tableColumn id="7" name="Team Member 6" dataDxfId="163"/>
    <tableColumn id="8" name="Team Member 7" dataDxfId="162"/>
    <tableColumn id="9" name="Team Member 8" dataDxfId="161"/>
    <tableColumn id="10" name="Team Member 9" dataDxfId="160"/>
    <tableColumn id="11" name="Team Member 10" dataDxfId="159"/>
    <tableColumn id="12" name="Team Member 11" dataDxfId="158"/>
    <tableColumn id="13" name="Team Member 12" dataDxfId="157"/>
  </tableColumns>
  <tableStyleInfo name="TableStyleMedium13" showFirstColumn="1" showLastColumn="0" showRowStripes="1" showColumnStripes="0"/>
</table>
</file>

<file path=xl/tables/table9.xml><?xml version="1.0" encoding="utf-8"?>
<table xmlns="http://schemas.openxmlformats.org/spreadsheetml/2006/main" id="15" name="Table916" displayName="Table916" ref="Q24:AA42" totalsRowShown="0">
  <autoFilter ref="Q24:AA42"/>
  <tableColumns count="11">
    <tableColumn id="1" name="0"/>
    <tableColumn id="7" name="1"/>
    <tableColumn id="8" name="2"/>
    <tableColumn id="9" name="3"/>
    <tableColumn id="10" name="4"/>
    <tableColumn id="11" name="5"/>
    <tableColumn id="2" name="6"/>
    <tableColumn id="3" name="7"/>
    <tableColumn id="4" name="8"/>
    <tableColumn id="5" name="9"/>
    <tableColumn id="6" name="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6" Type="http://schemas.openxmlformats.org/officeDocument/2006/relationships/table" Target="../tables/table10.xml"/><Relationship Id="rId7" Type="http://schemas.openxmlformats.org/officeDocument/2006/relationships/table" Target="../tables/table11.xml"/><Relationship Id="rId1" Type="http://schemas.openxmlformats.org/officeDocument/2006/relationships/table" Target="../tables/table5.xml"/><Relationship Id="rId2"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4" Type="http://schemas.openxmlformats.org/officeDocument/2006/relationships/table" Target="../tables/table15.xml"/><Relationship Id="rId5" Type="http://schemas.openxmlformats.org/officeDocument/2006/relationships/table" Target="../tables/table16.xml"/><Relationship Id="rId6" Type="http://schemas.openxmlformats.org/officeDocument/2006/relationships/table" Target="../tables/table17.xml"/><Relationship Id="rId7" Type="http://schemas.openxmlformats.org/officeDocument/2006/relationships/table" Target="../tables/table18.xml"/><Relationship Id="rId1" Type="http://schemas.openxmlformats.org/officeDocument/2006/relationships/table" Target="../tables/table12.xml"/><Relationship Id="rId2"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abSelected="1" topLeftCell="A9" workbookViewId="0">
      <selection activeCell="F24" sqref="F24"/>
    </sheetView>
  </sheetViews>
  <sheetFormatPr baseColWidth="10" defaultRowHeight="18" x14ac:dyDescent="0.2"/>
  <cols>
    <col min="1" max="1" width="28.6640625" style="26" bestFit="1" customWidth="1"/>
    <col min="2" max="2" width="24.6640625" style="26" customWidth="1"/>
    <col min="3" max="3" width="26.1640625" style="26" customWidth="1"/>
    <col min="4" max="4" width="18.1640625" customWidth="1"/>
    <col min="5" max="5" width="16.33203125" customWidth="1"/>
    <col min="6" max="6" width="34.33203125" customWidth="1"/>
    <col min="7" max="7" width="31.1640625" bestFit="1" customWidth="1"/>
    <col min="8" max="8" width="20.5" customWidth="1"/>
    <col min="11" max="11" width="13.5" bestFit="1" customWidth="1"/>
  </cols>
  <sheetData>
    <row r="1" spans="1:4" s="4" customFormat="1" x14ac:dyDescent="0.2">
      <c r="A1" s="26" t="s">
        <v>158</v>
      </c>
      <c r="B1" s="26" t="s">
        <v>219</v>
      </c>
      <c r="C1" s="26" t="s">
        <v>220</v>
      </c>
      <c r="D1" s="26" t="s">
        <v>160</v>
      </c>
    </row>
    <row r="2" spans="1:4" x14ac:dyDescent="0.2">
      <c r="A2" s="30" t="s">
        <v>180</v>
      </c>
      <c r="B2" s="10">
        <f>'Red Team Analysis'!X17</f>
        <v>252.77159223489761</v>
      </c>
      <c r="C2" s="10">
        <f>'Leadership Analysis'!X17</f>
        <v>182.93039655172416</v>
      </c>
      <c r="D2" s="27"/>
    </row>
    <row r="3" spans="1:4" x14ac:dyDescent="0.2">
      <c r="A3" s="30" t="s">
        <v>170</v>
      </c>
      <c r="B3" s="10">
        <f>'Red Team Analysis'!X7</f>
        <v>237.48046604928274</v>
      </c>
      <c r="C3" s="10">
        <f>'Leadership Analysis'!X7</f>
        <v>177.48496551724139</v>
      </c>
      <c r="D3" s="27"/>
    </row>
    <row r="4" spans="1:4" x14ac:dyDescent="0.2">
      <c r="A4" s="30" t="s">
        <v>178</v>
      </c>
      <c r="B4" s="10">
        <f>'Red Team Analysis'!X15</f>
        <v>234.46234491130846</v>
      </c>
      <c r="C4" s="10">
        <f>'Leadership Analysis'!X15</f>
        <v>169.99651724137931</v>
      </c>
      <c r="D4" s="27"/>
    </row>
    <row r="5" spans="1:4" x14ac:dyDescent="0.2">
      <c r="A5" s="30" t="s">
        <v>184</v>
      </c>
      <c r="B5" s="10">
        <f>'Red Team Analysis'!X21</f>
        <v>223.00311055116239</v>
      </c>
      <c r="C5" s="10">
        <f>'Leadership Analysis'!X21</f>
        <v>169.1391896551724</v>
      </c>
      <c r="D5" s="27"/>
    </row>
    <row r="6" spans="1:4" x14ac:dyDescent="0.2">
      <c r="A6" s="30" t="s">
        <v>172</v>
      </c>
      <c r="B6" s="10">
        <f>'Red Team Analysis'!X9</f>
        <v>219.91662529317787</v>
      </c>
      <c r="C6" s="10">
        <f>'Leadership Analysis'!X9</f>
        <v>162.19181034482759</v>
      </c>
      <c r="D6" s="27"/>
    </row>
    <row r="7" spans="1:4" x14ac:dyDescent="0.2">
      <c r="A7" s="30" t="s">
        <v>181</v>
      </c>
      <c r="B7" s="10">
        <f>'Red Team Analysis'!X18</f>
        <v>217.83317815461785</v>
      </c>
      <c r="C7" s="10">
        <f>'Leadership Analysis'!X18</f>
        <v>159.60301724137929</v>
      </c>
      <c r="D7" s="27"/>
    </row>
    <row r="8" spans="1:4" x14ac:dyDescent="0.2">
      <c r="A8" s="30" t="s">
        <v>167</v>
      </c>
      <c r="B8" s="10">
        <f>'Red Team Analysis'!X4</f>
        <v>203.22545445570344</v>
      </c>
      <c r="C8" s="10">
        <f>'Leadership Analysis'!X4</f>
        <v>146.89910344827587</v>
      </c>
      <c r="D8" s="27"/>
    </row>
    <row r="9" spans="1:4" x14ac:dyDescent="0.2">
      <c r="A9" s="30" t="s">
        <v>182</v>
      </c>
      <c r="B9" s="10">
        <f>'Red Team Analysis'!X19</f>
        <v>200.88263789112389</v>
      </c>
      <c r="C9" s="10">
        <f>'Leadership Analysis'!X19</f>
        <v>150.91139655172412</v>
      </c>
      <c r="D9" s="27"/>
    </row>
    <row r="10" spans="1:4" x14ac:dyDescent="0.2">
      <c r="A10" s="30" t="s">
        <v>171</v>
      </c>
      <c r="B10" s="10">
        <f>'Red Team Analysis'!X8</f>
        <v>199.45490240958</v>
      </c>
      <c r="C10" s="10">
        <f>'Leadership Analysis'!X8</f>
        <v>148.75070689655172</v>
      </c>
      <c r="D10" s="27"/>
    </row>
    <row r="11" spans="1:4" x14ac:dyDescent="0.2">
      <c r="A11" s="30" t="s">
        <v>179</v>
      </c>
      <c r="B11" s="10">
        <f>'Red Team Analysis'!X16</f>
        <v>196.47550453150359</v>
      </c>
      <c r="C11" s="10">
        <f>'Leadership Analysis'!X16</f>
        <v>143.59575862068965</v>
      </c>
      <c r="D11" s="27"/>
    </row>
    <row r="12" spans="1:4" x14ac:dyDescent="0.2">
      <c r="A12" s="30" t="s">
        <v>177</v>
      </c>
      <c r="B12" s="10">
        <f>'Red Team Analysis'!X14</f>
        <v>193.7119440048277</v>
      </c>
      <c r="C12" s="10">
        <f>'Leadership Analysis'!X14</f>
        <v>142.10905172413794</v>
      </c>
      <c r="D12" s="27"/>
    </row>
    <row r="13" spans="1:4" x14ac:dyDescent="0.2">
      <c r="A13" s="30" t="s">
        <v>185</v>
      </c>
      <c r="B13" s="10">
        <f>'Red Team Analysis'!X22</f>
        <v>191.06496988100039</v>
      </c>
      <c r="C13" s="10">
        <f>'Leadership Analysis'!X22</f>
        <v>143.03944827586207</v>
      </c>
      <c r="D13" s="27"/>
    </row>
    <row r="14" spans="1:4" x14ac:dyDescent="0.2">
      <c r="A14" s="30" t="s">
        <v>168</v>
      </c>
      <c r="B14" s="10">
        <f>'Red Team Analysis'!X5</f>
        <v>191.00910145484644</v>
      </c>
      <c r="C14" s="10">
        <f>'Leadership Analysis'!X5</f>
        <v>138.94467241379309</v>
      </c>
      <c r="D14" s="27"/>
    </row>
    <row r="15" spans="1:4" x14ac:dyDescent="0.2">
      <c r="A15" s="30" t="s">
        <v>166</v>
      </c>
      <c r="B15" s="10">
        <f>'Red Team Analysis'!X2</f>
        <v>188.46748872750604</v>
      </c>
      <c r="C15" s="10">
        <f>'Leadership Analysis'!X2</f>
        <v>135.43915517241379</v>
      </c>
      <c r="D15" s="27"/>
    </row>
    <row r="16" spans="1:4" x14ac:dyDescent="0.2">
      <c r="A16" s="30" t="s">
        <v>169</v>
      </c>
      <c r="B16" s="10">
        <f>'Red Team Analysis'!X6</f>
        <v>178.05907402756176</v>
      </c>
      <c r="C16" s="10">
        <f>'Leadership Analysis'!X6</f>
        <v>130.15936206896552</v>
      </c>
      <c r="D16" s="27"/>
    </row>
    <row r="17" spans="1:5" x14ac:dyDescent="0.2">
      <c r="A17" s="30" t="s">
        <v>174</v>
      </c>
      <c r="B17" s="10">
        <f>'Red Team Analysis'!X11</f>
        <v>160.55887364934128</v>
      </c>
      <c r="C17" s="10">
        <f>'Leadership Analysis'!X11</f>
        <v>109.2195</v>
      </c>
      <c r="D17" s="27"/>
    </row>
    <row r="18" spans="1:5" x14ac:dyDescent="0.2">
      <c r="A18" s="30" t="s">
        <v>183</v>
      </c>
      <c r="B18" s="10">
        <f>'Red Team Analysis'!X20</f>
        <v>158.42075393974639</v>
      </c>
      <c r="C18" s="10">
        <f>'Leadership Analysis'!X20</f>
        <v>111.15381034482759</v>
      </c>
      <c r="D18" s="27"/>
    </row>
    <row r="19" spans="1:5" x14ac:dyDescent="0.2">
      <c r="A19" s="30" t="s">
        <v>176</v>
      </c>
      <c r="B19" s="10">
        <f>'Red Team Analysis'!X13</f>
        <v>157.93212294685469</v>
      </c>
      <c r="C19" s="10">
        <f>'Leadership Analysis'!X13</f>
        <v>111.29367241379312</v>
      </c>
      <c r="D19" s="27"/>
    </row>
    <row r="20" spans="1:5" x14ac:dyDescent="0.2">
      <c r="A20" s="30" t="s">
        <v>173</v>
      </c>
      <c r="B20" s="10">
        <f>'Red Team Analysis'!X10</f>
        <v>156.05722471138338</v>
      </c>
      <c r="C20" s="10">
        <f>'Leadership Analysis'!X10</f>
        <v>112.32403448275861</v>
      </c>
      <c r="D20" s="27"/>
    </row>
    <row r="21" spans="1:5" x14ac:dyDescent="0.2">
      <c r="A21" s="30" t="s">
        <v>175</v>
      </c>
      <c r="B21" s="10">
        <f>'Red Team Analysis'!X12</f>
        <v>144.18347353056973</v>
      </c>
      <c r="C21" s="10">
        <f>'Leadership Analysis'!X12</f>
        <v>105.44770689655172</v>
      </c>
      <c r="D21" s="27"/>
    </row>
    <row r="22" spans="1:5" x14ac:dyDescent="0.2">
      <c r="A22" s="30" t="s">
        <v>165</v>
      </c>
      <c r="B22" s="10">
        <f>'Red Team Analysis'!X3</f>
        <v>133.90107422531426</v>
      </c>
      <c r="C22" s="10">
        <f>'Leadership Analysis'!X3</f>
        <v>94.663982758620691</v>
      </c>
      <c r="D22" s="27"/>
    </row>
    <row r="23" spans="1:5" x14ac:dyDescent="0.2">
      <c r="D23" s="27"/>
      <c r="E23" s="27"/>
    </row>
    <row r="24" spans="1:5" x14ac:dyDescent="0.2">
      <c r="D24" s="27"/>
      <c r="E24" s="27"/>
    </row>
    <row r="25" spans="1:5" ht="19" thickBot="1" x14ac:dyDescent="0.25">
      <c r="B25" s="19" t="s">
        <v>163</v>
      </c>
      <c r="C25" s="19" t="s">
        <v>164</v>
      </c>
      <c r="D25" s="19" t="s">
        <v>161</v>
      </c>
      <c r="E25" s="19" t="s">
        <v>162</v>
      </c>
    </row>
    <row r="26" spans="1:5" ht="17" thickTop="1" x14ac:dyDescent="0.2">
      <c r="A26" s="21" t="s">
        <v>43</v>
      </c>
      <c r="B26">
        <f>D26/5</f>
        <v>2.2999999999999998</v>
      </c>
      <c r="C26">
        <f>E26/12</f>
        <v>2.0833333333333335</v>
      </c>
      <c r="D26" s="18">
        <f>'Leadership Analysis'!H29</f>
        <v>11.5</v>
      </c>
      <c r="E26" s="18">
        <f>'Red Team Analysis'!O29</f>
        <v>25</v>
      </c>
    </row>
    <row r="27" spans="1:5" ht="16" x14ac:dyDescent="0.2">
      <c r="A27" s="21" t="s">
        <v>46</v>
      </c>
      <c r="B27" s="4">
        <f>D27/5</f>
        <v>2.2000000000000002</v>
      </c>
      <c r="C27" s="4">
        <f>E27/12</f>
        <v>2.125</v>
      </c>
      <c r="D27" s="18">
        <f>'Leadership Analysis'!H33</f>
        <v>11</v>
      </c>
      <c r="E27" s="18">
        <f>'Red Team Analysis'!O33</f>
        <v>25.5</v>
      </c>
    </row>
    <row r="28" spans="1:5" ht="16" x14ac:dyDescent="0.2">
      <c r="A28" s="21" t="s">
        <v>52</v>
      </c>
      <c r="B28" s="4">
        <f>D28/5</f>
        <v>2.2000000000000002</v>
      </c>
      <c r="C28" s="4">
        <f>E28/12</f>
        <v>2.2083333333333335</v>
      </c>
      <c r="D28" s="18">
        <f>'Leadership Analysis'!H39</f>
        <v>11</v>
      </c>
      <c r="E28" s="18">
        <f>'Red Team Analysis'!O39</f>
        <v>26.5</v>
      </c>
    </row>
    <row r="29" spans="1:5" ht="16" x14ac:dyDescent="0.2">
      <c r="A29" s="21" t="s">
        <v>50</v>
      </c>
      <c r="B29" s="4">
        <f>D29/5</f>
        <v>2.1</v>
      </c>
      <c r="C29" s="4">
        <f>E29/12</f>
        <v>2.1666666666666665</v>
      </c>
      <c r="D29" s="18">
        <f>'Leadership Analysis'!H37</f>
        <v>10.5</v>
      </c>
      <c r="E29" s="18">
        <f>'Red Team Analysis'!O37</f>
        <v>26</v>
      </c>
    </row>
    <row r="30" spans="1:5" ht="16" x14ac:dyDescent="0.2">
      <c r="A30" s="21" t="s">
        <v>51</v>
      </c>
      <c r="B30" s="4">
        <f>D30/5</f>
        <v>2</v>
      </c>
      <c r="C30" s="4">
        <f>E30/12</f>
        <v>2.0416666666666665</v>
      </c>
      <c r="D30" s="18">
        <f>'Leadership Analysis'!H38</f>
        <v>10</v>
      </c>
      <c r="E30" s="18">
        <f>'Red Team Analysis'!O38</f>
        <v>24.5</v>
      </c>
    </row>
    <row r="31" spans="1:5" ht="16" x14ac:dyDescent="0.2">
      <c r="A31" s="21" t="s">
        <v>48</v>
      </c>
      <c r="B31" s="4">
        <f>D31/5</f>
        <v>1.8</v>
      </c>
      <c r="C31" s="4">
        <f>E31/12</f>
        <v>1.5833333333333333</v>
      </c>
      <c r="D31" s="18">
        <f>'Leadership Analysis'!H35</f>
        <v>9</v>
      </c>
      <c r="E31" s="18">
        <f>'Red Team Analysis'!O35</f>
        <v>19</v>
      </c>
    </row>
    <row r="32" spans="1:5" ht="16" x14ac:dyDescent="0.2">
      <c r="A32" s="21" t="s">
        <v>118</v>
      </c>
      <c r="B32" s="4">
        <f>D32/5</f>
        <v>1.8</v>
      </c>
      <c r="C32" s="4">
        <f>E32/12</f>
        <v>2.0833333333333335</v>
      </c>
      <c r="D32" s="18">
        <f>'Leadership Analysis'!H41</f>
        <v>9</v>
      </c>
      <c r="E32" s="18">
        <f>'Red Team Analysis'!O41</f>
        <v>25</v>
      </c>
    </row>
    <row r="33" spans="1:5" ht="16" x14ac:dyDescent="0.2">
      <c r="A33" s="21" t="s">
        <v>117</v>
      </c>
      <c r="B33" s="4">
        <f>D33/5</f>
        <v>1.7</v>
      </c>
      <c r="C33" s="4">
        <f>E33/12</f>
        <v>1.7916666666666667</v>
      </c>
      <c r="D33" s="18">
        <f>'Leadership Analysis'!H31</f>
        <v>8.5</v>
      </c>
      <c r="E33" s="18">
        <f>'Red Team Analysis'!O31</f>
        <v>21.5</v>
      </c>
    </row>
    <row r="34" spans="1:5" ht="16" x14ac:dyDescent="0.2">
      <c r="A34" s="21" t="s">
        <v>53</v>
      </c>
      <c r="B34" s="4">
        <f>D34/5</f>
        <v>1.7</v>
      </c>
      <c r="C34" s="4">
        <f>E34/12</f>
        <v>1.7916666666666667</v>
      </c>
      <c r="D34" s="18">
        <f>'Leadership Analysis'!H40</f>
        <v>8.5</v>
      </c>
      <c r="E34" s="18">
        <f>'Red Team Analysis'!O40</f>
        <v>21.5</v>
      </c>
    </row>
    <row r="35" spans="1:5" ht="16" x14ac:dyDescent="0.2">
      <c r="A35" s="21" t="s">
        <v>41</v>
      </c>
      <c r="B35" s="4">
        <f>D35/5</f>
        <v>1.5</v>
      </c>
      <c r="C35" s="4">
        <f>E35/12</f>
        <v>1.8333333333333333</v>
      </c>
      <c r="D35" s="18">
        <f>'Leadership Analysis'!H27</f>
        <v>7.5</v>
      </c>
      <c r="E35" s="18">
        <f>'Red Team Analysis'!O27</f>
        <v>22</v>
      </c>
    </row>
    <row r="36" spans="1:5" ht="16" x14ac:dyDescent="0.2">
      <c r="A36" s="21" t="s">
        <v>49</v>
      </c>
      <c r="B36" s="4">
        <f>D36/5</f>
        <v>1.5</v>
      </c>
      <c r="C36" s="4">
        <f>E36/12</f>
        <v>1.2916666666666667</v>
      </c>
      <c r="D36" s="18">
        <f>'Leadership Analysis'!H36</f>
        <v>7.5</v>
      </c>
      <c r="E36" s="18">
        <f>'Red Team Analysis'!O36</f>
        <v>15.5</v>
      </c>
    </row>
    <row r="37" spans="1:5" ht="16" x14ac:dyDescent="0.2">
      <c r="A37" s="21" t="s">
        <v>42</v>
      </c>
      <c r="B37" s="4">
        <f>D37/5</f>
        <v>1.4</v>
      </c>
      <c r="C37" s="4">
        <f>E37/12</f>
        <v>1.7083333333333333</v>
      </c>
      <c r="D37" s="18">
        <f>'Leadership Analysis'!H28</f>
        <v>7</v>
      </c>
      <c r="E37" s="18">
        <f>'Red Team Analysis'!O28</f>
        <v>20.5</v>
      </c>
    </row>
    <row r="38" spans="1:5" ht="16" x14ac:dyDescent="0.2">
      <c r="A38" s="21" t="s">
        <v>47</v>
      </c>
      <c r="B38" s="4">
        <f>D38/5</f>
        <v>1.4</v>
      </c>
      <c r="C38" s="4">
        <f>E38/12</f>
        <v>1.5</v>
      </c>
      <c r="D38" s="18">
        <f>'Leadership Analysis'!H34</f>
        <v>7</v>
      </c>
      <c r="E38" s="18">
        <f>'Red Team Analysis'!O34</f>
        <v>18</v>
      </c>
    </row>
    <row r="39" spans="1:5" ht="16" x14ac:dyDescent="0.2">
      <c r="A39" s="21" t="s">
        <v>122</v>
      </c>
      <c r="B39" s="4">
        <f>D39/5</f>
        <v>1</v>
      </c>
      <c r="C39" s="4">
        <f>E39/12</f>
        <v>1.0416666666666667</v>
      </c>
      <c r="D39" s="18">
        <f>'Leadership Analysis'!H25</f>
        <v>5</v>
      </c>
      <c r="E39" s="18">
        <f>'Red Team Analysis'!O25</f>
        <v>12.5</v>
      </c>
    </row>
    <row r="40" spans="1:5" ht="16" x14ac:dyDescent="0.2">
      <c r="A40" s="21" t="s">
        <v>44</v>
      </c>
      <c r="B40" s="4">
        <f>D40/5</f>
        <v>1</v>
      </c>
      <c r="C40" s="4">
        <f>E40/12</f>
        <v>1.5833333333333333</v>
      </c>
      <c r="D40" s="18">
        <f>'Leadership Analysis'!H30</f>
        <v>5</v>
      </c>
      <c r="E40" s="18">
        <f>'Red Team Analysis'!O30</f>
        <v>19</v>
      </c>
    </row>
    <row r="41" spans="1:5" ht="16" x14ac:dyDescent="0.2">
      <c r="A41" s="21" t="s">
        <v>45</v>
      </c>
      <c r="B41" s="4">
        <f>D41/5</f>
        <v>0.9</v>
      </c>
      <c r="C41" s="4">
        <f>E41/12</f>
        <v>1.4583333333333333</v>
      </c>
      <c r="D41" s="18">
        <f>'Leadership Analysis'!H32</f>
        <v>4.5</v>
      </c>
      <c r="E41" s="18">
        <f>'Red Team Analysis'!O32</f>
        <v>17.5</v>
      </c>
    </row>
    <row r="42" spans="1:5" ht="16" x14ac:dyDescent="0.2">
      <c r="A42" s="21" t="s">
        <v>56</v>
      </c>
      <c r="B42" s="4">
        <f>D42/5</f>
        <v>0.8</v>
      </c>
      <c r="C42" s="4">
        <f>E42/12</f>
        <v>1.5</v>
      </c>
      <c r="D42" s="18">
        <f>'Leadership Analysis'!H26</f>
        <v>4</v>
      </c>
      <c r="E42" s="18">
        <f>'Red Team Analysis'!O26</f>
        <v>18</v>
      </c>
    </row>
    <row r="43" spans="1:5" x14ac:dyDescent="0.2">
      <c r="C43"/>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sheetData>
  <autoFilter ref="A25:E42">
    <sortState ref="A26:E42">
      <sortCondition descending="1" ref="B25:B42"/>
    </sortState>
  </autoFilter>
  <conditionalFormatting sqref="C2:C22">
    <cfRule type="colorScale" priority="37">
      <colorScale>
        <cfvo type="min"/>
        <cfvo type="percentile" val="50"/>
        <cfvo type="max"/>
        <color rgb="FFF8696B"/>
        <color rgb="FFFFEB84"/>
        <color rgb="FF63BE7B"/>
      </colorScale>
    </cfRule>
  </conditionalFormatting>
  <conditionalFormatting sqref="B2:B22">
    <cfRule type="colorScale" priority="40">
      <colorScale>
        <cfvo type="min"/>
        <cfvo type="percentile" val="50"/>
        <cfvo type="max"/>
        <color rgb="FFF8696B"/>
        <color rgb="FFFFEB84"/>
        <color rgb="FF63BE7B"/>
      </colorScale>
    </cfRule>
  </conditionalFormatting>
  <conditionalFormatting sqref="D26:D42">
    <cfRule type="colorScale" priority="32">
      <colorScale>
        <cfvo type="min"/>
        <cfvo type="percentile" val="50"/>
        <cfvo type="max"/>
        <color rgb="FFF8696B"/>
        <color rgb="FFFFEB84"/>
        <color rgb="FF63BE7B"/>
      </colorScale>
    </cfRule>
  </conditionalFormatting>
  <conditionalFormatting sqref="E26:E42">
    <cfRule type="colorScale" priority="31">
      <colorScale>
        <cfvo type="min"/>
        <cfvo type="percentile" val="50"/>
        <cfvo type="max"/>
        <color rgb="FFF8696B"/>
        <color rgb="FFFFEB84"/>
        <color rgb="FF63BE7B"/>
      </colorScale>
    </cfRule>
  </conditionalFormatting>
  <conditionalFormatting sqref="B26:B42">
    <cfRule type="colorScale" priority="29">
      <colorScale>
        <cfvo type="min"/>
        <cfvo type="percentile" val="50"/>
        <cfvo type="max"/>
        <color rgb="FFF8696B"/>
        <color rgb="FFFFEB84"/>
        <color rgb="FF63BE7B"/>
      </colorScale>
    </cfRule>
  </conditionalFormatting>
  <conditionalFormatting sqref="C26:C42">
    <cfRule type="colorScale" priority="28">
      <colorScale>
        <cfvo type="min"/>
        <cfvo type="percentile" val="50"/>
        <cfvo type="max"/>
        <color rgb="FFF8696B"/>
        <color rgb="FFFFEB84"/>
        <color rgb="FF63BE7B"/>
      </colorScale>
    </cfRule>
  </conditionalFormatting>
  <conditionalFormatting sqref="B2:C22">
    <cfRule type="colorScale" priority="178">
      <colorScale>
        <cfvo type="min"/>
        <cfvo type="percentile" val="50"/>
        <cfvo type="max"/>
        <color rgb="FFF8696B"/>
        <color rgb="FFFFEB84"/>
        <color rgb="FF63BE7B"/>
      </colorScale>
    </cfRule>
  </conditionalFormatting>
  <pageMargins left="0.7" right="0.7" top="0.75" bottom="0.75" header="0.3" footer="0.3"/>
  <ignoredErrors>
    <ignoredError sqref="B2:C22"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A2" sqref="A2"/>
    </sheetView>
  </sheetViews>
  <sheetFormatPr baseColWidth="10" defaultRowHeight="19" x14ac:dyDescent="0.25"/>
  <cols>
    <col min="1" max="1" width="19.6640625" style="24" customWidth="1"/>
    <col min="2" max="2" width="94.5" style="24" customWidth="1"/>
    <col min="3" max="3" width="70.33203125" style="24" customWidth="1"/>
    <col min="4" max="4" width="22.6640625" style="24" bestFit="1" customWidth="1"/>
    <col min="5" max="5" width="28.1640625" style="24" customWidth="1"/>
    <col min="6" max="6" width="25.5" style="24" customWidth="1"/>
    <col min="7" max="7" width="25" style="24" customWidth="1"/>
    <col min="8" max="8" width="14.33203125" style="24" bestFit="1" customWidth="1"/>
    <col min="9" max="9" width="42" style="24" customWidth="1"/>
    <col min="10" max="16384" width="10.83203125" style="24"/>
  </cols>
  <sheetData>
    <row r="1" spans="1:9" s="28" customFormat="1" ht="36" x14ac:dyDescent="0.2">
      <c r="A1" s="28" t="s">
        <v>22</v>
      </c>
      <c r="B1" s="28" t="s">
        <v>24</v>
      </c>
      <c r="C1" s="28" t="s">
        <v>123</v>
      </c>
      <c r="D1" s="28" t="s">
        <v>124</v>
      </c>
      <c r="E1" s="28" t="s">
        <v>125</v>
      </c>
      <c r="F1" s="28" t="s">
        <v>126</v>
      </c>
      <c r="G1" s="28" t="s">
        <v>127</v>
      </c>
      <c r="H1" s="28" t="s">
        <v>128</v>
      </c>
      <c r="I1" s="28" t="s">
        <v>257</v>
      </c>
    </row>
    <row r="2" spans="1:9" ht="235" x14ac:dyDescent="0.25">
      <c r="A2" s="26" t="s">
        <v>166</v>
      </c>
      <c r="B2" s="28" t="s">
        <v>186</v>
      </c>
      <c r="C2" s="28" t="s">
        <v>186</v>
      </c>
      <c r="D2" s="28"/>
      <c r="E2" s="28"/>
      <c r="F2" s="28" t="s">
        <v>144</v>
      </c>
      <c r="G2" s="28" t="s">
        <v>187</v>
      </c>
      <c r="H2" s="28" t="s">
        <v>143</v>
      </c>
      <c r="I2" s="28" t="s">
        <v>187</v>
      </c>
    </row>
    <row r="3" spans="1:9" ht="235" x14ac:dyDescent="0.25">
      <c r="A3" s="26" t="s">
        <v>165</v>
      </c>
      <c r="B3" s="28" t="s">
        <v>186</v>
      </c>
      <c r="C3" s="28" t="s">
        <v>186</v>
      </c>
      <c r="D3" s="28"/>
      <c r="E3" s="28"/>
      <c r="F3" s="28" t="s">
        <v>188</v>
      </c>
      <c r="G3" s="28" t="s">
        <v>187</v>
      </c>
      <c r="H3" s="28" t="s">
        <v>134</v>
      </c>
      <c r="I3" s="28" t="s">
        <v>187</v>
      </c>
    </row>
    <row r="4" spans="1:9" ht="235" x14ac:dyDescent="0.25">
      <c r="A4" s="26" t="s">
        <v>167</v>
      </c>
      <c r="B4" s="28" t="s">
        <v>186</v>
      </c>
      <c r="C4" s="28" t="s">
        <v>186</v>
      </c>
      <c r="D4" s="28"/>
      <c r="E4" s="28"/>
      <c r="F4" s="28" t="s">
        <v>142</v>
      </c>
      <c r="G4" s="28" t="s">
        <v>187</v>
      </c>
      <c r="H4" s="28" t="s">
        <v>140</v>
      </c>
      <c r="I4" s="28" t="s">
        <v>187</v>
      </c>
    </row>
    <row r="5" spans="1:9" ht="235" x14ac:dyDescent="0.25">
      <c r="A5" s="26" t="s">
        <v>168</v>
      </c>
      <c r="B5" s="28" t="s">
        <v>186</v>
      </c>
      <c r="C5" s="28" t="s">
        <v>186</v>
      </c>
      <c r="D5" s="28"/>
      <c r="E5" s="28"/>
      <c r="F5" s="29" t="s">
        <v>151</v>
      </c>
      <c r="G5" s="28" t="s">
        <v>187</v>
      </c>
      <c r="H5" s="28" t="s">
        <v>131</v>
      </c>
      <c r="I5" s="28" t="s">
        <v>187</v>
      </c>
    </row>
    <row r="6" spans="1:9" ht="235" x14ac:dyDescent="0.25">
      <c r="A6" s="26" t="s">
        <v>169</v>
      </c>
      <c r="B6" s="28" t="s">
        <v>186</v>
      </c>
      <c r="C6" s="28" t="s">
        <v>186</v>
      </c>
      <c r="D6" s="28"/>
      <c r="E6" s="28"/>
      <c r="F6" s="28" t="s">
        <v>157</v>
      </c>
      <c r="G6" s="28" t="s">
        <v>187</v>
      </c>
      <c r="H6" s="28"/>
      <c r="I6" s="28" t="s">
        <v>187</v>
      </c>
    </row>
    <row r="7" spans="1:9" ht="235" x14ac:dyDescent="0.25">
      <c r="A7" s="26" t="s">
        <v>170</v>
      </c>
      <c r="B7" s="28" t="s">
        <v>186</v>
      </c>
      <c r="C7" s="28" t="s">
        <v>186</v>
      </c>
      <c r="D7" s="28"/>
      <c r="E7" s="28"/>
      <c r="F7" s="28" t="s">
        <v>129</v>
      </c>
      <c r="G7" s="28" t="s">
        <v>187</v>
      </c>
      <c r="H7" s="28" t="s">
        <v>130</v>
      </c>
      <c r="I7" s="28" t="s">
        <v>187</v>
      </c>
    </row>
    <row r="8" spans="1:9" ht="235" x14ac:dyDescent="0.25">
      <c r="A8" s="26" t="s">
        <v>171</v>
      </c>
      <c r="B8" s="28" t="s">
        <v>186</v>
      </c>
      <c r="C8" s="28" t="s">
        <v>186</v>
      </c>
      <c r="D8" s="28"/>
      <c r="E8" s="28"/>
      <c r="F8" s="28" t="s">
        <v>141</v>
      </c>
      <c r="G8" s="28" t="s">
        <v>187</v>
      </c>
      <c r="H8" s="28" t="s">
        <v>140</v>
      </c>
      <c r="I8" s="28" t="s">
        <v>187</v>
      </c>
    </row>
    <row r="9" spans="1:9" ht="235" x14ac:dyDescent="0.25">
      <c r="A9" s="26" t="s">
        <v>172</v>
      </c>
      <c r="B9" s="28" t="s">
        <v>186</v>
      </c>
      <c r="C9" s="28" t="s">
        <v>186</v>
      </c>
      <c r="D9" s="28"/>
      <c r="E9" s="28"/>
      <c r="F9" s="28" t="s">
        <v>155</v>
      </c>
      <c r="G9" s="28" t="s">
        <v>187</v>
      </c>
      <c r="H9" s="28" t="s">
        <v>156</v>
      </c>
      <c r="I9" s="28" t="s">
        <v>187</v>
      </c>
    </row>
    <row r="10" spans="1:9" ht="235" x14ac:dyDescent="0.25">
      <c r="A10" s="26" t="s">
        <v>173</v>
      </c>
      <c r="B10" s="28" t="s">
        <v>186</v>
      </c>
      <c r="C10" s="28" t="s">
        <v>186</v>
      </c>
      <c r="D10" s="28"/>
      <c r="E10" s="28"/>
      <c r="F10" s="28" t="s">
        <v>139</v>
      </c>
      <c r="G10" s="28" t="s">
        <v>187</v>
      </c>
      <c r="H10" s="28" t="s">
        <v>138</v>
      </c>
      <c r="I10" s="28" t="s">
        <v>187</v>
      </c>
    </row>
    <row r="11" spans="1:9" ht="235" x14ac:dyDescent="0.25">
      <c r="A11" s="26" t="s">
        <v>174</v>
      </c>
      <c r="B11" s="28" t="s">
        <v>186</v>
      </c>
      <c r="C11" s="28" t="s">
        <v>186</v>
      </c>
      <c r="D11" s="28"/>
      <c r="E11" s="28"/>
      <c r="F11" s="28" t="s">
        <v>137</v>
      </c>
      <c r="G11" s="28" t="s">
        <v>187</v>
      </c>
      <c r="H11" s="28" t="s">
        <v>134</v>
      </c>
      <c r="I11" s="28" t="s">
        <v>187</v>
      </c>
    </row>
    <row r="12" spans="1:9" ht="235" x14ac:dyDescent="0.25">
      <c r="A12" s="26" t="s">
        <v>175</v>
      </c>
      <c r="B12" s="28" t="s">
        <v>186</v>
      </c>
      <c r="C12" s="28" t="s">
        <v>186</v>
      </c>
      <c r="D12" s="28"/>
      <c r="E12" s="28"/>
      <c r="F12" s="28" t="s">
        <v>147</v>
      </c>
      <c r="G12" s="28" t="s">
        <v>187</v>
      </c>
      <c r="H12" s="28" t="s">
        <v>146</v>
      </c>
      <c r="I12" s="28" t="s">
        <v>187</v>
      </c>
    </row>
    <row r="13" spans="1:9" ht="235" x14ac:dyDescent="0.25">
      <c r="A13" s="26" t="s">
        <v>176</v>
      </c>
      <c r="B13" s="28" t="s">
        <v>186</v>
      </c>
      <c r="C13" s="28" t="s">
        <v>186</v>
      </c>
      <c r="D13" s="28"/>
      <c r="E13" s="28"/>
      <c r="F13" s="28" t="s">
        <v>135</v>
      </c>
      <c r="G13" s="28" t="s">
        <v>187</v>
      </c>
      <c r="H13" s="28" t="s">
        <v>134</v>
      </c>
      <c r="I13" s="28" t="s">
        <v>187</v>
      </c>
    </row>
    <row r="14" spans="1:9" ht="235" x14ac:dyDescent="0.25">
      <c r="A14" s="26" t="s">
        <v>177</v>
      </c>
      <c r="B14" s="28" t="s">
        <v>186</v>
      </c>
      <c r="C14" s="28" t="s">
        <v>186</v>
      </c>
      <c r="D14" s="28"/>
      <c r="E14" s="28"/>
      <c r="F14" s="28" t="s">
        <v>133</v>
      </c>
      <c r="G14" s="28" t="s">
        <v>187</v>
      </c>
      <c r="H14" s="28" t="s">
        <v>74</v>
      </c>
      <c r="I14" s="28" t="s">
        <v>187</v>
      </c>
    </row>
    <row r="15" spans="1:9" ht="235" x14ac:dyDescent="0.25">
      <c r="A15" s="26" t="s">
        <v>178</v>
      </c>
      <c r="B15" s="28" t="s">
        <v>186</v>
      </c>
      <c r="C15" s="28" t="s">
        <v>186</v>
      </c>
      <c r="D15" s="28"/>
      <c r="E15" s="28"/>
      <c r="F15" s="28" t="s">
        <v>154</v>
      </c>
      <c r="G15" s="28" t="s">
        <v>187</v>
      </c>
      <c r="H15" s="28" t="s">
        <v>153</v>
      </c>
      <c r="I15" s="28" t="s">
        <v>187</v>
      </c>
    </row>
    <row r="16" spans="1:9" ht="235" x14ac:dyDescent="0.25">
      <c r="A16" s="26" t="s">
        <v>179</v>
      </c>
      <c r="B16" s="28" t="s">
        <v>186</v>
      </c>
      <c r="C16" s="28" t="s">
        <v>186</v>
      </c>
      <c r="D16" s="28"/>
      <c r="E16" s="28"/>
      <c r="F16" s="28" t="s">
        <v>150</v>
      </c>
      <c r="G16" s="28" t="s">
        <v>187</v>
      </c>
      <c r="H16" s="28" t="s">
        <v>148</v>
      </c>
      <c r="I16" s="28" t="s">
        <v>187</v>
      </c>
    </row>
    <row r="17" spans="1:9" ht="235" x14ac:dyDescent="0.25">
      <c r="A17" s="26" t="s">
        <v>180</v>
      </c>
      <c r="B17" s="28" t="s">
        <v>186</v>
      </c>
      <c r="C17" s="28" t="s">
        <v>186</v>
      </c>
      <c r="D17" s="28"/>
      <c r="E17" s="28"/>
      <c r="F17" s="28" t="s">
        <v>152</v>
      </c>
      <c r="G17" s="28" t="s">
        <v>187</v>
      </c>
      <c r="H17" s="31" t="s">
        <v>148</v>
      </c>
      <c r="I17" s="28" t="s">
        <v>187</v>
      </c>
    </row>
    <row r="18" spans="1:9" ht="236" thickBot="1" x14ac:dyDescent="0.3">
      <c r="A18" s="26" t="s">
        <v>181</v>
      </c>
      <c r="B18" s="28" t="s">
        <v>186</v>
      </c>
      <c r="C18" s="28" t="s">
        <v>186</v>
      </c>
      <c r="D18" s="28"/>
      <c r="E18" s="28"/>
      <c r="F18" s="28" t="s">
        <v>133</v>
      </c>
      <c r="G18" s="28" t="s">
        <v>187</v>
      </c>
      <c r="H18" s="28" t="s">
        <v>132</v>
      </c>
      <c r="I18" s="28" t="s">
        <v>187</v>
      </c>
    </row>
    <row r="19" spans="1:9" ht="236" thickBot="1" x14ac:dyDescent="0.3">
      <c r="A19" s="26" t="s">
        <v>182</v>
      </c>
      <c r="B19" s="28" t="s">
        <v>186</v>
      </c>
      <c r="C19" s="28" t="s">
        <v>186</v>
      </c>
      <c r="D19" s="28"/>
      <c r="E19" s="28"/>
      <c r="F19" s="28" t="s">
        <v>149</v>
      </c>
      <c r="G19" s="28" t="s">
        <v>187</v>
      </c>
      <c r="H19" s="32" t="s">
        <v>148</v>
      </c>
      <c r="I19" s="28" t="s">
        <v>187</v>
      </c>
    </row>
    <row r="20" spans="1:9" ht="235" x14ac:dyDescent="0.25">
      <c r="A20" s="26" t="s">
        <v>183</v>
      </c>
      <c r="B20" s="28" t="s">
        <v>186</v>
      </c>
      <c r="C20" s="28" t="s">
        <v>186</v>
      </c>
      <c r="D20" s="28"/>
      <c r="E20" s="28"/>
      <c r="F20" s="28" t="s">
        <v>145</v>
      </c>
      <c r="G20" s="28" t="s">
        <v>187</v>
      </c>
      <c r="H20" s="28"/>
      <c r="I20" s="28" t="s">
        <v>187</v>
      </c>
    </row>
    <row r="21" spans="1:9" ht="235" x14ac:dyDescent="0.25">
      <c r="A21" s="26" t="s">
        <v>184</v>
      </c>
      <c r="B21" s="28" t="s">
        <v>186</v>
      </c>
      <c r="C21" s="28" t="s">
        <v>186</v>
      </c>
      <c r="D21" s="28"/>
      <c r="E21" s="28"/>
      <c r="F21" s="28" t="s">
        <v>136</v>
      </c>
      <c r="G21" s="28" t="s">
        <v>187</v>
      </c>
      <c r="H21" s="28" t="s">
        <v>134</v>
      </c>
      <c r="I21" s="28" t="s">
        <v>187</v>
      </c>
    </row>
    <row r="22" spans="1:9" ht="235" x14ac:dyDescent="0.25">
      <c r="A22" s="26" t="s">
        <v>185</v>
      </c>
      <c r="B22" s="28" t="s">
        <v>186</v>
      </c>
      <c r="C22" s="28" t="s">
        <v>186</v>
      </c>
      <c r="D22" s="28"/>
      <c r="E22" s="28"/>
      <c r="F22" s="28" t="s">
        <v>189</v>
      </c>
      <c r="G22" s="28" t="s">
        <v>187</v>
      </c>
      <c r="H22" s="28" t="s">
        <v>130</v>
      </c>
      <c r="I22" s="28" t="s">
        <v>187</v>
      </c>
    </row>
    <row r="23" spans="1:9" x14ac:dyDescent="0.25">
      <c r="A23" s="26"/>
      <c r="B23" s="28"/>
      <c r="C23" s="28"/>
      <c r="D23" s="28"/>
      <c r="E23" s="28"/>
      <c r="F23" s="28"/>
      <c r="G23" s="28"/>
      <c r="H23" s="28"/>
      <c r="I23" s="28"/>
    </row>
    <row r="24" spans="1:9" x14ac:dyDescent="0.25">
      <c r="A24" s="26"/>
      <c r="B24" s="28"/>
      <c r="C24" s="28"/>
      <c r="D24" s="28"/>
      <c r="E24" s="28"/>
      <c r="F24" s="28"/>
      <c r="G24" s="28"/>
      <c r="H24" s="28"/>
      <c r="I24" s="28"/>
    </row>
    <row r="25" spans="1:9" x14ac:dyDescent="0.25">
      <c r="A25" s="26"/>
      <c r="B25" s="28"/>
      <c r="C25" s="28"/>
      <c r="D25" s="28"/>
      <c r="E25" s="28"/>
      <c r="F25" s="28"/>
      <c r="G25" s="28"/>
      <c r="H25" s="28"/>
      <c r="I25" s="28"/>
    </row>
    <row r="26" spans="1:9" x14ac:dyDescent="0.25">
      <c r="A26" s="26"/>
      <c r="B26" s="28"/>
      <c r="C26" s="28"/>
      <c r="D26" s="28"/>
      <c r="E26" s="28"/>
      <c r="F26" s="28"/>
      <c r="G26" s="28"/>
      <c r="H26" s="28"/>
      <c r="I26" s="28"/>
    </row>
    <row r="27" spans="1:9" x14ac:dyDescent="0.25">
      <c r="A27" s="26"/>
      <c r="B27" s="28"/>
      <c r="C27" s="28"/>
      <c r="D27" s="28"/>
      <c r="E27" s="28"/>
      <c r="F27" s="28"/>
      <c r="G27" s="28"/>
      <c r="H27" s="28"/>
      <c r="I27" s="28"/>
    </row>
    <row r="28" spans="1:9" x14ac:dyDescent="0.25">
      <c r="A28" s="26"/>
      <c r="B28" s="28"/>
      <c r="C28" s="28"/>
      <c r="D28" s="28"/>
      <c r="E28" s="28"/>
      <c r="F28" s="28"/>
      <c r="G28" s="28"/>
      <c r="H28" s="28"/>
      <c r="I28" s="28"/>
    </row>
    <row r="29" spans="1:9" x14ac:dyDescent="0.25">
      <c r="A29" s="26"/>
      <c r="B29" s="28"/>
      <c r="C29" s="28"/>
      <c r="D29" s="28"/>
      <c r="E29" s="28"/>
      <c r="F29" s="28"/>
      <c r="G29" s="28"/>
      <c r="H29" s="28"/>
      <c r="I29" s="28"/>
    </row>
    <row r="30" spans="1:9" x14ac:dyDescent="0.25">
      <c r="A30" s="26"/>
      <c r="B30" s="28"/>
      <c r="C30" s="28"/>
      <c r="D30" s="28"/>
      <c r="E30" s="28"/>
      <c r="F30" s="28"/>
      <c r="G30" s="28"/>
      <c r="H30" s="28"/>
      <c r="I30" s="28"/>
    </row>
    <row r="31" spans="1:9" x14ac:dyDescent="0.25">
      <c r="A31" s="26"/>
      <c r="B31" s="28"/>
      <c r="C31" s="28"/>
      <c r="D31" s="28"/>
      <c r="E31" s="28"/>
      <c r="F31" s="28"/>
      <c r="G31" s="28"/>
      <c r="H31" s="28"/>
      <c r="I31" s="28"/>
    </row>
    <row r="32" spans="1:9" x14ac:dyDescent="0.25">
      <c r="A32" s="26"/>
      <c r="B32" s="28"/>
      <c r="C32" s="28"/>
      <c r="D32" s="28"/>
      <c r="E32" s="28"/>
      <c r="F32" s="28"/>
      <c r="G32" s="28"/>
      <c r="H32" s="28"/>
      <c r="I32" s="28"/>
    </row>
    <row r="33" spans="1:9" x14ac:dyDescent="0.25">
      <c r="A33" s="26"/>
      <c r="B33" s="28"/>
      <c r="C33" s="28"/>
      <c r="D33" s="28"/>
      <c r="E33" s="28"/>
      <c r="F33" s="28"/>
      <c r="G33" s="28"/>
      <c r="H33" s="28"/>
      <c r="I33" s="28"/>
    </row>
    <row r="34" spans="1:9" x14ac:dyDescent="0.25">
      <c r="A34" s="26"/>
      <c r="B34" s="28"/>
      <c r="C34" s="28"/>
      <c r="D34" s="28"/>
      <c r="E34" s="28"/>
      <c r="F34" s="28"/>
      <c r="G34" s="28"/>
      <c r="H34" s="28"/>
      <c r="I34" s="28"/>
    </row>
    <row r="35" spans="1:9" x14ac:dyDescent="0.25">
      <c r="A35" s="26"/>
      <c r="B35" s="28"/>
      <c r="C35" s="28"/>
      <c r="D35" s="28"/>
      <c r="E35" s="28"/>
      <c r="F35" s="28"/>
      <c r="G35" s="28"/>
      <c r="H35" s="28"/>
      <c r="I35" s="28"/>
    </row>
    <row r="36" spans="1:9" x14ac:dyDescent="0.25">
      <c r="A36" s="26"/>
      <c r="B36" s="28"/>
      <c r="C36" s="28"/>
      <c r="D36" s="28"/>
      <c r="E36" s="28"/>
      <c r="F36" s="28"/>
      <c r="G36" s="28"/>
      <c r="H36" s="28"/>
      <c r="I36" s="28"/>
    </row>
    <row r="37" spans="1:9" x14ac:dyDescent="0.25">
      <c r="A37" s="26"/>
      <c r="B37" s="28"/>
      <c r="C37" s="28"/>
      <c r="D37" s="28"/>
      <c r="E37" s="28"/>
      <c r="F37" s="28"/>
      <c r="G37" s="28"/>
      <c r="H37" s="28"/>
      <c r="I37" s="28"/>
    </row>
    <row r="38" spans="1:9" x14ac:dyDescent="0.25">
      <c r="A38" s="26"/>
      <c r="B38" s="28"/>
      <c r="C38" s="28"/>
      <c r="D38" s="28"/>
      <c r="E38" s="28"/>
      <c r="F38" s="28"/>
      <c r="G38" s="28"/>
      <c r="H38" s="28"/>
      <c r="I38" s="28"/>
    </row>
    <row r="39" spans="1:9" x14ac:dyDescent="0.25">
      <c r="A39" s="26"/>
      <c r="B39" s="28"/>
      <c r="C39" s="28"/>
      <c r="D39" s="28"/>
      <c r="E39" s="28"/>
      <c r="F39" s="28"/>
      <c r="G39" s="28"/>
      <c r="H39" s="28"/>
      <c r="I39" s="28"/>
    </row>
    <row r="40" spans="1:9" x14ac:dyDescent="0.25">
      <c r="A40" s="26"/>
      <c r="B40" s="28"/>
      <c r="C40" s="28"/>
      <c r="D40" s="28"/>
      <c r="E40" s="28"/>
      <c r="F40" s="28"/>
      <c r="G40" s="28"/>
      <c r="H40" s="28"/>
      <c r="I40" s="2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C4" sqref="C4"/>
    </sheetView>
  </sheetViews>
  <sheetFormatPr baseColWidth="10" defaultRowHeight="16" x14ac:dyDescent="0.2"/>
  <cols>
    <col min="1" max="1" width="19.6640625" style="25" bestFit="1" customWidth="1"/>
    <col min="2" max="9" width="11.1640625" style="25" customWidth="1"/>
    <col min="10" max="10" width="12.1640625" style="25" customWidth="1"/>
    <col min="11" max="13" width="12" style="25" customWidth="1"/>
    <col min="14" max="16384" width="10.83203125" style="25"/>
  </cols>
  <sheetData>
    <row r="1" spans="1:13" x14ac:dyDescent="0.2">
      <c r="A1" s="25" t="s">
        <v>38</v>
      </c>
      <c r="B1" s="25" t="s">
        <v>26</v>
      </c>
      <c r="C1" s="25" t="s">
        <v>27</v>
      </c>
      <c r="D1" s="25" t="s">
        <v>28</v>
      </c>
      <c r="E1" s="25" t="s">
        <v>29</v>
      </c>
      <c r="F1" s="25" t="s">
        <v>30</v>
      </c>
      <c r="G1" s="25" t="s">
        <v>31</v>
      </c>
      <c r="H1" s="25" t="s">
        <v>32</v>
      </c>
      <c r="I1" s="25" t="s">
        <v>33</v>
      </c>
      <c r="J1" s="25" t="s">
        <v>34</v>
      </c>
      <c r="K1" s="25" t="s">
        <v>35</v>
      </c>
      <c r="L1" s="25" t="s">
        <v>36</v>
      </c>
      <c r="M1" s="25" t="s">
        <v>37</v>
      </c>
    </row>
    <row r="2" spans="1:13" x14ac:dyDescent="0.2">
      <c r="A2" s="25" t="s">
        <v>190</v>
      </c>
    </row>
    <row r="3" spans="1:13" x14ac:dyDescent="0.2">
      <c r="A3" s="25" t="s">
        <v>191</v>
      </c>
    </row>
    <row r="4" spans="1:13" x14ac:dyDescent="0.2">
      <c r="A4" s="25" t="s">
        <v>192</v>
      </c>
    </row>
    <row r="5" spans="1:13" x14ac:dyDescent="0.2">
      <c r="A5" s="25" t="s">
        <v>193</v>
      </c>
    </row>
    <row r="6" spans="1:13" x14ac:dyDescent="0.2">
      <c r="A6" s="25" t="s">
        <v>194</v>
      </c>
    </row>
    <row r="7" spans="1:13" x14ac:dyDescent="0.2">
      <c r="A7" s="25" t="s">
        <v>195</v>
      </c>
    </row>
    <row r="8" spans="1:13" x14ac:dyDescent="0.2">
      <c r="A8" s="25" t="s">
        <v>196</v>
      </c>
    </row>
    <row r="9" spans="1:13" x14ac:dyDescent="0.2">
      <c r="A9" s="25" t="s">
        <v>197</v>
      </c>
    </row>
    <row r="10" spans="1:13" x14ac:dyDescent="0.2">
      <c r="A10" s="25" t="s">
        <v>198</v>
      </c>
    </row>
    <row r="11" spans="1:13" x14ac:dyDescent="0.2">
      <c r="A11" s="25" t="s">
        <v>199</v>
      </c>
    </row>
    <row r="12" spans="1:13" x14ac:dyDescent="0.2">
      <c r="A12" s="25" t="s">
        <v>200</v>
      </c>
    </row>
    <row r="13" spans="1:13" x14ac:dyDescent="0.2">
      <c r="A13" s="25" t="s">
        <v>201</v>
      </c>
    </row>
    <row r="15" spans="1:13" x14ac:dyDescent="0.2">
      <c r="A15" s="25" t="s">
        <v>25</v>
      </c>
      <c r="B15" s="25" t="s">
        <v>26</v>
      </c>
      <c r="C15" s="25" t="s">
        <v>27</v>
      </c>
      <c r="D15" s="25" t="s">
        <v>28</v>
      </c>
      <c r="E15" s="25" t="s">
        <v>29</v>
      </c>
      <c r="F15" s="25" t="s">
        <v>30</v>
      </c>
      <c r="G15" s="25" t="s">
        <v>31</v>
      </c>
      <c r="H15" s="25" t="s">
        <v>32</v>
      </c>
      <c r="I15" s="25" t="s">
        <v>33</v>
      </c>
      <c r="J15" s="25" t="s">
        <v>34</v>
      </c>
      <c r="K15" s="25" t="s">
        <v>35</v>
      </c>
      <c r="L15" s="25" t="s">
        <v>36</v>
      </c>
      <c r="M15" s="25" t="s">
        <v>37</v>
      </c>
    </row>
    <row r="16" spans="1:13" x14ac:dyDescent="0.2">
      <c r="A16" s="25" t="s">
        <v>166</v>
      </c>
    </row>
    <row r="17" spans="1:1" x14ac:dyDescent="0.2">
      <c r="A17" s="25" t="s">
        <v>165</v>
      </c>
    </row>
    <row r="18" spans="1:1" x14ac:dyDescent="0.2">
      <c r="A18" s="25" t="s">
        <v>167</v>
      </c>
    </row>
    <row r="19" spans="1:1" x14ac:dyDescent="0.2">
      <c r="A19" s="25" t="s">
        <v>168</v>
      </c>
    </row>
    <row r="20" spans="1:1" x14ac:dyDescent="0.2">
      <c r="A20" s="25" t="s">
        <v>169</v>
      </c>
    </row>
    <row r="21" spans="1:1" x14ac:dyDescent="0.2">
      <c r="A21" s="25" t="s">
        <v>170</v>
      </c>
    </row>
    <row r="22" spans="1:1" x14ac:dyDescent="0.2">
      <c r="A22" s="25" t="s">
        <v>171</v>
      </c>
    </row>
    <row r="23" spans="1:1" x14ac:dyDescent="0.2">
      <c r="A23" s="25" t="s">
        <v>172</v>
      </c>
    </row>
    <row r="24" spans="1:1" x14ac:dyDescent="0.2">
      <c r="A24" s="25" t="s">
        <v>173</v>
      </c>
    </row>
    <row r="25" spans="1:1" x14ac:dyDescent="0.2">
      <c r="A25" s="25" t="s">
        <v>174</v>
      </c>
    </row>
    <row r="26" spans="1:1" x14ac:dyDescent="0.2">
      <c r="A26" s="25" t="s">
        <v>175</v>
      </c>
    </row>
    <row r="27" spans="1:1" x14ac:dyDescent="0.2">
      <c r="A27" s="25" t="s">
        <v>176</v>
      </c>
    </row>
    <row r="28" spans="1:1" x14ac:dyDescent="0.2">
      <c r="A28" s="25" t="s">
        <v>177</v>
      </c>
    </row>
    <row r="29" spans="1:1" x14ac:dyDescent="0.2">
      <c r="A29" s="25" t="s">
        <v>178</v>
      </c>
    </row>
    <row r="30" spans="1:1" x14ac:dyDescent="0.2">
      <c r="A30" s="25" t="s">
        <v>179</v>
      </c>
    </row>
    <row r="31" spans="1:1" x14ac:dyDescent="0.2">
      <c r="A31" s="25" t="s">
        <v>180</v>
      </c>
    </row>
    <row r="32" spans="1:1" x14ac:dyDescent="0.2">
      <c r="A32" s="25" t="s">
        <v>181</v>
      </c>
    </row>
    <row r="33" spans="1:1" x14ac:dyDescent="0.2">
      <c r="A33" s="25" t="s">
        <v>182</v>
      </c>
    </row>
    <row r="34" spans="1:1" x14ac:dyDescent="0.2">
      <c r="A34" s="25" t="s">
        <v>183</v>
      </c>
    </row>
    <row r="35" spans="1:1" x14ac:dyDescent="0.2">
      <c r="A35" s="25" t="s">
        <v>184</v>
      </c>
    </row>
    <row r="36" spans="1:1" x14ac:dyDescent="0.2">
      <c r="A36" s="25" t="s">
        <v>185</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workbookViewId="0">
      <pane xSplit="1" ySplit="1" topLeftCell="F40" activePane="bottomRight" state="frozen"/>
      <selection pane="topRight" activeCell="B1" sqref="B1"/>
      <selection pane="bottomLeft" activeCell="A2" sqref="A2"/>
      <selection pane="bottomRight" activeCell="O65" sqref="O65"/>
    </sheetView>
  </sheetViews>
  <sheetFormatPr baseColWidth="10" defaultColWidth="13.5" defaultRowHeight="15" customHeight="1" x14ac:dyDescent="0.2"/>
  <cols>
    <col min="1" max="1" width="28.6640625" style="4" bestFit="1" customWidth="1"/>
    <col min="2" max="10" width="18" style="4" bestFit="1" customWidth="1"/>
    <col min="11" max="13" width="19" style="4" bestFit="1" customWidth="1"/>
    <col min="14" max="14" width="9.1640625" style="4" bestFit="1" customWidth="1"/>
    <col min="15" max="15" width="25.83203125" style="4" bestFit="1" customWidth="1"/>
    <col min="16" max="16" width="19.33203125" style="4" bestFit="1" customWidth="1"/>
    <col min="17" max="17" width="19.1640625" style="4" customWidth="1"/>
    <col min="18" max="18" width="20.1640625" style="4" bestFit="1" customWidth="1"/>
    <col min="19" max="19" width="17.6640625" style="4" bestFit="1" customWidth="1"/>
    <col min="20" max="20" width="14.83203125" style="4" bestFit="1" customWidth="1"/>
    <col min="21" max="21" width="4.83203125" style="4" bestFit="1" customWidth="1"/>
    <col min="22" max="22" width="53.33203125" style="4" bestFit="1" customWidth="1"/>
    <col min="23" max="23" width="14" style="4" bestFit="1" customWidth="1"/>
    <col min="24" max="24" width="11.6640625" style="4" bestFit="1" customWidth="1"/>
    <col min="25" max="25" width="4.83203125" style="4" bestFit="1" customWidth="1"/>
    <col min="26" max="26" width="18" style="4" bestFit="1" customWidth="1"/>
    <col min="27" max="27" width="17.33203125" style="4" customWidth="1"/>
    <col min="28" max="34" width="15.33203125" style="4" bestFit="1" customWidth="1"/>
    <col min="35" max="37" width="16.33203125" style="4" bestFit="1" customWidth="1"/>
    <col min="38" max="16384" width="13.5" style="4"/>
  </cols>
  <sheetData>
    <row r="1" spans="1:37" s="7" customFormat="1" ht="22" customHeight="1" thickBot="1" x14ac:dyDescent="0.25">
      <c r="A1" s="5" t="s">
        <v>23</v>
      </c>
      <c r="B1" s="5" t="s">
        <v>16</v>
      </c>
      <c r="C1" s="5" t="s">
        <v>55</v>
      </c>
      <c r="D1" s="5" t="s">
        <v>57</v>
      </c>
      <c r="E1" s="5" t="s">
        <v>58</v>
      </c>
      <c r="F1" s="5" t="s">
        <v>39</v>
      </c>
      <c r="G1" s="5" t="s">
        <v>59</v>
      </c>
      <c r="H1" s="5" t="s">
        <v>60</v>
      </c>
      <c r="I1" s="5" t="s">
        <v>117</v>
      </c>
      <c r="J1" s="5" t="s">
        <v>61</v>
      </c>
      <c r="K1" s="5" t="s">
        <v>62</v>
      </c>
      <c r="L1" s="5" t="s">
        <v>47</v>
      </c>
      <c r="M1" s="5" t="s">
        <v>63</v>
      </c>
      <c r="N1" s="5" t="s">
        <v>64</v>
      </c>
      <c r="O1" s="7" t="s">
        <v>65</v>
      </c>
      <c r="P1" s="5" t="s">
        <v>66</v>
      </c>
      <c r="Q1" s="5" t="s">
        <v>67</v>
      </c>
      <c r="R1" s="5" t="s">
        <v>68</v>
      </c>
      <c r="S1" s="5" t="s">
        <v>118</v>
      </c>
      <c r="T1" s="5" t="s">
        <v>54</v>
      </c>
      <c r="V1" s="5" t="s">
        <v>0</v>
      </c>
      <c r="W1" s="6" t="s">
        <v>14</v>
      </c>
      <c r="X1" s="6" t="s">
        <v>15</v>
      </c>
      <c r="Z1" s="16" t="s">
        <v>221</v>
      </c>
      <c r="AA1" s="16" t="s">
        <v>222</v>
      </c>
      <c r="AB1" s="16" t="s">
        <v>223</v>
      </c>
      <c r="AC1" s="16" t="s">
        <v>224</v>
      </c>
      <c r="AD1" s="16" t="s">
        <v>225</v>
      </c>
      <c r="AE1" s="16" t="s">
        <v>226</v>
      </c>
      <c r="AF1" s="16" t="s">
        <v>227</v>
      </c>
      <c r="AG1" s="16" t="s">
        <v>228</v>
      </c>
      <c r="AH1" s="16" t="s">
        <v>229</v>
      </c>
      <c r="AI1" s="16" t="s">
        <v>230</v>
      </c>
      <c r="AJ1" s="16" t="s">
        <v>231</v>
      </c>
      <c r="AK1" s="16" t="s">
        <v>232</v>
      </c>
    </row>
    <row r="2" spans="1:37" s="7" customFormat="1" ht="19" thickTop="1" x14ac:dyDescent="0.2">
      <c r="A2" s="26" t="s">
        <v>166</v>
      </c>
      <c r="B2" s="8"/>
      <c r="C2" s="9">
        <v>8</v>
      </c>
      <c r="D2" s="9">
        <v>5</v>
      </c>
      <c r="E2" s="9">
        <v>4</v>
      </c>
      <c r="F2" s="9">
        <v>10</v>
      </c>
      <c r="G2" s="9">
        <v>5</v>
      </c>
      <c r="H2" s="9">
        <v>8</v>
      </c>
      <c r="I2" s="9">
        <v>10</v>
      </c>
      <c r="J2" s="9">
        <v>8</v>
      </c>
      <c r="K2" s="9">
        <v>9</v>
      </c>
      <c r="L2" s="9">
        <v>5</v>
      </c>
      <c r="M2" s="9">
        <v>1</v>
      </c>
      <c r="N2" s="9">
        <v>4</v>
      </c>
      <c r="O2" s="9">
        <v>7</v>
      </c>
      <c r="P2" s="9">
        <v>4</v>
      </c>
      <c r="Q2" s="9">
        <v>8</v>
      </c>
      <c r="R2" s="9">
        <v>6</v>
      </c>
      <c r="S2" s="9">
        <v>5</v>
      </c>
      <c r="T2" s="9">
        <v>0</v>
      </c>
      <c r="V2" s="9"/>
      <c r="W2" s="10">
        <f>SUM(C2:T2)</f>
        <v>107</v>
      </c>
      <c r="X2" s="10">
        <f t="shared" ref="X2:X22" si="0">SUM(Z2:AK2)/12</f>
        <v>188.46748872750604</v>
      </c>
      <c r="Z2" s="20">
        <f t="shared" ref="Z2:Z22" si="1">SUM($C2*B$45, $D2*B$46,$E2*B$47,$F2*B$48,$G2*B$49,$H2*B$50,$I2*B$51,$J2*B$52,$K2*B$53,$L2*B$54,$M2*B$55,$N2*B$56,$O2*B$57,$P2*B$58,$Q2*B$59,$R2*B$60,$S2*B$61,$T2*B$62)*B$68</f>
        <v>184.40014367816093</v>
      </c>
      <c r="AA2" s="20">
        <f t="shared" ref="AA2:AA22" si="2">SUM($C2*C$45, $D2*C$46,$E2*C$47,$F2*C$48,$G2*C$49,$H2*C$50,$I2*C$51,$J2*C$52,$K2*C$53,$L2*C$54,$M2*C$55,$N2*C$56,$O2*C$57,$P2*C$58,$Q2*C$59,$R2*C$60,$S2*C$61,$T2*C$62)*C$68</f>
        <v>189.53663793103451</v>
      </c>
      <c r="AB2" s="20">
        <f t="shared" ref="AB2:AB22" si="3">SUM($C2*D$45, $D2*D$46,$E2*D$47,$F2*D$48,$G2*D$49,$H2*D$50,$I2*D$51,$J2*D$52,$K2*D$53,$L2*D$54,$M2*D$55,$N2*D$56,$O2*D$57,$P2*D$58,$Q2*D$59,$R2*D$60,$S2*D$61,$T2*D$62)*D$68</f>
        <v>177.75694444444446</v>
      </c>
      <c r="AC2" s="20">
        <f t="shared" ref="AC2:AC22" si="4">SUM($C2*E$45, $D2*E$46,$E2*E$47,$F2*E$48,$G2*E$49,$H2*E$50,$I2*E$51,$J2*E$52,$K2*E$53,$L2*E$54,$M2*E$55,$N2*E$56,$O2*E$57,$P2*E$58,$Q2*E$59,$R2*E$60,$S2*E$61,$T2*E$62)*E$68</f>
        <v>189.38988095238096</v>
      </c>
      <c r="AD2" s="20">
        <f t="shared" ref="AD2:AD22" si="5">SUM($C2*F$45, $D2*F$46,$E2*F$47,$F2*F$48,$G2*F$49,$H2*F$50,$I2*F$51,$J2*F$52,$K2*F$53,$L2*F$54,$M2*F$55,$N2*F$56,$O2*F$57,$P2*F$58,$Q2*F$59,$R2*F$60,$S2*F$61,$T2*F$62)*F$68</f>
        <v>190.66666666666669</v>
      </c>
      <c r="AE2" s="20">
        <f t="shared" ref="AE2:AE22" si="6">SUM($C2*G$45, $D2*G$46,$E2*G$47,$F2*G$48,$G2*G$49,$H2*G$50,$I2*G$51,$J2*G$52,$K2*G$53,$L2*G$54,$M2*G$55,$N2*G$56,$O2*G$57,$P2*G$58,$Q2*G$59,$R2*G$60,$S2*G$61,$T2*G$62)*G$68</f>
        <v>188.22916666666666</v>
      </c>
      <c r="AF2" s="20">
        <f t="shared" ref="AF2:AF22" si="7">SUM($C2*H$45, $D2*H$46,$E2*H$47,$F2*H$48,$G2*H$49,$H2*H$50,$I2*H$51,$J2*H$52,$K2*H$53,$L2*H$54,$M2*H$55,$N2*H$56,$O2*H$57,$P2*H$58,$Q2*H$59,$R2*H$60,$S2*H$61,$T2*H$62)*H$68</f>
        <v>188.83333333333334</v>
      </c>
      <c r="AG2" s="20">
        <f t="shared" ref="AG2:AG22" si="8">SUM($C2*I$45, $D2*I$46,$E2*I$47,$F2*I$48,$G2*I$49,$H2*I$50,$I2*I$51,$J2*I$52,$K2*I$53,$L2*I$54,$M2*I$55,$N2*I$56,$O2*I$57,$P2*I$58,$Q2*I$59,$R2*I$60,$S2*I$61,$T2*I$62)*I$68</f>
        <v>198.78232758620692</v>
      </c>
      <c r="AH2" s="20">
        <f t="shared" ref="AH2:AH22" si="9">SUM($C2*J$45, $D2*J$46,$E2*J$47,$F2*J$48,$G2*J$49,$H2*J$50,$I2*J$51,$J2*J$52,$K2*J$53,$L2*J$54,$M2*J$55,$N2*J$56,$O2*J$57,$P2*J$58,$Q2*J$59,$R2*J$60,$S2*J$61,$T2*J$62)*J$68</f>
        <v>189.17708333333334</v>
      </c>
      <c r="AI2" s="20">
        <f t="shared" ref="AI2:AI22" si="10">SUM($C2*K$45, $D2*K$46,$E2*K$47,$F2*K$48,$G2*K$49,$H2*K$50,$I2*K$51,$J2*K$52,$K2*K$53,$L2*K$54,$M2*K$55,$N2*K$56,$O2*K$57,$P2*K$58,$Q2*K$59,$R2*K$60,$S2*K$61,$T2*K$62)*K$68</f>
        <v>193.11383928571431</v>
      </c>
      <c r="AJ2" s="20">
        <f t="shared" ref="AJ2:AJ22" si="11">SUM($C2*L$45, $D2*L$46,$E2*L$47,$F2*L$48,$G2*L$49,$H2*L$50,$I2*L$51,$J2*L$52,$K2*L$53,$L2*L$54,$M2*L$55,$N2*L$56,$O2*L$57,$P2*L$58,$Q2*L$59,$R2*L$60,$S2*L$61,$T2*L$62)*L$68</f>
        <v>185.13392857142858</v>
      </c>
      <c r="AK2" s="20">
        <f t="shared" ref="AK2:AK22" si="12">SUM($C2*M$45, $D2*M$46,$E2*M$47,$F2*M$48,$G2*M$49,$H2*M$50,$I2*M$51,$J2*M$52,$K2*M$53,$L2*M$54,$M2*M$55,$N2*M$56,$O2*M$57,$P2*M$58,$Q2*M$59,$R2*M$60,$S2*M$61,$T2*M$62)*M$68</f>
        <v>186.58991228070175</v>
      </c>
    </row>
    <row r="3" spans="1:37" s="7" customFormat="1" ht="18" x14ac:dyDescent="0.2">
      <c r="A3" s="26" t="s">
        <v>165</v>
      </c>
      <c r="B3" s="8"/>
      <c r="C3" s="9">
        <v>2</v>
      </c>
      <c r="D3" s="9">
        <v>3</v>
      </c>
      <c r="E3" s="9">
        <v>8</v>
      </c>
      <c r="F3" s="9">
        <v>6</v>
      </c>
      <c r="G3" s="9">
        <v>3</v>
      </c>
      <c r="H3" s="9">
        <v>6</v>
      </c>
      <c r="I3" s="9">
        <v>5</v>
      </c>
      <c r="J3" s="9">
        <v>7</v>
      </c>
      <c r="K3" s="9">
        <v>8</v>
      </c>
      <c r="L3" s="9">
        <v>5</v>
      </c>
      <c r="M3" s="9">
        <v>1</v>
      </c>
      <c r="N3" s="9">
        <v>7</v>
      </c>
      <c r="O3" s="9">
        <v>3</v>
      </c>
      <c r="P3" s="9">
        <v>3</v>
      </c>
      <c r="Q3" s="9">
        <v>3</v>
      </c>
      <c r="R3" s="9">
        <v>5</v>
      </c>
      <c r="S3" s="9">
        <v>2</v>
      </c>
      <c r="T3" s="9">
        <v>0</v>
      </c>
      <c r="V3" s="9"/>
      <c r="W3" s="10">
        <f t="shared" ref="W3:W22" si="13">SUM(C3:T3)</f>
        <v>77</v>
      </c>
      <c r="X3" s="10">
        <f t="shared" si="0"/>
        <v>133.90107422531426</v>
      </c>
      <c r="Z3" s="20">
        <f t="shared" si="1"/>
        <v>135.60344827586206</v>
      </c>
      <c r="AA3" s="20">
        <f t="shared" si="2"/>
        <v>128.92600574712645</v>
      </c>
      <c r="AB3" s="20">
        <f t="shared" si="3"/>
        <v>128.60069444444446</v>
      </c>
      <c r="AC3" s="20">
        <f t="shared" si="4"/>
        <v>135.65848214285717</v>
      </c>
      <c r="AD3" s="20">
        <f t="shared" si="5"/>
        <v>135.66666666666669</v>
      </c>
      <c r="AE3" s="20">
        <f t="shared" si="6"/>
        <v>131.80555555555557</v>
      </c>
      <c r="AF3" s="20">
        <f t="shared" si="7"/>
        <v>136.125</v>
      </c>
      <c r="AG3" s="20">
        <f t="shared" si="8"/>
        <v>140.73994252873564</v>
      </c>
      <c r="AH3" s="20">
        <f t="shared" si="9"/>
        <v>135.05555555555557</v>
      </c>
      <c r="AI3" s="20">
        <f t="shared" si="10"/>
        <v>128.21056547619048</v>
      </c>
      <c r="AJ3" s="20">
        <f t="shared" si="11"/>
        <v>130.87053571428572</v>
      </c>
      <c r="AK3" s="20">
        <f t="shared" si="12"/>
        <v>139.55043859649123</v>
      </c>
    </row>
    <row r="4" spans="1:37" s="7" customFormat="1" ht="18" x14ac:dyDescent="0.2">
      <c r="A4" s="26" t="s">
        <v>167</v>
      </c>
      <c r="B4" s="8"/>
      <c r="C4" s="9">
        <v>7</v>
      </c>
      <c r="D4" s="9">
        <v>9</v>
      </c>
      <c r="E4" s="9">
        <v>5</v>
      </c>
      <c r="F4" s="9">
        <v>9</v>
      </c>
      <c r="G4" s="9">
        <v>7</v>
      </c>
      <c r="H4" s="9">
        <v>7</v>
      </c>
      <c r="I4" s="9">
        <v>6</v>
      </c>
      <c r="J4" s="9">
        <v>9</v>
      </c>
      <c r="K4" s="9">
        <v>8</v>
      </c>
      <c r="L4" s="9">
        <v>5</v>
      </c>
      <c r="M4" s="9">
        <v>7</v>
      </c>
      <c r="N4" s="9">
        <v>8</v>
      </c>
      <c r="O4" s="9">
        <v>7</v>
      </c>
      <c r="P4" s="9">
        <v>5</v>
      </c>
      <c r="Q4" s="9">
        <v>8</v>
      </c>
      <c r="R4" s="9">
        <v>5</v>
      </c>
      <c r="S4" s="9">
        <v>5</v>
      </c>
      <c r="T4" s="9">
        <v>0</v>
      </c>
      <c r="V4" s="9"/>
      <c r="W4" s="10">
        <f t="shared" si="13"/>
        <v>117</v>
      </c>
      <c r="X4" s="10">
        <f t="shared" si="0"/>
        <v>203.22545445570344</v>
      </c>
      <c r="Z4" s="20">
        <f t="shared" si="1"/>
        <v>197.75502873563221</v>
      </c>
      <c r="AA4" s="20">
        <f t="shared" si="2"/>
        <v>205.45977011494253</v>
      </c>
      <c r="AB4" s="20">
        <f t="shared" si="3"/>
        <v>197.12152777777777</v>
      </c>
      <c r="AC4" s="20">
        <f t="shared" si="4"/>
        <v>203.2217261904762</v>
      </c>
      <c r="AD4" s="20">
        <f t="shared" si="5"/>
        <v>205.33333333333334</v>
      </c>
      <c r="AE4" s="20">
        <f t="shared" si="6"/>
        <v>200.41666666666666</v>
      </c>
      <c r="AF4" s="20">
        <f t="shared" si="7"/>
        <v>204.41666666666669</v>
      </c>
      <c r="AG4" s="20">
        <f t="shared" si="8"/>
        <v>205.45977011494253</v>
      </c>
      <c r="AH4" s="20">
        <f t="shared" si="9"/>
        <v>205.5625</v>
      </c>
      <c r="AI4" s="20">
        <f t="shared" si="10"/>
        <v>205.88169642857144</v>
      </c>
      <c r="AJ4" s="20">
        <f t="shared" si="11"/>
        <v>201.62574404761907</v>
      </c>
      <c r="AK4" s="20">
        <f t="shared" si="12"/>
        <v>206.45102339181287</v>
      </c>
    </row>
    <row r="5" spans="1:37" s="7" customFormat="1" ht="18" x14ac:dyDescent="0.2">
      <c r="A5" s="26" t="s">
        <v>168</v>
      </c>
      <c r="B5" s="11"/>
      <c r="C5" s="9">
        <v>4</v>
      </c>
      <c r="D5" s="9">
        <v>5</v>
      </c>
      <c r="E5" s="9">
        <v>7</v>
      </c>
      <c r="F5" s="9">
        <v>9</v>
      </c>
      <c r="G5" s="9">
        <v>6</v>
      </c>
      <c r="H5" s="9">
        <v>6</v>
      </c>
      <c r="I5" s="9">
        <v>5</v>
      </c>
      <c r="J5" s="9">
        <v>8</v>
      </c>
      <c r="K5" s="9">
        <v>6</v>
      </c>
      <c r="L5" s="9">
        <v>7</v>
      </c>
      <c r="M5" s="9">
        <v>5</v>
      </c>
      <c r="N5" s="9">
        <v>9</v>
      </c>
      <c r="O5" s="9">
        <v>7</v>
      </c>
      <c r="P5" s="9">
        <v>9</v>
      </c>
      <c r="Q5" s="9">
        <v>5</v>
      </c>
      <c r="R5" s="9">
        <v>6</v>
      </c>
      <c r="S5" s="9">
        <v>5</v>
      </c>
      <c r="T5" s="9">
        <v>0</v>
      </c>
      <c r="V5" s="9"/>
      <c r="W5" s="10">
        <f t="shared" si="13"/>
        <v>109</v>
      </c>
      <c r="X5" s="10">
        <f t="shared" si="0"/>
        <v>191.00910145484644</v>
      </c>
      <c r="Z5" s="20">
        <f t="shared" si="1"/>
        <v>192.61853448275863</v>
      </c>
      <c r="AA5" s="20">
        <f t="shared" si="2"/>
        <v>190.05028735632186</v>
      </c>
      <c r="AB5" s="20">
        <f t="shared" si="3"/>
        <v>189.67361111111111</v>
      </c>
      <c r="AC5" s="20">
        <f t="shared" si="4"/>
        <v>188.85788690476193</v>
      </c>
      <c r="AD5" s="20">
        <f t="shared" si="5"/>
        <v>192.95833333333334</v>
      </c>
      <c r="AE5" s="20">
        <f t="shared" si="6"/>
        <v>189.13194444444446</v>
      </c>
      <c r="AF5" s="20">
        <f t="shared" si="7"/>
        <v>194.79166666666669</v>
      </c>
      <c r="AG5" s="20">
        <f t="shared" si="8"/>
        <v>186.45474137931035</v>
      </c>
      <c r="AH5" s="20">
        <f t="shared" si="9"/>
        <v>190.66666666666669</v>
      </c>
      <c r="AI5" s="20">
        <f t="shared" si="10"/>
        <v>190.45386904761907</v>
      </c>
      <c r="AJ5" s="20">
        <f t="shared" si="11"/>
        <v>190.45386904761907</v>
      </c>
      <c r="AK5" s="20">
        <f t="shared" si="12"/>
        <v>195.99780701754386</v>
      </c>
    </row>
    <row r="6" spans="1:37" s="7" customFormat="1" ht="18" x14ac:dyDescent="0.2">
      <c r="A6" s="26" t="s">
        <v>169</v>
      </c>
      <c r="B6" s="12"/>
      <c r="C6" s="9">
        <v>9</v>
      </c>
      <c r="D6" s="9">
        <v>5</v>
      </c>
      <c r="E6" s="9">
        <v>7</v>
      </c>
      <c r="F6" s="9">
        <v>9</v>
      </c>
      <c r="G6" s="9">
        <v>2</v>
      </c>
      <c r="H6" s="9">
        <v>7</v>
      </c>
      <c r="I6" s="9">
        <v>10</v>
      </c>
      <c r="J6" s="9">
        <v>7</v>
      </c>
      <c r="K6" s="9">
        <v>10</v>
      </c>
      <c r="L6" s="9">
        <v>5</v>
      </c>
      <c r="M6" s="9">
        <v>8</v>
      </c>
      <c r="N6" s="9">
        <v>10</v>
      </c>
      <c r="O6" s="7">
        <v>3</v>
      </c>
      <c r="P6" s="7">
        <v>4</v>
      </c>
      <c r="Q6" s="7">
        <v>3</v>
      </c>
      <c r="R6" s="7">
        <v>2</v>
      </c>
      <c r="S6" s="7">
        <v>5</v>
      </c>
      <c r="T6" s="7">
        <v>0</v>
      </c>
      <c r="V6" s="9"/>
      <c r="W6" s="10">
        <f t="shared" si="13"/>
        <v>106</v>
      </c>
      <c r="X6" s="10">
        <f t="shared" si="0"/>
        <v>178.05907402756176</v>
      </c>
      <c r="Z6" s="20">
        <f t="shared" si="1"/>
        <v>179.26364942528735</v>
      </c>
      <c r="AA6" s="20">
        <f t="shared" si="2"/>
        <v>178.75</v>
      </c>
      <c r="AB6" s="20">
        <f t="shared" si="3"/>
        <v>169.31597222222223</v>
      </c>
      <c r="AC6" s="20">
        <f t="shared" si="4"/>
        <v>180.34598214285717</v>
      </c>
      <c r="AD6" s="20">
        <f t="shared" si="5"/>
        <v>178.29166666666669</v>
      </c>
      <c r="AE6" s="20">
        <f t="shared" si="6"/>
        <v>180.55555555555557</v>
      </c>
      <c r="AF6" s="20">
        <f t="shared" si="7"/>
        <v>176.45833333333334</v>
      </c>
      <c r="AG6" s="20">
        <f t="shared" si="8"/>
        <v>184.91379310344828</v>
      </c>
      <c r="AH6" s="20">
        <f t="shared" si="9"/>
        <v>184.21180555555557</v>
      </c>
      <c r="AI6" s="20">
        <f t="shared" si="10"/>
        <v>175.02604166666669</v>
      </c>
      <c r="AJ6" s="20">
        <f t="shared" si="11"/>
        <v>173.96205357142858</v>
      </c>
      <c r="AK6" s="20">
        <f t="shared" si="12"/>
        <v>175.61403508771929</v>
      </c>
    </row>
    <row r="7" spans="1:37" s="7" customFormat="1" ht="18" x14ac:dyDescent="0.2">
      <c r="A7" s="26" t="s">
        <v>170</v>
      </c>
      <c r="B7" s="12"/>
      <c r="C7" s="9">
        <v>10</v>
      </c>
      <c r="D7" s="9">
        <v>6</v>
      </c>
      <c r="E7" s="9">
        <v>4</v>
      </c>
      <c r="F7" s="9">
        <v>9</v>
      </c>
      <c r="G7" s="9">
        <v>7</v>
      </c>
      <c r="H7" s="9">
        <v>7</v>
      </c>
      <c r="I7" s="9">
        <v>8</v>
      </c>
      <c r="J7" s="9">
        <v>8</v>
      </c>
      <c r="K7" s="9">
        <v>9</v>
      </c>
      <c r="L7" s="9">
        <v>5</v>
      </c>
      <c r="M7" s="9">
        <v>10</v>
      </c>
      <c r="N7" s="9">
        <v>7</v>
      </c>
      <c r="O7" s="7">
        <v>10</v>
      </c>
      <c r="P7" s="7">
        <v>10</v>
      </c>
      <c r="Q7" s="7">
        <v>10</v>
      </c>
      <c r="R7" s="7">
        <v>4</v>
      </c>
      <c r="S7" s="7">
        <v>10</v>
      </c>
      <c r="T7" s="7">
        <v>0</v>
      </c>
      <c r="V7" s="9"/>
      <c r="W7" s="10">
        <f t="shared" si="13"/>
        <v>134</v>
      </c>
      <c r="X7" s="10">
        <f t="shared" si="0"/>
        <v>237.48046604928274</v>
      </c>
      <c r="Z7" s="20">
        <f t="shared" si="1"/>
        <v>232.68318965517244</v>
      </c>
      <c r="AA7" s="20">
        <f t="shared" si="2"/>
        <v>241.92887931034485</v>
      </c>
      <c r="AB7" s="20">
        <f t="shared" si="3"/>
        <v>238.82986111111111</v>
      </c>
      <c r="AC7" s="20">
        <f t="shared" si="4"/>
        <v>236.20535714285717</v>
      </c>
      <c r="AD7" s="20">
        <f t="shared" si="5"/>
        <v>238.79166666666669</v>
      </c>
      <c r="AE7" s="20">
        <f t="shared" si="6"/>
        <v>237.43055555555557</v>
      </c>
      <c r="AF7" s="20">
        <f t="shared" si="7"/>
        <v>233.29166666666669</v>
      </c>
      <c r="AG7" s="20">
        <f t="shared" si="8"/>
        <v>232.16954022988506</v>
      </c>
      <c r="AH7" s="20">
        <f t="shared" si="9"/>
        <v>242.30555555555557</v>
      </c>
      <c r="AI7" s="20">
        <f t="shared" si="10"/>
        <v>243.12127976190479</v>
      </c>
      <c r="AJ7" s="20">
        <f t="shared" si="11"/>
        <v>238.33333333333337</v>
      </c>
      <c r="AK7" s="20">
        <f t="shared" si="12"/>
        <v>234.67470760233917</v>
      </c>
    </row>
    <row r="8" spans="1:37" s="7" customFormat="1" ht="18" x14ac:dyDescent="0.2">
      <c r="A8" s="26" t="s">
        <v>171</v>
      </c>
      <c r="B8" s="13"/>
      <c r="C8" s="9">
        <v>6</v>
      </c>
      <c r="D8" s="9">
        <v>5</v>
      </c>
      <c r="E8" s="9">
        <v>6</v>
      </c>
      <c r="F8" s="9">
        <v>6</v>
      </c>
      <c r="G8" s="9">
        <v>7</v>
      </c>
      <c r="H8" s="9">
        <v>7</v>
      </c>
      <c r="I8" s="9">
        <v>5</v>
      </c>
      <c r="J8" s="9">
        <v>8</v>
      </c>
      <c r="K8" s="9">
        <v>9</v>
      </c>
      <c r="L8" s="9">
        <v>9</v>
      </c>
      <c r="M8" s="9">
        <v>9</v>
      </c>
      <c r="N8" s="9">
        <v>7</v>
      </c>
      <c r="O8" s="7">
        <v>5</v>
      </c>
      <c r="P8" s="7">
        <v>6</v>
      </c>
      <c r="Q8" s="7">
        <v>8</v>
      </c>
      <c r="R8" s="7">
        <v>5</v>
      </c>
      <c r="S8" s="7">
        <v>6</v>
      </c>
      <c r="T8" s="7">
        <v>0</v>
      </c>
      <c r="V8" s="9"/>
      <c r="W8" s="10">
        <f t="shared" si="13"/>
        <v>114</v>
      </c>
      <c r="X8" s="10">
        <f t="shared" si="0"/>
        <v>199.45490240958</v>
      </c>
      <c r="Z8" s="20">
        <f t="shared" si="1"/>
        <v>199.29597701149427</v>
      </c>
      <c r="AA8" s="20">
        <f t="shared" si="2"/>
        <v>200.83692528735634</v>
      </c>
      <c r="AB8" s="20">
        <f t="shared" si="3"/>
        <v>205.06597222222223</v>
      </c>
      <c r="AC8" s="20">
        <f t="shared" si="4"/>
        <v>198.96577380952382</v>
      </c>
      <c r="AD8" s="20">
        <f t="shared" si="5"/>
        <v>196.16666666666669</v>
      </c>
      <c r="AE8" s="20">
        <f t="shared" si="6"/>
        <v>199.96527777777777</v>
      </c>
      <c r="AF8" s="20">
        <f t="shared" si="7"/>
        <v>196.62500000000003</v>
      </c>
      <c r="AG8" s="20">
        <f t="shared" si="8"/>
        <v>197.24137931034483</v>
      </c>
      <c r="AH8" s="20">
        <f t="shared" si="9"/>
        <v>200.59722222222223</v>
      </c>
      <c r="AI8" s="20">
        <f t="shared" si="10"/>
        <v>199.49776785714289</v>
      </c>
      <c r="AJ8" s="20">
        <f t="shared" si="11"/>
        <v>202.1577380952381</v>
      </c>
      <c r="AK8" s="20">
        <f t="shared" si="12"/>
        <v>197.04312865497076</v>
      </c>
    </row>
    <row r="9" spans="1:37" s="7" customFormat="1" ht="18" x14ac:dyDescent="0.2">
      <c r="A9" s="26" t="s">
        <v>172</v>
      </c>
      <c r="B9" s="13"/>
      <c r="C9" s="9">
        <v>8</v>
      </c>
      <c r="D9" s="9">
        <v>5</v>
      </c>
      <c r="E9" s="9">
        <v>4</v>
      </c>
      <c r="F9" s="9">
        <v>9</v>
      </c>
      <c r="G9" s="9">
        <v>7</v>
      </c>
      <c r="H9" s="9">
        <v>7</v>
      </c>
      <c r="I9" s="9">
        <v>4</v>
      </c>
      <c r="J9" s="9">
        <v>7</v>
      </c>
      <c r="K9" s="9">
        <v>8</v>
      </c>
      <c r="L9" s="9">
        <v>10</v>
      </c>
      <c r="M9" s="9">
        <v>3</v>
      </c>
      <c r="N9" s="9">
        <v>5</v>
      </c>
      <c r="O9" s="7">
        <v>9</v>
      </c>
      <c r="P9" s="7">
        <v>9</v>
      </c>
      <c r="Q9" s="7">
        <v>10</v>
      </c>
      <c r="R9" s="7">
        <v>8</v>
      </c>
      <c r="S9" s="7">
        <v>10</v>
      </c>
      <c r="T9" s="7">
        <v>0</v>
      </c>
      <c r="V9" s="9"/>
      <c r="W9" s="10">
        <f t="shared" si="13"/>
        <v>123</v>
      </c>
      <c r="X9" s="10">
        <f t="shared" si="0"/>
        <v>219.91662529317787</v>
      </c>
      <c r="Z9" s="20">
        <f t="shared" si="1"/>
        <v>218.81465517241381</v>
      </c>
      <c r="AA9" s="20">
        <f t="shared" si="2"/>
        <v>219.84195402298852</v>
      </c>
      <c r="AB9" s="20">
        <f t="shared" si="3"/>
        <v>226.91319444444446</v>
      </c>
      <c r="AC9" s="20">
        <f t="shared" si="4"/>
        <v>215.45758928571431</v>
      </c>
      <c r="AD9" s="20">
        <f t="shared" si="5"/>
        <v>221.37500000000003</v>
      </c>
      <c r="AE9" s="20">
        <f t="shared" si="6"/>
        <v>221.63194444444446</v>
      </c>
      <c r="AF9" s="20">
        <f t="shared" si="7"/>
        <v>217.25000000000003</v>
      </c>
      <c r="AG9" s="20">
        <f t="shared" si="8"/>
        <v>218.30100574712645</v>
      </c>
      <c r="AH9" s="20">
        <f t="shared" si="9"/>
        <v>213.50694444444446</v>
      </c>
      <c r="AI9" s="20">
        <f t="shared" si="10"/>
        <v>225.5654761904762</v>
      </c>
      <c r="AJ9" s="20">
        <f t="shared" si="11"/>
        <v>223.43750000000003</v>
      </c>
      <c r="AK9" s="20">
        <f t="shared" si="12"/>
        <v>216.90423976608187</v>
      </c>
    </row>
    <row r="10" spans="1:37" s="7" customFormat="1" ht="18" x14ac:dyDescent="0.2">
      <c r="A10" s="26" t="s">
        <v>173</v>
      </c>
      <c r="B10" s="13"/>
      <c r="C10" s="9">
        <v>9</v>
      </c>
      <c r="D10" s="9">
        <v>5</v>
      </c>
      <c r="E10" s="9">
        <v>7</v>
      </c>
      <c r="F10" s="9">
        <v>9</v>
      </c>
      <c r="G10" s="9">
        <v>5</v>
      </c>
      <c r="H10" s="9">
        <v>5</v>
      </c>
      <c r="I10" s="9">
        <v>3</v>
      </c>
      <c r="J10" s="9">
        <v>7</v>
      </c>
      <c r="K10" s="9">
        <v>10</v>
      </c>
      <c r="L10" s="9">
        <v>0</v>
      </c>
      <c r="M10" s="9">
        <v>1</v>
      </c>
      <c r="N10" s="9">
        <v>2</v>
      </c>
      <c r="O10" s="7">
        <v>5</v>
      </c>
      <c r="P10" s="7">
        <v>8</v>
      </c>
      <c r="Q10" s="7">
        <v>3</v>
      </c>
      <c r="R10" s="7">
        <v>10</v>
      </c>
      <c r="S10" s="7">
        <v>0</v>
      </c>
      <c r="T10" s="7">
        <v>0</v>
      </c>
      <c r="V10" s="9"/>
      <c r="W10" s="10">
        <f t="shared" si="13"/>
        <v>89</v>
      </c>
      <c r="X10" s="10">
        <f t="shared" si="0"/>
        <v>156.05722471138338</v>
      </c>
      <c r="Z10" s="20">
        <f t="shared" si="1"/>
        <v>152.04022988505747</v>
      </c>
      <c r="AA10" s="20">
        <f t="shared" si="2"/>
        <v>153.06752873563218</v>
      </c>
      <c r="AB10" s="20">
        <f t="shared" si="3"/>
        <v>145.48263888888889</v>
      </c>
      <c r="AC10" s="20">
        <f t="shared" si="4"/>
        <v>160.13020833333334</v>
      </c>
      <c r="AD10" s="20">
        <f t="shared" si="5"/>
        <v>161.79166666666669</v>
      </c>
      <c r="AE10" s="20">
        <f t="shared" si="6"/>
        <v>155.72916666666666</v>
      </c>
      <c r="AF10" s="20">
        <f t="shared" si="7"/>
        <v>162.25</v>
      </c>
      <c r="AG10" s="20">
        <f t="shared" si="8"/>
        <v>166.42241379310346</v>
      </c>
      <c r="AH10" s="20">
        <f t="shared" si="9"/>
        <v>149.95138888888889</v>
      </c>
      <c r="AI10" s="20">
        <f t="shared" si="10"/>
        <v>161.19419642857144</v>
      </c>
      <c r="AJ10" s="20">
        <f t="shared" si="11"/>
        <v>144.17038690476193</v>
      </c>
      <c r="AK10" s="20">
        <f t="shared" si="12"/>
        <v>160.45687134502924</v>
      </c>
    </row>
    <row r="11" spans="1:37" s="7" customFormat="1" ht="18" x14ac:dyDescent="0.2">
      <c r="A11" s="26" t="s">
        <v>174</v>
      </c>
      <c r="B11" s="13"/>
      <c r="C11" s="9">
        <v>10</v>
      </c>
      <c r="D11" s="9">
        <v>10</v>
      </c>
      <c r="E11" s="9">
        <v>3</v>
      </c>
      <c r="F11" s="9">
        <v>9</v>
      </c>
      <c r="G11" s="9">
        <v>4</v>
      </c>
      <c r="H11" s="9">
        <v>10</v>
      </c>
      <c r="I11" s="9">
        <v>10</v>
      </c>
      <c r="J11" s="9">
        <v>10</v>
      </c>
      <c r="K11" s="9">
        <v>9</v>
      </c>
      <c r="L11" s="9">
        <v>5</v>
      </c>
      <c r="M11" s="9">
        <v>0</v>
      </c>
      <c r="N11" s="9">
        <v>8</v>
      </c>
      <c r="O11" s="7">
        <v>2</v>
      </c>
      <c r="P11" s="7">
        <v>3</v>
      </c>
      <c r="Q11" s="7">
        <v>3</v>
      </c>
      <c r="R11" s="7">
        <v>2</v>
      </c>
      <c r="S11" s="7">
        <v>0</v>
      </c>
      <c r="T11" s="7">
        <v>0</v>
      </c>
      <c r="V11" s="9"/>
      <c r="W11" s="10">
        <f t="shared" si="13"/>
        <v>98</v>
      </c>
      <c r="X11" s="10">
        <f t="shared" si="0"/>
        <v>160.55887364934128</v>
      </c>
      <c r="Z11" s="20">
        <f t="shared" si="1"/>
        <v>149.98563218390805</v>
      </c>
      <c r="AA11" s="20">
        <f t="shared" si="2"/>
        <v>162.82686781609198</v>
      </c>
      <c r="AB11" s="20">
        <f t="shared" si="3"/>
        <v>142.00694444444446</v>
      </c>
      <c r="AC11" s="20">
        <f t="shared" si="4"/>
        <v>165.98214285714286</v>
      </c>
      <c r="AD11" s="20">
        <f t="shared" si="5"/>
        <v>166.375</v>
      </c>
      <c r="AE11" s="20">
        <f t="shared" si="6"/>
        <v>157.53472222222223</v>
      </c>
      <c r="AF11" s="20">
        <f t="shared" si="7"/>
        <v>165.45833333333334</v>
      </c>
      <c r="AG11" s="20">
        <f t="shared" si="8"/>
        <v>179.77729885057474</v>
      </c>
      <c r="AH11" s="20">
        <f t="shared" si="9"/>
        <v>161.37152777777777</v>
      </c>
      <c r="AI11" s="20">
        <f t="shared" si="10"/>
        <v>158.00223214285717</v>
      </c>
      <c r="AJ11" s="20">
        <f t="shared" si="11"/>
        <v>156.40625000000003</v>
      </c>
      <c r="AK11" s="20">
        <f t="shared" si="12"/>
        <v>160.97953216374268</v>
      </c>
    </row>
    <row r="12" spans="1:37" s="7" customFormat="1" ht="18" x14ac:dyDescent="0.2">
      <c r="A12" s="26" t="s">
        <v>175</v>
      </c>
      <c r="B12" s="13"/>
      <c r="C12" s="9">
        <v>9</v>
      </c>
      <c r="D12" s="9">
        <v>5</v>
      </c>
      <c r="E12" s="9">
        <v>9</v>
      </c>
      <c r="F12" s="9">
        <v>5</v>
      </c>
      <c r="G12" s="9">
        <v>7</v>
      </c>
      <c r="H12" s="9">
        <v>4</v>
      </c>
      <c r="I12" s="9">
        <v>3</v>
      </c>
      <c r="J12" s="9">
        <v>5</v>
      </c>
      <c r="K12" s="9">
        <v>7</v>
      </c>
      <c r="L12" s="9">
        <v>10</v>
      </c>
      <c r="M12" s="9">
        <v>0</v>
      </c>
      <c r="N12" s="9">
        <v>10</v>
      </c>
      <c r="O12" s="7">
        <v>4</v>
      </c>
      <c r="P12" s="7">
        <v>3</v>
      </c>
      <c r="Q12" s="7">
        <v>1</v>
      </c>
      <c r="R12" s="7">
        <v>5</v>
      </c>
      <c r="S12" s="7">
        <v>0</v>
      </c>
      <c r="T12" s="7">
        <v>0</v>
      </c>
      <c r="V12" s="9"/>
      <c r="W12" s="10">
        <f t="shared" si="13"/>
        <v>87</v>
      </c>
      <c r="X12" s="10">
        <f t="shared" si="0"/>
        <v>144.18347353056973</v>
      </c>
      <c r="Z12" s="20">
        <f t="shared" si="1"/>
        <v>143.82183908045977</v>
      </c>
      <c r="AA12" s="20">
        <f t="shared" si="2"/>
        <v>138.68534482758622</v>
      </c>
      <c r="AB12" s="20">
        <f t="shared" si="3"/>
        <v>144.48958333333334</v>
      </c>
      <c r="AC12" s="20">
        <f t="shared" si="4"/>
        <v>145.23437500000003</v>
      </c>
      <c r="AD12" s="20">
        <f t="shared" si="5"/>
        <v>145.75</v>
      </c>
      <c r="AE12" s="20">
        <f t="shared" si="6"/>
        <v>146.70138888888889</v>
      </c>
      <c r="AF12" s="20">
        <f t="shared" si="7"/>
        <v>145.75</v>
      </c>
      <c r="AG12" s="20">
        <f t="shared" si="8"/>
        <v>157.6903735632184</v>
      </c>
      <c r="AH12" s="20">
        <f t="shared" si="9"/>
        <v>137.53819444444446</v>
      </c>
      <c r="AI12" s="20">
        <f t="shared" si="10"/>
        <v>134.59449404761907</v>
      </c>
      <c r="AJ12" s="20">
        <f t="shared" si="11"/>
        <v>141.51041666666669</v>
      </c>
      <c r="AK12" s="20">
        <f t="shared" si="12"/>
        <v>148.43567251461988</v>
      </c>
    </row>
    <row r="13" spans="1:37" s="7" customFormat="1" ht="18" x14ac:dyDescent="0.2">
      <c r="A13" s="26" t="s">
        <v>176</v>
      </c>
      <c r="B13" s="13"/>
      <c r="C13" s="9">
        <v>10</v>
      </c>
      <c r="D13" s="9">
        <v>8</v>
      </c>
      <c r="E13" s="9">
        <v>8</v>
      </c>
      <c r="F13" s="9">
        <v>7</v>
      </c>
      <c r="G13" s="9">
        <v>7</v>
      </c>
      <c r="H13" s="9">
        <v>5</v>
      </c>
      <c r="I13" s="9">
        <v>3</v>
      </c>
      <c r="J13" s="9">
        <v>10</v>
      </c>
      <c r="K13" s="9">
        <v>8</v>
      </c>
      <c r="L13" s="9">
        <v>5</v>
      </c>
      <c r="M13" s="9">
        <v>2</v>
      </c>
      <c r="N13" s="9">
        <v>10</v>
      </c>
      <c r="O13" s="7">
        <v>2</v>
      </c>
      <c r="P13" s="7">
        <v>1</v>
      </c>
      <c r="Q13" s="7">
        <v>4</v>
      </c>
      <c r="R13" s="7">
        <v>6</v>
      </c>
      <c r="S13" s="7">
        <v>0</v>
      </c>
      <c r="T13" s="7">
        <v>0</v>
      </c>
      <c r="V13" s="9"/>
      <c r="W13" s="10">
        <f t="shared" si="13"/>
        <v>96</v>
      </c>
      <c r="X13" s="10">
        <f t="shared" si="0"/>
        <v>157.93212294685469</v>
      </c>
      <c r="Z13" s="20">
        <f t="shared" si="1"/>
        <v>149.98563218390805</v>
      </c>
      <c r="AA13" s="20">
        <f t="shared" si="2"/>
        <v>154.60847701149427</v>
      </c>
      <c r="AB13" s="20">
        <f t="shared" si="3"/>
        <v>147.96527777777777</v>
      </c>
      <c r="AC13" s="20">
        <f t="shared" si="4"/>
        <v>159.59821428571431</v>
      </c>
      <c r="AD13" s="20">
        <f t="shared" si="5"/>
        <v>163.16666666666669</v>
      </c>
      <c r="AE13" s="20">
        <f t="shared" si="6"/>
        <v>159.34027777777777</v>
      </c>
      <c r="AF13" s="20">
        <f t="shared" si="7"/>
        <v>163.625</v>
      </c>
      <c r="AG13" s="20">
        <f t="shared" si="8"/>
        <v>176.69540229885058</v>
      </c>
      <c r="AH13" s="20">
        <f t="shared" si="9"/>
        <v>153.42708333333334</v>
      </c>
      <c r="AI13" s="20">
        <f t="shared" si="10"/>
        <v>150.55431547619048</v>
      </c>
      <c r="AJ13" s="20">
        <f t="shared" si="11"/>
        <v>149.49032738095241</v>
      </c>
      <c r="AK13" s="20">
        <f t="shared" si="12"/>
        <v>166.72880116959064</v>
      </c>
    </row>
    <row r="14" spans="1:37" s="7" customFormat="1" ht="18" x14ac:dyDescent="0.2">
      <c r="A14" s="26" t="s">
        <v>177</v>
      </c>
      <c r="B14" s="13"/>
      <c r="C14" s="9">
        <v>8</v>
      </c>
      <c r="D14" s="9">
        <v>8</v>
      </c>
      <c r="E14" s="9">
        <v>5</v>
      </c>
      <c r="F14" s="9">
        <v>9</v>
      </c>
      <c r="G14" s="9">
        <v>7</v>
      </c>
      <c r="H14" s="9">
        <v>7</v>
      </c>
      <c r="I14" s="9">
        <v>10</v>
      </c>
      <c r="J14" s="9">
        <v>7</v>
      </c>
      <c r="K14" s="9">
        <v>3</v>
      </c>
      <c r="L14" s="9">
        <v>10</v>
      </c>
      <c r="M14" s="9">
        <v>8</v>
      </c>
      <c r="N14" s="9">
        <v>10</v>
      </c>
      <c r="O14" s="7">
        <v>1</v>
      </c>
      <c r="P14" s="7">
        <v>1</v>
      </c>
      <c r="Q14" s="7">
        <v>8</v>
      </c>
      <c r="R14" s="7">
        <v>10</v>
      </c>
      <c r="S14" s="7">
        <v>4</v>
      </c>
      <c r="T14" s="7">
        <v>0</v>
      </c>
      <c r="V14" s="9"/>
      <c r="W14" s="10">
        <f t="shared" si="13"/>
        <v>116</v>
      </c>
      <c r="X14" s="10">
        <f t="shared" si="0"/>
        <v>193.7119440048277</v>
      </c>
      <c r="Z14" s="20">
        <f t="shared" si="1"/>
        <v>199.80962643678163</v>
      </c>
      <c r="AA14" s="20">
        <f t="shared" si="2"/>
        <v>196.72772988505747</v>
      </c>
      <c r="AB14" s="20">
        <f t="shared" si="3"/>
        <v>186.69444444444446</v>
      </c>
      <c r="AC14" s="20">
        <f t="shared" si="4"/>
        <v>193.64583333333334</v>
      </c>
      <c r="AD14" s="20">
        <f t="shared" si="5"/>
        <v>187.45833333333334</v>
      </c>
      <c r="AE14" s="20">
        <f t="shared" si="6"/>
        <v>201.31944444444446</v>
      </c>
      <c r="AF14" s="20">
        <f t="shared" si="7"/>
        <v>196.62500000000003</v>
      </c>
      <c r="AG14" s="20">
        <f t="shared" si="8"/>
        <v>201.86422413793105</v>
      </c>
      <c r="AH14" s="20">
        <f t="shared" si="9"/>
        <v>189.17708333333334</v>
      </c>
      <c r="AI14" s="20">
        <f t="shared" si="10"/>
        <v>194.70982142857144</v>
      </c>
      <c r="AJ14" s="20">
        <f t="shared" si="11"/>
        <v>189.92187500000003</v>
      </c>
      <c r="AK14" s="20">
        <f t="shared" si="12"/>
        <v>186.58991228070175</v>
      </c>
    </row>
    <row r="15" spans="1:37" s="7" customFormat="1" ht="18" x14ac:dyDescent="0.2">
      <c r="A15" s="26" t="s">
        <v>178</v>
      </c>
      <c r="B15" s="13"/>
      <c r="C15" s="9">
        <v>9</v>
      </c>
      <c r="D15" s="9">
        <v>10</v>
      </c>
      <c r="E15" s="9">
        <v>4</v>
      </c>
      <c r="F15" s="9">
        <v>10</v>
      </c>
      <c r="G15" s="9">
        <v>9</v>
      </c>
      <c r="H15" s="9">
        <v>10</v>
      </c>
      <c r="I15" s="9">
        <v>8</v>
      </c>
      <c r="J15" s="9">
        <v>10</v>
      </c>
      <c r="K15" s="9">
        <v>10</v>
      </c>
      <c r="L15" s="9">
        <v>6</v>
      </c>
      <c r="M15" s="9">
        <v>8</v>
      </c>
      <c r="N15" s="9">
        <v>8</v>
      </c>
      <c r="O15" s="7">
        <v>6</v>
      </c>
      <c r="P15" s="7">
        <v>4</v>
      </c>
      <c r="Q15" s="7">
        <v>10</v>
      </c>
      <c r="R15" s="7">
        <v>5</v>
      </c>
      <c r="S15" s="7">
        <v>8</v>
      </c>
      <c r="T15" s="7">
        <v>0</v>
      </c>
      <c r="V15" s="9"/>
      <c r="W15" s="10">
        <f t="shared" si="13"/>
        <v>135</v>
      </c>
      <c r="X15" s="10">
        <f t="shared" si="0"/>
        <v>234.46234491130846</v>
      </c>
      <c r="Z15" s="20">
        <f t="shared" si="1"/>
        <v>226.51939655172416</v>
      </c>
      <c r="AA15" s="20">
        <f t="shared" si="2"/>
        <v>239.36063218390805</v>
      </c>
      <c r="AB15" s="20">
        <f t="shared" si="3"/>
        <v>227.40972222222223</v>
      </c>
      <c r="AC15" s="20">
        <f t="shared" si="4"/>
        <v>235.14136904761907</v>
      </c>
      <c r="AD15" s="20">
        <f t="shared" si="5"/>
        <v>235.58333333333334</v>
      </c>
      <c r="AE15" s="20">
        <f t="shared" si="6"/>
        <v>232.46527777777777</v>
      </c>
      <c r="AF15" s="20">
        <f t="shared" si="7"/>
        <v>233.29166666666669</v>
      </c>
      <c r="AG15" s="20">
        <f t="shared" si="8"/>
        <v>241.92887931034485</v>
      </c>
      <c r="AH15" s="20">
        <f t="shared" si="9"/>
        <v>236.84375</v>
      </c>
      <c r="AI15" s="20">
        <f t="shared" si="10"/>
        <v>236.7373511904762</v>
      </c>
      <c r="AJ15" s="20">
        <f t="shared" si="11"/>
        <v>236.20535714285717</v>
      </c>
      <c r="AK15" s="20">
        <f t="shared" si="12"/>
        <v>232.06140350877192</v>
      </c>
    </row>
    <row r="16" spans="1:37" s="7" customFormat="1" ht="18" x14ac:dyDescent="0.2">
      <c r="A16" s="26" t="s">
        <v>179</v>
      </c>
      <c r="B16" s="13"/>
      <c r="C16" s="9">
        <v>9</v>
      </c>
      <c r="D16" s="9">
        <v>6</v>
      </c>
      <c r="E16" s="9">
        <v>6</v>
      </c>
      <c r="F16" s="9">
        <v>8</v>
      </c>
      <c r="G16" s="9">
        <v>5</v>
      </c>
      <c r="H16" s="9">
        <v>9</v>
      </c>
      <c r="I16" s="9">
        <v>3</v>
      </c>
      <c r="J16" s="9">
        <v>10</v>
      </c>
      <c r="K16" s="9">
        <v>10</v>
      </c>
      <c r="L16" s="9">
        <v>7</v>
      </c>
      <c r="M16" s="9">
        <v>6</v>
      </c>
      <c r="N16" s="9">
        <v>7</v>
      </c>
      <c r="O16" s="7">
        <v>4</v>
      </c>
      <c r="P16" s="7">
        <v>7</v>
      </c>
      <c r="Q16" s="7">
        <v>8</v>
      </c>
      <c r="R16" s="7">
        <v>10</v>
      </c>
      <c r="S16" s="7">
        <v>0</v>
      </c>
      <c r="T16" s="7">
        <v>0</v>
      </c>
      <c r="V16" s="9"/>
      <c r="W16" s="10">
        <f t="shared" si="13"/>
        <v>115</v>
      </c>
      <c r="X16" s="10">
        <f t="shared" si="0"/>
        <v>196.47550453150359</v>
      </c>
      <c r="Z16" s="20">
        <f t="shared" si="1"/>
        <v>195.18678160919541</v>
      </c>
      <c r="AA16" s="20">
        <f t="shared" si="2"/>
        <v>194.67313218390805</v>
      </c>
      <c r="AB16" s="20">
        <f t="shared" si="3"/>
        <v>195.63194444444446</v>
      </c>
      <c r="AC16" s="20">
        <f t="shared" si="4"/>
        <v>200.56175595238096</v>
      </c>
      <c r="AD16" s="20">
        <f t="shared" si="5"/>
        <v>197.08333333333334</v>
      </c>
      <c r="AE16" s="20">
        <f t="shared" si="6"/>
        <v>198.61111111111111</v>
      </c>
      <c r="AF16" s="20">
        <f t="shared" si="7"/>
        <v>198.00000000000003</v>
      </c>
      <c r="AG16" s="20">
        <f t="shared" si="8"/>
        <v>202.3778735632184</v>
      </c>
      <c r="AH16" s="20">
        <f t="shared" si="9"/>
        <v>190.66666666666669</v>
      </c>
      <c r="AI16" s="20">
        <f t="shared" si="10"/>
        <v>201.62574404761907</v>
      </c>
      <c r="AJ16" s="20">
        <f t="shared" si="11"/>
        <v>188.85788690476193</v>
      </c>
      <c r="AK16" s="20">
        <f t="shared" si="12"/>
        <v>194.42982456140351</v>
      </c>
    </row>
    <row r="17" spans="1:37" s="7" customFormat="1" ht="18" x14ac:dyDescent="0.2">
      <c r="A17" s="26" t="s">
        <v>180</v>
      </c>
      <c r="B17" s="13"/>
      <c r="C17" s="9">
        <v>9</v>
      </c>
      <c r="D17" s="9">
        <v>9</v>
      </c>
      <c r="E17" s="9">
        <v>4</v>
      </c>
      <c r="F17" s="9">
        <v>9</v>
      </c>
      <c r="G17" s="9">
        <v>9</v>
      </c>
      <c r="H17" s="9">
        <v>10</v>
      </c>
      <c r="I17" s="9">
        <v>8</v>
      </c>
      <c r="J17" s="9">
        <v>10</v>
      </c>
      <c r="K17" s="9">
        <v>10</v>
      </c>
      <c r="L17" s="9">
        <v>10</v>
      </c>
      <c r="M17" s="9">
        <v>0</v>
      </c>
      <c r="N17" s="9">
        <v>10</v>
      </c>
      <c r="O17" s="7">
        <v>9</v>
      </c>
      <c r="P17" s="7">
        <v>10</v>
      </c>
      <c r="Q17" s="7">
        <v>10</v>
      </c>
      <c r="R17" s="7">
        <v>10</v>
      </c>
      <c r="S17" s="7">
        <v>7</v>
      </c>
      <c r="T17" s="7">
        <v>0</v>
      </c>
      <c r="V17" s="9"/>
      <c r="W17" s="10">
        <f t="shared" si="13"/>
        <v>144</v>
      </c>
      <c r="X17" s="10">
        <f t="shared" si="0"/>
        <v>252.77159223489761</v>
      </c>
      <c r="Z17" s="20">
        <f t="shared" si="1"/>
        <v>247.57902298850576</v>
      </c>
      <c r="AA17" s="20">
        <f t="shared" si="2"/>
        <v>251.68821839080462</v>
      </c>
      <c r="AB17" s="20">
        <f t="shared" si="3"/>
        <v>252.73263888888889</v>
      </c>
      <c r="AC17" s="20">
        <f t="shared" si="4"/>
        <v>255.35714285714289</v>
      </c>
      <c r="AD17" s="20">
        <f t="shared" si="5"/>
        <v>256.20833333333337</v>
      </c>
      <c r="AE17" s="20">
        <f t="shared" si="6"/>
        <v>250.52083333333334</v>
      </c>
      <c r="AF17" s="20">
        <f t="shared" si="7"/>
        <v>252.08333333333334</v>
      </c>
      <c r="AG17" s="20">
        <f t="shared" si="8"/>
        <v>260.93390804597703</v>
      </c>
      <c r="AH17" s="20">
        <f t="shared" si="9"/>
        <v>247.27083333333334</v>
      </c>
      <c r="AI17" s="20">
        <f t="shared" si="10"/>
        <v>252.69717261904765</v>
      </c>
      <c r="AJ17" s="20">
        <f t="shared" si="11"/>
        <v>252.69717261904765</v>
      </c>
      <c r="AK17" s="20">
        <f t="shared" si="12"/>
        <v>253.49049707602339</v>
      </c>
    </row>
    <row r="18" spans="1:37" s="7" customFormat="1" ht="18" x14ac:dyDescent="0.2">
      <c r="A18" s="26" t="s">
        <v>181</v>
      </c>
      <c r="B18" s="13"/>
      <c r="C18" s="9">
        <v>7</v>
      </c>
      <c r="D18" s="9">
        <v>9</v>
      </c>
      <c r="E18" s="9">
        <v>5</v>
      </c>
      <c r="F18" s="9">
        <v>10</v>
      </c>
      <c r="G18" s="9">
        <v>7</v>
      </c>
      <c r="H18" s="9">
        <v>8</v>
      </c>
      <c r="I18" s="9">
        <v>5</v>
      </c>
      <c r="J18" s="9">
        <v>8</v>
      </c>
      <c r="K18" s="9">
        <v>10</v>
      </c>
      <c r="L18" s="9">
        <v>7</v>
      </c>
      <c r="M18" s="9">
        <v>7</v>
      </c>
      <c r="N18" s="9">
        <v>8</v>
      </c>
      <c r="O18" s="7">
        <v>5</v>
      </c>
      <c r="P18" s="7">
        <v>8</v>
      </c>
      <c r="Q18" s="7">
        <v>9</v>
      </c>
      <c r="R18" s="7">
        <v>8</v>
      </c>
      <c r="S18" s="7">
        <v>4</v>
      </c>
      <c r="T18" s="7">
        <v>0</v>
      </c>
      <c r="V18" s="9"/>
      <c r="W18" s="10">
        <f t="shared" si="13"/>
        <v>125</v>
      </c>
      <c r="X18" s="10">
        <f t="shared" si="0"/>
        <v>217.83317815461785</v>
      </c>
      <c r="Z18" s="20">
        <f t="shared" si="1"/>
        <v>216.76005747126439</v>
      </c>
      <c r="AA18" s="20">
        <f t="shared" si="2"/>
        <v>219.32830459770116</v>
      </c>
      <c r="AB18" s="20">
        <f t="shared" si="3"/>
        <v>215.49305555555557</v>
      </c>
      <c r="AC18" s="20">
        <f t="shared" si="4"/>
        <v>219.71354166666669</v>
      </c>
      <c r="AD18" s="20">
        <f t="shared" si="5"/>
        <v>217.70833333333334</v>
      </c>
      <c r="AE18" s="20">
        <f t="shared" si="6"/>
        <v>216.21527777777777</v>
      </c>
      <c r="AF18" s="20">
        <f t="shared" si="7"/>
        <v>218.16666666666669</v>
      </c>
      <c r="AG18" s="20">
        <f t="shared" si="8"/>
        <v>218.81465517241381</v>
      </c>
      <c r="AH18" s="20">
        <f t="shared" si="9"/>
        <v>215.98958333333334</v>
      </c>
      <c r="AI18" s="20">
        <f t="shared" si="10"/>
        <v>223.43750000000003</v>
      </c>
      <c r="AJ18" s="20">
        <f t="shared" si="11"/>
        <v>215.98958333333334</v>
      </c>
      <c r="AK18" s="20">
        <f t="shared" si="12"/>
        <v>216.38157894736841</v>
      </c>
    </row>
    <row r="19" spans="1:37" ht="18" x14ac:dyDescent="0.2">
      <c r="A19" s="26" t="s">
        <v>182</v>
      </c>
      <c r="B19" s="13"/>
      <c r="C19" s="9">
        <v>5</v>
      </c>
      <c r="D19" s="9">
        <v>5</v>
      </c>
      <c r="E19" s="9">
        <v>8</v>
      </c>
      <c r="F19" s="9">
        <v>9</v>
      </c>
      <c r="G19" s="9">
        <v>8</v>
      </c>
      <c r="H19" s="9">
        <v>8</v>
      </c>
      <c r="I19" s="9">
        <v>6</v>
      </c>
      <c r="J19" s="9">
        <v>5</v>
      </c>
      <c r="K19" s="9">
        <v>8</v>
      </c>
      <c r="L19" s="9">
        <v>5</v>
      </c>
      <c r="M19" s="9">
        <v>8</v>
      </c>
      <c r="N19" s="9">
        <v>9</v>
      </c>
      <c r="O19" s="7">
        <v>6</v>
      </c>
      <c r="P19" s="7">
        <v>8</v>
      </c>
      <c r="Q19" s="7">
        <v>8</v>
      </c>
      <c r="R19" s="7">
        <v>6</v>
      </c>
      <c r="S19" s="7">
        <v>2</v>
      </c>
      <c r="T19" s="7">
        <v>0</v>
      </c>
      <c r="V19" s="9"/>
      <c r="W19" s="10">
        <f t="shared" si="13"/>
        <v>114</v>
      </c>
      <c r="X19" s="10">
        <f t="shared" si="0"/>
        <v>200.88263789112389</v>
      </c>
      <c r="Z19" s="20">
        <f t="shared" si="1"/>
        <v>203.91882183908046</v>
      </c>
      <c r="AA19" s="20">
        <f t="shared" si="2"/>
        <v>200.83692528735634</v>
      </c>
      <c r="AB19" s="20">
        <f t="shared" si="3"/>
        <v>198.11458333333334</v>
      </c>
      <c r="AC19" s="20">
        <f t="shared" si="4"/>
        <v>204.28571428571431</v>
      </c>
      <c r="AD19" s="20">
        <f t="shared" si="5"/>
        <v>199.83333333333334</v>
      </c>
      <c r="AE19" s="20">
        <f t="shared" si="6"/>
        <v>198.61111111111111</v>
      </c>
      <c r="AF19" s="20">
        <f t="shared" si="7"/>
        <v>200.29166666666669</v>
      </c>
      <c r="AG19" s="20">
        <f t="shared" si="8"/>
        <v>199.29597701149427</v>
      </c>
      <c r="AH19" s="20">
        <f t="shared" si="9"/>
        <v>204.07291666666669</v>
      </c>
      <c r="AI19" s="20">
        <f t="shared" si="10"/>
        <v>203.2217261904762</v>
      </c>
      <c r="AJ19" s="20">
        <f t="shared" si="11"/>
        <v>199.49776785714289</v>
      </c>
      <c r="AK19" s="20">
        <f t="shared" si="12"/>
        <v>198.61111111111111</v>
      </c>
    </row>
    <row r="20" spans="1:37" ht="18" x14ac:dyDescent="0.2">
      <c r="A20" s="26" t="s">
        <v>183</v>
      </c>
      <c r="B20" s="13"/>
      <c r="C20" s="9">
        <v>9</v>
      </c>
      <c r="D20" s="9">
        <v>9</v>
      </c>
      <c r="E20" s="9">
        <v>3</v>
      </c>
      <c r="F20" s="9">
        <v>6</v>
      </c>
      <c r="G20" s="9">
        <v>4</v>
      </c>
      <c r="H20" s="9">
        <v>8</v>
      </c>
      <c r="I20" s="9">
        <v>7</v>
      </c>
      <c r="J20" s="9">
        <v>10</v>
      </c>
      <c r="K20" s="9">
        <v>7</v>
      </c>
      <c r="L20" s="9">
        <v>5</v>
      </c>
      <c r="M20" s="9">
        <v>3</v>
      </c>
      <c r="N20" s="9">
        <v>9</v>
      </c>
      <c r="O20" s="7">
        <v>2</v>
      </c>
      <c r="P20" s="7">
        <v>2</v>
      </c>
      <c r="Q20" s="7">
        <v>3</v>
      </c>
      <c r="R20" s="7">
        <v>10</v>
      </c>
      <c r="S20" s="7">
        <v>0</v>
      </c>
      <c r="T20" s="7">
        <v>0</v>
      </c>
      <c r="V20" s="9"/>
      <c r="W20" s="10">
        <f t="shared" si="13"/>
        <v>97</v>
      </c>
      <c r="X20" s="10">
        <f t="shared" si="0"/>
        <v>158.42075393974639</v>
      </c>
      <c r="Z20" s="20">
        <f t="shared" si="1"/>
        <v>155.12212643678163</v>
      </c>
      <c r="AA20" s="20">
        <f t="shared" si="2"/>
        <v>158.20402298850576</v>
      </c>
      <c r="AB20" s="20">
        <f t="shared" si="3"/>
        <v>148.46180555555557</v>
      </c>
      <c r="AC20" s="20">
        <f t="shared" si="4"/>
        <v>165.45014880952382</v>
      </c>
      <c r="AD20" s="20">
        <f t="shared" si="5"/>
        <v>159.04166666666669</v>
      </c>
      <c r="AE20" s="20">
        <f t="shared" si="6"/>
        <v>160.69444444444446</v>
      </c>
      <c r="AF20" s="20">
        <f t="shared" si="7"/>
        <v>162.25</v>
      </c>
      <c r="AG20" s="20">
        <f t="shared" si="8"/>
        <v>174.64080459770116</v>
      </c>
      <c r="AH20" s="20">
        <f t="shared" si="9"/>
        <v>152.93055555555557</v>
      </c>
      <c r="AI20" s="20">
        <f t="shared" si="10"/>
        <v>156.93824404761907</v>
      </c>
      <c r="AJ20" s="20">
        <f t="shared" si="11"/>
        <v>148.42633928571431</v>
      </c>
      <c r="AK20" s="20">
        <f t="shared" si="12"/>
        <v>158.88888888888889</v>
      </c>
    </row>
    <row r="21" spans="1:37" ht="18" x14ac:dyDescent="0.2">
      <c r="A21" s="26" t="s">
        <v>184</v>
      </c>
      <c r="B21" s="13"/>
      <c r="C21" s="9">
        <v>7</v>
      </c>
      <c r="D21" s="9">
        <v>4</v>
      </c>
      <c r="E21" s="9">
        <v>10</v>
      </c>
      <c r="F21" s="9">
        <v>6</v>
      </c>
      <c r="G21" s="9">
        <v>10</v>
      </c>
      <c r="H21" s="9">
        <v>7</v>
      </c>
      <c r="I21" s="9">
        <v>5</v>
      </c>
      <c r="J21" s="9">
        <v>6</v>
      </c>
      <c r="K21" s="9">
        <v>10</v>
      </c>
      <c r="L21" s="9">
        <v>2</v>
      </c>
      <c r="M21" s="9">
        <v>10</v>
      </c>
      <c r="N21" s="9">
        <v>5</v>
      </c>
      <c r="O21" s="7">
        <v>10</v>
      </c>
      <c r="P21" s="7">
        <v>10</v>
      </c>
      <c r="Q21" s="7">
        <v>9</v>
      </c>
      <c r="R21" s="7">
        <v>7</v>
      </c>
      <c r="S21" s="7">
        <v>5</v>
      </c>
      <c r="T21" s="7">
        <v>0</v>
      </c>
      <c r="V21" s="9"/>
      <c r="W21" s="10">
        <f t="shared" si="13"/>
        <v>123</v>
      </c>
      <c r="X21" s="10">
        <f t="shared" si="0"/>
        <v>223.00311055116239</v>
      </c>
      <c r="Z21" s="20">
        <f t="shared" si="1"/>
        <v>220.86925287356323</v>
      </c>
      <c r="AA21" s="20">
        <f t="shared" si="2"/>
        <v>221.89655172413794</v>
      </c>
      <c r="AB21" s="20">
        <f t="shared" si="3"/>
        <v>225.42361111111111</v>
      </c>
      <c r="AC21" s="20">
        <f t="shared" si="4"/>
        <v>226.62946428571431</v>
      </c>
      <c r="AD21" s="20">
        <f t="shared" si="5"/>
        <v>223.66666666666669</v>
      </c>
      <c r="AE21" s="20">
        <f t="shared" si="6"/>
        <v>219.82638888888889</v>
      </c>
      <c r="AF21" s="20">
        <f t="shared" si="7"/>
        <v>220.45833333333334</v>
      </c>
      <c r="AG21" s="20">
        <f t="shared" si="8"/>
        <v>219.32830459770116</v>
      </c>
      <c r="AH21" s="20">
        <f t="shared" si="9"/>
        <v>227.90625</v>
      </c>
      <c r="AI21" s="20">
        <f t="shared" si="10"/>
        <v>225.03348214285717</v>
      </c>
      <c r="AJ21" s="20">
        <f t="shared" si="11"/>
        <v>220.77752976190479</v>
      </c>
      <c r="AK21" s="20">
        <f t="shared" si="12"/>
        <v>224.22149122807016</v>
      </c>
    </row>
    <row r="22" spans="1:37" ht="18" x14ac:dyDescent="0.2">
      <c r="A22" s="26" t="s">
        <v>185</v>
      </c>
      <c r="B22" s="13"/>
      <c r="C22" s="9">
        <v>8</v>
      </c>
      <c r="D22" s="9">
        <v>5</v>
      </c>
      <c r="E22" s="9">
        <v>3</v>
      </c>
      <c r="F22" s="9">
        <v>7</v>
      </c>
      <c r="G22" s="9">
        <v>4</v>
      </c>
      <c r="H22" s="9">
        <v>10</v>
      </c>
      <c r="I22" s="9">
        <v>7</v>
      </c>
      <c r="J22" s="9">
        <v>7</v>
      </c>
      <c r="K22" s="9">
        <v>9</v>
      </c>
      <c r="L22" s="9">
        <v>10</v>
      </c>
      <c r="M22" s="9">
        <v>10</v>
      </c>
      <c r="N22" s="9">
        <v>5</v>
      </c>
      <c r="O22" s="7">
        <v>2</v>
      </c>
      <c r="P22" s="7">
        <v>3</v>
      </c>
      <c r="Q22" s="7">
        <v>8</v>
      </c>
      <c r="R22" s="7">
        <v>10</v>
      </c>
      <c r="S22" s="7">
        <v>4</v>
      </c>
      <c r="T22" s="7">
        <v>0</v>
      </c>
      <c r="V22" s="9"/>
      <c r="W22" s="10">
        <f t="shared" si="13"/>
        <v>112</v>
      </c>
      <c r="X22" s="10">
        <f t="shared" si="0"/>
        <v>191.06496988100039</v>
      </c>
      <c r="Z22" s="20">
        <f t="shared" si="1"/>
        <v>197.24137931034483</v>
      </c>
      <c r="AA22" s="20">
        <f t="shared" si="2"/>
        <v>194.1594827586207</v>
      </c>
      <c r="AB22" s="20">
        <f t="shared" si="3"/>
        <v>194.14236111111111</v>
      </c>
      <c r="AC22" s="20">
        <f t="shared" si="4"/>
        <v>194.70982142857144</v>
      </c>
      <c r="AD22" s="20">
        <f t="shared" si="5"/>
        <v>182.41666666666669</v>
      </c>
      <c r="AE22" s="20">
        <f t="shared" si="6"/>
        <v>197.70833333333334</v>
      </c>
      <c r="AF22" s="20">
        <f t="shared" si="7"/>
        <v>186.54166666666669</v>
      </c>
      <c r="AG22" s="20">
        <f t="shared" si="8"/>
        <v>194.67313218390805</v>
      </c>
      <c r="AH22" s="20">
        <f t="shared" si="9"/>
        <v>186.69444444444446</v>
      </c>
      <c r="AI22" s="20">
        <f t="shared" si="10"/>
        <v>198.96577380952382</v>
      </c>
      <c r="AJ22" s="20">
        <f t="shared" si="11"/>
        <v>189.38988095238096</v>
      </c>
      <c r="AK22" s="20">
        <f t="shared" si="12"/>
        <v>176.13669590643275</v>
      </c>
    </row>
    <row r="23" spans="1:37" ht="15.75" customHeight="1" x14ac:dyDescent="0.2">
      <c r="B23" s="1"/>
      <c r="C23" s="1"/>
      <c r="E23" s="1"/>
      <c r="S23" s="2"/>
    </row>
    <row r="24" spans="1:37" ht="15.75" customHeight="1" thickBot="1" x14ac:dyDescent="0.25">
      <c r="A24" s="4" t="s">
        <v>40</v>
      </c>
      <c r="B24" s="4" t="s">
        <v>221</v>
      </c>
      <c r="C24" s="4" t="s">
        <v>222</v>
      </c>
      <c r="D24" s="4" t="s">
        <v>223</v>
      </c>
      <c r="E24" s="4" t="s">
        <v>224</v>
      </c>
      <c r="F24" s="4" t="s">
        <v>225</v>
      </c>
      <c r="G24" s="4" t="s">
        <v>226</v>
      </c>
      <c r="H24" s="4" t="s">
        <v>227</v>
      </c>
      <c r="I24" s="4" t="s">
        <v>228</v>
      </c>
      <c r="J24" s="4" t="s">
        <v>229</v>
      </c>
      <c r="K24" s="4" t="s">
        <v>230</v>
      </c>
      <c r="L24" s="4" t="s">
        <v>231</v>
      </c>
      <c r="M24" s="4" t="s">
        <v>232</v>
      </c>
      <c r="O24" s="19" t="s">
        <v>119</v>
      </c>
      <c r="Q24" s="4" t="s">
        <v>8</v>
      </c>
      <c r="R24" s="4" t="s">
        <v>9</v>
      </c>
      <c r="S24" s="4" t="s">
        <v>10</v>
      </c>
      <c r="T24" s="4" t="s">
        <v>11</v>
      </c>
      <c r="U24" s="4" t="s">
        <v>12</v>
      </c>
      <c r="V24" s="4" t="s">
        <v>13</v>
      </c>
      <c r="W24" s="4" t="s">
        <v>17</v>
      </c>
      <c r="X24" s="4" t="s">
        <v>18</v>
      </c>
      <c r="Y24" s="4" t="s">
        <v>19</v>
      </c>
      <c r="Z24" s="4" t="s">
        <v>20</v>
      </c>
      <c r="AA24" s="4" t="s">
        <v>21</v>
      </c>
    </row>
    <row r="25" spans="1:37" ht="15.75" customHeight="1" thickTop="1" x14ac:dyDescent="0.2">
      <c r="A25" s="4" t="s">
        <v>122</v>
      </c>
      <c r="B25" s="3" t="s">
        <v>5</v>
      </c>
      <c r="C25" s="3" t="s">
        <v>4</v>
      </c>
      <c r="D25" s="3" t="s">
        <v>4</v>
      </c>
      <c r="E25" s="3" t="s">
        <v>4</v>
      </c>
      <c r="F25" s="3" t="s">
        <v>3</v>
      </c>
      <c r="G25" s="3" t="s">
        <v>6</v>
      </c>
      <c r="H25" s="3" t="s">
        <v>4</v>
      </c>
      <c r="I25" s="3" t="s">
        <v>6</v>
      </c>
      <c r="J25" s="3" t="s">
        <v>5</v>
      </c>
      <c r="K25" s="3" t="s">
        <v>4</v>
      </c>
      <c r="L25" s="3" t="s">
        <v>5</v>
      </c>
      <c r="M25" s="3" t="s">
        <v>5</v>
      </c>
      <c r="O25" s="18">
        <f>SUM(B45:M45)</f>
        <v>12.5</v>
      </c>
      <c r="Q25" s="4" t="s">
        <v>69</v>
      </c>
      <c r="V25" s="4" t="s">
        <v>70</v>
      </c>
      <c r="AA25" s="4" t="s">
        <v>71</v>
      </c>
    </row>
    <row r="26" spans="1:37" ht="15.75" customHeight="1" x14ac:dyDescent="0.2">
      <c r="A26" s="4" t="s">
        <v>56</v>
      </c>
      <c r="B26" s="3" t="s">
        <v>4</v>
      </c>
      <c r="C26" s="3" t="s">
        <v>3</v>
      </c>
      <c r="D26" s="3" t="s">
        <v>4</v>
      </c>
      <c r="E26" s="3" t="s">
        <v>3</v>
      </c>
      <c r="F26" s="3" t="s">
        <v>6</v>
      </c>
      <c r="G26" s="3" t="s">
        <v>4</v>
      </c>
      <c r="H26" s="3" t="s">
        <v>6</v>
      </c>
      <c r="I26" s="3" t="s">
        <v>3</v>
      </c>
      <c r="J26" s="3" t="s">
        <v>3</v>
      </c>
      <c r="K26" s="3" t="s">
        <v>3</v>
      </c>
      <c r="L26" s="3" t="s">
        <v>3</v>
      </c>
      <c r="M26" s="3" t="s">
        <v>6</v>
      </c>
      <c r="O26" s="18">
        <f t="shared" ref="O26:O42" si="14">SUM(B46:M46)</f>
        <v>18</v>
      </c>
      <c r="Q26" s="4" t="s">
        <v>72</v>
      </c>
      <c r="V26" s="4" t="s">
        <v>73</v>
      </c>
      <c r="AA26" s="4" t="s">
        <v>74</v>
      </c>
    </row>
    <row r="27" spans="1:37" ht="15.75" customHeight="1" x14ac:dyDescent="0.2">
      <c r="A27" s="4" t="s">
        <v>41</v>
      </c>
      <c r="B27" s="3" t="s">
        <v>6</v>
      </c>
      <c r="C27" s="3" t="s">
        <v>4</v>
      </c>
      <c r="D27" s="3" t="s">
        <v>3</v>
      </c>
      <c r="E27" s="3" t="s">
        <v>3</v>
      </c>
      <c r="F27" s="3" t="s">
        <v>7</v>
      </c>
      <c r="G27" s="3" t="s">
        <v>6</v>
      </c>
      <c r="H27" s="3" t="s">
        <v>7</v>
      </c>
      <c r="I27" s="3" t="s">
        <v>6</v>
      </c>
      <c r="J27" s="3" t="s">
        <v>6</v>
      </c>
      <c r="K27" s="3" t="s">
        <v>4</v>
      </c>
      <c r="L27" s="3" t="s">
        <v>3</v>
      </c>
      <c r="M27" s="3" t="s">
        <v>7</v>
      </c>
      <c r="O27" s="18">
        <f t="shared" si="14"/>
        <v>22</v>
      </c>
      <c r="Q27" s="4" t="s">
        <v>103</v>
      </c>
      <c r="V27" s="4" t="s">
        <v>75</v>
      </c>
      <c r="AA27" s="4" t="s">
        <v>76</v>
      </c>
    </row>
    <row r="28" spans="1:37" ht="15.75" customHeight="1" x14ac:dyDescent="0.2">
      <c r="A28" s="4" t="s">
        <v>42</v>
      </c>
      <c r="B28" s="3" t="s">
        <v>6</v>
      </c>
      <c r="C28" s="3" t="s">
        <v>6</v>
      </c>
      <c r="D28" s="3" t="s">
        <v>5</v>
      </c>
      <c r="E28" s="3" t="s">
        <v>4</v>
      </c>
      <c r="F28" s="3" t="s">
        <v>6</v>
      </c>
      <c r="G28" s="3" t="s">
        <v>6</v>
      </c>
      <c r="H28" s="3" t="s">
        <v>7</v>
      </c>
      <c r="I28" s="3" t="s">
        <v>3</v>
      </c>
      <c r="J28" s="3" t="s">
        <v>3</v>
      </c>
      <c r="K28" s="3" t="s">
        <v>7</v>
      </c>
      <c r="L28" s="3" t="s">
        <v>3</v>
      </c>
      <c r="M28" s="3" t="s">
        <v>3</v>
      </c>
      <c r="O28" s="18">
        <f t="shared" si="14"/>
        <v>20.5</v>
      </c>
      <c r="Q28" s="4" t="s">
        <v>104</v>
      </c>
      <c r="V28" s="4" t="s">
        <v>105</v>
      </c>
      <c r="AA28" s="4" t="s">
        <v>77</v>
      </c>
    </row>
    <row r="29" spans="1:37" ht="15.75" customHeight="1" x14ac:dyDescent="0.2">
      <c r="A29" s="4" t="s">
        <v>43</v>
      </c>
      <c r="B29" s="3" t="s">
        <v>3</v>
      </c>
      <c r="C29" s="3" t="s">
        <v>7</v>
      </c>
      <c r="D29" s="3" t="s">
        <v>6</v>
      </c>
      <c r="E29" s="3" t="s">
        <v>6</v>
      </c>
      <c r="F29" s="3" t="s">
        <v>6</v>
      </c>
      <c r="G29" s="3" t="s">
        <v>6</v>
      </c>
      <c r="H29" s="3" t="s">
        <v>7</v>
      </c>
      <c r="I29" s="3" t="s">
        <v>7</v>
      </c>
      <c r="J29" s="3" t="s">
        <v>6</v>
      </c>
      <c r="K29" s="3" t="s">
        <v>3</v>
      </c>
      <c r="L29" s="3" t="s">
        <v>7</v>
      </c>
      <c r="M29" s="3" t="s">
        <v>6</v>
      </c>
      <c r="O29" s="18">
        <f t="shared" si="14"/>
        <v>25</v>
      </c>
      <c r="Q29" s="4" t="s">
        <v>78</v>
      </c>
      <c r="V29" s="4" t="s">
        <v>79</v>
      </c>
      <c r="AA29" s="4" t="s">
        <v>80</v>
      </c>
    </row>
    <row r="30" spans="1:37" ht="15.75" customHeight="1" x14ac:dyDescent="0.2">
      <c r="A30" s="4" t="s">
        <v>44</v>
      </c>
      <c r="B30" s="3" t="s">
        <v>3</v>
      </c>
      <c r="C30" s="3" t="s">
        <v>3</v>
      </c>
      <c r="D30" s="3" t="s">
        <v>3</v>
      </c>
      <c r="E30" s="3" t="s">
        <v>6</v>
      </c>
      <c r="F30" s="3" t="s">
        <v>6</v>
      </c>
      <c r="G30" s="3" t="s">
        <v>3</v>
      </c>
      <c r="H30" s="3" t="s">
        <v>3</v>
      </c>
      <c r="I30" s="3" t="s">
        <v>6</v>
      </c>
      <c r="J30" s="3" t="s">
        <v>3</v>
      </c>
      <c r="K30" s="3" t="s">
        <v>3</v>
      </c>
      <c r="L30" s="3" t="s">
        <v>6</v>
      </c>
      <c r="M30" s="3" t="s">
        <v>5</v>
      </c>
      <c r="O30" s="18">
        <f t="shared" si="14"/>
        <v>19</v>
      </c>
      <c r="Q30" s="4" t="s">
        <v>81</v>
      </c>
      <c r="V30" s="4" t="s">
        <v>82</v>
      </c>
      <c r="AA30" s="4" t="s">
        <v>83</v>
      </c>
    </row>
    <row r="31" spans="1:37" ht="15.75" customHeight="1" x14ac:dyDescent="0.2">
      <c r="A31" s="4" t="s">
        <v>117</v>
      </c>
      <c r="B31" s="3" t="s">
        <v>6</v>
      </c>
      <c r="C31" s="3" t="s">
        <v>6</v>
      </c>
      <c r="D31" s="3" t="s">
        <v>4</v>
      </c>
      <c r="E31" s="3" t="s">
        <v>6</v>
      </c>
      <c r="F31" s="3" t="s">
        <v>3</v>
      </c>
      <c r="G31" s="3" t="s">
        <v>6</v>
      </c>
      <c r="H31" s="3" t="s">
        <v>6</v>
      </c>
      <c r="I31" s="3" t="s">
        <v>6</v>
      </c>
      <c r="J31" s="3" t="s">
        <v>7</v>
      </c>
      <c r="K31" s="3" t="s">
        <v>3</v>
      </c>
      <c r="L31" s="3" t="s">
        <v>3</v>
      </c>
      <c r="M31" s="3" t="s">
        <v>3</v>
      </c>
      <c r="O31" s="18">
        <f t="shared" si="14"/>
        <v>21.5</v>
      </c>
      <c r="Q31" s="4" t="s">
        <v>106</v>
      </c>
      <c r="V31" s="15" t="s">
        <v>107</v>
      </c>
      <c r="AA31" s="4" t="s">
        <v>108</v>
      </c>
    </row>
    <row r="32" spans="1:37" ht="15.75" customHeight="1" x14ac:dyDescent="0.2">
      <c r="A32" s="4" t="s">
        <v>45</v>
      </c>
      <c r="B32" s="3" t="s">
        <v>5</v>
      </c>
      <c r="C32" s="3" t="s">
        <v>3</v>
      </c>
      <c r="D32" s="3" t="s">
        <v>4</v>
      </c>
      <c r="E32" s="3" t="s">
        <v>4</v>
      </c>
      <c r="F32" s="3" t="s">
        <v>6</v>
      </c>
      <c r="G32" s="3" t="s">
        <v>3</v>
      </c>
      <c r="H32" s="3" t="s">
        <v>7</v>
      </c>
      <c r="I32" s="3" t="s">
        <v>3</v>
      </c>
      <c r="J32" s="3" t="s">
        <v>3</v>
      </c>
      <c r="K32" s="3" t="s">
        <v>4</v>
      </c>
      <c r="L32" s="3" t="s">
        <v>4</v>
      </c>
      <c r="M32" s="3" t="s">
        <v>7</v>
      </c>
      <c r="O32" s="18">
        <f t="shared" si="14"/>
        <v>17.5</v>
      </c>
      <c r="Q32" s="4" t="s">
        <v>84</v>
      </c>
      <c r="V32" s="4">
        <v>4</v>
      </c>
      <c r="AA32" s="4">
        <v>2</v>
      </c>
    </row>
    <row r="33" spans="1:27" ht="15.75" customHeight="1" x14ac:dyDescent="0.2">
      <c r="A33" s="4" t="s">
        <v>46</v>
      </c>
      <c r="B33" s="3" t="s">
        <v>6</v>
      </c>
      <c r="C33" s="3" t="s">
        <v>6</v>
      </c>
      <c r="D33" s="3" t="s">
        <v>7</v>
      </c>
      <c r="E33" s="3" t="s">
        <v>7</v>
      </c>
      <c r="F33" s="3" t="s">
        <v>6</v>
      </c>
      <c r="G33" s="3" t="s">
        <v>6</v>
      </c>
      <c r="H33" s="3" t="s">
        <v>3</v>
      </c>
      <c r="I33" s="3" t="s">
        <v>7</v>
      </c>
      <c r="J33" s="3" t="s">
        <v>7</v>
      </c>
      <c r="K33" s="3" t="s">
        <v>6</v>
      </c>
      <c r="L33" s="3" t="s">
        <v>6</v>
      </c>
      <c r="M33" s="3" t="s">
        <v>6</v>
      </c>
      <c r="O33" s="18">
        <f t="shared" si="14"/>
        <v>25.5</v>
      </c>
      <c r="Q33" s="4" t="s">
        <v>109</v>
      </c>
      <c r="T33" s="14"/>
      <c r="V33" s="4" t="s">
        <v>85</v>
      </c>
      <c r="AA33" s="4" t="s">
        <v>202</v>
      </c>
    </row>
    <row r="34" spans="1:27" ht="15.75" customHeight="1" x14ac:dyDescent="0.2">
      <c r="A34" s="4" t="s">
        <v>47</v>
      </c>
      <c r="B34" s="3" t="s">
        <v>6</v>
      </c>
      <c r="C34" s="3" t="s">
        <v>3</v>
      </c>
      <c r="D34" s="3" t="s">
        <v>7</v>
      </c>
      <c r="E34" s="3" t="s">
        <v>4</v>
      </c>
      <c r="F34" s="3" t="s">
        <v>4</v>
      </c>
      <c r="G34" s="3" t="s">
        <v>6</v>
      </c>
      <c r="H34" s="3" t="s">
        <v>3</v>
      </c>
      <c r="I34" s="3" t="s">
        <v>4</v>
      </c>
      <c r="J34" s="3" t="s">
        <v>4</v>
      </c>
      <c r="K34" s="3" t="s">
        <v>3</v>
      </c>
      <c r="L34" s="3" t="s">
        <v>6</v>
      </c>
      <c r="M34" s="3" t="s">
        <v>4</v>
      </c>
      <c r="O34" s="18">
        <f t="shared" si="14"/>
        <v>18</v>
      </c>
      <c r="Q34" s="4" t="s">
        <v>86</v>
      </c>
      <c r="V34" s="4" t="s">
        <v>87</v>
      </c>
      <c r="AA34" s="4" t="s">
        <v>88</v>
      </c>
    </row>
    <row r="35" spans="1:27" ht="15.75" customHeight="1" x14ac:dyDescent="0.2">
      <c r="A35" s="4" t="s">
        <v>48</v>
      </c>
      <c r="B35" s="3" t="s">
        <v>6</v>
      </c>
      <c r="C35" s="3" t="s">
        <v>6</v>
      </c>
      <c r="D35" s="3" t="s">
        <v>6</v>
      </c>
      <c r="E35" s="3" t="s">
        <v>3</v>
      </c>
      <c r="F35" s="3" t="s">
        <v>4</v>
      </c>
      <c r="G35" s="3" t="s">
        <v>6</v>
      </c>
      <c r="H35" s="3" t="s">
        <v>3</v>
      </c>
      <c r="I35" s="3" t="s">
        <v>5</v>
      </c>
      <c r="J35" s="3" t="s">
        <v>6</v>
      </c>
      <c r="K35" s="3" t="s">
        <v>6</v>
      </c>
      <c r="L35" s="3" t="s">
        <v>3</v>
      </c>
      <c r="M35" s="3" t="s">
        <v>4</v>
      </c>
      <c r="O35" s="18">
        <f t="shared" si="14"/>
        <v>19</v>
      </c>
      <c r="Q35" s="4" t="s">
        <v>89</v>
      </c>
      <c r="V35" s="4" t="s">
        <v>90</v>
      </c>
      <c r="AA35" s="4" t="s">
        <v>91</v>
      </c>
    </row>
    <row r="36" spans="1:27" ht="15.75" customHeight="1" x14ac:dyDescent="0.2">
      <c r="A36" s="4" t="s">
        <v>49</v>
      </c>
      <c r="B36" s="3" t="s">
        <v>3</v>
      </c>
      <c r="C36" s="3" t="s">
        <v>4</v>
      </c>
      <c r="D36" s="3" t="s">
        <v>3</v>
      </c>
      <c r="E36" s="3" t="s">
        <v>3</v>
      </c>
      <c r="F36" s="3" t="s">
        <v>3</v>
      </c>
      <c r="G36" s="3" t="s">
        <v>3</v>
      </c>
      <c r="H36" s="3" t="s">
        <v>4</v>
      </c>
      <c r="I36" s="3" t="s">
        <v>3</v>
      </c>
      <c r="J36" s="3" t="s">
        <v>3</v>
      </c>
      <c r="K36" s="3" t="s">
        <v>5</v>
      </c>
      <c r="L36" s="3" t="s">
        <v>4</v>
      </c>
      <c r="M36" s="3" t="s">
        <v>3</v>
      </c>
      <c r="O36" s="18">
        <f t="shared" si="14"/>
        <v>15.5</v>
      </c>
      <c r="Q36" s="4" t="s">
        <v>92</v>
      </c>
      <c r="V36" s="4" t="s">
        <v>93</v>
      </c>
      <c r="AA36" s="4" t="s">
        <v>110</v>
      </c>
    </row>
    <row r="37" spans="1:27" ht="15.75" customHeight="1" x14ac:dyDescent="0.2">
      <c r="A37" s="4" t="s">
        <v>50</v>
      </c>
      <c r="B37" s="3" t="s">
        <v>6</v>
      </c>
      <c r="C37" s="3" t="s">
        <v>6</v>
      </c>
      <c r="D37" s="3" t="s">
        <v>7</v>
      </c>
      <c r="E37" s="3" t="s">
        <v>6</v>
      </c>
      <c r="F37" s="3" t="s">
        <v>7</v>
      </c>
      <c r="G37" s="3" t="s">
        <v>6</v>
      </c>
      <c r="H37" s="3" t="s">
        <v>6</v>
      </c>
      <c r="I37" s="3" t="s">
        <v>3</v>
      </c>
      <c r="J37" s="3" t="s">
        <v>7</v>
      </c>
      <c r="K37" s="3" t="s">
        <v>7</v>
      </c>
      <c r="L37" s="3" t="s">
        <v>6</v>
      </c>
      <c r="M37" s="3" t="s">
        <v>7</v>
      </c>
      <c r="O37" s="18">
        <f t="shared" si="14"/>
        <v>26</v>
      </c>
      <c r="Q37" s="2" t="s">
        <v>94</v>
      </c>
      <c r="R37" s="2"/>
      <c r="S37" s="2"/>
      <c r="T37" s="2"/>
      <c r="U37" s="2"/>
      <c r="V37" s="4" t="s">
        <v>95</v>
      </c>
      <c r="AA37" s="4" t="s">
        <v>111</v>
      </c>
    </row>
    <row r="38" spans="1:27" ht="15.75" customHeight="1" x14ac:dyDescent="0.2">
      <c r="A38" s="4" t="s">
        <v>51</v>
      </c>
      <c r="B38" s="3" t="s">
        <v>6</v>
      </c>
      <c r="C38" s="3" t="s">
        <v>6</v>
      </c>
      <c r="D38" s="3" t="s">
        <v>7</v>
      </c>
      <c r="E38" s="3" t="s">
        <v>6</v>
      </c>
      <c r="F38" s="3" t="s">
        <v>7</v>
      </c>
      <c r="G38" s="3" t="s">
        <v>6</v>
      </c>
      <c r="H38" s="3" t="s">
        <v>7</v>
      </c>
      <c r="I38" s="3" t="s">
        <v>4</v>
      </c>
      <c r="J38" s="3" t="s">
        <v>6</v>
      </c>
      <c r="K38" s="3" t="s">
        <v>6</v>
      </c>
      <c r="L38" s="3" t="s">
        <v>6</v>
      </c>
      <c r="M38" s="3" t="s">
        <v>6</v>
      </c>
      <c r="O38" s="18">
        <f t="shared" si="14"/>
        <v>24.5</v>
      </c>
      <c r="Q38" s="4" t="s">
        <v>112</v>
      </c>
      <c r="T38" s="2"/>
      <c r="U38" s="2"/>
      <c r="V38" s="4" t="s">
        <v>113</v>
      </c>
      <c r="AA38" s="4" t="s">
        <v>114</v>
      </c>
    </row>
    <row r="39" spans="1:27" ht="15.75" customHeight="1" x14ac:dyDescent="0.2">
      <c r="A39" s="4" t="s">
        <v>52</v>
      </c>
      <c r="B39" s="3" t="s">
        <v>6</v>
      </c>
      <c r="C39" s="3" t="s">
        <v>6</v>
      </c>
      <c r="D39" s="3" t="s">
        <v>7</v>
      </c>
      <c r="E39" s="3" t="s">
        <v>6</v>
      </c>
      <c r="F39" s="3" t="s">
        <v>7</v>
      </c>
      <c r="G39" s="3" t="s">
        <v>7</v>
      </c>
      <c r="H39" s="3" t="s">
        <v>6</v>
      </c>
      <c r="I39" s="3" t="s">
        <v>6</v>
      </c>
      <c r="J39" s="3" t="s">
        <v>7</v>
      </c>
      <c r="K39" s="3" t="s">
        <v>7</v>
      </c>
      <c r="L39" s="3" t="s">
        <v>6</v>
      </c>
      <c r="M39" s="3" t="s">
        <v>6</v>
      </c>
      <c r="N39" s="2"/>
      <c r="O39" s="18">
        <f t="shared" si="14"/>
        <v>26.5</v>
      </c>
      <c r="Q39" s="4" t="s">
        <v>115</v>
      </c>
      <c r="T39" s="2"/>
      <c r="U39" s="2"/>
      <c r="V39" s="4" t="s">
        <v>96</v>
      </c>
      <c r="AA39" s="4" t="s">
        <v>116</v>
      </c>
    </row>
    <row r="40" spans="1:27" ht="15.75" customHeight="1" x14ac:dyDescent="0.2">
      <c r="A40" s="4" t="s">
        <v>53</v>
      </c>
      <c r="B40" s="3" t="s">
        <v>7</v>
      </c>
      <c r="C40" s="3" t="s">
        <v>3</v>
      </c>
      <c r="D40" s="3" t="s">
        <v>6</v>
      </c>
      <c r="E40" s="3" t="s">
        <v>6</v>
      </c>
      <c r="F40" s="3" t="s">
        <v>3</v>
      </c>
      <c r="G40" s="3" t="s">
        <v>7</v>
      </c>
      <c r="H40" s="3" t="s">
        <v>6</v>
      </c>
      <c r="I40" s="3" t="s">
        <v>6</v>
      </c>
      <c r="J40" s="3" t="s">
        <v>4</v>
      </c>
      <c r="K40" s="3" t="s">
        <v>6</v>
      </c>
      <c r="L40" s="3" t="s">
        <v>4</v>
      </c>
      <c r="M40" s="3" t="s">
        <v>3</v>
      </c>
      <c r="N40" s="2"/>
      <c r="O40" s="18">
        <f t="shared" si="14"/>
        <v>21.5</v>
      </c>
      <c r="Q40" s="4" t="s">
        <v>97</v>
      </c>
      <c r="S40" s="2"/>
      <c r="T40" s="2"/>
      <c r="U40" s="2"/>
      <c r="V40" s="4" t="s">
        <v>98</v>
      </c>
      <c r="AA40" s="4" t="s">
        <v>99</v>
      </c>
    </row>
    <row r="41" spans="1:27" ht="15" customHeight="1" x14ac:dyDescent="0.2">
      <c r="A41" s="4" t="s">
        <v>118</v>
      </c>
      <c r="B41" s="3" t="s">
        <v>6</v>
      </c>
      <c r="C41" s="3" t="s">
        <v>6</v>
      </c>
      <c r="D41" s="3" t="s">
        <v>7</v>
      </c>
      <c r="E41" s="3" t="s">
        <v>3</v>
      </c>
      <c r="F41" s="3" t="s">
        <v>7</v>
      </c>
      <c r="G41" s="3" t="s">
        <v>7</v>
      </c>
      <c r="H41" s="3" t="s">
        <v>6</v>
      </c>
      <c r="I41" s="3" t="s">
        <v>6</v>
      </c>
      <c r="J41" s="3" t="s">
        <v>6</v>
      </c>
      <c r="K41" s="3" t="s">
        <v>3</v>
      </c>
      <c r="L41" s="3" t="s">
        <v>7</v>
      </c>
      <c r="M41" s="3" t="s">
        <v>6</v>
      </c>
      <c r="O41" s="18">
        <f t="shared" si="14"/>
        <v>25</v>
      </c>
      <c r="Q41" s="4" t="s">
        <v>100</v>
      </c>
      <c r="V41" s="4" t="s">
        <v>101</v>
      </c>
      <c r="AA41" s="4" t="s">
        <v>102</v>
      </c>
    </row>
    <row r="42" spans="1:27" ht="15" customHeight="1" x14ac:dyDescent="0.2">
      <c r="A42" s="4" t="s">
        <v>54</v>
      </c>
      <c r="B42" s="3" t="s">
        <v>120</v>
      </c>
      <c r="C42" s="3" t="s">
        <v>120</v>
      </c>
      <c r="D42" s="3" t="s">
        <v>120</v>
      </c>
      <c r="E42" s="3" t="s">
        <v>120</v>
      </c>
      <c r="F42" s="3" t="s">
        <v>120</v>
      </c>
      <c r="G42" s="3" t="s">
        <v>120</v>
      </c>
      <c r="H42" s="3" t="s">
        <v>120</v>
      </c>
      <c r="I42" s="3" t="s">
        <v>120</v>
      </c>
      <c r="J42" s="3" t="s">
        <v>120</v>
      </c>
      <c r="K42" s="3" t="s">
        <v>120</v>
      </c>
      <c r="L42" s="3" t="s">
        <v>120</v>
      </c>
      <c r="M42" s="3" t="s">
        <v>120</v>
      </c>
      <c r="O42" s="18">
        <f t="shared" si="14"/>
        <v>0</v>
      </c>
    </row>
    <row r="44" spans="1:27" ht="15" customHeight="1" x14ac:dyDescent="0.2">
      <c r="B44" s="4" t="s">
        <v>221</v>
      </c>
      <c r="C44" s="4" t="s">
        <v>222</v>
      </c>
      <c r="D44" s="4" t="s">
        <v>223</v>
      </c>
      <c r="E44" s="4" t="s">
        <v>224</v>
      </c>
      <c r="F44" s="4" t="s">
        <v>225</v>
      </c>
      <c r="G44" s="4" t="s">
        <v>226</v>
      </c>
      <c r="H44" s="4" t="s">
        <v>227</v>
      </c>
      <c r="I44" s="4" t="s">
        <v>228</v>
      </c>
      <c r="J44" s="4" t="s">
        <v>229</v>
      </c>
      <c r="K44" s="4" t="s">
        <v>230</v>
      </c>
      <c r="L44" s="4" t="s">
        <v>231</v>
      </c>
      <c r="M44" s="4" t="s">
        <v>232</v>
      </c>
      <c r="O44" s="2" t="s">
        <v>1</v>
      </c>
      <c r="P44" s="2" t="s">
        <v>2</v>
      </c>
    </row>
    <row r="45" spans="1:27" ht="15" customHeight="1" x14ac:dyDescent="0.2">
      <c r="B45" s="2">
        <f t="shared" ref="B45:M60" si="15">VLOOKUP(B25,$O$45:$P$50,2,FALSE)</f>
        <v>0.5</v>
      </c>
      <c r="C45" s="2">
        <f t="shared" si="15"/>
        <v>1</v>
      </c>
      <c r="D45" s="2">
        <f t="shared" si="15"/>
        <v>1</v>
      </c>
      <c r="E45" s="2">
        <f t="shared" si="15"/>
        <v>1</v>
      </c>
      <c r="F45" s="2">
        <f t="shared" si="15"/>
        <v>1.5</v>
      </c>
      <c r="G45" s="2">
        <f t="shared" si="15"/>
        <v>2</v>
      </c>
      <c r="H45" s="2">
        <f t="shared" si="15"/>
        <v>1</v>
      </c>
      <c r="I45" s="2">
        <f t="shared" si="15"/>
        <v>2</v>
      </c>
      <c r="J45" s="2">
        <f t="shared" si="15"/>
        <v>0.5</v>
      </c>
      <c r="K45" s="2">
        <f t="shared" si="15"/>
        <v>1</v>
      </c>
      <c r="L45" s="2">
        <f t="shared" si="15"/>
        <v>0.5</v>
      </c>
      <c r="M45" s="2">
        <f t="shared" si="15"/>
        <v>0.5</v>
      </c>
      <c r="O45" s="2" t="s">
        <v>5</v>
      </c>
      <c r="P45" s="2">
        <v>0.5</v>
      </c>
    </row>
    <row r="46" spans="1:27" ht="15" customHeight="1" x14ac:dyDescent="0.2">
      <c r="B46" s="2">
        <f t="shared" si="15"/>
        <v>1</v>
      </c>
      <c r="C46" s="2">
        <f t="shared" si="15"/>
        <v>1.5</v>
      </c>
      <c r="D46" s="2">
        <f t="shared" si="15"/>
        <v>1</v>
      </c>
      <c r="E46" s="2">
        <f t="shared" si="15"/>
        <v>1.5</v>
      </c>
      <c r="F46" s="2">
        <f t="shared" si="15"/>
        <v>2</v>
      </c>
      <c r="G46" s="2">
        <f t="shared" si="15"/>
        <v>1</v>
      </c>
      <c r="H46" s="2">
        <f t="shared" si="15"/>
        <v>2</v>
      </c>
      <c r="I46" s="2">
        <f t="shared" si="15"/>
        <v>1.5</v>
      </c>
      <c r="J46" s="2">
        <f t="shared" si="15"/>
        <v>1.5</v>
      </c>
      <c r="K46" s="2">
        <f t="shared" si="15"/>
        <v>1.5</v>
      </c>
      <c r="L46" s="2">
        <f t="shared" si="15"/>
        <v>1.5</v>
      </c>
      <c r="M46" s="2">
        <f t="shared" si="15"/>
        <v>2</v>
      </c>
      <c r="O46" s="2" t="s">
        <v>4</v>
      </c>
      <c r="P46" s="2">
        <v>1</v>
      </c>
    </row>
    <row r="47" spans="1:27" ht="15" customHeight="1" x14ac:dyDescent="0.2">
      <c r="B47" s="2">
        <f t="shared" si="15"/>
        <v>2</v>
      </c>
      <c r="C47" s="2">
        <f t="shared" si="15"/>
        <v>1</v>
      </c>
      <c r="D47" s="2">
        <f t="shared" si="15"/>
        <v>1.5</v>
      </c>
      <c r="E47" s="2">
        <f t="shared" si="15"/>
        <v>1.5</v>
      </c>
      <c r="F47" s="2">
        <f t="shared" si="15"/>
        <v>2.5</v>
      </c>
      <c r="G47" s="2">
        <f t="shared" si="15"/>
        <v>2</v>
      </c>
      <c r="H47" s="2">
        <f t="shared" si="15"/>
        <v>2.5</v>
      </c>
      <c r="I47" s="2">
        <f t="shared" si="15"/>
        <v>2</v>
      </c>
      <c r="J47" s="2">
        <f t="shared" si="15"/>
        <v>2</v>
      </c>
      <c r="K47" s="2">
        <f t="shared" si="15"/>
        <v>1</v>
      </c>
      <c r="L47" s="2">
        <f t="shared" si="15"/>
        <v>1.5</v>
      </c>
      <c r="M47" s="2">
        <f t="shared" si="15"/>
        <v>2.5</v>
      </c>
      <c r="O47" s="2" t="s">
        <v>3</v>
      </c>
      <c r="P47" s="2">
        <v>1.5</v>
      </c>
    </row>
    <row r="48" spans="1:27" ht="15" customHeight="1" x14ac:dyDescent="0.2">
      <c r="B48" s="2">
        <f t="shared" si="15"/>
        <v>2</v>
      </c>
      <c r="C48" s="2">
        <f t="shared" si="15"/>
        <v>2</v>
      </c>
      <c r="D48" s="2">
        <f t="shared" si="15"/>
        <v>0.5</v>
      </c>
      <c r="E48" s="2">
        <f t="shared" si="15"/>
        <v>1</v>
      </c>
      <c r="F48" s="2">
        <f t="shared" si="15"/>
        <v>2</v>
      </c>
      <c r="G48" s="2">
        <f t="shared" si="15"/>
        <v>2</v>
      </c>
      <c r="H48" s="2">
        <f t="shared" si="15"/>
        <v>2.5</v>
      </c>
      <c r="I48" s="2">
        <f t="shared" si="15"/>
        <v>1.5</v>
      </c>
      <c r="J48" s="2">
        <f t="shared" si="15"/>
        <v>1.5</v>
      </c>
      <c r="K48" s="2">
        <f t="shared" si="15"/>
        <v>2.5</v>
      </c>
      <c r="L48" s="2">
        <f t="shared" si="15"/>
        <v>1.5</v>
      </c>
      <c r="M48" s="2">
        <f t="shared" si="15"/>
        <v>1.5</v>
      </c>
      <c r="O48" s="2" t="s">
        <v>6</v>
      </c>
      <c r="P48" s="2">
        <v>2</v>
      </c>
    </row>
    <row r="49" spans="2:16" ht="15" customHeight="1" x14ac:dyDescent="0.2">
      <c r="B49" s="2">
        <f t="shared" si="15"/>
        <v>1.5</v>
      </c>
      <c r="C49" s="2">
        <f t="shared" si="15"/>
        <v>2.5</v>
      </c>
      <c r="D49" s="2">
        <f t="shared" si="15"/>
        <v>2</v>
      </c>
      <c r="E49" s="2">
        <f t="shared" si="15"/>
        <v>2</v>
      </c>
      <c r="F49" s="2">
        <f t="shared" si="15"/>
        <v>2</v>
      </c>
      <c r="G49" s="2">
        <f t="shared" si="15"/>
        <v>2</v>
      </c>
      <c r="H49" s="2">
        <f t="shared" si="15"/>
        <v>2.5</v>
      </c>
      <c r="I49" s="2">
        <f t="shared" si="15"/>
        <v>2.5</v>
      </c>
      <c r="J49" s="2">
        <f t="shared" si="15"/>
        <v>2</v>
      </c>
      <c r="K49" s="2">
        <f t="shared" si="15"/>
        <v>1.5</v>
      </c>
      <c r="L49" s="2">
        <f t="shared" si="15"/>
        <v>2.5</v>
      </c>
      <c r="M49" s="2">
        <f t="shared" si="15"/>
        <v>2</v>
      </c>
      <c r="O49" s="2" t="s">
        <v>7</v>
      </c>
      <c r="P49" s="2">
        <v>2.5</v>
      </c>
    </row>
    <row r="50" spans="2:16" ht="15" customHeight="1" x14ac:dyDescent="0.2">
      <c r="B50" s="2">
        <f t="shared" si="15"/>
        <v>1.5</v>
      </c>
      <c r="C50" s="2">
        <f t="shared" si="15"/>
        <v>1.5</v>
      </c>
      <c r="D50" s="2">
        <f t="shared" si="15"/>
        <v>1.5</v>
      </c>
      <c r="E50" s="2">
        <f t="shared" si="15"/>
        <v>2</v>
      </c>
      <c r="F50" s="2">
        <f t="shared" si="15"/>
        <v>2</v>
      </c>
      <c r="G50" s="2">
        <f t="shared" si="15"/>
        <v>1.5</v>
      </c>
      <c r="H50" s="2">
        <f t="shared" si="15"/>
        <v>1.5</v>
      </c>
      <c r="I50" s="2">
        <f t="shared" si="15"/>
        <v>2</v>
      </c>
      <c r="J50" s="2">
        <f t="shared" si="15"/>
        <v>1.5</v>
      </c>
      <c r="K50" s="2">
        <f t="shared" si="15"/>
        <v>1.5</v>
      </c>
      <c r="L50" s="2">
        <f t="shared" si="15"/>
        <v>2</v>
      </c>
      <c r="M50" s="2">
        <f t="shared" si="15"/>
        <v>0.5</v>
      </c>
      <c r="O50" s="4" t="s">
        <v>120</v>
      </c>
      <c r="P50" s="4">
        <v>0</v>
      </c>
    </row>
    <row r="51" spans="2:16" ht="15" customHeight="1" x14ac:dyDescent="0.2">
      <c r="B51" s="2">
        <f t="shared" si="15"/>
        <v>2</v>
      </c>
      <c r="C51" s="2">
        <f t="shared" si="15"/>
        <v>2</v>
      </c>
      <c r="D51" s="2">
        <f t="shared" si="15"/>
        <v>1</v>
      </c>
      <c r="E51" s="2">
        <f t="shared" si="15"/>
        <v>2</v>
      </c>
      <c r="F51" s="2">
        <f t="shared" si="15"/>
        <v>1.5</v>
      </c>
      <c r="G51" s="2">
        <f t="shared" si="15"/>
        <v>2</v>
      </c>
      <c r="H51" s="2">
        <f t="shared" si="15"/>
        <v>2</v>
      </c>
      <c r="I51" s="2">
        <f t="shared" si="15"/>
        <v>2</v>
      </c>
      <c r="J51" s="2">
        <f t="shared" si="15"/>
        <v>2.5</v>
      </c>
      <c r="K51" s="2">
        <f t="shared" si="15"/>
        <v>1.5</v>
      </c>
      <c r="L51" s="2">
        <f t="shared" si="15"/>
        <v>1.5</v>
      </c>
      <c r="M51" s="2">
        <f t="shared" si="15"/>
        <v>1.5</v>
      </c>
    </row>
    <row r="52" spans="2:16" ht="15" customHeight="1" x14ac:dyDescent="0.2">
      <c r="B52" s="2">
        <f t="shared" si="15"/>
        <v>0.5</v>
      </c>
      <c r="C52" s="2">
        <f t="shared" si="15"/>
        <v>1.5</v>
      </c>
      <c r="D52" s="2">
        <f t="shared" si="15"/>
        <v>1</v>
      </c>
      <c r="E52" s="2">
        <f t="shared" si="15"/>
        <v>1</v>
      </c>
      <c r="F52" s="2">
        <f t="shared" si="15"/>
        <v>2</v>
      </c>
      <c r="G52" s="2">
        <f t="shared" si="15"/>
        <v>1.5</v>
      </c>
      <c r="H52" s="2">
        <f t="shared" si="15"/>
        <v>2.5</v>
      </c>
      <c r="I52" s="2">
        <f t="shared" si="15"/>
        <v>1.5</v>
      </c>
      <c r="J52" s="2">
        <f t="shared" si="15"/>
        <v>1.5</v>
      </c>
      <c r="K52" s="2">
        <f t="shared" si="15"/>
        <v>1</v>
      </c>
      <c r="L52" s="2">
        <f t="shared" si="15"/>
        <v>1</v>
      </c>
      <c r="M52" s="2">
        <f t="shared" si="15"/>
        <v>2.5</v>
      </c>
    </row>
    <row r="53" spans="2:16" ht="15" customHeight="1" x14ac:dyDescent="0.2">
      <c r="B53" s="2">
        <f t="shared" si="15"/>
        <v>2</v>
      </c>
      <c r="C53" s="2">
        <f t="shared" si="15"/>
        <v>2</v>
      </c>
      <c r="D53" s="2">
        <f t="shared" si="15"/>
        <v>2.5</v>
      </c>
      <c r="E53" s="2">
        <f t="shared" si="15"/>
        <v>2.5</v>
      </c>
      <c r="F53" s="2">
        <f t="shared" si="15"/>
        <v>2</v>
      </c>
      <c r="G53" s="2">
        <f t="shared" si="15"/>
        <v>2</v>
      </c>
      <c r="H53" s="2">
        <f t="shared" si="15"/>
        <v>1.5</v>
      </c>
      <c r="I53" s="2">
        <f t="shared" si="15"/>
        <v>2.5</v>
      </c>
      <c r="J53" s="2">
        <f t="shared" si="15"/>
        <v>2.5</v>
      </c>
      <c r="K53" s="2">
        <f t="shared" si="15"/>
        <v>2</v>
      </c>
      <c r="L53" s="2">
        <f t="shared" si="15"/>
        <v>2</v>
      </c>
      <c r="M53" s="2">
        <f t="shared" si="15"/>
        <v>2</v>
      </c>
    </row>
    <row r="54" spans="2:16" ht="15" customHeight="1" x14ac:dyDescent="0.2">
      <c r="B54" s="2">
        <f t="shared" si="15"/>
        <v>2</v>
      </c>
      <c r="C54" s="2">
        <f t="shared" si="15"/>
        <v>1.5</v>
      </c>
      <c r="D54" s="2">
        <f t="shared" si="15"/>
        <v>2.5</v>
      </c>
      <c r="E54" s="2">
        <f t="shared" si="15"/>
        <v>1</v>
      </c>
      <c r="F54" s="2">
        <f t="shared" si="15"/>
        <v>1</v>
      </c>
      <c r="G54" s="2">
        <f t="shared" si="15"/>
        <v>2</v>
      </c>
      <c r="H54" s="2">
        <f t="shared" si="15"/>
        <v>1.5</v>
      </c>
      <c r="I54" s="2">
        <f t="shared" si="15"/>
        <v>1</v>
      </c>
      <c r="J54" s="2">
        <f t="shared" si="15"/>
        <v>1</v>
      </c>
      <c r="K54" s="2">
        <f t="shared" si="15"/>
        <v>1.5</v>
      </c>
      <c r="L54" s="2">
        <f t="shared" si="15"/>
        <v>2</v>
      </c>
      <c r="M54" s="2">
        <f t="shared" si="15"/>
        <v>1</v>
      </c>
    </row>
    <row r="55" spans="2:16" ht="15" customHeight="1" x14ac:dyDescent="0.2">
      <c r="B55" s="2">
        <f t="shared" si="15"/>
        <v>2</v>
      </c>
      <c r="C55" s="2">
        <f t="shared" si="15"/>
        <v>2</v>
      </c>
      <c r="D55" s="2">
        <f t="shared" si="15"/>
        <v>2</v>
      </c>
      <c r="E55" s="2">
        <f t="shared" si="15"/>
        <v>1.5</v>
      </c>
      <c r="F55" s="2">
        <f t="shared" si="15"/>
        <v>1</v>
      </c>
      <c r="G55" s="2">
        <f t="shared" si="15"/>
        <v>2</v>
      </c>
      <c r="H55" s="2">
        <f t="shared" si="15"/>
        <v>1.5</v>
      </c>
      <c r="I55" s="2">
        <f t="shared" si="15"/>
        <v>0.5</v>
      </c>
      <c r="J55" s="2">
        <f t="shared" si="15"/>
        <v>2</v>
      </c>
      <c r="K55" s="2">
        <f t="shared" si="15"/>
        <v>2</v>
      </c>
      <c r="L55" s="2">
        <f t="shared" si="15"/>
        <v>1.5</v>
      </c>
      <c r="M55" s="2">
        <f t="shared" si="15"/>
        <v>1</v>
      </c>
    </row>
    <row r="56" spans="2:16" ht="15" customHeight="1" x14ac:dyDescent="0.2">
      <c r="B56" s="2">
        <f t="shared" si="15"/>
        <v>1.5</v>
      </c>
      <c r="C56" s="2">
        <f t="shared" si="15"/>
        <v>1</v>
      </c>
      <c r="D56" s="2">
        <f t="shared" si="15"/>
        <v>1.5</v>
      </c>
      <c r="E56" s="2">
        <f t="shared" si="15"/>
        <v>1.5</v>
      </c>
      <c r="F56" s="2">
        <f t="shared" si="15"/>
        <v>1.5</v>
      </c>
      <c r="G56" s="2">
        <f t="shared" si="15"/>
        <v>1.5</v>
      </c>
      <c r="H56" s="2">
        <f t="shared" si="15"/>
        <v>1</v>
      </c>
      <c r="I56" s="2">
        <f t="shared" si="15"/>
        <v>1.5</v>
      </c>
      <c r="J56" s="2">
        <f t="shared" si="15"/>
        <v>1.5</v>
      </c>
      <c r="K56" s="2">
        <f t="shared" si="15"/>
        <v>0.5</v>
      </c>
      <c r="L56" s="2">
        <f t="shared" si="15"/>
        <v>1</v>
      </c>
      <c r="M56" s="2">
        <f t="shared" si="15"/>
        <v>1.5</v>
      </c>
    </row>
    <row r="57" spans="2:16" ht="15" customHeight="1" x14ac:dyDescent="0.2">
      <c r="B57" s="2">
        <f t="shared" si="15"/>
        <v>2</v>
      </c>
      <c r="C57" s="2">
        <f t="shared" si="15"/>
        <v>2</v>
      </c>
      <c r="D57" s="2">
        <f t="shared" si="15"/>
        <v>2.5</v>
      </c>
      <c r="E57" s="2">
        <f t="shared" si="15"/>
        <v>2</v>
      </c>
      <c r="F57" s="2">
        <f t="shared" si="15"/>
        <v>2.5</v>
      </c>
      <c r="G57" s="2">
        <f t="shared" si="15"/>
        <v>2</v>
      </c>
      <c r="H57" s="2">
        <f t="shared" si="15"/>
        <v>2</v>
      </c>
      <c r="I57" s="2">
        <f t="shared" si="15"/>
        <v>1.5</v>
      </c>
      <c r="J57" s="2">
        <f t="shared" si="15"/>
        <v>2.5</v>
      </c>
      <c r="K57" s="2">
        <f t="shared" si="15"/>
        <v>2.5</v>
      </c>
      <c r="L57" s="2">
        <f t="shared" si="15"/>
        <v>2</v>
      </c>
      <c r="M57" s="2">
        <f t="shared" si="15"/>
        <v>2.5</v>
      </c>
    </row>
    <row r="58" spans="2:16" ht="15" customHeight="1" x14ac:dyDescent="0.2">
      <c r="B58" s="2">
        <f t="shared" si="15"/>
        <v>2</v>
      </c>
      <c r="C58" s="2">
        <f t="shared" si="15"/>
        <v>2</v>
      </c>
      <c r="D58" s="2">
        <f t="shared" si="15"/>
        <v>2.5</v>
      </c>
      <c r="E58" s="2">
        <f t="shared" si="15"/>
        <v>2</v>
      </c>
      <c r="F58" s="2">
        <f t="shared" si="15"/>
        <v>2.5</v>
      </c>
      <c r="G58" s="2">
        <f t="shared" si="15"/>
        <v>2</v>
      </c>
      <c r="H58" s="2">
        <f t="shared" si="15"/>
        <v>2.5</v>
      </c>
      <c r="I58" s="2">
        <f t="shared" si="15"/>
        <v>1</v>
      </c>
      <c r="J58" s="2">
        <f t="shared" si="15"/>
        <v>2</v>
      </c>
      <c r="K58" s="2">
        <f t="shared" si="15"/>
        <v>2</v>
      </c>
      <c r="L58" s="2">
        <f t="shared" si="15"/>
        <v>2</v>
      </c>
      <c r="M58" s="2">
        <f t="shared" si="15"/>
        <v>2</v>
      </c>
    </row>
    <row r="59" spans="2:16" ht="15" customHeight="1" x14ac:dyDescent="0.2">
      <c r="B59" s="2">
        <f t="shared" si="15"/>
        <v>2</v>
      </c>
      <c r="C59" s="2">
        <f t="shared" si="15"/>
        <v>2</v>
      </c>
      <c r="D59" s="2">
        <f t="shared" si="15"/>
        <v>2.5</v>
      </c>
      <c r="E59" s="2">
        <f t="shared" si="15"/>
        <v>2</v>
      </c>
      <c r="F59" s="2">
        <f t="shared" si="15"/>
        <v>2.5</v>
      </c>
      <c r="G59" s="2">
        <f t="shared" si="15"/>
        <v>2.5</v>
      </c>
      <c r="H59" s="2">
        <f t="shared" si="15"/>
        <v>2</v>
      </c>
      <c r="I59" s="2">
        <f t="shared" si="15"/>
        <v>2</v>
      </c>
      <c r="J59" s="2">
        <f t="shared" si="15"/>
        <v>2.5</v>
      </c>
      <c r="K59" s="2">
        <f t="shared" si="15"/>
        <v>2.5</v>
      </c>
      <c r="L59" s="2">
        <f t="shared" si="15"/>
        <v>2</v>
      </c>
      <c r="M59" s="2">
        <f t="shared" si="15"/>
        <v>2</v>
      </c>
    </row>
    <row r="60" spans="2:16" ht="15" customHeight="1" x14ac:dyDescent="0.2">
      <c r="B60" s="2">
        <f t="shared" si="15"/>
        <v>2.5</v>
      </c>
      <c r="C60" s="2">
        <f t="shared" si="15"/>
        <v>1.5</v>
      </c>
      <c r="D60" s="2">
        <f t="shared" si="15"/>
        <v>2</v>
      </c>
      <c r="E60" s="2">
        <f t="shared" si="15"/>
        <v>2</v>
      </c>
      <c r="F60" s="2">
        <f t="shared" si="15"/>
        <v>1.5</v>
      </c>
      <c r="G60" s="2">
        <f t="shared" si="15"/>
        <v>2.5</v>
      </c>
      <c r="H60" s="2">
        <f t="shared" si="15"/>
        <v>2</v>
      </c>
      <c r="I60" s="2">
        <f t="shared" si="15"/>
        <v>2</v>
      </c>
      <c r="J60" s="2">
        <f t="shared" si="15"/>
        <v>1</v>
      </c>
      <c r="K60" s="2">
        <f t="shared" si="15"/>
        <v>2</v>
      </c>
      <c r="L60" s="2">
        <f t="shared" si="15"/>
        <v>1</v>
      </c>
      <c r="M60" s="2">
        <f t="shared" si="15"/>
        <v>1.5</v>
      </c>
    </row>
    <row r="61" spans="2:16" ht="15" customHeight="1" x14ac:dyDescent="0.2">
      <c r="B61" s="2">
        <f t="shared" ref="B61:M62" si="16">VLOOKUP(B41,$O$45:$P$50,2,FALSE)</f>
        <v>2</v>
      </c>
      <c r="C61" s="2">
        <f t="shared" si="16"/>
        <v>2</v>
      </c>
      <c r="D61" s="2">
        <f t="shared" si="16"/>
        <v>2.5</v>
      </c>
      <c r="E61" s="2">
        <f t="shared" si="16"/>
        <v>1.5</v>
      </c>
      <c r="F61" s="2">
        <f t="shared" si="16"/>
        <v>2.5</v>
      </c>
      <c r="G61" s="2">
        <f t="shared" si="16"/>
        <v>2.5</v>
      </c>
      <c r="H61" s="2">
        <f t="shared" si="16"/>
        <v>2</v>
      </c>
      <c r="I61" s="2">
        <f t="shared" si="16"/>
        <v>2</v>
      </c>
      <c r="J61" s="2">
        <f t="shared" si="16"/>
        <v>2</v>
      </c>
      <c r="K61" s="2">
        <f t="shared" si="16"/>
        <v>1.5</v>
      </c>
      <c r="L61" s="2">
        <f t="shared" si="16"/>
        <v>2.5</v>
      </c>
      <c r="M61" s="2">
        <f t="shared" si="16"/>
        <v>2</v>
      </c>
    </row>
    <row r="62" spans="2:16" ht="15" customHeight="1" x14ac:dyDescent="0.2">
      <c r="B62" s="2">
        <f t="shared" si="16"/>
        <v>0</v>
      </c>
      <c r="C62" s="2">
        <f t="shared" si="16"/>
        <v>0</v>
      </c>
      <c r="D62" s="2">
        <f t="shared" si="16"/>
        <v>0</v>
      </c>
      <c r="E62" s="2">
        <f t="shared" si="16"/>
        <v>0</v>
      </c>
      <c r="F62" s="2">
        <f t="shared" si="16"/>
        <v>0</v>
      </c>
      <c r="G62" s="2">
        <f t="shared" si="16"/>
        <v>0</v>
      </c>
      <c r="H62" s="2">
        <f t="shared" si="16"/>
        <v>0</v>
      </c>
      <c r="I62" s="2">
        <f t="shared" si="16"/>
        <v>0</v>
      </c>
      <c r="J62" s="2">
        <f t="shared" si="16"/>
        <v>0</v>
      </c>
      <c r="K62" s="2">
        <f t="shared" si="16"/>
        <v>0</v>
      </c>
      <c r="L62" s="2">
        <f t="shared" si="16"/>
        <v>0</v>
      </c>
      <c r="M62" s="2">
        <f t="shared" si="16"/>
        <v>0</v>
      </c>
    </row>
    <row r="64" spans="2:16" ht="15" customHeight="1" thickBot="1" x14ac:dyDescent="0.25">
      <c r="B64" s="4" t="s">
        <v>233</v>
      </c>
      <c r="C64" s="4" t="s">
        <v>234</v>
      </c>
      <c r="D64" s="4" t="s">
        <v>235</v>
      </c>
      <c r="E64" s="4" t="s">
        <v>236</v>
      </c>
      <c r="F64" s="4" t="s">
        <v>237</v>
      </c>
      <c r="G64" s="4" t="s">
        <v>238</v>
      </c>
      <c r="H64" s="4" t="s">
        <v>239</v>
      </c>
      <c r="I64" s="4" t="s">
        <v>240</v>
      </c>
      <c r="J64" s="4" t="s">
        <v>241</v>
      </c>
      <c r="K64" s="4" t="s">
        <v>242</v>
      </c>
      <c r="L64" s="4" t="s">
        <v>243</v>
      </c>
      <c r="M64" s="4" t="s">
        <v>244</v>
      </c>
      <c r="O64" s="22" t="s">
        <v>121</v>
      </c>
    </row>
    <row r="65" spans="2:15" ht="15" customHeight="1" thickTop="1" x14ac:dyDescent="0.2">
      <c r="B65" s="4">
        <f>SUM(B45:B62)</f>
        <v>29</v>
      </c>
      <c r="C65" s="4">
        <f t="shared" ref="C65:M65" si="17">SUM(C45:C62)</f>
        <v>29</v>
      </c>
      <c r="D65" s="4">
        <f>SUM(D45:D62)</f>
        <v>30</v>
      </c>
      <c r="E65" s="4">
        <f t="shared" si="17"/>
        <v>28</v>
      </c>
      <c r="F65" s="4">
        <f t="shared" si="17"/>
        <v>32.5</v>
      </c>
      <c r="G65" s="4">
        <f t="shared" si="17"/>
        <v>33</v>
      </c>
      <c r="H65" s="4">
        <f t="shared" si="17"/>
        <v>32.5</v>
      </c>
      <c r="I65" s="4">
        <f t="shared" si="17"/>
        <v>29</v>
      </c>
      <c r="J65" s="4">
        <f t="shared" si="17"/>
        <v>30</v>
      </c>
      <c r="K65" s="4">
        <f t="shared" si="17"/>
        <v>28</v>
      </c>
      <c r="L65" s="4">
        <f t="shared" si="17"/>
        <v>28</v>
      </c>
      <c r="M65" s="4">
        <f t="shared" si="17"/>
        <v>28.5</v>
      </c>
      <c r="O65" s="23">
        <f>SUM(B65:M65)/12</f>
        <v>29.791666666666668</v>
      </c>
    </row>
    <row r="67" spans="2:15" ht="15" customHeight="1" x14ac:dyDescent="0.2">
      <c r="B67" s="4" t="s">
        <v>245</v>
      </c>
      <c r="C67" s="4" t="s">
        <v>246</v>
      </c>
      <c r="D67" s="4" t="s">
        <v>247</v>
      </c>
      <c r="E67" s="4" t="s">
        <v>248</v>
      </c>
      <c r="F67" s="4" t="s">
        <v>249</v>
      </c>
      <c r="G67" s="4" t="s">
        <v>250</v>
      </c>
      <c r="H67" s="4" t="s">
        <v>251</v>
      </c>
      <c r="I67" s="4" t="s">
        <v>252</v>
      </c>
      <c r="J67" s="4" t="s">
        <v>253</v>
      </c>
      <c r="K67" s="4" t="s">
        <v>254</v>
      </c>
      <c r="L67" s="4" t="s">
        <v>255</v>
      </c>
      <c r="M67" s="4" t="s">
        <v>256</v>
      </c>
    </row>
    <row r="68" spans="2:15" ht="15" customHeight="1" x14ac:dyDescent="0.2">
      <c r="B68" s="4">
        <f>$O$65/B65</f>
        <v>1.0272988505747127</v>
      </c>
      <c r="C68" s="4">
        <f t="shared" ref="C68:M68" si="18">$O$65/C65</f>
        <v>1.0272988505747127</v>
      </c>
      <c r="D68" s="4">
        <f t="shared" si="18"/>
        <v>0.99305555555555558</v>
      </c>
      <c r="E68" s="4">
        <f t="shared" si="18"/>
        <v>1.0639880952380953</v>
      </c>
      <c r="F68" s="4">
        <f t="shared" si="18"/>
        <v>0.91666666666666674</v>
      </c>
      <c r="G68" s="4">
        <f t="shared" si="18"/>
        <v>0.90277777777777779</v>
      </c>
      <c r="H68" s="4">
        <f t="shared" si="18"/>
        <v>0.91666666666666674</v>
      </c>
      <c r="I68" s="4">
        <f t="shared" si="18"/>
        <v>1.0272988505747127</v>
      </c>
      <c r="J68" s="4">
        <f t="shared" si="18"/>
        <v>0.99305555555555558</v>
      </c>
      <c r="K68" s="4">
        <f t="shared" si="18"/>
        <v>1.0639880952380953</v>
      </c>
      <c r="L68" s="4">
        <f t="shared" si="18"/>
        <v>1.0639880952380953</v>
      </c>
      <c r="M68" s="4">
        <f t="shared" si="18"/>
        <v>1.0453216374269005</v>
      </c>
    </row>
  </sheetData>
  <autoFilter ref="W1:Z1"/>
  <conditionalFormatting sqref="B21:B22 T2:T5 V2:V18 B2:B19">
    <cfRule type="beginsWith" dxfId="81" priority="44" operator="beginsWith" text="No">
      <formula>LEFT(B2,LEN("No"))="No"</formula>
    </cfRule>
    <cfRule type="containsText" dxfId="80" priority="45" operator="containsText" text="Yes">
      <formula>NOT(ISERROR(SEARCH("Yes",B2)))</formula>
    </cfRule>
  </conditionalFormatting>
  <conditionalFormatting sqref="B20">
    <cfRule type="beginsWith" dxfId="79" priority="40" operator="beginsWith" text="No">
      <formula>LEFT(B20,LEN("No"))="No"</formula>
    </cfRule>
    <cfRule type="containsText" dxfId="78" priority="41" operator="containsText" text="Yes">
      <formula>NOT(ISERROR(SEARCH("Yes",B20)))</formula>
    </cfRule>
  </conditionalFormatting>
  <conditionalFormatting sqref="O25:O42">
    <cfRule type="colorScale" priority="39">
      <colorScale>
        <cfvo type="min"/>
        <cfvo type="percentile" val="50"/>
        <cfvo type="max"/>
        <color rgb="FFF8696B"/>
        <color rgb="FFFFEB84"/>
        <color rgb="FF63BE7B"/>
      </colorScale>
    </cfRule>
  </conditionalFormatting>
  <conditionalFormatting sqref="B25">
    <cfRule type="colorScale" priority="38">
      <colorScale>
        <cfvo type="min"/>
        <cfvo type="percentile" val="50"/>
        <cfvo type="max"/>
        <color rgb="FF63BE7B"/>
        <color rgb="FFFFEB84"/>
        <color rgb="FFF8696B"/>
      </colorScale>
    </cfRule>
  </conditionalFormatting>
  <conditionalFormatting sqref="B25:B42">
    <cfRule type="colorScale" priority="37">
      <colorScale>
        <cfvo type="min"/>
        <cfvo type="percentile" val="50"/>
        <cfvo type="max"/>
        <color rgb="FFF8696B"/>
        <color rgb="FFFFEB84"/>
        <color rgb="FF63BE7B"/>
      </colorScale>
    </cfRule>
  </conditionalFormatting>
  <conditionalFormatting sqref="C2:S5">
    <cfRule type="beginsWith" dxfId="77" priority="35" operator="beginsWith" text="No">
      <formula>LEFT(C2,LEN("No"))="No"</formula>
    </cfRule>
    <cfRule type="containsText" dxfId="76" priority="36" operator="containsText" text="Yes">
      <formula>NOT(ISERROR(SEARCH("Yes",C2)))</formula>
    </cfRule>
  </conditionalFormatting>
  <conditionalFormatting sqref="C6:N6">
    <cfRule type="beginsWith" dxfId="75" priority="33" operator="beginsWith" text="No">
      <formula>LEFT(C6,LEN("No"))="No"</formula>
    </cfRule>
    <cfRule type="containsText" dxfId="74" priority="34" operator="containsText" text="Yes">
      <formula>NOT(ISERROR(SEARCH("Yes",C6)))</formula>
    </cfRule>
  </conditionalFormatting>
  <conditionalFormatting sqref="C18:N18">
    <cfRule type="beginsWith" dxfId="73" priority="9" operator="beginsWith" text="No">
      <formula>LEFT(C18,LEN("No"))="No"</formula>
    </cfRule>
    <cfRule type="containsText" dxfId="72" priority="10" operator="containsText" text="Yes">
      <formula>NOT(ISERROR(SEARCH("Yes",C18)))</formula>
    </cfRule>
  </conditionalFormatting>
  <conditionalFormatting sqref="C7:N7">
    <cfRule type="beginsWith" dxfId="71" priority="31" operator="beginsWith" text="No">
      <formula>LEFT(C7,LEN("No"))="No"</formula>
    </cfRule>
    <cfRule type="containsText" dxfId="70" priority="32" operator="containsText" text="Yes">
      <formula>NOT(ISERROR(SEARCH("Yes",C7)))</formula>
    </cfRule>
  </conditionalFormatting>
  <conditionalFormatting sqref="C8:N8">
    <cfRule type="beginsWith" dxfId="69" priority="29" operator="beginsWith" text="No">
      <formula>LEFT(C8,LEN("No"))="No"</formula>
    </cfRule>
    <cfRule type="containsText" dxfId="68" priority="30" operator="containsText" text="Yes">
      <formula>NOT(ISERROR(SEARCH("Yes",C8)))</formula>
    </cfRule>
  </conditionalFormatting>
  <conditionalFormatting sqref="C9:N9">
    <cfRule type="beginsWith" dxfId="67" priority="27" operator="beginsWith" text="No">
      <formula>LEFT(C9,LEN("No"))="No"</formula>
    </cfRule>
    <cfRule type="containsText" dxfId="66" priority="28" operator="containsText" text="Yes">
      <formula>NOT(ISERROR(SEARCH("Yes",C9)))</formula>
    </cfRule>
  </conditionalFormatting>
  <conditionalFormatting sqref="C10:N10">
    <cfRule type="beginsWith" dxfId="65" priority="25" operator="beginsWith" text="No">
      <formula>LEFT(C10,LEN("No"))="No"</formula>
    </cfRule>
    <cfRule type="containsText" dxfId="64" priority="26" operator="containsText" text="Yes">
      <formula>NOT(ISERROR(SEARCH("Yes",C10)))</formula>
    </cfRule>
  </conditionalFormatting>
  <conditionalFormatting sqref="C11:N11">
    <cfRule type="beginsWith" dxfId="63" priority="23" operator="beginsWith" text="No">
      <formula>LEFT(C11,LEN("No"))="No"</formula>
    </cfRule>
    <cfRule type="containsText" dxfId="62" priority="24" operator="containsText" text="Yes">
      <formula>NOT(ISERROR(SEARCH("Yes",C11)))</formula>
    </cfRule>
  </conditionalFormatting>
  <conditionalFormatting sqref="C12:N12">
    <cfRule type="beginsWith" dxfId="61" priority="21" operator="beginsWith" text="No">
      <formula>LEFT(C12,LEN("No"))="No"</formula>
    </cfRule>
    <cfRule type="containsText" dxfId="60" priority="22" operator="containsText" text="Yes">
      <formula>NOT(ISERROR(SEARCH("Yes",C12)))</formula>
    </cfRule>
  </conditionalFormatting>
  <conditionalFormatting sqref="C13:N13">
    <cfRule type="beginsWith" dxfId="59" priority="19" operator="beginsWith" text="No">
      <formula>LEFT(C13,LEN("No"))="No"</formula>
    </cfRule>
    <cfRule type="containsText" dxfId="58" priority="20" operator="containsText" text="Yes">
      <formula>NOT(ISERROR(SEARCH("Yes",C13)))</formula>
    </cfRule>
  </conditionalFormatting>
  <conditionalFormatting sqref="C14:N14">
    <cfRule type="beginsWith" dxfId="57" priority="17" operator="beginsWith" text="No">
      <formula>LEFT(C14,LEN("No"))="No"</formula>
    </cfRule>
    <cfRule type="containsText" dxfId="56" priority="18" operator="containsText" text="Yes">
      <formula>NOT(ISERROR(SEARCH("Yes",C14)))</formula>
    </cfRule>
  </conditionalFormatting>
  <conditionalFormatting sqref="C15:N15">
    <cfRule type="beginsWith" dxfId="55" priority="15" operator="beginsWith" text="No">
      <formula>LEFT(C15,LEN("No"))="No"</formula>
    </cfRule>
    <cfRule type="containsText" dxfId="54" priority="16" operator="containsText" text="Yes">
      <formula>NOT(ISERROR(SEARCH("Yes",C15)))</formula>
    </cfRule>
  </conditionalFormatting>
  <conditionalFormatting sqref="C16:N16">
    <cfRule type="beginsWith" dxfId="53" priority="13" operator="beginsWith" text="No">
      <formula>LEFT(C16,LEN("No"))="No"</formula>
    </cfRule>
    <cfRule type="containsText" dxfId="52" priority="14" operator="containsText" text="Yes">
      <formula>NOT(ISERROR(SEARCH("Yes",C16)))</formula>
    </cfRule>
  </conditionalFormatting>
  <conditionalFormatting sqref="C17:N17">
    <cfRule type="beginsWith" dxfId="51" priority="11" operator="beginsWith" text="No">
      <formula>LEFT(C17,LEN("No"))="No"</formula>
    </cfRule>
    <cfRule type="containsText" dxfId="50" priority="12" operator="containsText" text="Yes">
      <formula>NOT(ISERROR(SEARCH("Yes",C17)))</formula>
    </cfRule>
  </conditionalFormatting>
  <conditionalFormatting sqref="C19:N19">
    <cfRule type="beginsWith" dxfId="49" priority="7" operator="beginsWith" text="No">
      <formula>LEFT(C19,LEN("No"))="No"</formula>
    </cfRule>
    <cfRule type="containsText" dxfId="48" priority="8" operator="containsText" text="Yes">
      <formula>NOT(ISERROR(SEARCH("Yes",C19)))</formula>
    </cfRule>
  </conditionalFormatting>
  <conditionalFormatting sqref="C20:N20">
    <cfRule type="beginsWith" dxfId="47" priority="5" operator="beginsWith" text="No">
      <formula>LEFT(C20,LEN("No"))="No"</formula>
    </cfRule>
    <cfRule type="containsText" dxfId="46" priority="6" operator="containsText" text="Yes">
      <formula>NOT(ISERROR(SEARCH("Yes",C20)))</formula>
    </cfRule>
  </conditionalFormatting>
  <conditionalFormatting sqref="C21:N21">
    <cfRule type="beginsWith" dxfId="45" priority="3" operator="beginsWith" text="No">
      <formula>LEFT(C21,LEN("No"))="No"</formula>
    </cfRule>
    <cfRule type="containsText" dxfId="44" priority="4" operator="containsText" text="Yes">
      <formula>NOT(ISERROR(SEARCH("Yes",C21)))</formula>
    </cfRule>
  </conditionalFormatting>
  <conditionalFormatting sqref="C22:N22">
    <cfRule type="beginsWith" dxfId="43" priority="1" operator="beginsWith" text="No">
      <formula>LEFT(C22,LEN("No"))="No"</formula>
    </cfRule>
    <cfRule type="containsText" dxfId="42" priority="2" operator="containsText" text="Yes">
      <formula>NOT(ISERROR(SEARCH("Yes",C22)))</formula>
    </cfRule>
  </conditionalFormatting>
  <conditionalFormatting sqref="W2:W22">
    <cfRule type="colorScale" priority="92">
      <colorScale>
        <cfvo type="min"/>
        <cfvo type="percentile" val="50"/>
        <cfvo type="max"/>
        <color rgb="FFF8696B"/>
        <color rgb="FFFFEB84"/>
        <color rgb="FF63BE7B"/>
      </colorScale>
    </cfRule>
  </conditionalFormatting>
  <conditionalFormatting sqref="X2:X22 Z2:AK22">
    <cfRule type="colorScale" priority="179">
      <colorScale>
        <cfvo type="min"/>
        <cfvo type="percentile" val="50"/>
        <cfvo type="max"/>
        <color rgb="FFF8696B"/>
        <color rgb="FFFFEB84"/>
        <color rgb="FF63BE7B"/>
      </colorScale>
    </cfRule>
  </conditionalFormatting>
  <dataValidations count="2">
    <dataValidation type="list" allowBlank="1" showInputMessage="1" showErrorMessage="1" sqref="B2:B22">
      <formula1>"Yes, No"</formula1>
    </dataValidation>
    <dataValidation type="list" allowBlank="1" showErrorMessage="1" sqref="B25:M42">
      <formula1>"Unimportant,Low,Medium,High,Critical,N/A"</formula1>
    </dataValidation>
  </dataValidations>
  <pageMargins left="0.7" right="0.7" top="0.75" bottom="0.75" header="0.3" footer="0.3"/>
  <pageSetup orientation="portrait" horizontalDpi="0" verticalDpi="0"/>
  <tableParts count="7">
    <tablePart r:id="rId1"/>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
  <sheetViews>
    <sheetView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13.5" defaultRowHeight="15" customHeight="1" x14ac:dyDescent="0.2"/>
  <cols>
    <col min="1" max="1" width="37.6640625" style="4" bestFit="1" customWidth="1"/>
    <col min="2" max="2" width="14.33203125" style="4" bestFit="1" customWidth="1"/>
    <col min="3" max="3" width="15.33203125" style="4" bestFit="1" customWidth="1"/>
    <col min="4" max="4" width="13.6640625" style="4" bestFit="1" customWidth="1"/>
    <col min="5" max="5" width="15.33203125" style="4" bestFit="1" customWidth="1"/>
    <col min="6" max="6" width="13" style="4" bestFit="1" customWidth="1"/>
    <col min="7" max="7" width="14.6640625" style="4" bestFit="1" customWidth="1"/>
    <col min="8" max="8" width="14.33203125" style="4" bestFit="1" customWidth="1"/>
    <col min="9" max="9" width="17.1640625" style="4" bestFit="1" customWidth="1"/>
    <col min="10" max="10" width="13.6640625" style="4" bestFit="1" customWidth="1"/>
    <col min="11" max="11" width="13.33203125" style="4" customWidth="1"/>
    <col min="12" max="12" width="13.6640625" style="4" bestFit="1" customWidth="1"/>
    <col min="13" max="13" width="15.6640625" style="4" bestFit="1" customWidth="1"/>
    <col min="14" max="14" width="17.5" style="4" bestFit="1" customWidth="1"/>
    <col min="15" max="15" width="28.1640625" style="4" bestFit="1" customWidth="1"/>
    <col min="16" max="16" width="19.33203125" style="4" bestFit="1" customWidth="1"/>
    <col min="17" max="17" width="15.83203125" style="4" bestFit="1" customWidth="1"/>
    <col min="18" max="18" width="20.1640625" style="4" bestFit="1" customWidth="1"/>
    <col min="19" max="19" width="16.5" style="4" bestFit="1" customWidth="1"/>
    <col min="20" max="23" width="13.5" style="4"/>
    <col min="24" max="24" width="11.33203125" style="4" customWidth="1"/>
    <col min="25" max="16384" width="13.5" style="4"/>
  </cols>
  <sheetData>
    <row r="1" spans="1:30" s="7" customFormat="1" ht="22" customHeight="1" thickBot="1" x14ac:dyDescent="0.25">
      <c r="A1" s="5" t="s">
        <v>23</v>
      </c>
      <c r="B1" s="5" t="s">
        <v>16</v>
      </c>
      <c r="C1" s="5" t="s">
        <v>55</v>
      </c>
      <c r="D1" s="5" t="s">
        <v>57</v>
      </c>
      <c r="E1" s="5" t="s">
        <v>58</v>
      </c>
      <c r="F1" s="5" t="s">
        <v>39</v>
      </c>
      <c r="G1" s="5" t="s">
        <v>59</v>
      </c>
      <c r="H1" s="5" t="s">
        <v>60</v>
      </c>
      <c r="I1" s="5" t="s">
        <v>117</v>
      </c>
      <c r="J1" s="5" t="s">
        <v>61</v>
      </c>
      <c r="K1" s="5" t="s">
        <v>62</v>
      </c>
      <c r="L1" s="5" t="s">
        <v>47</v>
      </c>
      <c r="M1" s="5" t="s">
        <v>63</v>
      </c>
      <c r="N1" s="5" t="s">
        <v>64</v>
      </c>
      <c r="O1" s="7" t="s">
        <v>65</v>
      </c>
      <c r="P1" s="5" t="s">
        <v>66</v>
      </c>
      <c r="Q1" s="5" t="s">
        <v>67</v>
      </c>
      <c r="R1" s="5" t="s">
        <v>68</v>
      </c>
      <c r="S1" s="5" t="s">
        <v>118</v>
      </c>
      <c r="T1" s="5" t="s">
        <v>54</v>
      </c>
      <c r="V1" s="5" t="s">
        <v>0</v>
      </c>
      <c r="W1" s="6" t="s">
        <v>14</v>
      </c>
      <c r="X1" s="6" t="s">
        <v>159</v>
      </c>
      <c r="Z1" s="17" t="s">
        <v>203</v>
      </c>
      <c r="AA1" s="17" t="s">
        <v>204</v>
      </c>
      <c r="AB1" s="17" t="s">
        <v>205</v>
      </c>
      <c r="AC1" s="17" t="s">
        <v>206</v>
      </c>
      <c r="AD1" s="17" t="s">
        <v>207</v>
      </c>
    </row>
    <row r="2" spans="1:30" s="7" customFormat="1" ht="19" thickTop="1" x14ac:dyDescent="0.2">
      <c r="A2" s="26" t="s">
        <v>166</v>
      </c>
      <c r="B2" s="8"/>
      <c r="C2" s="9">
        <v>8</v>
      </c>
      <c r="D2" s="9">
        <v>5</v>
      </c>
      <c r="E2" s="9">
        <v>4</v>
      </c>
      <c r="F2" s="9">
        <v>10</v>
      </c>
      <c r="G2" s="9">
        <v>5</v>
      </c>
      <c r="H2" s="9">
        <v>8</v>
      </c>
      <c r="I2" s="9">
        <v>10</v>
      </c>
      <c r="J2" s="9">
        <v>8</v>
      </c>
      <c r="K2" s="9">
        <v>9</v>
      </c>
      <c r="L2" s="9">
        <v>5</v>
      </c>
      <c r="M2" s="9">
        <v>1</v>
      </c>
      <c r="N2" s="9">
        <v>4</v>
      </c>
      <c r="O2" s="9">
        <v>7</v>
      </c>
      <c r="P2" s="9">
        <v>4</v>
      </c>
      <c r="Q2" s="9">
        <v>8</v>
      </c>
      <c r="R2" s="9">
        <v>6</v>
      </c>
      <c r="S2" s="9">
        <v>5</v>
      </c>
      <c r="T2" s="9">
        <v>0</v>
      </c>
      <c r="V2" s="9"/>
      <c r="W2" s="10">
        <f>SUM(C2:T2)</f>
        <v>107</v>
      </c>
      <c r="X2" s="10">
        <f>SUM(AA2:AD2)/5</f>
        <v>135.43915517241379</v>
      </c>
      <c r="Z2" s="20">
        <f t="shared" ref="Z2:Z22" si="0">SUM($C2*B$45, $D2*B$46,$E2*B$47,$F2*B$48,$G2*B$49,$H2*B$50,$I2*B$51,$J2*B$52,$K2*B$53,$L2*B$54,$M2*B$55,$N2*B$56,$O2*B$57,$P2*B$58,$Q2*B$59,$R2*B$60,$S2*B$61,$T2*B$62)*B$68</f>
        <v>170.98421052631579</v>
      </c>
      <c r="AA2" s="20">
        <f t="shared" ref="AA2:AA22" si="1">SUM($C2*C$45, $D2*C$46,$E2*C$47,$F2*C$48,$G2*C$49,$H2*C$50,$I2*C$51,$J2*C$52,$K2*C$53,$L2*C$54,$M2*C$55,$N2*C$56,$O2*C$57,$P2*C$58,$Q2*C$59,$R2*C$60,$S2*C$61,$T2*C$62)*C$68</f>
        <v>166.4</v>
      </c>
      <c r="AB2" s="20">
        <f t="shared" ref="AB2:AB22" si="2">SUM($C2*D$45, $D2*D$46,$E2*D$47,$F2*D$48,$G2*D$49,$H2*D$50,$I2*D$51,$J2*D$52,$K2*D$53,$L2*D$54,$M2*D$55,$N2*D$56,$O2*D$57,$P2*D$58,$Q2*D$59,$R2*D$60,$S2*D$61,$T2*D$62)*D$68</f>
        <v>169.26000000000002</v>
      </c>
      <c r="AC2" s="20">
        <f t="shared" ref="AC2:AC22" si="3">SUM($C2*E$45, $D2*E$46,$E2*E$47,$F2*E$48,$G2*E$49,$H2*E$50,$I2*E$51,$J2*E$52,$K2*E$53,$L2*E$54,$M2*E$55,$N2*E$56,$O2*E$57,$P2*E$58,$Q2*E$59,$R2*E$60,$S2*E$61,$T2*E$62)*E$68</f>
        <v>172.08750000000001</v>
      </c>
      <c r="AD2" s="20">
        <f t="shared" ref="AD2:AD22" si="4">SUM($C2*F$45, $D2*F$46,$E2*F$47,$F2*F$48,$G2*F$49,$H2*F$50,$I2*F$51,$J2*F$52,$K2*F$53,$L2*F$54,$M2*F$55,$N2*F$56,$O2*F$57,$P2*F$58,$Q2*F$59,$R2*F$60,$S2*F$61,$T2*F$62)*F$68</f>
        <v>169.44827586206895</v>
      </c>
    </row>
    <row r="3" spans="1:30" s="7" customFormat="1" ht="18" x14ac:dyDescent="0.2">
      <c r="A3" s="26" t="s">
        <v>165</v>
      </c>
      <c r="B3" s="8"/>
      <c r="C3" s="9">
        <v>2</v>
      </c>
      <c r="D3" s="9">
        <v>3</v>
      </c>
      <c r="E3" s="9">
        <v>8</v>
      </c>
      <c r="F3" s="9">
        <v>6</v>
      </c>
      <c r="G3" s="9">
        <v>3</v>
      </c>
      <c r="H3" s="9">
        <v>6</v>
      </c>
      <c r="I3" s="9">
        <v>5</v>
      </c>
      <c r="J3" s="9">
        <v>7</v>
      </c>
      <c r="K3" s="9">
        <v>8</v>
      </c>
      <c r="L3" s="9">
        <v>5</v>
      </c>
      <c r="M3" s="9">
        <v>1</v>
      </c>
      <c r="N3" s="9">
        <v>7</v>
      </c>
      <c r="O3" s="9">
        <v>3</v>
      </c>
      <c r="P3" s="9">
        <v>3</v>
      </c>
      <c r="Q3" s="9">
        <v>3</v>
      </c>
      <c r="R3" s="9">
        <v>5</v>
      </c>
      <c r="S3" s="9">
        <v>2</v>
      </c>
      <c r="T3" s="9">
        <v>0</v>
      </c>
      <c r="V3" s="9"/>
      <c r="W3" s="10">
        <f t="shared" ref="W3:W22" si="5">SUM(C3:T3)</f>
        <v>77</v>
      </c>
      <c r="X3" s="10">
        <f t="shared" ref="X3:X22" si="6">SUM(AA3:AD3)/5</f>
        <v>94.663982758620691</v>
      </c>
      <c r="Z3" s="20">
        <f t="shared" si="0"/>
        <v>127.87894736842105</v>
      </c>
      <c r="AA3" s="20">
        <f t="shared" si="1"/>
        <v>117</v>
      </c>
      <c r="AB3" s="20">
        <f t="shared" si="2"/>
        <v>119.21000000000001</v>
      </c>
      <c r="AC3" s="20">
        <f t="shared" si="3"/>
        <v>119.4375</v>
      </c>
      <c r="AD3" s="20">
        <f t="shared" si="4"/>
        <v>117.67241379310344</v>
      </c>
    </row>
    <row r="4" spans="1:30" s="7" customFormat="1" ht="18" x14ac:dyDescent="0.2">
      <c r="A4" s="26" t="s">
        <v>167</v>
      </c>
      <c r="B4" s="8"/>
      <c r="C4" s="9">
        <v>7</v>
      </c>
      <c r="D4" s="9">
        <v>9</v>
      </c>
      <c r="E4" s="9">
        <v>5</v>
      </c>
      <c r="F4" s="9">
        <v>9</v>
      </c>
      <c r="G4" s="9">
        <v>7</v>
      </c>
      <c r="H4" s="9">
        <v>7</v>
      </c>
      <c r="I4" s="9">
        <v>6</v>
      </c>
      <c r="J4" s="9">
        <v>9</v>
      </c>
      <c r="K4" s="9">
        <v>8</v>
      </c>
      <c r="L4" s="9">
        <v>5</v>
      </c>
      <c r="M4" s="9">
        <v>7</v>
      </c>
      <c r="N4" s="9">
        <v>8</v>
      </c>
      <c r="O4" s="9">
        <v>7</v>
      </c>
      <c r="P4" s="9">
        <v>5</v>
      </c>
      <c r="Q4" s="9">
        <v>8</v>
      </c>
      <c r="R4" s="9">
        <v>5</v>
      </c>
      <c r="S4" s="9">
        <v>5</v>
      </c>
      <c r="T4" s="9">
        <v>0</v>
      </c>
      <c r="V4" s="9"/>
      <c r="W4" s="10">
        <f t="shared" si="5"/>
        <v>117</v>
      </c>
      <c r="X4" s="10">
        <f t="shared" si="6"/>
        <v>146.89910344827587</v>
      </c>
      <c r="Z4" s="20">
        <f t="shared" si="0"/>
        <v>189.18421052631578</v>
      </c>
      <c r="AA4" s="20">
        <f t="shared" si="1"/>
        <v>184.6</v>
      </c>
      <c r="AB4" s="20">
        <f t="shared" si="2"/>
        <v>182.45500000000001</v>
      </c>
      <c r="AC4" s="20">
        <f t="shared" si="3"/>
        <v>186.22499999999999</v>
      </c>
      <c r="AD4" s="20">
        <f t="shared" si="4"/>
        <v>181.2155172413793</v>
      </c>
    </row>
    <row r="5" spans="1:30" s="7" customFormat="1" ht="18" x14ac:dyDescent="0.2">
      <c r="A5" s="26" t="s">
        <v>168</v>
      </c>
      <c r="B5" s="11"/>
      <c r="C5" s="9">
        <v>4</v>
      </c>
      <c r="D5" s="9">
        <v>5</v>
      </c>
      <c r="E5" s="9">
        <v>7</v>
      </c>
      <c r="F5" s="9">
        <v>9</v>
      </c>
      <c r="G5" s="9">
        <v>6</v>
      </c>
      <c r="H5" s="9">
        <v>6</v>
      </c>
      <c r="I5" s="9">
        <v>5</v>
      </c>
      <c r="J5" s="9">
        <v>8</v>
      </c>
      <c r="K5" s="9">
        <v>6</v>
      </c>
      <c r="L5" s="9">
        <v>7</v>
      </c>
      <c r="M5" s="9">
        <v>5</v>
      </c>
      <c r="N5" s="9">
        <v>9</v>
      </c>
      <c r="O5" s="9">
        <v>7</v>
      </c>
      <c r="P5" s="9">
        <v>9</v>
      </c>
      <c r="Q5" s="9">
        <v>5</v>
      </c>
      <c r="R5" s="9">
        <v>6</v>
      </c>
      <c r="S5" s="9">
        <v>5</v>
      </c>
      <c r="T5" s="9">
        <v>0</v>
      </c>
      <c r="V5" s="9"/>
      <c r="W5" s="10">
        <f t="shared" si="5"/>
        <v>109</v>
      </c>
      <c r="X5" s="10">
        <f t="shared" si="6"/>
        <v>138.94467241379309</v>
      </c>
      <c r="Z5" s="20">
        <f t="shared" si="0"/>
        <v>179.60526315789474</v>
      </c>
      <c r="AA5" s="20">
        <f t="shared" si="1"/>
        <v>172.25</v>
      </c>
      <c r="AB5" s="20">
        <f t="shared" si="2"/>
        <v>173.81</v>
      </c>
      <c r="AC5" s="20">
        <f t="shared" si="3"/>
        <v>174.03749999999999</v>
      </c>
      <c r="AD5" s="20">
        <f t="shared" si="4"/>
        <v>174.62586206896552</v>
      </c>
    </row>
    <row r="6" spans="1:30" s="7" customFormat="1" ht="18" x14ac:dyDescent="0.2">
      <c r="A6" s="26" t="s">
        <v>169</v>
      </c>
      <c r="B6" s="12"/>
      <c r="C6" s="9">
        <v>9</v>
      </c>
      <c r="D6" s="9">
        <v>5</v>
      </c>
      <c r="E6" s="9">
        <v>7</v>
      </c>
      <c r="F6" s="9">
        <v>9</v>
      </c>
      <c r="G6" s="9">
        <v>2</v>
      </c>
      <c r="H6" s="9">
        <v>7</v>
      </c>
      <c r="I6" s="9">
        <v>10</v>
      </c>
      <c r="J6" s="9">
        <v>7</v>
      </c>
      <c r="K6" s="9">
        <v>10</v>
      </c>
      <c r="L6" s="9">
        <v>5</v>
      </c>
      <c r="M6" s="9">
        <v>8</v>
      </c>
      <c r="N6" s="9">
        <v>10</v>
      </c>
      <c r="O6" s="7">
        <v>3</v>
      </c>
      <c r="P6" s="7">
        <v>4</v>
      </c>
      <c r="Q6" s="7">
        <v>3</v>
      </c>
      <c r="R6" s="7">
        <v>2</v>
      </c>
      <c r="S6" s="7">
        <v>5</v>
      </c>
      <c r="T6" s="7">
        <v>0</v>
      </c>
      <c r="V6" s="9"/>
      <c r="W6" s="10">
        <f t="shared" si="5"/>
        <v>106</v>
      </c>
      <c r="X6" s="10">
        <f t="shared" si="6"/>
        <v>130.15936206896552</v>
      </c>
      <c r="Z6" s="20">
        <f t="shared" si="0"/>
        <v>160.92631578947368</v>
      </c>
      <c r="AA6" s="20">
        <f t="shared" si="1"/>
        <v>156</v>
      </c>
      <c r="AB6" s="20">
        <f t="shared" si="2"/>
        <v>164.255</v>
      </c>
      <c r="AC6" s="20">
        <f t="shared" si="3"/>
        <v>167.21250000000001</v>
      </c>
      <c r="AD6" s="20">
        <f t="shared" si="4"/>
        <v>163.32931034482758</v>
      </c>
    </row>
    <row r="7" spans="1:30" s="7" customFormat="1" ht="18" x14ac:dyDescent="0.2">
      <c r="A7" s="26" t="s">
        <v>170</v>
      </c>
      <c r="B7" s="12"/>
      <c r="C7" s="9">
        <v>10</v>
      </c>
      <c r="D7" s="9">
        <v>6</v>
      </c>
      <c r="E7" s="9">
        <v>4</v>
      </c>
      <c r="F7" s="9">
        <v>9</v>
      </c>
      <c r="G7" s="9">
        <v>7</v>
      </c>
      <c r="H7" s="9">
        <v>7</v>
      </c>
      <c r="I7" s="9">
        <v>8</v>
      </c>
      <c r="J7" s="9">
        <v>8</v>
      </c>
      <c r="K7" s="9">
        <v>9</v>
      </c>
      <c r="L7" s="9">
        <v>5</v>
      </c>
      <c r="M7" s="9">
        <v>10</v>
      </c>
      <c r="N7" s="9">
        <v>7</v>
      </c>
      <c r="O7" s="7">
        <v>10</v>
      </c>
      <c r="P7" s="7">
        <v>10</v>
      </c>
      <c r="Q7" s="7">
        <v>10</v>
      </c>
      <c r="R7" s="7">
        <v>4</v>
      </c>
      <c r="S7" s="7">
        <v>10</v>
      </c>
      <c r="T7" s="7">
        <v>0</v>
      </c>
      <c r="V7" s="9"/>
      <c r="W7" s="10">
        <f t="shared" si="5"/>
        <v>134</v>
      </c>
      <c r="X7" s="10">
        <f t="shared" si="6"/>
        <v>177.48496551724139</v>
      </c>
      <c r="Z7" s="20">
        <f t="shared" si="0"/>
        <v>215.04736842105262</v>
      </c>
      <c r="AA7" s="20">
        <f t="shared" si="1"/>
        <v>221.65</v>
      </c>
      <c r="AB7" s="20">
        <f t="shared" si="2"/>
        <v>218.85500000000002</v>
      </c>
      <c r="AC7" s="20">
        <f t="shared" si="3"/>
        <v>225.22499999999999</v>
      </c>
      <c r="AD7" s="20">
        <f t="shared" si="4"/>
        <v>221.69482758620688</v>
      </c>
    </row>
    <row r="8" spans="1:30" s="7" customFormat="1" ht="18" x14ac:dyDescent="0.2">
      <c r="A8" s="26" t="s">
        <v>171</v>
      </c>
      <c r="B8" s="13"/>
      <c r="C8" s="9">
        <v>6</v>
      </c>
      <c r="D8" s="9">
        <v>5</v>
      </c>
      <c r="E8" s="9">
        <v>6</v>
      </c>
      <c r="F8" s="9">
        <v>6</v>
      </c>
      <c r="G8" s="9">
        <v>7</v>
      </c>
      <c r="H8" s="9">
        <v>7</v>
      </c>
      <c r="I8" s="9">
        <v>5</v>
      </c>
      <c r="J8" s="9">
        <v>8</v>
      </c>
      <c r="K8" s="9">
        <v>9</v>
      </c>
      <c r="L8" s="9">
        <v>9</v>
      </c>
      <c r="M8" s="9">
        <v>9</v>
      </c>
      <c r="N8" s="9">
        <v>7</v>
      </c>
      <c r="O8" s="7">
        <v>5</v>
      </c>
      <c r="P8" s="7">
        <v>6</v>
      </c>
      <c r="Q8" s="7">
        <v>8</v>
      </c>
      <c r="R8" s="7">
        <v>5</v>
      </c>
      <c r="S8" s="7">
        <v>6</v>
      </c>
      <c r="T8" s="7">
        <v>0</v>
      </c>
      <c r="V8" s="9"/>
      <c r="W8" s="10">
        <f t="shared" si="5"/>
        <v>114</v>
      </c>
      <c r="X8" s="10">
        <f t="shared" si="6"/>
        <v>148.75070689655172</v>
      </c>
      <c r="Z8" s="20">
        <f t="shared" si="0"/>
        <v>180.56315789473683</v>
      </c>
      <c r="AA8" s="20">
        <f t="shared" si="1"/>
        <v>187.85</v>
      </c>
      <c r="AB8" s="20">
        <f t="shared" si="2"/>
        <v>185.185</v>
      </c>
      <c r="AC8" s="20">
        <f t="shared" si="3"/>
        <v>185.73749999999998</v>
      </c>
      <c r="AD8" s="20">
        <f t="shared" si="4"/>
        <v>184.98103448275862</v>
      </c>
    </row>
    <row r="9" spans="1:30" s="7" customFormat="1" ht="18" x14ac:dyDescent="0.2">
      <c r="A9" s="26" t="s">
        <v>172</v>
      </c>
      <c r="B9" s="13"/>
      <c r="C9" s="9">
        <v>8</v>
      </c>
      <c r="D9" s="9">
        <v>5</v>
      </c>
      <c r="E9" s="9">
        <v>4</v>
      </c>
      <c r="F9" s="9">
        <v>9</v>
      </c>
      <c r="G9" s="9">
        <v>7</v>
      </c>
      <c r="H9" s="9">
        <v>7</v>
      </c>
      <c r="I9" s="9">
        <v>4</v>
      </c>
      <c r="J9" s="9">
        <v>7</v>
      </c>
      <c r="K9" s="9">
        <v>8</v>
      </c>
      <c r="L9" s="9">
        <v>10</v>
      </c>
      <c r="M9" s="9">
        <v>3</v>
      </c>
      <c r="N9" s="9">
        <v>5</v>
      </c>
      <c r="O9" s="7">
        <v>9</v>
      </c>
      <c r="P9" s="7">
        <v>9</v>
      </c>
      <c r="Q9" s="7">
        <v>10</v>
      </c>
      <c r="R9" s="7">
        <v>8</v>
      </c>
      <c r="S9" s="7">
        <v>10</v>
      </c>
      <c r="T9" s="7">
        <v>0</v>
      </c>
      <c r="V9" s="9"/>
      <c r="W9" s="10">
        <f t="shared" si="5"/>
        <v>123</v>
      </c>
      <c r="X9" s="10">
        <f t="shared" si="6"/>
        <v>162.19181034482759</v>
      </c>
      <c r="Z9" s="20">
        <f t="shared" si="0"/>
        <v>198.76315789473685</v>
      </c>
      <c r="AA9" s="20">
        <f t="shared" si="1"/>
        <v>204.75</v>
      </c>
      <c r="AB9" s="20">
        <f t="shared" si="2"/>
        <v>202.47499999999999</v>
      </c>
      <c r="AC9" s="20">
        <f t="shared" si="3"/>
        <v>201.33750000000001</v>
      </c>
      <c r="AD9" s="20">
        <f t="shared" si="4"/>
        <v>202.39655172413794</v>
      </c>
    </row>
    <row r="10" spans="1:30" s="7" customFormat="1" ht="18" x14ac:dyDescent="0.2">
      <c r="A10" s="26" t="s">
        <v>173</v>
      </c>
      <c r="B10" s="13"/>
      <c r="C10" s="9">
        <v>9</v>
      </c>
      <c r="D10" s="9">
        <v>5</v>
      </c>
      <c r="E10" s="9">
        <v>7</v>
      </c>
      <c r="F10" s="9">
        <v>9</v>
      </c>
      <c r="G10" s="9">
        <v>5</v>
      </c>
      <c r="H10" s="9">
        <v>5</v>
      </c>
      <c r="I10" s="9">
        <v>3</v>
      </c>
      <c r="J10" s="9">
        <v>7</v>
      </c>
      <c r="K10" s="9">
        <v>10</v>
      </c>
      <c r="L10" s="9">
        <v>0</v>
      </c>
      <c r="M10" s="9">
        <v>1</v>
      </c>
      <c r="N10" s="9">
        <v>2</v>
      </c>
      <c r="O10" s="7">
        <v>5</v>
      </c>
      <c r="P10" s="7">
        <v>8</v>
      </c>
      <c r="Q10" s="7">
        <v>3</v>
      </c>
      <c r="R10" s="7">
        <v>10</v>
      </c>
      <c r="S10" s="7">
        <v>0</v>
      </c>
      <c r="T10" s="7">
        <v>0</v>
      </c>
      <c r="V10" s="9"/>
      <c r="W10" s="10">
        <f t="shared" si="5"/>
        <v>89</v>
      </c>
      <c r="X10" s="10">
        <f t="shared" si="6"/>
        <v>112.32403448275861</v>
      </c>
      <c r="Z10" s="20">
        <f t="shared" si="0"/>
        <v>147.03684210526316</v>
      </c>
      <c r="AA10" s="20">
        <f t="shared" si="1"/>
        <v>155.35</v>
      </c>
      <c r="AB10" s="20">
        <f t="shared" si="2"/>
        <v>135.59</v>
      </c>
      <c r="AC10" s="20">
        <f t="shared" si="3"/>
        <v>137.47499999999999</v>
      </c>
      <c r="AD10" s="20">
        <f t="shared" si="4"/>
        <v>133.20517241379309</v>
      </c>
    </row>
    <row r="11" spans="1:30" s="7" customFormat="1" ht="18" x14ac:dyDescent="0.2">
      <c r="A11" s="26" t="s">
        <v>174</v>
      </c>
      <c r="B11" s="13"/>
      <c r="C11" s="9">
        <v>10</v>
      </c>
      <c r="D11" s="9">
        <v>10</v>
      </c>
      <c r="E11" s="9">
        <v>3</v>
      </c>
      <c r="F11" s="9">
        <v>9</v>
      </c>
      <c r="G11" s="9">
        <v>4</v>
      </c>
      <c r="H11" s="9">
        <v>10</v>
      </c>
      <c r="I11" s="9">
        <v>10</v>
      </c>
      <c r="J11" s="9">
        <v>10</v>
      </c>
      <c r="K11" s="9">
        <v>9</v>
      </c>
      <c r="L11" s="9">
        <v>5</v>
      </c>
      <c r="M11" s="9">
        <v>0</v>
      </c>
      <c r="N11" s="9">
        <v>8</v>
      </c>
      <c r="O11" s="7">
        <v>2</v>
      </c>
      <c r="P11" s="7">
        <v>3</v>
      </c>
      <c r="Q11" s="7">
        <v>3</v>
      </c>
      <c r="R11" s="7">
        <v>2</v>
      </c>
      <c r="S11" s="7">
        <v>0</v>
      </c>
      <c r="T11" s="7">
        <v>0</v>
      </c>
      <c r="V11" s="9"/>
      <c r="W11" s="10">
        <f t="shared" si="5"/>
        <v>98</v>
      </c>
      <c r="X11" s="10">
        <f t="shared" si="6"/>
        <v>109.2195</v>
      </c>
      <c r="Z11" s="20">
        <f t="shared" si="0"/>
        <v>147.51578947368421</v>
      </c>
      <c r="AA11" s="20">
        <f t="shared" si="1"/>
        <v>128.05000000000001</v>
      </c>
      <c r="AB11" s="20">
        <f t="shared" si="2"/>
        <v>139.685</v>
      </c>
      <c r="AC11" s="20">
        <f t="shared" si="3"/>
        <v>141.86249999999998</v>
      </c>
      <c r="AD11" s="20">
        <f t="shared" si="4"/>
        <v>136.5</v>
      </c>
    </row>
    <row r="12" spans="1:30" s="7" customFormat="1" ht="18" x14ac:dyDescent="0.2">
      <c r="A12" s="26" t="s">
        <v>175</v>
      </c>
      <c r="B12" s="13"/>
      <c r="C12" s="9">
        <v>9</v>
      </c>
      <c r="D12" s="9">
        <v>5</v>
      </c>
      <c r="E12" s="9">
        <v>9</v>
      </c>
      <c r="F12" s="9">
        <v>5</v>
      </c>
      <c r="G12" s="9">
        <v>7</v>
      </c>
      <c r="H12" s="9">
        <v>4</v>
      </c>
      <c r="I12" s="9">
        <v>3</v>
      </c>
      <c r="J12" s="9">
        <v>5</v>
      </c>
      <c r="K12" s="9">
        <v>7</v>
      </c>
      <c r="L12" s="9">
        <v>10</v>
      </c>
      <c r="M12" s="9">
        <v>0</v>
      </c>
      <c r="N12" s="9">
        <v>10</v>
      </c>
      <c r="O12" s="7">
        <v>4</v>
      </c>
      <c r="P12" s="7">
        <v>3</v>
      </c>
      <c r="Q12" s="7">
        <v>1</v>
      </c>
      <c r="R12" s="7">
        <v>5</v>
      </c>
      <c r="S12" s="7">
        <v>0</v>
      </c>
      <c r="T12" s="7">
        <v>0</v>
      </c>
      <c r="V12" s="9"/>
      <c r="W12" s="10">
        <f t="shared" si="5"/>
        <v>87</v>
      </c>
      <c r="X12" s="10">
        <f t="shared" si="6"/>
        <v>105.44770689655172</v>
      </c>
      <c r="Z12" s="20">
        <f t="shared" si="0"/>
        <v>136.02105263157895</v>
      </c>
      <c r="AA12" s="20">
        <f t="shared" si="1"/>
        <v>132.6</v>
      </c>
      <c r="AB12" s="20">
        <f t="shared" si="2"/>
        <v>136.04500000000002</v>
      </c>
      <c r="AC12" s="20">
        <f t="shared" si="3"/>
        <v>128.21250000000001</v>
      </c>
      <c r="AD12" s="20">
        <f t="shared" si="4"/>
        <v>130.38103448275862</v>
      </c>
    </row>
    <row r="13" spans="1:30" s="7" customFormat="1" ht="18" x14ac:dyDescent="0.2">
      <c r="A13" s="26" t="s">
        <v>176</v>
      </c>
      <c r="B13" s="13"/>
      <c r="C13" s="9">
        <v>10</v>
      </c>
      <c r="D13" s="9">
        <v>8</v>
      </c>
      <c r="E13" s="9">
        <v>8</v>
      </c>
      <c r="F13" s="9">
        <v>7</v>
      </c>
      <c r="G13" s="9">
        <v>7</v>
      </c>
      <c r="H13" s="9">
        <v>5</v>
      </c>
      <c r="I13" s="9">
        <v>3</v>
      </c>
      <c r="J13" s="9">
        <v>10</v>
      </c>
      <c r="K13" s="9">
        <v>8</v>
      </c>
      <c r="L13" s="9">
        <v>5</v>
      </c>
      <c r="M13" s="9">
        <v>2</v>
      </c>
      <c r="N13" s="9">
        <v>10</v>
      </c>
      <c r="O13" s="7">
        <v>2</v>
      </c>
      <c r="P13" s="7">
        <v>1</v>
      </c>
      <c r="Q13" s="7">
        <v>4</v>
      </c>
      <c r="R13" s="7">
        <v>6</v>
      </c>
      <c r="S13" s="7">
        <v>0</v>
      </c>
      <c r="T13" s="7">
        <v>0</v>
      </c>
      <c r="V13" s="9"/>
      <c r="W13" s="10">
        <f t="shared" si="5"/>
        <v>96</v>
      </c>
      <c r="X13" s="10">
        <f t="shared" si="6"/>
        <v>111.29367241379312</v>
      </c>
      <c r="Z13" s="20">
        <f t="shared" si="0"/>
        <v>152.78421052631577</v>
      </c>
      <c r="AA13" s="20">
        <f t="shared" si="1"/>
        <v>142.35</v>
      </c>
      <c r="AB13" s="20">
        <f t="shared" si="2"/>
        <v>141.505</v>
      </c>
      <c r="AC13" s="20">
        <f t="shared" si="3"/>
        <v>138.9375</v>
      </c>
      <c r="AD13" s="20">
        <f t="shared" si="4"/>
        <v>133.67586206896553</v>
      </c>
    </row>
    <row r="14" spans="1:30" s="7" customFormat="1" ht="18" x14ac:dyDescent="0.2">
      <c r="A14" s="26" t="s">
        <v>177</v>
      </c>
      <c r="B14" s="13"/>
      <c r="C14" s="9">
        <v>8</v>
      </c>
      <c r="D14" s="9">
        <v>8</v>
      </c>
      <c r="E14" s="9">
        <v>5</v>
      </c>
      <c r="F14" s="9">
        <v>9</v>
      </c>
      <c r="G14" s="9">
        <v>7</v>
      </c>
      <c r="H14" s="9">
        <v>7</v>
      </c>
      <c r="I14" s="9">
        <v>10</v>
      </c>
      <c r="J14" s="9">
        <v>7</v>
      </c>
      <c r="K14" s="9">
        <v>3</v>
      </c>
      <c r="L14" s="9">
        <v>10</v>
      </c>
      <c r="M14" s="9">
        <v>8</v>
      </c>
      <c r="N14" s="9">
        <v>10</v>
      </c>
      <c r="O14" s="7">
        <v>1</v>
      </c>
      <c r="P14" s="7">
        <v>1</v>
      </c>
      <c r="Q14" s="7">
        <v>8</v>
      </c>
      <c r="R14" s="7">
        <v>10</v>
      </c>
      <c r="S14" s="7">
        <v>4</v>
      </c>
      <c r="T14" s="7">
        <v>0</v>
      </c>
      <c r="V14" s="9"/>
      <c r="W14" s="10">
        <f t="shared" si="5"/>
        <v>116</v>
      </c>
      <c r="X14" s="10">
        <f t="shared" si="6"/>
        <v>142.10905172413794</v>
      </c>
      <c r="Z14" s="20">
        <f t="shared" si="0"/>
        <v>170.98421052631579</v>
      </c>
      <c r="AA14" s="20">
        <f t="shared" si="1"/>
        <v>169</v>
      </c>
      <c r="AB14" s="20">
        <f t="shared" si="2"/>
        <v>184.27500000000001</v>
      </c>
      <c r="AC14" s="20">
        <f t="shared" si="3"/>
        <v>177.9375</v>
      </c>
      <c r="AD14" s="20">
        <f t="shared" si="4"/>
        <v>179.33275862068965</v>
      </c>
    </row>
    <row r="15" spans="1:30" s="7" customFormat="1" ht="18" x14ac:dyDescent="0.2">
      <c r="A15" s="26" t="s">
        <v>178</v>
      </c>
      <c r="B15" s="13"/>
      <c r="C15" s="9">
        <v>9</v>
      </c>
      <c r="D15" s="9">
        <v>10</v>
      </c>
      <c r="E15" s="9">
        <v>4</v>
      </c>
      <c r="F15" s="9">
        <v>10</v>
      </c>
      <c r="G15" s="9">
        <v>9</v>
      </c>
      <c r="H15" s="9">
        <v>10</v>
      </c>
      <c r="I15" s="9">
        <v>8</v>
      </c>
      <c r="J15" s="9">
        <v>10</v>
      </c>
      <c r="K15" s="9">
        <v>10</v>
      </c>
      <c r="L15" s="9">
        <v>6</v>
      </c>
      <c r="M15" s="9">
        <v>8</v>
      </c>
      <c r="N15" s="9">
        <v>8</v>
      </c>
      <c r="O15" s="7">
        <v>6</v>
      </c>
      <c r="P15" s="7">
        <v>4</v>
      </c>
      <c r="Q15" s="7">
        <v>10</v>
      </c>
      <c r="R15" s="7">
        <v>5</v>
      </c>
      <c r="S15" s="7">
        <v>8</v>
      </c>
      <c r="T15" s="7">
        <v>0</v>
      </c>
      <c r="V15" s="9"/>
      <c r="W15" s="10">
        <f t="shared" si="5"/>
        <v>135</v>
      </c>
      <c r="X15" s="10">
        <f t="shared" si="6"/>
        <v>169.99651724137931</v>
      </c>
      <c r="Z15" s="20">
        <f t="shared" si="0"/>
        <v>212.65263157894736</v>
      </c>
      <c r="AA15" s="20">
        <f t="shared" si="1"/>
        <v>210.6</v>
      </c>
      <c r="AB15" s="20">
        <f t="shared" si="2"/>
        <v>212.03</v>
      </c>
      <c r="AC15" s="20">
        <f t="shared" si="3"/>
        <v>217.42499999999998</v>
      </c>
      <c r="AD15" s="20">
        <f t="shared" si="4"/>
        <v>209.92758620689656</v>
      </c>
    </row>
    <row r="16" spans="1:30" s="7" customFormat="1" ht="18" x14ac:dyDescent="0.2">
      <c r="A16" s="26" t="s">
        <v>179</v>
      </c>
      <c r="B16" s="13"/>
      <c r="C16" s="9">
        <v>9</v>
      </c>
      <c r="D16" s="9">
        <v>6</v>
      </c>
      <c r="E16" s="9">
        <v>6</v>
      </c>
      <c r="F16" s="9">
        <v>8</v>
      </c>
      <c r="G16" s="9">
        <v>5</v>
      </c>
      <c r="H16" s="9">
        <v>9</v>
      </c>
      <c r="I16" s="9">
        <v>3</v>
      </c>
      <c r="J16" s="9">
        <v>10</v>
      </c>
      <c r="K16" s="9">
        <v>10</v>
      </c>
      <c r="L16" s="9">
        <v>7</v>
      </c>
      <c r="M16" s="9">
        <v>6</v>
      </c>
      <c r="N16" s="9">
        <v>7</v>
      </c>
      <c r="O16" s="7">
        <v>4</v>
      </c>
      <c r="P16" s="7">
        <v>7</v>
      </c>
      <c r="Q16" s="7">
        <v>8</v>
      </c>
      <c r="R16" s="7">
        <v>10</v>
      </c>
      <c r="S16" s="7">
        <v>0</v>
      </c>
      <c r="T16" s="7">
        <v>0</v>
      </c>
      <c r="V16" s="9"/>
      <c r="W16" s="10">
        <f t="shared" si="5"/>
        <v>115</v>
      </c>
      <c r="X16" s="10">
        <f t="shared" si="6"/>
        <v>143.59575862068965</v>
      </c>
      <c r="Z16" s="20">
        <f t="shared" si="0"/>
        <v>178.16842105263157</v>
      </c>
      <c r="AA16" s="20">
        <f t="shared" si="1"/>
        <v>188.5</v>
      </c>
      <c r="AB16" s="20">
        <f t="shared" si="2"/>
        <v>178.815</v>
      </c>
      <c r="AC16" s="20">
        <f t="shared" si="3"/>
        <v>177.45</v>
      </c>
      <c r="AD16" s="20">
        <f t="shared" si="4"/>
        <v>173.21379310344827</v>
      </c>
    </row>
    <row r="17" spans="1:30" s="7" customFormat="1" ht="18" x14ac:dyDescent="0.2">
      <c r="A17" s="26" t="s">
        <v>180</v>
      </c>
      <c r="B17" s="13"/>
      <c r="C17" s="9">
        <v>9</v>
      </c>
      <c r="D17" s="9">
        <v>9</v>
      </c>
      <c r="E17" s="9">
        <v>4</v>
      </c>
      <c r="F17" s="9">
        <v>9</v>
      </c>
      <c r="G17" s="9">
        <v>9</v>
      </c>
      <c r="H17" s="9">
        <v>10</v>
      </c>
      <c r="I17" s="9">
        <v>8</v>
      </c>
      <c r="J17" s="9">
        <v>10</v>
      </c>
      <c r="K17" s="9">
        <v>10</v>
      </c>
      <c r="L17" s="9">
        <v>10</v>
      </c>
      <c r="M17" s="9">
        <v>0</v>
      </c>
      <c r="N17" s="9">
        <v>10</v>
      </c>
      <c r="O17" s="7">
        <v>9</v>
      </c>
      <c r="P17" s="7">
        <v>10</v>
      </c>
      <c r="Q17" s="7">
        <v>10</v>
      </c>
      <c r="R17" s="7">
        <v>10</v>
      </c>
      <c r="S17" s="7">
        <v>7</v>
      </c>
      <c r="T17" s="7">
        <v>0</v>
      </c>
      <c r="V17" s="9"/>
      <c r="W17" s="10">
        <f t="shared" si="5"/>
        <v>144</v>
      </c>
      <c r="X17" s="10">
        <f t="shared" si="6"/>
        <v>182.93039655172416</v>
      </c>
      <c r="Z17" s="20">
        <f t="shared" si="0"/>
        <v>232.28947368421052</v>
      </c>
      <c r="AA17" s="20">
        <f t="shared" si="1"/>
        <v>225.55</v>
      </c>
      <c r="AB17" s="20">
        <f t="shared" si="2"/>
        <v>230.23000000000002</v>
      </c>
      <c r="AC17" s="20">
        <f t="shared" si="3"/>
        <v>230.58750000000001</v>
      </c>
      <c r="AD17" s="20">
        <f t="shared" si="4"/>
        <v>228.2844827586207</v>
      </c>
    </row>
    <row r="18" spans="1:30" s="7" customFormat="1" ht="18" x14ac:dyDescent="0.2">
      <c r="A18" s="26" t="s">
        <v>181</v>
      </c>
      <c r="B18" s="13"/>
      <c r="C18" s="9">
        <v>7</v>
      </c>
      <c r="D18" s="9">
        <v>9</v>
      </c>
      <c r="E18" s="9">
        <v>5</v>
      </c>
      <c r="F18" s="9">
        <v>10</v>
      </c>
      <c r="G18" s="9">
        <v>7</v>
      </c>
      <c r="H18" s="9">
        <v>8</v>
      </c>
      <c r="I18" s="9">
        <v>5</v>
      </c>
      <c r="J18" s="9">
        <v>8</v>
      </c>
      <c r="K18" s="9">
        <v>10</v>
      </c>
      <c r="L18" s="9">
        <v>7</v>
      </c>
      <c r="M18" s="9">
        <v>7</v>
      </c>
      <c r="N18" s="9">
        <v>8</v>
      </c>
      <c r="O18" s="7">
        <v>5</v>
      </c>
      <c r="P18" s="7">
        <v>8</v>
      </c>
      <c r="Q18" s="7">
        <v>9</v>
      </c>
      <c r="R18" s="7">
        <v>8</v>
      </c>
      <c r="S18" s="7">
        <v>4</v>
      </c>
      <c r="T18" s="7">
        <v>0</v>
      </c>
      <c r="V18" s="9"/>
      <c r="W18" s="10">
        <f t="shared" si="5"/>
        <v>125</v>
      </c>
      <c r="X18" s="10">
        <f t="shared" si="6"/>
        <v>159.60301724137929</v>
      </c>
      <c r="Z18" s="20">
        <f t="shared" si="0"/>
        <v>198.28421052631577</v>
      </c>
      <c r="AA18" s="20">
        <f t="shared" si="1"/>
        <v>203.45000000000002</v>
      </c>
      <c r="AB18" s="20">
        <f t="shared" si="2"/>
        <v>197.92500000000001</v>
      </c>
      <c r="AC18" s="20">
        <f t="shared" si="3"/>
        <v>200.36249999999998</v>
      </c>
      <c r="AD18" s="20">
        <f t="shared" si="4"/>
        <v>196.27758620689656</v>
      </c>
    </row>
    <row r="19" spans="1:30" ht="18" x14ac:dyDescent="0.2">
      <c r="A19" s="26" t="s">
        <v>182</v>
      </c>
      <c r="B19" s="13"/>
      <c r="C19" s="9">
        <v>5</v>
      </c>
      <c r="D19" s="9">
        <v>5</v>
      </c>
      <c r="E19" s="9">
        <v>8</v>
      </c>
      <c r="F19" s="9">
        <v>9</v>
      </c>
      <c r="G19" s="9">
        <v>8</v>
      </c>
      <c r="H19" s="9">
        <v>8</v>
      </c>
      <c r="I19" s="9">
        <v>6</v>
      </c>
      <c r="J19" s="9">
        <v>5</v>
      </c>
      <c r="K19" s="9">
        <v>8</v>
      </c>
      <c r="L19" s="9">
        <v>5</v>
      </c>
      <c r="M19" s="9">
        <v>8</v>
      </c>
      <c r="N19" s="9">
        <v>9</v>
      </c>
      <c r="O19" s="7">
        <v>6</v>
      </c>
      <c r="P19" s="7">
        <v>8</v>
      </c>
      <c r="Q19" s="7">
        <v>8</v>
      </c>
      <c r="R19" s="7">
        <v>6</v>
      </c>
      <c r="S19" s="7">
        <v>2</v>
      </c>
      <c r="T19" s="7">
        <v>0</v>
      </c>
      <c r="V19" s="9"/>
      <c r="W19" s="10">
        <f t="shared" si="5"/>
        <v>114</v>
      </c>
      <c r="X19" s="10">
        <f t="shared" si="6"/>
        <v>150.91139655172412</v>
      </c>
      <c r="Z19" s="20">
        <f t="shared" si="0"/>
        <v>182</v>
      </c>
      <c r="AA19" s="20">
        <f t="shared" si="1"/>
        <v>189.15</v>
      </c>
      <c r="AB19" s="20">
        <f t="shared" si="2"/>
        <v>187.46</v>
      </c>
      <c r="AC19" s="20">
        <f t="shared" si="3"/>
        <v>190.61249999999998</v>
      </c>
      <c r="AD19" s="20">
        <f t="shared" si="4"/>
        <v>187.33448275862068</v>
      </c>
    </row>
    <row r="20" spans="1:30" ht="18" x14ac:dyDescent="0.2">
      <c r="A20" s="26" t="s">
        <v>183</v>
      </c>
      <c r="B20" s="13"/>
      <c r="C20" s="9">
        <v>9</v>
      </c>
      <c r="D20" s="9">
        <v>9</v>
      </c>
      <c r="E20" s="9">
        <v>3</v>
      </c>
      <c r="F20" s="9">
        <v>6</v>
      </c>
      <c r="G20" s="9">
        <v>4</v>
      </c>
      <c r="H20" s="9">
        <v>8</v>
      </c>
      <c r="I20" s="9">
        <v>7</v>
      </c>
      <c r="J20" s="9">
        <v>10</v>
      </c>
      <c r="K20" s="9">
        <v>7</v>
      </c>
      <c r="L20" s="9">
        <v>5</v>
      </c>
      <c r="M20" s="9">
        <v>3</v>
      </c>
      <c r="N20" s="9">
        <v>9</v>
      </c>
      <c r="O20" s="7">
        <v>2</v>
      </c>
      <c r="P20" s="7">
        <v>2</v>
      </c>
      <c r="Q20" s="7">
        <v>3</v>
      </c>
      <c r="R20" s="7">
        <v>10</v>
      </c>
      <c r="S20" s="7">
        <v>0</v>
      </c>
      <c r="T20" s="7">
        <v>0</v>
      </c>
      <c r="V20" s="9"/>
      <c r="W20" s="10">
        <f t="shared" si="5"/>
        <v>97</v>
      </c>
      <c r="X20" s="10">
        <f t="shared" si="6"/>
        <v>111.15381034482759</v>
      </c>
      <c r="Z20" s="20">
        <f t="shared" si="0"/>
        <v>145.6</v>
      </c>
      <c r="AA20" s="20">
        <f t="shared" si="1"/>
        <v>139.75</v>
      </c>
      <c r="AB20" s="20">
        <f t="shared" si="2"/>
        <v>141.96</v>
      </c>
      <c r="AC20" s="20">
        <f t="shared" si="3"/>
        <v>139.91249999999999</v>
      </c>
      <c r="AD20" s="20">
        <f t="shared" si="4"/>
        <v>134.14655172413794</v>
      </c>
    </row>
    <row r="21" spans="1:30" ht="18" x14ac:dyDescent="0.2">
      <c r="A21" s="26" t="s">
        <v>184</v>
      </c>
      <c r="B21" s="13"/>
      <c r="C21" s="9">
        <v>7</v>
      </c>
      <c r="D21" s="9">
        <v>4</v>
      </c>
      <c r="E21" s="9">
        <v>10</v>
      </c>
      <c r="F21" s="9">
        <v>6</v>
      </c>
      <c r="G21" s="9">
        <v>10</v>
      </c>
      <c r="H21" s="9">
        <v>7</v>
      </c>
      <c r="I21" s="9">
        <v>5</v>
      </c>
      <c r="J21" s="9">
        <v>6</v>
      </c>
      <c r="K21" s="9">
        <v>10</v>
      </c>
      <c r="L21" s="9">
        <v>2</v>
      </c>
      <c r="M21" s="9">
        <v>10</v>
      </c>
      <c r="N21" s="9">
        <v>5</v>
      </c>
      <c r="O21" s="7">
        <v>10</v>
      </c>
      <c r="P21" s="7">
        <v>10</v>
      </c>
      <c r="Q21" s="7">
        <v>9</v>
      </c>
      <c r="R21" s="7">
        <v>7</v>
      </c>
      <c r="S21" s="7">
        <v>5</v>
      </c>
      <c r="T21" s="7">
        <v>0</v>
      </c>
      <c r="V21" s="9"/>
      <c r="W21" s="10">
        <f t="shared" si="5"/>
        <v>123</v>
      </c>
      <c r="X21" s="10">
        <f t="shared" si="6"/>
        <v>169.1391896551724</v>
      </c>
      <c r="Z21" s="20">
        <f t="shared" si="0"/>
        <v>205.46842105263158</v>
      </c>
      <c r="AA21" s="20">
        <f t="shared" si="1"/>
        <v>222.3</v>
      </c>
      <c r="AB21" s="20">
        <f t="shared" si="2"/>
        <v>205.20500000000001</v>
      </c>
      <c r="AC21" s="20">
        <f t="shared" si="3"/>
        <v>211.08750000000001</v>
      </c>
      <c r="AD21" s="20">
        <f t="shared" si="4"/>
        <v>207.10344827586206</v>
      </c>
    </row>
    <row r="22" spans="1:30" ht="18" x14ac:dyDescent="0.2">
      <c r="A22" s="26" t="s">
        <v>185</v>
      </c>
      <c r="B22" s="13"/>
      <c r="C22" s="9">
        <v>8</v>
      </c>
      <c r="D22" s="9">
        <v>5</v>
      </c>
      <c r="E22" s="9">
        <v>3</v>
      </c>
      <c r="F22" s="9">
        <v>7</v>
      </c>
      <c r="G22" s="9">
        <v>4</v>
      </c>
      <c r="H22" s="9">
        <v>10</v>
      </c>
      <c r="I22" s="9">
        <v>7</v>
      </c>
      <c r="J22" s="9">
        <v>7</v>
      </c>
      <c r="K22" s="9">
        <v>9</v>
      </c>
      <c r="L22" s="9">
        <v>10</v>
      </c>
      <c r="M22" s="9">
        <v>10</v>
      </c>
      <c r="N22" s="9">
        <v>5</v>
      </c>
      <c r="O22" s="7">
        <v>2</v>
      </c>
      <c r="P22" s="7">
        <v>3</v>
      </c>
      <c r="Q22" s="7">
        <v>8</v>
      </c>
      <c r="R22" s="7">
        <v>10</v>
      </c>
      <c r="S22" s="7">
        <v>4</v>
      </c>
      <c r="T22" s="7">
        <v>0</v>
      </c>
      <c r="V22" s="9"/>
      <c r="W22" s="10">
        <f t="shared" si="5"/>
        <v>112</v>
      </c>
      <c r="X22" s="10">
        <f t="shared" si="6"/>
        <v>143.03944827586207</v>
      </c>
      <c r="Z22" s="20">
        <f t="shared" si="0"/>
        <v>161.40526315789472</v>
      </c>
      <c r="AA22" s="20">
        <f t="shared" si="1"/>
        <v>182</v>
      </c>
      <c r="AB22" s="20">
        <f t="shared" si="2"/>
        <v>180.18</v>
      </c>
      <c r="AC22" s="20">
        <f t="shared" si="3"/>
        <v>177.45</v>
      </c>
      <c r="AD22" s="20">
        <f t="shared" si="4"/>
        <v>175.56724137931033</v>
      </c>
    </row>
    <row r="23" spans="1:30" ht="15.75" customHeight="1" x14ac:dyDescent="0.2">
      <c r="B23" s="1"/>
      <c r="C23" s="1"/>
      <c r="E23" s="1"/>
      <c r="S23" s="2"/>
    </row>
    <row r="24" spans="1:30" ht="15.75" customHeight="1" thickBot="1" x14ac:dyDescent="0.25">
      <c r="A24" s="4" t="s">
        <v>40</v>
      </c>
      <c r="B24" s="4" t="s">
        <v>203</v>
      </c>
      <c r="C24" s="4" t="s">
        <v>204</v>
      </c>
      <c r="D24" s="4" t="s">
        <v>205</v>
      </c>
      <c r="E24" s="4" t="s">
        <v>206</v>
      </c>
      <c r="F24" s="4" t="s">
        <v>207</v>
      </c>
      <c r="H24" s="19" t="s">
        <v>119</v>
      </c>
      <c r="J24" s="4" t="s">
        <v>8</v>
      </c>
      <c r="K24" s="4" t="s">
        <v>9</v>
      </c>
      <c r="L24" s="4" t="s">
        <v>10</v>
      </c>
      <c r="M24" s="4" t="s">
        <v>11</v>
      </c>
      <c r="N24" s="4" t="s">
        <v>12</v>
      </c>
      <c r="O24" s="4" t="s">
        <v>13</v>
      </c>
      <c r="P24" s="4" t="s">
        <v>17</v>
      </c>
      <c r="Q24" s="4" t="s">
        <v>18</v>
      </c>
      <c r="R24" s="4" t="s">
        <v>19</v>
      </c>
      <c r="S24" s="4" t="s">
        <v>20</v>
      </c>
      <c r="T24" s="4" t="s">
        <v>21</v>
      </c>
    </row>
    <row r="25" spans="1:30" ht="15.75" customHeight="1" thickTop="1" x14ac:dyDescent="0.2">
      <c r="A25" s="4" t="s">
        <v>122</v>
      </c>
      <c r="B25" s="3" t="s">
        <v>5</v>
      </c>
      <c r="C25" s="3" t="s">
        <v>4</v>
      </c>
      <c r="D25" s="3" t="s">
        <v>3</v>
      </c>
      <c r="E25" s="3" t="s">
        <v>4</v>
      </c>
      <c r="F25" s="3" t="s">
        <v>4</v>
      </c>
      <c r="H25" s="18">
        <f>SUM(B45:F45)</f>
        <v>5</v>
      </c>
      <c r="J25" s="4" t="s">
        <v>69</v>
      </c>
      <c r="O25" s="4" t="s">
        <v>70</v>
      </c>
      <c r="T25" s="4" t="s">
        <v>71</v>
      </c>
    </row>
    <row r="26" spans="1:30" ht="15.75" customHeight="1" x14ac:dyDescent="0.2">
      <c r="A26" s="4" t="s">
        <v>56</v>
      </c>
      <c r="B26" s="3" t="s">
        <v>6</v>
      </c>
      <c r="C26" s="3" t="s">
        <v>5</v>
      </c>
      <c r="D26" s="3" t="s">
        <v>5</v>
      </c>
      <c r="E26" s="3" t="s">
        <v>5</v>
      </c>
      <c r="F26" s="3" t="s">
        <v>5</v>
      </c>
      <c r="H26" s="18">
        <f t="shared" ref="H26:H42" si="7">SUM(B46:F46)</f>
        <v>4</v>
      </c>
      <c r="J26" s="4" t="s">
        <v>72</v>
      </c>
      <c r="O26" s="4" t="s">
        <v>73</v>
      </c>
      <c r="T26" s="4" t="s">
        <v>74</v>
      </c>
    </row>
    <row r="27" spans="1:30" ht="15.75" customHeight="1" x14ac:dyDescent="0.2">
      <c r="A27" s="4" t="s">
        <v>41</v>
      </c>
      <c r="B27" s="3" t="s">
        <v>7</v>
      </c>
      <c r="C27" s="3" t="s">
        <v>4</v>
      </c>
      <c r="D27" s="3" t="s">
        <v>3</v>
      </c>
      <c r="E27" s="3" t="s">
        <v>4</v>
      </c>
      <c r="F27" s="3" t="s">
        <v>3</v>
      </c>
      <c r="H27" s="18">
        <f t="shared" si="7"/>
        <v>7.5</v>
      </c>
      <c r="J27" s="4" t="s">
        <v>103</v>
      </c>
      <c r="O27" s="4" t="s">
        <v>75</v>
      </c>
      <c r="T27" s="4" t="s">
        <v>76</v>
      </c>
    </row>
    <row r="28" spans="1:30" ht="15.75" customHeight="1" x14ac:dyDescent="0.2">
      <c r="A28" s="4" t="s">
        <v>42</v>
      </c>
      <c r="B28" s="3" t="s">
        <v>3</v>
      </c>
      <c r="C28" s="3" t="s">
        <v>4</v>
      </c>
      <c r="D28" s="3" t="s">
        <v>3</v>
      </c>
      <c r="E28" s="3" t="s">
        <v>3</v>
      </c>
      <c r="F28" s="3" t="s">
        <v>3</v>
      </c>
      <c r="H28" s="18">
        <f t="shared" si="7"/>
        <v>7</v>
      </c>
      <c r="J28" s="4" t="s">
        <v>104</v>
      </c>
      <c r="O28" s="4" t="s">
        <v>105</v>
      </c>
      <c r="T28" s="4" t="s">
        <v>77</v>
      </c>
    </row>
    <row r="29" spans="1:30" ht="15.75" customHeight="1" x14ac:dyDescent="0.2">
      <c r="A29" s="4" t="s">
        <v>43</v>
      </c>
      <c r="B29" s="3" t="s">
        <v>6</v>
      </c>
      <c r="C29" s="3" t="s">
        <v>6</v>
      </c>
      <c r="D29" s="3" t="s">
        <v>7</v>
      </c>
      <c r="E29" s="3" t="s">
        <v>7</v>
      </c>
      <c r="F29" s="3" t="s">
        <v>7</v>
      </c>
      <c r="H29" s="18">
        <f t="shared" si="7"/>
        <v>11.5</v>
      </c>
      <c r="J29" s="4" t="s">
        <v>78</v>
      </c>
      <c r="O29" s="4" t="s">
        <v>79</v>
      </c>
      <c r="T29" s="4" t="s">
        <v>80</v>
      </c>
    </row>
    <row r="30" spans="1:30" ht="15.75" customHeight="1" x14ac:dyDescent="0.2">
      <c r="A30" s="4" t="s">
        <v>44</v>
      </c>
      <c r="B30" s="3" t="s">
        <v>5</v>
      </c>
      <c r="C30" s="3" t="s">
        <v>5</v>
      </c>
      <c r="D30" s="3" t="s">
        <v>3</v>
      </c>
      <c r="E30" s="3" t="s">
        <v>3</v>
      </c>
      <c r="F30" s="3" t="s">
        <v>4</v>
      </c>
      <c r="H30" s="18">
        <f t="shared" si="7"/>
        <v>5</v>
      </c>
      <c r="J30" s="4" t="s">
        <v>81</v>
      </c>
      <c r="O30" s="4" t="s">
        <v>82</v>
      </c>
      <c r="T30" s="4" t="s">
        <v>83</v>
      </c>
    </row>
    <row r="31" spans="1:30" ht="15.75" customHeight="1" x14ac:dyDescent="0.2">
      <c r="A31" s="4" t="s">
        <v>117</v>
      </c>
      <c r="B31" s="3" t="s">
        <v>3</v>
      </c>
      <c r="C31" s="3" t="s">
        <v>5</v>
      </c>
      <c r="D31" s="3" t="s">
        <v>6</v>
      </c>
      <c r="E31" s="3" t="s">
        <v>6</v>
      </c>
      <c r="F31" s="3" t="s">
        <v>7</v>
      </c>
      <c r="H31" s="18">
        <f t="shared" si="7"/>
        <v>8.5</v>
      </c>
      <c r="J31" s="4" t="s">
        <v>106</v>
      </c>
      <c r="O31" s="15" t="s">
        <v>107</v>
      </c>
      <c r="T31" s="4" t="s">
        <v>108</v>
      </c>
    </row>
    <row r="32" spans="1:30" ht="15.75" customHeight="1" x14ac:dyDescent="0.2">
      <c r="A32" s="4" t="s">
        <v>45</v>
      </c>
      <c r="B32" s="3" t="s">
        <v>7</v>
      </c>
      <c r="C32" s="3" t="s">
        <v>5</v>
      </c>
      <c r="D32" s="3" t="s">
        <v>5</v>
      </c>
      <c r="E32" s="3" t="s">
        <v>5</v>
      </c>
      <c r="F32" s="3" t="s">
        <v>5</v>
      </c>
      <c r="H32" s="18">
        <f t="shared" si="7"/>
        <v>4.5</v>
      </c>
      <c r="J32" s="4" t="s">
        <v>84</v>
      </c>
      <c r="O32" s="4">
        <v>4</v>
      </c>
      <c r="T32" s="4">
        <v>2</v>
      </c>
    </row>
    <row r="33" spans="1:20" ht="15.75" customHeight="1" x14ac:dyDescent="0.2">
      <c r="A33" s="4" t="s">
        <v>46</v>
      </c>
      <c r="B33" s="3" t="s">
        <v>6</v>
      </c>
      <c r="C33" s="3" t="s">
        <v>7</v>
      </c>
      <c r="D33" s="3" t="s">
        <v>6</v>
      </c>
      <c r="E33" s="3" t="s">
        <v>7</v>
      </c>
      <c r="F33" s="3" t="s">
        <v>6</v>
      </c>
      <c r="H33" s="18">
        <f t="shared" si="7"/>
        <v>11</v>
      </c>
      <c r="J33" s="4" t="s">
        <v>109</v>
      </c>
      <c r="M33" s="14"/>
      <c r="O33" s="4" t="s">
        <v>85</v>
      </c>
      <c r="T33" s="4" t="s">
        <v>208</v>
      </c>
    </row>
    <row r="34" spans="1:20" ht="15.75" customHeight="1" x14ac:dyDescent="0.2">
      <c r="A34" s="4" t="s">
        <v>47</v>
      </c>
      <c r="B34" s="3" t="s">
        <v>4</v>
      </c>
      <c r="C34" s="3" t="s">
        <v>4</v>
      </c>
      <c r="D34" s="3" t="s">
        <v>6</v>
      </c>
      <c r="E34" s="3" t="s">
        <v>4</v>
      </c>
      <c r="F34" s="3" t="s">
        <v>6</v>
      </c>
      <c r="H34" s="18">
        <f t="shared" si="7"/>
        <v>7</v>
      </c>
      <c r="J34" s="4" t="s">
        <v>86</v>
      </c>
      <c r="O34" s="4" t="s">
        <v>87</v>
      </c>
      <c r="T34" s="4" t="s">
        <v>88</v>
      </c>
    </row>
    <row r="35" spans="1:20" ht="15.75" customHeight="1" x14ac:dyDescent="0.2">
      <c r="A35" s="4" t="s">
        <v>48</v>
      </c>
      <c r="B35" s="3" t="s">
        <v>4</v>
      </c>
      <c r="C35" s="3" t="s">
        <v>6</v>
      </c>
      <c r="D35" s="3" t="s">
        <v>6</v>
      </c>
      <c r="E35" s="3" t="s">
        <v>6</v>
      </c>
      <c r="F35" s="3" t="s">
        <v>6</v>
      </c>
      <c r="H35" s="18">
        <f t="shared" si="7"/>
        <v>9</v>
      </c>
      <c r="J35" s="4" t="s">
        <v>89</v>
      </c>
      <c r="O35" s="4" t="s">
        <v>90</v>
      </c>
      <c r="T35" s="4" t="s">
        <v>91</v>
      </c>
    </row>
    <row r="36" spans="1:20" ht="15.75" customHeight="1" x14ac:dyDescent="0.2">
      <c r="A36" s="4" t="s">
        <v>49</v>
      </c>
      <c r="B36" s="3" t="s">
        <v>3</v>
      </c>
      <c r="C36" s="3" t="s">
        <v>5</v>
      </c>
      <c r="D36" s="3" t="s">
        <v>6</v>
      </c>
      <c r="E36" s="3" t="s">
        <v>6</v>
      </c>
      <c r="F36" s="3" t="s">
        <v>3</v>
      </c>
      <c r="H36" s="18">
        <f t="shared" si="7"/>
        <v>7.5</v>
      </c>
      <c r="J36" s="4" t="s">
        <v>92</v>
      </c>
      <c r="O36" s="4" t="s">
        <v>93</v>
      </c>
      <c r="T36" s="4" t="s">
        <v>110</v>
      </c>
    </row>
    <row r="37" spans="1:20" ht="15.75" customHeight="1" x14ac:dyDescent="0.2">
      <c r="A37" s="4" t="s">
        <v>50</v>
      </c>
      <c r="B37" s="3" t="s">
        <v>7</v>
      </c>
      <c r="C37" s="3" t="s">
        <v>6</v>
      </c>
      <c r="D37" s="3" t="s">
        <v>6</v>
      </c>
      <c r="E37" s="3" t="s">
        <v>6</v>
      </c>
      <c r="F37" s="3" t="s">
        <v>6</v>
      </c>
      <c r="H37" s="18">
        <f t="shared" si="7"/>
        <v>10.5</v>
      </c>
      <c r="J37" s="2" t="s">
        <v>94</v>
      </c>
      <c r="K37" s="2"/>
      <c r="L37" s="2"/>
      <c r="M37" s="2"/>
      <c r="N37" s="2"/>
      <c r="O37" s="4" t="s">
        <v>95</v>
      </c>
      <c r="T37" s="4" t="s">
        <v>111</v>
      </c>
    </row>
    <row r="38" spans="1:20" ht="15.75" customHeight="1" x14ac:dyDescent="0.2">
      <c r="A38" s="4" t="s">
        <v>51</v>
      </c>
      <c r="B38" s="3" t="s">
        <v>6</v>
      </c>
      <c r="C38" s="3" t="s">
        <v>3</v>
      </c>
      <c r="D38" s="3" t="s">
        <v>6</v>
      </c>
      <c r="E38" s="3" t="s">
        <v>6</v>
      </c>
      <c r="F38" s="3" t="s">
        <v>7</v>
      </c>
      <c r="H38" s="18">
        <f t="shared" si="7"/>
        <v>10</v>
      </c>
      <c r="J38" s="4" t="s">
        <v>112</v>
      </c>
      <c r="M38" s="2"/>
      <c r="N38" s="2"/>
      <c r="O38" s="4" t="s">
        <v>113</v>
      </c>
      <c r="T38" s="4" t="s">
        <v>114</v>
      </c>
    </row>
    <row r="39" spans="1:20" ht="15.75" customHeight="1" x14ac:dyDescent="0.2">
      <c r="A39" s="4" t="s">
        <v>52</v>
      </c>
      <c r="B39" s="3" t="s">
        <v>6</v>
      </c>
      <c r="C39" s="3" t="s">
        <v>3</v>
      </c>
      <c r="D39" s="3" t="s">
        <v>7</v>
      </c>
      <c r="E39" s="3" t="s">
        <v>7</v>
      </c>
      <c r="F39" s="3" t="s">
        <v>7</v>
      </c>
      <c r="H39" s="18">
        <f t="shared" si="7"/>
        <v>11</v>
      </c>
      <c r="J39" s="4" t="s">
        <v>115</v>
      </c>
      <c r="M39" s="2"/>
      <c r="N39" s="2"/>
      <c r="O39" s="4" t="s">
        <v>96</v>
      </c>
      <c r="T39" s="4" t="s">
        <v>116</v>
      </c>
    </row>
    <row r="40" spans="1:20" ht="15.75" customHeight="1" x14ac:dyDescent="0.2">
      <c r="A40" s="4" t="s">
        <v>53</v>
      </c>
      <c r="B40" s="3" t="s">
        <v>3</v>
      </c>
      <c r="C40" s="3" t="s">
        <v>6</v>
      </c>
      <c r="D40" s="3" t="s">
        <v>6</v>
      </c>
      <c r="E40" s="3" t="s">
        <v>3</v>
      </c>
      <c r="F40" s="3" t="s">
        <v>3</v>
      </c>
      <c r="H40" s="18">
        <f t="shared" si="7"/>
        <v>8.5</v>
      </c>
      <c r="J40" s="4" t="s">
        <v>97</v>
      </c>
      <c r="L40" s="2"/>
      <c r="M40" s="2"/>
      <c r="N40" s="2"/>
      <c r="O40" s="4" t="s">
        <v>98</v>
      </c>
      <c r="T40" s="4" t="s">
        <v>99</v>
      </c>
    </row>
    <row r="41" spans="1:20" ht="15" customHeight="1" x14ac:dyDescent="0.2">
      <c r="A41" s="4" t="s">
        <v>118</v>
      </c>
      <c r="B41" s="3" t="s">
        <v>6</v>
      </c>
      <c r="C41" s="3" t="s">
        <v>4</v>
      </c>
      <c r="D41" s="3" t="s">
        <v>6</v>
      </c>
      <c r="E41" s="3" t="s">
        <v>6</v>
      </c>
      <c r="F41" s="3" t="s">
        <v>6</v>
      </c>
      <c r="H41" s="18">
        <f t="shared" si="7"/>
        <v>9</v>
      </c>
      <c r="J41" s="4" t="s">
        <v>100</v>
      </c>
      <c r="O41" s="4" t="s">
        <v>101</v>
      </c>
      <c r="T41" s="4" t="s">
        <v>102</v>
      </c>
    </row>
    <row r="42" spans="1:20" ht="15" customHeight="1" x14ac:dyDescent="0.2">
      <c r="A42" s="4" t="s">
        <v>54</v>
      </c>
      <c r="B42" s="3" t="s">
        <v>120</v>
      </c>
      <c r="C42" s="3" t="s">
        <v>120</v>
      </c>
      <c r="D42" s="3" t="s">
        <v>120</v>
      </c>
      <c r="E42" s="3" t="s">
        <v>120</v>
      </c>
      <c r="F42" s="3" t="s">
        <v>120</v>
      </c>
      <c r="H42" s="18">
        <f t="shared" si="7"/>
        <v>0</v>
      </c>
    </row>
    <row r="44" spans="1:20" ht="15" customHeight="1" x14ac:dyDescent="0.2">
      <c r="B44" s="4" t="s">
        <v>203</v>
      </c>
      <c r="C44" s="4" t="s">
        <v>204</v>
      </c>
      <c r="D44" s="4" t="s">
        <v>205</v>
      </c>
      <c r="E44" s="4" t="s">
        <v>206</v>
      </c>
      <c r="F44" s="4" t="s">
        <v>207</v>
      </c>
      <c r="H44" s="2" t="s">
        <v>1</v>
      </c>
      <c r="I44" s="2" t="s">
        <v>2</v>
      </c>
    </row>
    <row r="45" spans="1:20" ht="15" customHeight="1" x14ac:dyDescent="0.2">
      <c r="B45" s="2">
        <f t="shared" ref="B45:F54" si="8">VLOOKUP(B25,$H$45:$I$50,2,FALSE)</f>
        <v>0.5</v>
      </c>
      <c r="C45" s="2">
        <f t="shared" si="8"/>
        <v>1</v>
      </c>
      <c r="D45" s="2">
        <f t="shared" si="8"/>
        <v>1.5</v>
      </c>
      <c r="E45" s="2">
        <f t="shared" si="8"/>
        <v>1</v>
      </c>
      <c r="F45" s="2">
        <f t="shared" si="8"/>
        <v>1</v>
      </c>
      <c r="H45" s="2" t="s">
        <v>5</v>
      </c>
      <c r="I45" s="2">
        <v>0.5</v>
      </c>
    </row>
    <row r="46" spans="1:20" ht="15" customHeight="1" x14ac:dyDescent="0.2">
      <c r="B46" s="2">
        <f t="shared" si="8"/>
        <v>2</v>
      </c>
      <c r="C46" s="2">
        <f t="shared" si="8"/>
        <v>0.5</v>
      </c>
      <c r="D46" s="2">
        <f t="shared" si="8"/>
        <v>0.5</v>
      </c>
      <c r="E46" s="2">
        <f t="shared" si="8"/>
        <v>0.5</v>
      </c>
      <c r="F46" s="2">
        <f t="shared" si="8"/>
        <v>0.5</v>
      </c>
      <c r="H46" s="2" t="s">
        <v>4</v>
      </c>
      <c r="I46" s="2">
        <v>1</v>
      </c>
    </row>
    <row r="47" spans="1:20" ht="15" customHeight="1" x14ac:dyDescent="0.2">
      <c r="B47" s="2">
        <f t="shared" si="8"/>
        <v>2.5</v>
      </c>
      <c r="C47" s="2">
        <f t="shared" si="8"/>
        <v>1</v>
      </c>
      <c r="D47" s="2">
        <f t="shared" si="8"/>
        <v>1.5</v>
      </c>
      <c r="E47" s="2">
        <f t="shared" si="8"/>
        <v>1</v>
      </c>
      <c r="F47" s="2">
        <f t="shared" si="8"/>
        <v>1.5</v>
      </c>
      <c r="H47" s="2" t="s">
        <v>3</v>
      </c>
      <c r="I47" s="2">
        <v>1.5</v>
      </c>
    </row>
    <row r="48" spans="1:20" ht="15" customHeight="1" x14ac:dyDescent="0.2">
      <c r="B48" s="2">
        <f t="shared" si="8"/>
        <v>1.5</v>
      </c>
      <c r="C48" s="2">
        <f t="shared" si="8"/>
        <v>1</v>
      </c>
      <c r="D48" s="2">
        <f t="shared" si="8"/>
        <v>1.5</v>
      </c>
      <c r="E48" s="2">
        <f t="shared" si="8"/>
        <v>1.5</v>
      </c>
      <c r="F48" s="2">
        <f t="shared" si="8"/>
        <v>1.5</v>
      </c>
      <c r="H48" s="2" t="s">
        <v>6</v>
      </c>
      <c r="I48" s="2">
        <v>2</v>
      </c>
    </row>
    <row r="49" spans="2:9" ht="15" customHeight="1" x14ac:dyDescent="0.2">
      <c r="B49" s="2">
        <f t="shared" si="8"/>
        <v>2</v>
      </c>
      <c r="C49" s="2">
        <f t="shared" si="8"/>
        <v>2</v>
      </c>
      <c r="D49" s="2">
        <f t="shared" si="8"/>
        <v>2.5</v>
      </c>
      <c r="E49" s="2">
        <f t="shared" si="8"/>
        <v>2.5</v>
      </c>
      <c r="F49" s="2">
        <f t="shared" si="8"/>
        <v>2.5</v>
      </c>
      <c r="H49" s="2" t="s">
        <v>7</v>
      </c>
      <c r="I49" s="2">
        <v>2.5</v>
      </c>
    </row>
    <row r="50" spans="2:9" ht="15" customHeight="1" x14ac:dyDescent="0.2">
      <c r="B50" s="2">
        <f t="shared" si="8"/>
        <v>0.5</v>
      </c>
      <c r="C50" s="2">
        <f t="shared" si="8"/>
        <v>0.5</v>
      </c>
      <c r="D50" s="2">
        <f t="shared" si="8"/>
        <v>1.5</v>
      </c>
      <c r="E50" s="2">
        <f t="shared" si="8"/>
        <v>1.5</v>
      </c>
      <c r="F50" s="2">
        <f t="shared" si="8"/>
        <v>1</v>
      </c>
      <c r="H50" s="4" t="s">
        <v>120</v>
      </c>
      <c r="I50" s="4">
        <v>0</v>
      </c>
    </row>
    <row r="51" spans="2:9" ht="15" customHeight="1" x14ac:dyDescent="0.2">
      <c r="B51" s="2">
        <f t="shared" si="8"/>
        <v>1.5</v>
      </c>
      <c r="C51" s="2">
        <f t="shared" si="8"/>
        <v>0.5</v>
      </c>
      <c r="D51" s="2">
        <f t="shared" si="8"/>
        <v>2</v>
      </c>
      <c r="E51" s="2">
        <f t="shared" si="8"/>
        <v>2</v>
      </c>
      <c r="F51" s="2">
        <f t="shared" si="8"/>
        <v>2.5</v>
      </c>
    </row>
    <row r="52" spans="2:9" ht="15" customHeight="1" x14ac:dyDescent="0.2">
      <c r="B52" s="2">
        <f t="shared" si="8"/>
        <v>2.5</v>
      </c>
      <c r="C52" s="2">
        <f t="shared" si="8"/>
        <v>0.5</v>
      </c>
      <c r="D52" s="2">
        <f t="shared" si="8"/>
        <v>0.5</v>
      </c>
      <c r="E52" s="2">
        <f t="shared" si="8"/>
        <v>0.5</v>
      </c>
      <c r="F52" s="2">
        <f t="shared" si="8"/>
        <v>0.5</v>
      </c>
    </row>
    <row r="53" spans="2:9" ht="15" customHeight="1" x14ac:dyDescent="0.2">
      <c r="B53" s="2">
        <f t="shared" si="8"/>
        <v>2</v>
      </c>
      <c r="C53" s="2">
        <f t="shared" si="8"/>
        <v>2.5</v>
      </c>
      <c r="D53" s="2">
        <f t="shared" si="8"/>
        <v>2</v>
      </c>
      <c r="E53" s="2">
        <f t="shared" si="8"/>
        <v>2.5</v>
      </c>
      <c r="F53" s="2">
        <f t="shared" si="8"/>
        <v>2</v>
      </c>
    </row>
    <row r="54" spans="2:9" ht="15" customHeight="1" x14ac:dyDescent="0.2">
      <c r="B54" s="2">
        <f t="shared" si="8"/>
        <v>1</v>
      </c>
      <c r="C54" s="2">
        <f t="shared" si="8"/>
        <v>1</v>
      </c>
      <c r="D54" s="2">
        <f t="shared" si="8"/>
        <v>2</v>
      </c>
      <c r="E54" s="2">
        <f t="shared" si="8"/>
        <v>1</v>
      </c>
      <c r="F54" s="2">
        <f t="shared" si="8"/>
        <v>2</v>
      </c>
    </row>
    <row r="55" spans="2:9" ht="15" customHeight="1" x14ac:dyDescent="0.2">
      <c r="B55" s="2">
        <f t="shared" ref="B55:F64" si="9">VLOOKUP(B35,$H$45:$I$50,2,FALSE)</f>
        <v>1</v>
      </c>
      <c r="C55" s="2">
        <f t="shared" si="9"/>
        <v>2</v>
      </c>
      <c r="D55" s="2">
        <f t="shared" si="9"/>
        <v>2</v>
      </c>
      <c r="E55" s="2">
        <f t="shared" si="9"/>
        <v>2</v>
      </c>
      <c r="F55" s="2">
        <f t="shared" si="9"/>
        <v>2</v>
      </c>
    </row>
    <row r="56" spans="2:9" ht="15" customHeight="1" x14ac:dyDescent="0.2">
      <c r="B56" s="2">
        <f t="shared" si="9"/>
        <v>1.5</v>
      </c>
      <c r="C56" s="2">
        <f t="shared" si="9"/>
        <v>0.5</v>
      </c>
      <c r="D56" s="2">
        <f t="shared" si="9"/>
        <v>2</v>
      </c>
      <c r="E56" s="2">
        <f t="shared" si="9"/>
        <v>2</v>
      </c>
      <c r="F56" s="2">
        <f t="shared" si="9"/>
        <v>1.5</v>
      </c>
    </row>
    <row r="57" spans="2:9" ht="15" customHeight="1" x14ac:dyDescent="0.2">
      <c r="B57" s="2">
        <f t="shared" si="9"/>
        <v>2.5</v>
      </c>
      <c r="C57" s="2">
        <f t="shared" si="9"/>
        <v>2</v>
      </c>
      <c r="D57" s="2">
        <f t="shared" si="9"/>
        <v>2</v>
      </c>
      <c r="E57" s="2">
        <f t="shared" si="9"/>
        <v>2</v>
      </c>
      <c r="F57" s="2">
        <f t="shared" si="9"/>
        <v>2</v>
      </c>
    </row>
    <row r="58" spans="2:9" ht="15" customHeight="1" x14ac:dyDescent="0.2">
      <c r="B58" s="2">
        <f t="shared" si="9"/>
        <v>2</v>
      </c>
      <c r="C58" s="2">
        <f t="shared" si="9"/>
        <v>1.5</v>
      </c>
      <c r="D58" s="2">
        <f t="shared" si="9"/>
        <v>2</v>
      </c>
      <c r="E58" s="2">
        <f t="shared" si="9"/>
        <v>2</v>
      </c>
      <c r="F58" s="2">
        <f t="shared" si="9"/>
        <v>2.5</v>
      </c>
    </row>
    <row r="59" spans="2:9" ht="15" customHeight="1" x14ac:dyDescent="0.2">
      <c r="B59" s="2">
        <f t="shared" si="9"/>
        <v>2</v>
      </c>
      <c r="C59" s="2">
        <f t="shared" si="9"/>
        <v>1.5</v>
      </c>
      <c r="D59" s="2">
        <f t="shared" si="9"/>
        <v>2.5</v>
      </c>
      <c r="E59" s="2">
        <f t="shared" si="9"/>
        <v>2.5</v>
      </c>
      <c r="F59" s="2">
        <f t="shared" si="9"/>
        <v>2.5</v>
      </c>
    </row>
    <row r="60" spans="2:9" ht="15" customHeight="1" x14ac:dyDescent="0.2">
      <c r="B60" s="2">
        <f t="shared" si="9"/>
        <v>1.5</v>
      </c>
      <c r="C60" s="2">
        <f t="shared" si="9"/>
        <v>2</v>
      </c>
      <c r="D60" s="2">
        <f t="shared" si="9"/>
        <v>2</v>
      </c>
      <c r="E60" s="2">
        <f t="shared" si="9"/>
        <v>1.5</v>
      </c>
      <c r="F60" s="2">
        <f t="shared" si="9"/>
        <v>1.5</v>
      </c>
    </row>
    <row r="61" spans="2:9" ht="15" customHeight="1" x14ac:dyDescent="0.2">
      <c r="B61" s="2">
        <f t="shared" si="9"/>
        <v>2</v>
      </c>
      <c r="C61" s="2">
        <f t="shared" si="9"/>
        <v>1</v>
      </c>
      <c r="D61" s="2">
        <f t="shared" si="9"/>
        <v>2</v>
      </c>
      <c r="E61" s="2">
        <f t="shared" si="9"/>
        <v>2</v>
      </c>
      <c r="F61" s="2">
        <f t="shared" si="9"/>
        <v>2</v>
      </c>
    </row>
    <row r="62" spans="2:9" ht="15" customHeight="1" x14ac:dyDescent="0.2">
      <c r="B62" s="2">
        <f t="shared" si="9"/>
        <v>0</v>
      </c>
      <c r="C62" s="2">
        <f t="shared" si="9"/>
        <v>0</v>
      </c>
      <c r="D62" s="2">
        <f t="shared" si="9"/>
        <v>0</v>
      </c>
      <c r="E62" s="2">
        <f t="shared" si="9"/>
        <v>0</v>
      </c>
      <c r="F62" s="2">
        <f t="shared" si="9"/>
        <v>0</v>
      </c>
    </row>
    <row r="64" spans="2:9" ht="15" customHeight="1" thickBot="1" x14ac:dyDescent="0.25">
      <c r="B64" s="4" t="s">
        <v>209</v>
      </c>
      <c r="C64" s="4" t="s">
        <v>210</v>
      </c>
      <c r="D64" s="4" t="s">
        <v>211</v>
      </c>
      <c r="E64" s="4" t="s">
        <v>212</v>
      </c>
      <c r="F64" s="4" t="s">
        <v>213</v>
      </c>
      <c r="H64" s="22" t="s">
        <v>121</v>
      </c>
    </row>
    <row r="65" spans="2:8" ht="15" customHeight="1" thickTop="1" x14ac:dyDescent="0.2">
      <c r="B65" s="4">
        <f>SUM(B45:B62)</f>
        <v>28.5</v>
      </c>
      <c r="C65" s="4">
        <f>SUM(C45:C62)</f>
        <v>21</v>
      </c>
      <c r="D65" s="4">
        <f>SUM(D45:D62)</f>
        <v>30</v>
      </c>
      <c r="E65" s="4">
        <f>SUM(E45:E62)</f>
        <v>28</v>
      </c>
      <c r="F65" s="4">
        <f>SUM(F45:F62)</f>
        <v>29</v>
      </c>
      <c r="H65" s="23">
        <f>SUM(B65:F65)/5</f>
        <v>27.3</v>
      </c>
    </row>
    <row r="67" spans="2:8" ht="15" customHeight="1" x14ac:dyDescent="0.2">
      <c r="B67" s="4" t="s">
        <v>214</v>
      </c>
      <c r="C67" s="4" t="s">
        <v>215</v>
      </c>
      <c r="D67" s="4" t="s">
        <v>216</v>
      </c>
      <c r="E67" s="4" t="s">
        <v>217</v>
      </c>
      <c r="F67" s="4" t="s">
        <v>218</v>
      </c>
    </row>
    <row r="68" spans="2:8" ht="15" customHeight="1" x14ac:dyDescent="0.2">
      <c r="B68" s="4">
        <f>$H$65/B65</f>
        <v>0.95789473684210524</v>
      </c>
      <c r="C68" s="4">
        <f>$H$65/C65</f>
        <v>1.3</v>
      </c>
      <c r="D68" s="4">
        <f>$H$65/D65</f>
        <v>0.91</v>
      </c>
      <c r="E68" s="4">
        <f>$H$65/E65</f>
        <v>0.97499999999999998</v>
      </c>
      <c r="F68" s="4">
        <f>$H$65/F65</f>
        <v>0.94137931034482758</v>
      </c>
    </row>
  </sheetData>
  <autoFilter ref="W1:Y1"/>
  <conditionalFormatting sqref="B21:B22 V2:V18 B2:B19">
    <cfRule type="beginsWith" dxfId="41" priority="44" operator="beginsWith" text="No">
      <formula>LEFT(B2,LEN("No"))="No"</formula>
    </cfRule>
    <cfRule type="containsText" dxfId="40" priority="45" operator="containsText" text="Yes">
      <formula>NOT(ISERROR(SEARCH("Yes",B2)))</formula>
    </cfRule>
  </conditionalFormatting>
  <conditionalFormatting sqref="B20">
    <cfRule type="beginsWith" dxfId="39" priority="42" operator="beginsWith" text="No">
      <formula>LEFT(B20,LEN("No"))="No"</formula>
    </cfRule>
    <cfRule type="containsText" dxfId="38" priority="43" operator="containsText" text="Yes">
      <formula>NOT(ISERROR(SEARCH("Yes",B20)))</formula>
    </cfRule>
  </conditionalFormatting>
  <conditionalFormatting sqref="H25:H42">
    <cfRule type="colorScale" priority="41">
      <colorScale>
        <cfvo type="min"/>
        <cfvo type="percentile" val="50"/>
        <cfvo type="max"/>
        <color rgb="FFF8696B"/>
        <color rgb="FFFFEB84"/>
        <color rgb="FF63BE7B"/>
      </colorScale>
    </cfRule>
  </conditionalFormatting>
  <conditionalFormatting sqref="C22:N22">
    <cfRule type="beginsWith" dxfId="37" priority="1" operator="beginsWith" text="No">
      <formula>LEFT(C22,LEN("No"))="No"</formula>
    </cfRule>
    <cfRule type="containsText" dxfId="36" priority="2" operator="containsText" text="Yes">
      <formula>NOT(ISERROR(SEARCH("Yes",C22)))</formula>
    </cfRule>
  </conditionalFormatting>
  <conditionalFormatting sqref="T2:T5">
    <cfRule type="beginsWith" dxfId="35" priority="37" operator="beginsWith" text="No">
      <formula>LEFT(T2,LEN("No"))="No"</formula>
    </cfRule>
    <cfRule type="containsText" dxfId="34" priority="38" operator="containsText" text="Yes">
      <formula>NOT(ISERROR(SEARCH("Yes",T2)))</formula>
    </cfRule>
  </conditionalFormatting>
  <conditionalFormatting sqref="C2:S5">
    <cfRule type="beginsWith" dxfId="33" priority="35" operator="beginsWith" text="No">
      <formula>LEFT(C2,LEN("No"))="No"</formula>
    </cfRule>
    <cfRule type="containsText" dxfId="32" priority="36" operator="containsText" text="Yes">
      <formula>NOT(ISERROR(SEARCH("Yes",C2)))</formula>
    </cfRule>
  </conditionalFormatting>
  <conditionalFormatting sqref="C6:N6">
    <cfRule type="beginsWith" dxfId="31" priority="33" operator="beginsWith" text="No">
      <formula>LEFT(C6,LEN("No"))="No"</formula>
    </cfRule>
    <cfRule type="containsText" dxfId="30" priority="34" operator="containsText" text="Yes">
      <formula>NOT(ISERROR(SEARCH("Yes",C6)))</formula>
    </cfRule>
  </conditionalFormatting>
  <conditionalFormatting sqref="C18:N18">
    <cfRule type="beginsWith" dxfId="29" priority="9" operator="beginsWith" text="No">
      <formula>LEFT(C18,LEN("No"))="No"</formula>
    </cfRule>
    <cfRule type="containsText" dxfId="28" priority="10" operator="containsText" text="Yes">
      <formula>NOT(ISERROR(SEARCH("Yes",C18)))</formula>
    </cfRule>
  </conditionalFormatting>
  <conditionalFormatting sqref="C7:N7">
    <cfRule type="beginsWith" dxfId="27" priority="31" operator="beginsWith" text="No">
      <formula>LEFT(C7,LEN("No"))="No"</formula>
    </cfRule>
    <cfRule type="containsText" dxfId="26" priority="32" operator="containsText" text="Yes">
      <formula>NOT(ISERROR(SEARCH("Yes",C7)))</formula>
    </cfRule>
  </conditionalFormatting>
  <conditionalFormatting sqref="C8:N8">
    <cfRule type="beginsWith" dxfId="25" priority="29" operator="beginsWith" text="No">
      <formula>LEFT(C8,LEN("No"))="No"</formula>
    </cfRule>
    <cfRule type="containsText" dxfId="24" priority="30" operator="containsText" text="Yes">
      <formula>NOT(ISERROR(SEARCH("Yes",C8)))</formula>
    </cfRule>
  </conditionalFormatting>
  <conditionalFormatting sqref="C9:N9">
    <cfRule type="beginsWith" dxfId="23" priority="27" operator="beginsWith" text="No">
      <formula>LEFT(C9,LEN("No"))="No"</formula>
    </cfRule>
    <cfRule type="containsText" dxfId="22" priority="28" operator="containsText" text="Yes">
      <formula>NOT(ISERROR(SEARCH("Yes",C9)))</formula>
    </cfRule>
  </conditionalFormatting>
  <conditionalFormatting sqref="C10:N10">
    <cfRule type="beginsWith" dxfId="21" priority="25" operator="beginsWith" text="No">
      <formula>LEFT(C10,LEN("No"))="No"</formula>
    </cfRule>
    <cfRule type="containsText" dxfId="20" priority="26" operator="containsText" text="Yes">
      <formula>NOT(ISERROR(SEARCH("Yes",C10)))</formula>
    </cfRule>
  </conditionalFormatting>
  <conditionalFormatting sqref="C11:N11">
    <cfRule type="beginsWith" dxfId="19" priority="23" operator="beginsWith" text="No">
      <formula>LEFT(C11,LEN("No"))="No"</formula>
    </cfRule>
    <cfRule type="containsText" dxfId="18" priority="24" operator="containsText" text="Yes">
      <formula>NOT(ISERROR(SEARCH("Yes",C11)))</formula>
    </cfRule>
  </conditionalFormatting>
  <conditionalFormatting sqref="C12:N12">
    <cfRule type="beginsWith" dxfId="17" priority="21" operator="beginsWith" text="No">
      <formula>LEFT(C12,LEN("No"))="No"</formula>
    </cfRule>
    <cfRule type="containsText" dxfId="16" priority="22" operator="containsText" text="Yes">
      <formula>NOT(ISERROR(SEARCH("Yes",C12)))</formula>
    </cfRule>
  </conditionalFormatting>
  <conditionalFormatting sqref="C13:N13">
    <cfRule type="beginsWith" dxfId="15" priority="19" operator="beginsWith" text="No">
      <formula>LEFT(C13,LEN("No"))="No"</formula>
    </cfRule>
    <cfRule type="containsText" dxfId="14" priority="20" operator="containsText" text="Yes">
      <formula>NOT(ISERROR(SEARCH("Yes",C13)))</formula>
    </cfRule>
  </conditionalFormatting>
  <conditionalFormatting sqref="C14:N14">
    <cfRule type="beginsWith" dxfId="13" priority="17" operator="beginsWith" text="No">
      <formula>LEFT(C14,LEN("No"))="No"</formula>
    </cfRule>
    <cfRule type="containsText" dxfId="12" priority="18" operator="containsText" text="Yes">
      <formula>NOT(ISERROR(SEARCH("Yes",C14)))</formula>
    </cfRule>
  </conditionalFormatting>
  <conditionalFormatting sqref="C15:N15">
    <cfRule type="beginsWith" dxfId="11" priority="15" operator="beginsWith" text="No">
      <formula>LEFT(C15,LEN("No"))="No"</formula>
    </cfRule>
    <cfRule type="containsText" dxfId="10" priority="16" operator="containsText" text="Yes">
      <formula>NOT(ISERROR(SEARCH("Yes",C15)))</formula>
    </cfRule>
  </conditionalFormatting>
  <conditionalFormatting sqref="C16:N16">
    <cfRule type="beginsWith" dxfId="9" priority="13" operator="beginsWith" text="No">
      <formula>LEFT(C16,LEN("No"))="No"</formula>
    </cfRule>
    <cfRule type="containsText" dxfId="8" priority="14" operator="containsText" text="Yes">
      <formula>NOT(ISERROR(SEARCH("Yes",C16)))</formula>
    </cfRule>
  </conditionalFormatting>
  <conditionalFormatting sqref="C17:N17">
    <cfRule type="beginsWith" dxfId="7" priority="11" operator="beginsWith" text="No">
      <formula>LEFT(C17,LEN("No"))="No"</formula>
    </cfRule>
    <cfRule type="containsText" dxfId="6" priority="12" operator="containsText" text="Yes">
      <formula>NOT(ISERROR(SEARCH("Yes",C17)))</formula>
    </cfRule>
  </conditionalFormatting>
  <conditionalFormatting sqref="C19:N19">
    <cfRule type="beginsWith" dxfId="5" priority="7" operator="beginsWith" text="No">
      <formula>LEFT(C19,LEN("No"))="No"</formula>
    </cfRule>
    <cfRule type="containsText" dxfId="4" priority="8" operator="containsText" text="Yes">
      <formula>NOT(ISERROR(SEARCH("Yes",C19)))</formula>
    </cfRule>
  </conditionalFormatting>
  <conditionalFormatting sqref="C20:N20">
    <cfRule type="beginsWith" dxfId="3" priority="5" operator="beginsWith" text="No">
      <formula>LEFT(C20,LEN("No"))="No"</formula>
    </cfRule>
    <cfRule type="containsText" dxfId="2" priority="6" operator="containsText" text="Yes">
      <formula>NOT(ISERROR(SEARCH("Yes",C20)))</formula>
    </cfRule>
  </conditionalFormatting>
  <conditionalFormatting sqref="C21:N21">
    <cfRule type="beginsWith" dxfId="1" priority="3" operator="beginsWith" text="No">
      <formula>LEFT(C21,LEN("No"))="No"</formula>
    </cfRule>
    <cfRule type="containsText" dxfId="0" priority="4" operator="containsText" text="Yes">
      <formula>NOT(ISERROR(SEARCH("Yes",C21)))</formula>
    </cfRule>
  </conditionalFormatting>
  <conditionalFormatting sqref="W2:W22">
    <cfRule type="colorScale" priority="46">
      <colorScale>
        <cfvo type="min"/>
        <cfvo type="percentile" val="50"/>
        <cfvo type="max"/>
        <color rgb="FFF8696B"/>
        <color rgb="FFFFEB84"/>
        <color rgb="FF63BE7B"/>
      </colorScale>
    </cfRule>
  </conditionalFormatting>
  <conditionalFormatting sqref="Z2:AD22 X2:X22">
    <cfRule type="colorScale" priority="175">
      <colorScale>
        <cfvo type="min"/>
        <cfvo type="percentile" val="50"/>
        <cfvo type="max"/>
        <color rgb="FFF8696B"/>
        <color rgb="FFFFEB84"/>
        <color rgb="FF63BE7B"/>
      </colorScale>
    </cfRule>
  </conditionalFormatting>
  <dataValidations count="2">
    <dataValidation type="list" allowBlank="1" showInputMessage="1" showErrorMessage="1" sqref="B2:B22">
      <formula1>"Yes, No"</formula1>
    </dataValidation>
    <dataValidation type="list" allowBlank="1" showErrorMessage="1" sqref="B25:F42">
      <formula1>"Unimportant,Low,Medium,High,Critical,N/A"</formula1>
    </dataValidation>
  </dataValidations>
  <pageMargins left="0.7" right="0.7" top="0.75" bottom="0.75" header="0.3" footer="0.3"/>
  <pageSetup orientation="portrait" horizontalDpi="0" verticalDpi="0"/>
  <tableParts count="7">
    <tablePart r:id="rId1"/>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Operations</vt:lpstr>
      <vt:lpstr>Operation Details</vt:lpstr>
      <vt:lpstr>Schedule</vt:lpstr>
      <vt:lpstr>Red Team Analysis</vt:lpstr>
      <vt:lpstr>Leadership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Hirsch, Nathaniel</cp:lastModifiedBy>
  <dcterms:created xsi:type="dcterms:W3CDTF">2016-05-18T13:35:03Z</dcterms:created>
  <dcterms:modified xsi:type="dcterms:W3CDTF">2017-02-22T18:04:17Z</dcterms:modified>
</cp:coreProperties>
</file>