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defaultThemeVersion="123820"/>
  <xr:revisionPtr revIDLastSave="0" documentId="8_{848DC5FA-65F4-4621-8A7F-E7A6F351AFD0}" xr6:coauthVersionLast="44" xr6:coauthVersionMax="44" xr10:uidLastSave="{00000000-0000-0000-0000-000000000000}"/>
  <bookViews>
    <workbookView xWindow="-120" yWindow="-120" windowWidth="20730" windowHeight="11310" xr2:uid="{00000000-000D-0000-FFFF-FFFF00000000}"/>
  </bookViews>
  <sheets>
    <sheet name="売上・利益比較 (2019年-2021年の推移) " sheetId="5" r:id="rId1"/>
    <sheet name="キャッシュフロー比較較 (2019年-2021年）" sheetId="7" r:id="rId2"/>
    <sheet name="研究開発費 (2019年-2021年） " sheetId="8" r:id="rId3"/>
    <sheet name="→ここから元データ" sheetId="6" r:id="rId4"/>
    <sheet name="2019年" sheetId="3" r:id="rId5"/>
    <sheet name="2020年" sheetId="1" r:id="rId6"/>
    <sheet name="2021年" sheetId="2" r:id="rId7"/>
    <sheet name="競合財務比較 (直近年度)" sheetId="4" state="hidden"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 i="8" l="1"/>
  <c r="A2" i="7"/>
  <c r="F20" i="8"/>
  <c r="F33" i="7"/>
  <c r="L29" i="7"/>
  <c r="L34" i="7"/>
  <c r="E32" i="7"/>
  <c r="E11" i="7"/>
  <c r="M18" i="7"/>
  <c r="H17" i="7"/>
  <c r="D18" i="7"/>
  <c r="E33" i="7"/>
  <c r="J9" i="7"/>
  <c r="F13" i="8"/>
  <c r="E20" i="8"/>
  <c r="E9" i="7"/>
  <c r="E10" i="8"/>
  <c r="D17" i="8"/>
  <c r="E29" i="8"/>
  <c r="D18" i="8"/>
  <c r="M15" i="7"/>
  <c r="E18" i="7"/>
  <c r="F22" i="7"/>
  <c r="D27" i="7"/>
  <c r="E25" i="7"/>
  <c r="F27" i="7"/>
  <c r="D30" i="8"/>
  <c r="I32" i="7"/>
  <c r="J13" i="7"/>
  <c r="D24" i="8"/>
  <c r="M14" i="7"/>
  <c r="D9" i="8"/>
  <c r="H34" i="7"/>
  <c r="H23" i="7"/>
  <c r="M27" i="7"/>
  <c r="N19" i="7"/>
  <c r="E16" i="8"/>
  <c r="F19" i="7"/>
  <c r="J23" i="7"/>
  <c r="F23" i="7"/>
  <c r="E36" i="8"/>
  <c r="H36" i="7"/>
  <c r="E13" i="7"/>
  <c r="E16" i="7"/>
  <c r="J29" i="7"/>
  <c r="E26" i="7"/>
  <c r="N30" i="7"/>
  <c r="H14" i="7"/>
  <c r="D32" i="8"/>
  <c r="N26" i="7"/>
  <c r="J11" i="7"/>
  <c r="F27" i="8"/>
  <c r="L15" i="7"/>
  <c r="L17" i="7"/>
  <c r="D25" i="7"/>
  <c r="I13" i="7"/>
  <c r="D15" i="7"/>
  <c r="F32" i="8"/>
  <c r="F10" i="7"/>
  <c r="E12" i="8"/>
  <c r="E35" i="8"/>
  <c r="M10" i="7"/>
  <c r="H31" i="7"/>
  <c r="L27" i="7"/>
  <c r="J22" i="7"/>
  <c r="F10" i="8"/>
  <c r="M28" i="7"/>
  <c r="F23" i="8"/>
  <c r="E22" i="8"/>
  <c r="E10" i="7"/>
  <c r="L19" i="7"/>
  <c r="D12" i="7"/>
  <c r="E22" i="7"/>
  <c r="J26" i="7"/>
  <c r="F15" i="7"/>
  <c r="M21" i="7"/>
  <c r="E23" i="7"/>
  <c r="E25" i="8"/>
  <c r="E21" i="8"/>
  <c r="E30" i="7"/>
  <c r="D15" i="8"/>
  <c r="L26" i="7"/>
  <c r="I27" i="7"/>
  <c r="E20" i="7"/>
  <c r="I15" i="7"/>
  <c r="L13" i="7"/>
  <c r="N12" i="7"/>
  <c r="D29" i="7"/>
  <c r="M16" i="7"/>
  <c r="I17" i="7"/>
  <c r="L11" i="7"/>
  <c r="F17" i="8"/>
  <c r="D19" i="7"/>
  <c r="I23" i="7"/>
  <c r="M12" i="7"/>
  <c r="D27" i="8"/>
  <c r="N32" i="7"/>
  <c r="E23" i="8"/>
  <c r="N20" i="7"/>
  <c r="H10" i="7"/>
  <c r="J20" i="7"/>
  <c r="H11" i="7"/>
  <c r="N10" i="7"/>
  <c r="M30" i="7"/>
  <c r="I10" i="7"/>
  <c r="I21" i="7"/>
  <c r="D20" i="7"/>
  <c r="F25" i="8"/>
  <c r="D9" i="7"/>
  <c r="D11" i="7"/>
  <c r="L30" i="7"/>
  <c r="E27" i="8"/>
  <c r="F18" i="8"/>
  <c r="D21" i="7"/>
  <c r="F28" i="8"/>
  <c r="J36" i="7"/>
  <c r="D23" i="8"/>
  <c r="H30" i="7"/>
  <c r="F34" i="8"/>
  <c r="D21" i="8"/>
  <c r="N31" i="7"/>
  <c r="F29" i="8"/>
  <c r="M19" i="7"/>
  <c r="D33" i="8"/>
  <c r="H27" i="7"/>
  <c r="F15" i="8"/>
  <c r="E26" i="8"/>
  <c r="F35" i="8"/>
  <c r="I19" i="7"/>
  <c r="F31" i="7"/>
  <c r="J34" i="7"/>
  <c r="E32" i="8"/>
  <c r="L32" i="7"/>
  <c r="I25" i="7"/>
  <c r="E17" i="7"/>
  <c r="H9" i="7"/>
  <c r="J33" i="7"/>
  <c r="E19" i="8"/>
  <c r="E28" i="7"/>
  <c r="D13" i="7"/>
  <c r="F20" i="7"/>
  <c r="I22" i="7"/>
  <c r="N36" i="7"/>
  <c r="F16" i="8"/>
  <c r="H24" i="7"/>
  <c r="N35" i="7"/>
  <c r="D34" i="7"/>
  <c r="F11" i="7"/>
  <c r="I9" i="7"/>
  <c r="I34" i="7"/>
  <c r="H33" i="7"/>
  <c r="F31" i="8"/>
  <c r="E29" i="7"/>
  <c r="F28" i="7"/>
  <c r="D10" i="8"/>
  <c r="H15" i="7"/>
  <c r="D19" i="8"/>
  <c r="F33" i="8"/>
  <c r="E21" i="7"/>
  <c r="I35" i="7"/>
  <c r="J30" i="7"/>
  <c r="E35" i="7"/>
  <c r="F16" i="7"/>
  <c r="F25" i="7"/>
  <c r="I33" i="7"/>
  <c r="D32" i="7"/>
  <c r="M32" i="7"/>
  <c r="E18" i="8"/>
  <c r="M34" i="7"/>
  <c r="M22" i="7"/>
  <c r="I29" i="7"/>
  <c r="F12" i="7"/>
  <c r="N23" i="7"/>
  <c r="D14" i="8"/>
  <c r="F36" i="7"/>
  <c r="J14" i="7"/>
  <c r="E17" i="8"/>
  <c r="D26" i="7"/>
  <c r="L22" i="7"/>
  <c r="F29" i="7"/>
  <c r="L20" i="7"/>
  <c r="I26" i="7"/>
  <c r="E15" i="7"/>
  <c r="E31" i="8"/>
  <c r="F35" i="7"/>
  <c r="F21" i="8"/>
  <c r="F17" i="7"/>
  <c r="F14" i="7"/>
  <c r="M29" i="7"/>
  <c r="M13" i="7"/>
  <c r="N28" i="7"/>
  <c r="D31" i="8"/>
  <c r="J10" i="7"/>
  <c r="L28" i="7"/>
  <c r="F11" i="8"/>
  <c r="E15" i="8"/>
  <c r="F34" i="7"/>
  <c r="F9" i="7"/>
  <c r="N34" i="7"/>
  <c r="L9" i="7"/>
  <c r="F32" i="7"/>
  <c r="M20" i="7"/>
  <c r="H18" i="7"/>
  <c r="L25" i="7"/>
  <c r="I20" i="7"/>
  <c r="D36" i="7"/>
  <c r="D35" i="7"/>
  <c r="N14" i="7"/>
  <c r="L21" i="7"/>
  <c r="I12" i="7"/>
  <c r="F26" i="8"/>
  <c r="E33" i="8"/>
  <c r="F13" i="7"/>
  <c r="D16" i="8"/>
  <c r="D22" i="8"/>
  <c r="D12" i="8"/>
  <c r="E28" i="8"/>
  <c r="I16" i="7"/>
  <c r="E11" i="8"/>
  <c r="J27" i="7"/>
  <c r="E24" i="7"/>
  <c r="E34" i="8"/>
  <c r="J35" i="7"/>
  <c r="N13" i="7"/>
  <c r="I24" i="7"/>
  <c r="L12" i="7"/>
  <c r="D10" i="7"/>
  <c r="D20" i="8"/>
  <c r="F24" i="8"/>
  <c r="N11" i="7"/>
  <c r="H28" i="7"/>
  <c r="F12" i="8"/>
  <c r="E24" i="8"/>
  <c r="N24" i="7"/>
  <c r="D11" i="8"/>
  <c r="M31" i="7"/>
  <c r="I30" i="7"/>
  <c r="H29" i="7"/>
  <c r="E31" i="7"/>
  <c r="D36" i="8"/>
  <c r="N29" i="7"/>
  <c r="H35" i="7"/>
  <c r="I14" i="7"/>
  <c r="F36" i="8"/>
  <c r="H16" i="7"/>
  <c r="E19" i="7"/>
  <c r="D28" i="8"/>
  <c r="M9" i="7"/>
  <c r="H19" i="7"/>
  <c r="E27" i="7"/>
  <c r="N25" i="7"/>
  <c r="J19" i="7"/>
  <c r="E30" i="8"/>
  <c r="N21" i="7"/>
  <c r="E9" i="8"/>
  <c r="L10" i="7"/>
  <c r="E36" i="7"/>
  <c r="I36" i="7"/>
  <c r="D17" i="7"/>
  <c r="D25" i="8"/>
  <c r="E14" i="8"/>
  <c r="F18" i="7"/>
  <c r="N22" i="7"/>
  <c r="L35" i="7"/>
  <c r="N33" i="7"/>
  <c r="J16" i="7"/>
  <c r="J32" i="7"/>
  <c r="M33" i="7"/>
  <c r="D34" i="8"/>
  <c r="M36" i="7"/>
  <c r="N17" i="7"/>
  <c r="L36" i="7"/>
  <c r="I31" i="7"/>
  <c r="D23" i="7"/>
  <c r="E34" i="7"/>
  <c r="H13" i="7"/>
  <c r="H25" i="7"/>
  <c r="D33" i="7"/>
  <c r="F21" i="7"/>
  <c r="F19" i="8"/>
  <c r="F14" i="8"/>
  <c r="J31" i="7"/>
  <c r="E14" i="7"/>
  <c r="N27" i="7"/>
  <c r="D26" i="8"/>
  <c r="D29" i="8"/>
  <c r="H21" i="7"/>
  <c r="N15" i="7"/>
  <c r="N16" i="7"/>
  <c r="J17" i="7"/>
  <c r="J18" i="7"/>
  <c r="L31" i="7"/>
  <c r="M17" i="7"/>
  <c r="L33" i="7"/>
  <c r="L14" i="7"/>
  <c r="L23" i="7"/>
  <c r="M24" i="7"/>
  <c r="M26" i="7"/>
  <c r="D30" i="7"/>
  <c r="L18" i="7"/>
  <c r="I18" i="7"/>
  <c r="L24" i="7"/>
  <c r="D22" i="7"/>
  <c r="H22" i="7"/>
  <c r="J12" i="7"/>
  <c r="F26" i="7"/>
  <c r="F24" i="7"/>
  <c r="D16" i="7"/>
  <c r="J21" i="7"/>
  <c r="N18" i="7"/>
  <c r="H26" i="7"/>
  <c r="M23" i="7"/>
  <c r="I28" i="7"/>
  <c r="H32" i="7"/>
  <c r="F22" i="8"/>
  <c r="M11" i="7"/>
  <c r="D31" i="7"/>
  <c r="I11" i="7"/>
  <c r="L16" i="7"/>
  <c r="F30" i="8"/>
  <c r="D24" i="7"/>
  <c r="J25" i="7"/>
  <c r="N9" i="7"/>
  <c r="J15" i="7"/>
  <c r="M35" i="7"/>
  <c r="D14" i="7"/>
  <c r="D13" i="8"/>
  <c r="E12" i="7"/>
  <c r="M25" i="7"/>
  <c r="D35" i="8"/>
  <c r="J24" i="7"/>
  <c r="H12" i="7"/>
  <c r="J28" i="7"/>
  <c r="H20" i="7"/>
  <c r="F9" i="8"/>
  <c r="E13" i="8"/>
  <c r="F30" i="7"/>
  <c r="D28" i="7"/>
  <c r="F3" i="8" l="1"/>
  <c r="C11" i="8"/>
  <c r="C15" i="8"/>
  <c r="C19" i="8"/>
  <c r="C23" i="8"/>
  <c r="C27" i="8"/>
  <c r="C31" i="8"/>
  <c r="C35" i="8"/>
  <c r="C9" i="8"/>
  <c r="C13" i="8"/>
  <c r="C17" i="8"/>
  <c r="C21" i="8"/>
  <c r="C25" i="8"/>
  <c r="C29" i="8"/>
  <c r="C33" i="8"/>
  <c r="C10" i="8"/>
  <c r="C12" i="8"/>
  <c r="C14" i="8"/>
  <c r="C16" i="8"/>
  <c r="C18" i="8"/>
  <c r="C20" i="8"/>
  <c r="C22" i="8"/>
  <c r="C24" i="8"/>
  <c r="C26" i="8"/>
  <c r="C28" i="8"/>
  <c r="C30" i="8"/>
  <c r="C32" i="8"/>
  <c r="C34" i="8"/>
  <c r="C36" i="8"/>
  <c r="K15" i="7"/>
  <c r="K18" i="7"/>
  <c r="K26" i="7"/>
  <c r="K34" i="7"/>
  <c r="K23" i="7"/>
  <c r="K13" i="7"/>
  <c r="K21" i="7"/>
  <c r="K29" i="7"/>
  <c r="K16" i="7"/>
  <c r="K24" i="7"/>
  <c r="K32" i="7"/>
  <c r="K10" i="7"/>
  <c r="K35" i="7"/>
  <c r="K14" i="7"/>
  <c r="K30" i="7"/>
  <c r="K17" i="7"/>
  <c r="K25" i="7"/>
  <c r="K33" i="7"/>
  <c r="K11" i="7"/>
  <c r="K19" i="7"/>
  <c r="K27" i="7"/>
  <c r="K22" i="7"/>
  <c r="K9" i="7"/>
  <c r="K12" i="7"/>
  <c r="K20" i="7"/>
  <c r="K28" i="7"/>
  <c r="K36" i="7"/>
  <c r="K31" i="7"/>
  <c r="G26" i="7"/>
  <c r="G34" i="7"/>
  <c r="G13" i="7"/>
  <c r="G21" i="7"/>
  <c r="G29" i="7"/>
  <c r="G10" i="7"/>
  <c r="G16" i="7"/>
  <c r="G24" i="7"/>
  <c r="G32" i="7"/>
  <c r="G18" i="7"/>
  <c r="G19" i="7"/>
  <c r="G35" i="7"/>
  <c r="G14" i="7"/>
  <c r="G22" i="7"/>
  <c r="G30" i="7"/>
  <c r="G11" i="7"/>
  <c r="G27" i="7"/>
  <c r="G9" i="7"/>
  <c r="G17" i="7"/>
  <c r="G25" i="7"/>
  <c r="G33" i="7"/>
  <c r="G12" i="7"/>
  <c r="G20" i="7"/>
  <c r="G28" i="7"/>
  <c r="G36" i="7"/>
  <c r="G15" i="7"/>
  <c r="G23" i="7"/>
  <c r="G31" i="7"/>
  <c r="C24" i="7"/>
  <c r="C13" i="7"/>
  <c r="C18" i="7"/>
  <c r="C21" i="7"/>
  <c r="C25" i="7"/>
  <c r="C9" i="7"/>
  <c r="C16" i="7"/>
  <c r="C12" i="7"/>
  <c r="C20" i="7"/>
  <c r="C28" i="7"/>
  <c r="C30" i="7"/>
  <c r="C19" i="7"/>
  <c r="C22" i="7"/>
  <c r="C26" i="7"/>
  <c r="C10" i="7"/>
  <c r="C23" i="7"/>
  <c r="C27" i="7"/>
  <c r="C34" i="7"/>
  <c r="C14" i="7"/>
  <c r="F3" i="7"/>
  <c r="C17" i="7"/>
  <c r="C32" i="7"/>
  <c r="C15" i="7"/>
  <c r="C11" i="7"/>
  <c r="C29" i="7"/>
  <c r="C31" i="7"/>
  <c r="C33" i="7"/>
  <c r="C35" i="7"/>
  <c r="C36" i="7"/>
  <c r="A2" i="5"/>
  <c r="V10" i="5"/>
  <c r="V32" i="5"/>
  <c r="T34" i="5"/>
  <c r="T29" i="5"/>
  <c r="T24" i="5"/>
  <c r="V9" i="5"/>
  <c r="T25" i="5"/>
  <c r="I35" i="5"/>
  <c r="V34" i="5"/>
  <c r="R35" i="5"/>
  <c r="U34" i="5"/>
  <c r="T33" i="5"/>
  <c r="T28" i="5"/>
  <c r="J36" i="5"/>
  <c r="V31" i="5"/>
  <c r="T36" i="5"/>
  <c r="T15" i="5"/>
  <c r="V21" i="5"/>
  <c r="T21" i="5"/>
  <c r="V28" i="5"/>
  <c r="T20" i="5"/>
  <c r="N36" i="5"/>
  <c r="V19" i="5"/>
  <c r="U13" i="5"/>
  <c r="U9" i="5"/>
  <c r="T22" i="5"/>
  <c r="T18" i="5"/>
  <c r="V36" i="5"/>
  <c r="V30" i="5"/>
  <c r="F36" i="5"/>
  <c r="V20" i="5"/>
  <c r="T10" i="5"/>
  <c r="T14" i="5"/>
  <c r="T35" i="5"/>
  <c r="V17" i="5"/>
  <c r="U18" i="5"/>
  <c r="U23" i="5"/>
  <c r="P36" i="5"/>
  <c r="U16" i="5"/>
  <c r="U30" i="5"/>
  <c r="V13" i="5"/>
  <c r="U24" i="5"/>
  <c r="U28" i="5"/>
  <c r="T27" i="5"/>
  <c r="V12" i="5"/>
  <c r="D35" i="5"/>
  <c r="T32" i="5"/>
  <c r="V33" i="5"/>
  <c r="U32" i="5"/>
  <c r="U22" i="5"/>
  <c r="U11" i="5"/>
  <c r="F35" i="5"/>
  <c r="T19" i="5"/>
  <c r="L35" i="5"/>
  <c r="P35" i="5"/>
  <c r="T17" i="5"/>
  <c r="V15" i="5"/>
  <c r="Q36" i="5"/>
  <c r="U31" i="5"/>
  <c r="V22" i="5"/>
  <c r="U27" i="5"/>
  <c r="V26" i="5"/>
  <c r="T31" i="5"/>
  <c r="V16" i="5"/>
  <c r="U20" i="5"/>
  <c r="U33" i="5"/>
  <c r="I36" i="5"/>
  <c r="U12" i="5"/>
  <c r="T26" i="5"/>
  <c r="V25" i="5"/>
  <c r="U14" i="5"/>
  <c r="J35" i="5"/>
  <c r="U19" i="5"/>
  <c r="U35" i="5"/>
  <c r="V23" i="5"/>
  <c r="V11" i="5"/>
  <c r="U29" i="5"/>
  <c r="T30" i="5"/>
  <c r="U15" i="5"/>
  <c r="Q35" i="5"/>
  <c r="H35" i="5"/>
  <c r="M36" i="5"/>
  <c r="V14" i="5"/>
  <c r="U25" i="5"/>
  <c r="M35" i="5"/>
  <c r="V29" i="5"/>
  <c r="R36" i="5"/>
  <c r="T16" i="5"/>
  <c r="T11" i="5"/>
  <c r="H36" i="5"/>
  <c r="V27" i="5"/>
  <c r="U10" i="5"/>
  <c r="D36" i="5"/>
  <c r="U17" i="5"/>
  <c r="V24" i="5"/>
  <c r="L36" i="5"/>
  <c r="V18" i="5"/>
  <c r="N35" i="5"/>
  <c r="E35" i="5"/>
  <c r="V35" i="5"/>
  <c r="T12" i="5"/>
  <c r="U36" i="5"/>
  <c r="U26" i="5"/>
  <c r="U21" i="5"/>
  <c r="T13" i="5"/>
  <c r="T9" i="5"/>
  <c r="E36" i="5"/>
  <c r="T23" i="5"/>
  <c r="S9" i="5" l="1"/>
  <c r="S13" i="5"/>
  <c r="S17" i="5"/>
  <c r="S19" i="5"/>
  <c r="S23" i="5"/>
  <c r="S27" i="5"/>
  <c r="S29" i="5"/>
  <c r="S33" i="5"/>
  <c r="S11" i="5"/>
  <c r="S15" i="5"/>
  <c r="S21" i="5"/>
  <c r="S25" i="5"/>
  <c r="S31" i="5"/>
  <c r="S35" i="5"/>
  <c r="S10" i="5"/>
  <c r="S12" i="5"/>
  <c r="S14" i="5"/>
  <c r="S16" i="5"/>
  <c r="S18" i="5"/>
  <c r="S20" i="5"/>
  <c r="S22" i="5"/>
  <c r="S24" i="5"/>
  <c r="S26" i="5"/>
  <c r="S28" i="5"/>
  <c r="S30" i="5"/>
  <c r="S32" i="5"/>
  <c r="S34" i="5"/>
  <c r="S36" i="5"/>
  <c r="K36" i="5"/>
  <c r="C35" i="5"/>
  <c r="C36" i="5"/>
  <c r="K35" i="5"/>
  <c r="G35" i="5"/>
  <c r="O35" i="5"/>
  <c r="G36" i="5"/>
  <c r="O36" i="5"/>
  <c r="A2" i="3"/>
  <c r="A2" i="1"/>
  <c r="A2" i="2"/>
  <c r="D23" i="5"/>
  <c r="R28" i="5"/>
  <c r="H17" i="5"/>
  <c r="M23" i="5"/>
  <c r="Q27" i="5"/>
  <c r="L9" i="5"/>
  <c r="N16" i="5"/>
  <c r="F30" i="5"/>
  <c r="I9" i="5"/>
  <c r="R29" i="5"/>
  <c r="N30" i="5"/>
  <c r="F15" i="5"/>
  <c r="M30" i="5"/>
  <c r="I21" i="5"/>
  <c r="N25" i="5"/>
  <c r="I30" i="5"/>
  <c r="E23" i="5"/>
  <c r="I12" i="5"/>
  <c r="F16" i="5"/>
  <c r="L13" i="5"/>
  <c r="F13" i="5"/>
  <c r="Q18" i="5"/>
  <c r="M18" i="5"/>
  <c r="P22" i="5"/>
  <c r="D30" i="5"/>
  <c r="N22" i="5"/>
  <c r="M22" i="5"/>
  <c r="Q31" i="5"/>
  <c r="N26" i="5"/>
  <c r="J33" i="5"/>
  <c r="N33" i="5"/>
  <c r="L29" i="5"/>
  <c r="E12" i="5"/>
  <c r="I10" i="5"/>
  <c r="F20" i="5"/>
  <c r="R21" i="5"/>
  <c r="R32" i="5"/>
  <c r="H19" i="5"/>
  <c r="E33" i="5"/>
  <c r="M28" i="5"/>
  <c r="J21" i="5"/>
  <c r="Q12" i="5"/>
  <c r="R22" i="5"/>
  <c r="I33" i="5"/>
  <c r="N17" i="5"/>
  <c r="H18" i="5"/>
  <c r="P31" i="5"/>
  <c r="Q15" i="5"/>
  <c r="L12" i="5"/>
  <c r="E20" i="5"/>
  <c r="Q24" i="5"/>
  <c r="D9" i="5"/>
  <c r="L33" i="5"/>
  <c r="F17" i="5"/>
  <c r="F25" i="5"/>
  <c r="Q10" i="5"/>
  <c r="Q13" i="5"/>
  <c r="J19" i="5"/>
  <c r="R33" i="5"/>
  <c r="D19" i="5"/>
  <c r="R12" i="5"/>
  <c r="H10" i="5"/>
  <c r="M20" i="5"/>
  <c r="Q30" i="5"/>
  <c r="H30" i="5"/>
  <c r="H24" i="5"/>
  <c r="I27" i="5"/>
  <c r="R13" i="5"/>
  <c r="N28" i="5"/>
  <c r="P33" i="5"/>
  <c r="M31" i="5"/>
  <c r="J20" i="5"/>
  <c r="M10" i="5"/>
  <c r="E15" i="5"/>
  <c r="D13" i="5"/>
  <c r="R20" i="5"/>
  <c r="L31" i="5"/>
  <c r="D17" i="5"/>
  <c r="M11" i="5"/>
  <c r="L24" i="5"/>
  <c r="J15" i="5"/>
  <c r="P24" i="5"/>
  <c r="M34" i="5"/>
  <c r="Q28" i="5"/>
  <c r="D14" i="5"/>
  <c r="N23" i="5"/>
  <c r="R23" i="5"/>
  <c r="H34" i="5"/>
  <c r="H27" i="5"/>
  <c r="F11" i="5"/>
  <c r="R34" i="5"/>
  <c r="F19" i="5"/>
  <c r="Q23" i="5"/>
  <c r="F23" i="5"/>
  <c r="F33" i="5"/>
  <c r="H16" i="5"/>
  <c r="J11" i="5"/>
  <c r="I16" i="5"/>
  <c r="D27" i="5"/>
  <c r="R24" i="5"/>
  <c r="Q20" i="5"/>
  <c r="E27" i="5"/>
  <c r="M15" i="5"/>
  <c r="J22" i="5"/>
  <c r="N29" i="5"/>
  <c r="Q9" i="5"/>
  <c r="F26" i="5"/>
  <c r="N34" i="5"/>
  <c r="H13" i="5"/>
  <c r="I18" i="5"/>
  <c r="N11" i="5"/>
  <c r="I15" i="5"/>
  <c r="P32" i="5"/>
  <c r="R26" i="5"/>
  <c r="F12" i="5"/>
  <c r="L23" i="5"/>
  <c r="P17" i="5"/>
  <c r="Q21" i="5"/>
  <c r="P18" i="5"/>
  <c r="R30" i="5"/>
  <c r="H29" i="5"/>
  <c r="R9" i="5"/>
  <c r="E21" i="5"/>
  <c r="P34" i="5"/>
  <c r="Q22" i="5"/>
  <c r="J29" i="5"/>
  <c r="E24" i="5"/>
  <c r="D16" i="5"/>
  <c r="Q19" i="5"/>
  <c r="H26" i="5"/>
  <c r="H22" i="5"/>
  <c r="E18" i="5"/>
  <c r="M14" i="5"/>
  <c r="M13" i="5"/>
  <c r="I34" i="5"/>
  <c r="R25" i="5"/>
  <c r="D31" i="5"/>
  <c r="D25" i="5"/>
  <c r="I11" i="5"/>
  <c r="L18" i="5"/>
  <c r="E32" i="5"/>
  <c r="E28" i="5"/>
  <c r="P9" i="5"/>
  <c r="L28" i="5"/>
  <c r="H15" i="5"/>
  <c r="P10" i="5"/>
  <c r="M33" i="5"/>
  <c r="M17" i="5"/>
  <c r="N27" i="5"/>
  <c r="I17" i="5"/>
  <c r="I22" i="5"/>
  <c r="N9" i="5"/>
  <c r="M21" i="5"/>
  <c r="H33" i="5"/>
  <c r="L16" i="5"/>
  <c r="M26" i="5"/>
  <c r="P29" i="5"/>
  <c r="L17" i="5"/>
  <c r="Q17" i="5"/>
  <c r="I24" i="5"/>
  <c r="F34" i="5"/>
  <c r="R31" i="5"/>
  <c r="P26" i="5"/>
  <c r="F28" i="5"/>
  <c r="M16" i="5"/>
  <c r="E30" i="5"/>
  <c r="J24" i="5"/>
  <c r="N18" i="5"/>
  <c r="F18" i="5"/>
  <c r="D22" i="5"/>
  <c r="P27" i="5"/>
  <c r="H23" i="5"/>
  <c r="Q25" i="5"/>
  <c r="D33" i="5"/>
  <c r="P12" i="5"/>
  <c r="L20" i="5"/>
  <c r="P30" i="5"/>
  <c r="L25" i="5"/>
  <c r="R15" i="5"/>
  <c r="D12" i="5"/>
  <c r="J10" i="5"/>
  <c r="F21" i="5"/>
  <c r="J13" i="5"/>
  <c r="J25" i="5"/>
  <c r="D18" i="5"/>
  <c r="J32" i="5"/>
  <c r="H11" i="5"/>
  <c r="Q26" i="5"/>
  <c r="L26" i="5"/>
  <c r="Q16" i="5"/>
  <c r="N19" i="5"/>
  <c r="N12" i="5"/>
  <c r="Q33" i="5"/>
  <c r="M19" i="5"/>
  <c r="D10" i="5"/>
  <c r="R14" i="5"/>
  <c r="N10" i="5"/>
  <c r="E17" i="5"/>
  <c r="P19" i="5"/>
  <c r="M29" i="5"/>
  <c r="F32" i="5"/>
  <c r="M27" i="5"/>
  <c r="D20" i="5"/>
  <c r="M25" i="5"/>
  <c r="J28" i="5"/>
  <c r="H12" i="5"/>
  <c r="L22" i="5"/>
  <c r="J14" i="5"/>
  <c r="Q32" i="5"/>
  <c r="R19" i="5"/>
  <c r="D21" i="5"/>
  <c r="I29" i="5"/>
  <c r="N24" i="5"/>
  <c r="N31" i="5"/>
  <c r="R27" i="5"/>
  <c r="L19" i="5"/>
  <c r="M9" i="5"/>
  <c r="H20" i="5"/>
  <c r="D34" i="5"/>
  <c r="E9" i="5"/>
  <c r="F9" i="5"/>
  <c r="H32" i="5"/>
  <c r="I26" i="5"/>
  <c r="E34" i="5"/>
  <c r="J34" i="5"/>
  <c r="D32" i="5"/>
  <c r="H9" i="5"/>
  <c r="F14" i="5"/>
  <c r="F31" i="5"/>
  <c r="N32" i="5"/>
  <c r="L34" i="5"/>
  <c r="I23" i="5"/>
  <c r="J18" i="5"/>
  <c r="H28" i="5"/>
  <c r="H21" i="5"/>
  <c r="L11" i="5"/>
  <c r="M24" i="5"/>
  <c r="Q29" i="5"/>
  <c r="J23" i="5"/>
  <c r="N14" i="5"/>
  <c r="P28" i="5"/>
  <c r="P15" i="5"/>
  <c r="F24" i="5"/>
  <c r="F22" i="5"/>
  <c r="L21" i="5"/>
  <c r="J16" i="5"/>
  <c r="J27" i="5"/>
  <c r="R10" i="5"/>
  <c r="P11" i="5"/>
  <c r="Q14" i="5"/>
  <c r="L27" i="5"/>
  <c r="H14" i="5"/>
  <c r="L32" i="5"/>
  <c r="R11" i="5"/>
  <c r="Q34" i="5"/>
  <c r="J26" i="5"/>
  <c r="H31" i="5"/>
  <c r="F10" i="5"/>
  <c r="J12" i="5"/>
  <c r="L15" i="5"/>
  <c r="M12" i="5"/>
  <c r="I13" i="5"/>
  <c r="P23" i="5"/>
  <c r="P16" i="5"/>
  <c r="J31" i="5"/>
  <c r="E29" i="5"/>
  <c r="E25" i="5"/>
  <c r="R18" i="5"/>
  <c r="N15" i="5"/>
  <c r="D26" i="5"/>
  <c r="J9" i="5"/>
  <c r="E26" i="5"/>
  <c r="P14" i="5"/>
  <c r="I20" i="5"/>
  <c r="P20" i="5"/>
  <c r="P21" i="5"/>
  <c r="N20" i="5"/>
  <c r="D28" i="5"/>
  <c r="F29" i="5"/>
  <c r="E10" i="5"/>
  <c r="E11" i="5"/>
  <c r="I19" i="5"/>
  <c r="Q11" i="5"/>
  <c r="E13" i="5"/>
  <c r="J17" i="5"/>
  <c r="E14" i="5"/>
  <c r="I32" i="5"/>
  <c r="R17" i="5"/>
  <c r="N21" i="5"/>
  <c r="I31" i="5"/>
  <c r="D11" i="5"/>
  <c r="E16" i="5"/>
  <c r="L30" i="5"/>
  <c r="I28" i="5"/>
  <c r="L14" i="5"/>
  <c r="F27" i="5"/>
  <c r="D24" i="5"/>
  <c r="I25" i="5"/>
  <c r="N13" i="5"/>
  <c r="P13" i="5"/>
  <c r="D29" i="5"/>
  <c r="M32" i="5"/>
  <c r="I14" i="5"/>
  <c r="H25" i="5"/>
  <c r="L10" i="5"/>
  <c r="P25" i="5"/>
  <c r="E31" i="5"/>
  <c r="E19" i="5"/>
  <c r="E22" i="5"/>
  <c r="J30" i="5"/>
  <c r="D15" i="5"/>
  <c r="R16" i="5"/>
  <c r="O34" i="5" l="1"/>
  <c r="K34" i="5"/>
  <c r="C34" i="5"/>
  <c r="G34" i="5"/>
  <c r="O33" i="5"/>
  <c r="K33" i="5"/>
  <c r="G33" i="5"/>
  <c r="C33" i="5"/>
  <c r="O32" i="5"/>
  <c r="K32" i="5"/>
  <c r="C32" i="5"/>
  <c r="G32" i="5"/>
  <c r="K31" i="5"/>
  <c r="O31" i="5"/>
  <c r="C31" i="5"/>
  <c r="G31" i="5"/>
  <c r="O30" i="5"/>
  <c r="K30" i="5"/>
  <c r="G30" i="5"/>
  <c r="C30" i="5"/>
  <c r="K29" i="5"/>
  <c r="O29" i="5"/>
  <c r="C29" i="5"/>
  <c r="G29" i="5"/>
  <c r="K28" i="5"/>
  <c r="O28" i="5"/>
  <c r="G28" i="5"/>
  <c r="C28" i="5"/>
  <c r="K27" i="5"/>
  <c r="O27" i="5"/>
  <c r="C27" i="5"/>
  <c r="G27" i="5"/>
  <c r="O26" i="5"/>
  <c r="K26" i="5"/>
  <c r="C26" i="5"/>
  <c r="G26" i="5"/>
  <c r="O25" i="5"/>
  <c r="K25" i="5"/>
  <c r="C25" i="5"/>
  <c r="G25" i="5"/>
  <c r="O24" i="5"/>
  <c r="K24" i="5"/>
  <c r="G24" i="5"/>
  <c r="C24" i="5"/>
  <c r="O23" i="5"/>
  <c r="K23" i="5"/>
  <c r="G23" i="5"/>
  <c r="C23" i="5"/>
  <c r="K22" i="5"/>
  <c r="O22" i="5"/>
  <c r="C22" i="5"/>
  <c r="G22" i="5"/>
  <c r="O21" i="5"/>
  <c r="K21" i="5"/>
  <c r="C21" i="5"/>
  <c r="G21" i="5"/>
  <c r="K20" i="5"/>
  <c r="O20" i="5"/>
  <c r="G20" i="5"/>
  <c r="C20" i="5"/>
  <c r="K19" i="5"/>
  <c r="O19" i="5"/>
  <c r="G19" i="5"/>
  <c r="C19" i="5"/>
  <c r="O18" i="5"/>
  <c r="K18" i="5"/>
  <c r="C18" i="5"/>
  <c r="G18" i="5"/>
  <c r="K17" i="5"/>
  <c r="O17" i="5"/>
  <c r="G17" i="5"/>
  <c r="C17" i="5"/>
  <c r="O16" i="5"/>
  <c r="K16" i="5"/>
  <c r="G16" i="5"/>
  <c r="C16" i="5"/>
  <c r="O15" i="5"/>
  <c r="K15" i="5"/>
  <c r="G15" i="5"/>
  <c r="C15" i="5"/>
  <c r="K14" i="5"/>
  <c r="O14" i="5"/>
  <c r="G14" i="5"/>
  <c r="C14" i="5"/>
  <c r="O13" i="5"/>
  <c r="K13" i="5"/>
  <c r="C13" i="5"/>
  <c r="G13" i="5"/>
  <c r="K12" i="5"/>
  <c r="O12" i="5"/>
  <c r="G12" i="5"/>
  <c r="C12" i="5"/>
  <c r="K11" i="5"/>
  <c r="O11" i="5"/>
  <c r="G11" i="5"/>
  <c r="C11" i="5"/>
  <c r="O10" i="5"/>
  <c r="K10" i="5"/>
  <c r="C10" i="5"/>
  <c r="F3" i="5"/>
  <c r="G10" i="5"/>
  <c r="K9" i="5"/>
  <c r="O9" i="5"/>
  <c r="G9" i="5"/>
  <c r="C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36" authorId="0" shapeId="0" xr:uid="{5831E94F-EFCD-4E30-970E-E2DF36FC64AF}">
      <text>
        <r>
          <rPr>
            <b/>
            <sz val="9"/>
            <color indexed="81"/>
            <rFont val="MS P ゴシック"/>
            <family val="3"/>
            <charset val="128"/>
          </rPr>
          <t>作成者:</t>
        </r>
        <r>
          <rPr>
            <sz val="9"/>
            <color indexed="81"/>
            <rFont val="MS P ゴシック"/>
            <family val="3"/>
            <charset val="128"/>
          </rPr>
          <t xml:space="preserve">
アルファ・ラバル
本社</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36" authorId="0" shapeId="0" xr:uid="{422336E8-B65B-4550-BC6A-15C21B24C6CA}">
      <text>
        <r>
          <rPr>
            <b/>
            <sz val="9"/>
            <color indexed="81"/>
            <rFont val="MS P ゴシック"/>
            <family val="3"/>
            <charset val="128"/>
          </rPr>
          <t>作成者:</t>
        </r>
        <r>
          <rPr>
            <sz val="9"/>
            <color indexed="81"/>
            <rFont val="MS P ゴシック"/>
            <family val="3"/>
            <charset val="128"/>
          </rPr>
          <t xml:space="preserve">
アルファ・ラバル
本社</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36" authorId="0" shapeId="0" xr:uid="{38AB2429-2B94-4EA5-80FE-2838310A0433}">
      <text>
        <r>
          <rPr>
            <b/>
            <sz val="9"/>
            <color indexed="81"/>
            <rFont val="MS P ゴシック"/>
            <family val="3"/>
            <charset val="128"/>
          </rPr>
          <t>作成者:</t>
        </r>
        <r>
          <rPr>
            <sz val="9"/>
            <color indexed="81"/>
            <rFont val="MS P ゴシック"/>
            <family val="3"/>
            <charset val="128"/>
          </rPr>
          <t xml:space="preserve">
アルファ・ラバル
本社</t>
        </r>
      </text>
    </comment>
  </commentList>
</comments>
</file>

<file path=xl/sharedStrings.xml><?xml version="1.0" encoding="utf-8"?>
<sst xmlns="http://schemas.openxmlformats.org/spreadsheetml/2006/main" count="682" uniqueCount="95">
  <si>
    <t>※直近年度、LTM、予想値を選択された場合、株価および時価総額は直近営業日時点となります。</t>
  </si>
  <si>
    <t>→数値があるものの平均の計算方法</t>
    <rPh sb="1" eb="3">
      <t>スウチ</t>
    </rPh>
    <rPh sb="9" eb="11">
      <t>ヘイキン</t>
    </rPh>
    <rPh sb="12" eb="16">
      <t>ケイサンホウホウ</t>
    </rPh>
    <phoneticPr fontId="4"/>
  </si>
  <si>
    <t/>
  </si>
  <si>
    <t>売上高合計</t>
  </si>
  <si>
    <t>親会社株主に帰属する当期純利益</t>
  </si>
  <si>
    <t>親会社株主に帰属する当期純利益率</t>
  </si>
  <si>
    <t>企業価値/EBITDA</t>
  </si>
  <si>
    <t>海外売上高</t>
    <phoneticPr fontId="4"/>
  </si>
  <si>
    <t>百万円</t>
  </si>
  <si>
    <t>％</t>
  </si>
  <si>
    <t>倍</t>
  </si>
  <si>
    <t>平均伸び率</t>
    <rPh sb="0" eb="2">
      <t>ヘイキン</t>
    </rPh>
    <rPh sb="2" eb="3">
      <t>ノ</t>
    </rPh>
    <rPh sb="4" eb="5">
      <t>リツ</t>
    </rPh>
    <phoneticPr fontId="4"/>
  </si>
  <si>
    <t>2019年</t>
    <rPh sb="4" eb="5">
      <t>ネン</t>
    </rPh>
    <phoneticPr fontId="4"/>
  </si>
  <si>
    <t>2020年</t>
    <rPh sb="4" eb="5">
      <t>ネン</t>
    </rPh>
    <phoneticPr fontId="4"/>
  </si>
  <si>
    <t>2021年</t>
    <rPh sb="4" eb="5">
      <t>ネン</t>
    </rPh>
    <phoneticPr fontId="4"/>
  </si>
  <si>
    <t>6370</t>
  </si>
  <si>
    <t>栗田工業</t>
  </si>
  <si>
    <t>6299</t>
  </si>
  <si>
    <t>神鋼環境ソリューション(非上場)</t>
    <phoneticPr fontId="4"/>
  </si>
  <si>
    <t>6331</t>
  </si>
  <si>
    <t>三菱化工機</t>
  </si>
  <si>
    <t>-</t>
  </si>
  <si>
    <t>奈良機械製作所(非上場)</t>
  </si>
  <si>
    <t>6277</t>
  </si>
  <si>
    <t>ホソカワミクロン</t>
  </si>
  <si>
    <t>9095126</t>
  </si>
  <si>
    <t>住友重機械プロセス機器(非上場)</t>
  </si>
  <si>
    <t>6332</t>
  </si>
  <si>
    <t>月島機械</t>
  </si>
  <si>
    <t>6296</t>
  </si>
  <si>
    <t>ロキテクノ(非上場)</t>
  </si>
  <si>
    <t>6368</t>
  </si>
  <si>
    <t>オルガノ</t>
  </si>
  <si>
    <t>6247</t>
  </si>
  <si>
    <t>日阪製作所</t>
  </si>
  <si>
    <t>9015044</t>
  </si>
  <si>
    <t>大川原製作所(非上場)</t>
  </si>
  <si>
    <t>9015199</t>
  </si>
  <si>
    <t>東レエンジニアリング(非上場)</t>
  </si>
  <si>
    <t>東洋スクリーン工業(非上場)</t>
  </si>
  <si>
    <t>双葉製作所(非上場)</t>
  </si>
  <si>
    <t>9070464</t>
  </si>
  <si>
    <t>アルファ・ラバル(非上場)</t>
  </si>
  <si>
    <t>美和製作所(非上場)</t>
  </si>
  <si>
    <t>月島テクノマシナリー株式会社(非上場)</t>
  </si>
  <si>
    <t>プリス(非上場)</t>
  </si>
  <si>
    <t>カツラギ工業(非上場)</t>
  </si>
  <si>
    <t>協和化工(非上場)</t>
  </si>
  <si>
    <t>ミウラ化学装置(非上場)</t>
  </si>
  <si>
    <t>伸榮産業(非上場)</t>
  </si>
  <si>
    <t>レナテック(非上場)</t>
  </si>
  <si>
    <t>大和三光製作所(非上場)</t>
  </si>
  <si>
    <t>9082334</t>
  </si>
  <si>
    <t>エム・テクニック(非上場)</t>
  </si>
  <si>
    <t>JNC石油化学(非上場)</t>
  </si>
  <si>
    <t>日本カーボンエンジニアリング(非上場)</t>
  </si>
  <si>
    <t>Alfa Laval AB</t>
  </si>
  <si>
    <t>【注】</t>
  </si>
  <si>
    <t>※＜企業価値＞時価総額+（有利子負債残高－現金及び現金同等物-短期性有価証券）+非支配株主持分により算出。BS項目のLTM値は当該日付時点で算出できる最新のLTMを利用。変則決算（決算月数が12ヶ月以外）の場合はN/A。尚、短信データを基に算出している企業には、一部BS項目を発表していない企業があるため要注意</t>
  </si>
  <si>
    <t>　　EBITDAの予想値は営業利益（予想）＋減価償却費（LTM）＋のれん（LTM）にて定義され、営業利益（予想）は会社発表の当期予想、もしくは東洋経済発表の予想値を選択した場合は同社当期・次期予想を採用。変則決算（決算月数が12ヶ月以外）の場合、企業価値がマイナスの場合、及び会社がEBITDA算出に必要な営業利益と減価償却費を発表していない場合はN/A</t>
  </si>
  <si>
    <t>※(**)印は、ソースがTSRの企業において、一部表示が制限されていることを意味します。</t>
  </si>
  <si>
    <t>※為替の変換レートについては、貸借対照表の勘定は期末レート、損益計算書、キャッシュフロー計算書は期中平均レート、マルチプルの内訳勘定は直近レートにて変換</t>
  </si>
  <si>
    <t>※平均伸び率は過去3年間（2019年-2021年）を対象としており、前年からの伸び率をそれぞれ計算したのちに平均をとっている。なお、売上高などが推定値（例：売上高が100～500と記載されているもの）のものは平均伸び率の計算外としている。</t>
    <rPh sb="1" eb="4">
      <t>ヘイキンノ</t>
    </rPh>
    <rPh sb="5" eb="6">
      <t>リツ</t>
    </rPh>
    <rPh sb="7" eb="9">
      <t>カコ</t>
    </rPh>
    <rPh sb="10" eb="12">
      <t>ネンカン</t>
    </rPh>
    <rPh sb="17" eb="18">
      <t>ネン</t>
    </rPh>
    <rPh sb="23" eb="24">
      <t>ネン</t>
    </rPh>
    <rPh sb="26" eb="28">
      <t>タイショウ</t>
    </rPh>
    <rPh sb="34" eb="36">
      <t>ゼンネン</t>
    </rPh>
    <rPh sb="39" eb="40">
      <t>ノ</t>
    </rPh>
    <rPh sb="41" eb="42">
      <t>リツ</t>
    </rPh>
    <rPh sb="47" eb="49">
      <t>ケイサン</t>
    </rPh>
    <rPh sb="54" eb="56">
      <t>ヘイキン</t>
    </rPh>
    <rPh sb="66" eb="68">
      <t>ウリアゲ</t>
    </rPh>
    <rPh sb="68" eb="69">
      <t>タカ</t>
    </rPh>
    <rPh sb="72" eb="75">
      <t>スイテイチ</t>
    </rPh>
    <rPh sb="76" eb="77">
      <t>レイ</t>
    </rPh>
    <rPh sb="78" eb="80">
      <t>ウリアゲ</t>
    </rPh>
    <rPh sb="80" eb="81">
      <t>ダカ</t>
    </rPh>
    <rPh sb="90" eb="92">
      <t>キサイ</t>
    </rPh>
    <rPh sb="104" eb="107">
      <t>ヘイキンノ</t>
    </rPh>
    <rPh sb="108" eb="109">
      <t>リツ</t>
    </rPh>
    <rPh sb="110" eb="113">
      <t>ケイサンガイ</t>
    </rPh>
    <phoneticPr fontId="4"/>
  </si>
  <si>
    <t>営業活動によるキャッシュフロー</t>
  </si>
  <si>
    <t>投資活動によるキャッシュフロー</t>
  </si>
  <si>
    <t>財務活動によるキャッシュフロー</t>
  </si>
  <si>
    <t>神鋼環境ソリューション(非上場)</t>
  </si>
  <si>
    <t>研究開発費</t>
    <rPh sb="0" eb="5">
      <t>ケンキュウカイハツヒ</t>
    </rPh>
    <phoneticPr fontId="4"/>
  </si>
  <si>
    <t>ROE</t>
  </si>
  <si>
    <t>ROA</t>
  </si>
  <si>
    <t>研究開発費</t>
  </si>
  <si>
    <t>減価償却費</t>
  </si>
  <si>
    <t>期末従業員数</t>
  </si>
  <si>
    <t>人</t>
  </si>
  <si>
    <t>2019年度通期</t>
  </si>
  <si>
    <t>ALFA</t>
  </si>
  <si>
    <t>海外売上高</t>
  </si>
  <si>
    <t>2020年度通期</t>
  </si>
  <si>
    <t>3,000～5,000</t>
    <phoneticPr fontId="4"/>
  </si>
  <si>
    <t>100～199</t>
    <phoneticPr fontId="4"/>
  </si>
  <si>
    <t>1,000～3,000</t>
    <phoneticPr fontId="4"/>
  </si>
  <si>
    <t>50～99</t>
    <phoneticPr fontId="4"/>
  </si>
  <si>
    <t>500～1,000</t>
    <phoneticPr fontId="4"/>
  </si>
  <si>
    <t>10～29</t>
    <phoneticPr fontId="4"/>
  </si>
  <si>
    <t>30～49</t>
    <phoneticPr fontId="4"/>
  </si>
  <si>
    <t>EBITDA</t>
  </si>
  <si>
    <t>2021年度通期</t>
  </si>
  <si>
    <t>住友重機械プロセス機器株式会社(非上場)</t>
  </si>
  <si>
    <t>1000～3000</t>
    <phoneticPr fontId="4"/>
  </si>
  <si>
    <t xml:space="preserve"> </t>
    <phoneticPr fontId="4"/>
  </si>
  <si>
    <t>競合財務比較</t>
  </si>
  <si>
    <t>直近年度</t>
  </si>
  <si>
    <t>5,000～10,000</t>
    <phoneticPr fontId="4"/>
  </si>
  <si>
    <t>協和加工(非上場)</t>
  </si>
  <si>
    <t>0～100</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</si>
</sst>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font>
      <sz val="10"/>
      <name val="ＭＳ Ｐゴシック"/>
      <family val="2"/>
    </font>
    <font>
      <b/>
      <sz val="11"/>
      <name val="ＭＳ Ｐゴシック"/>
      <family val="2"/>
    </font>
    <font>
      <sz val="9"/>
      <name val="ＭＳ Ｐゴシック"/>
      <family val="2"/>
    </font>
    <font>
      <sz val="10"/>
      <name val="ＭＳ Ｐゴシック"/>
      <family val="2"/>
    </font>
    <font>
      <sz val="6"/>
      <name val="ＭＳ Ｐゴシック"/>
      <family val="3"/>
      <charset val="128"/>
    </font>
    <font>
      <sz val="10"/>
      <color theme="0"/>
      <name val="ＭＳ Ｐゴシック"/>
      <family val="2"/>
    </font>
    <font>
      <sz val="9"/>
      <color indexed="81"/>
      <name val="MS P ゴシック"/>
      <family val="3"/>
      <charset val="128"/>
    </font>
    <font>
      <b/>
      <sz val="9"/>
      <color indexed="81"/>
      <name val="MS P ゴシック"/>
      <family val="3"/>
      <charset val="128"/>
    </font>
    <font>
      <i/>
      <sz val="9"/>
      <name val="ＭＳ Ｐゴシック"/>
      <family val="3"/>
      <charset val="128"/>
    </font>
    <font>
      <sz val="9"/>
      <color theme="9" tint="0.39997558519241921"/>
      <name val="ＭＳ Ｐゴシック"/>
      <family val="2"/>
    </font>
    <font>
      <sz val="9"/>
      <color rgb="FFFF0000"/>
      <name val="ＭＳ Ｐゴシック"/>
      <family val="2"/>
    </font>
    <font>
      <sz val="9"/>
      <color rgb="FFFF0000"/>
      <name val="ＭＳ Ｐゴシック"/>
      <family val="3"/>
      <charset val="128"/>
    </font>
  </fonts>
  <fills count="5">
    <fill>
      <patternFill patternType="none"/>
    </fill>
    <fill>
      <patternFill patternType="gray125"/>
    </fill>
    <fill>
      <patternFill patternType="solid">
        <fgColor rgb="FFCCCCCC"/>
        <bgColor indexed="64"/>
      </patternFill>
    </fill>
    <fill>
      <patternFill patternType="solid">
        <fgColor rgb="FFFFFF99"/>
        <bgColor indexed="64"/>
      </patternFill>
    </fill>
    <fill>
      <patternFill patternType="solid">
        <fgColor rgb="FFFFCC99"/>
        <bgColor indexed="64"/>
      </patternFill>
    </fill>
  </fills>
  <borders count="6">
    <border>
      <left/>
      <right/>
      <top/>
      <bottom/>
      <diagonal/>
    </border>
    <border>
      <left/>
      <right/>
      <top/>
      <bottom style="double">
        <color rgb="FF000000"/>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style="thin">
        <color indexed="64"/>
      </bottom>
      <diagonal/>
    </border>
    <border>
      <left style="thin">
        <color rgb="FFAAAAAA"/>
      </left>
      <right style="thin">
        <color rgb="FFAAAAAA"/>
      </right>
      <top/>
      <bottom style="thin">
        <color rgb="FFAAAAAA"/>
      </bottom>
      <diagonal/>
    </border>
    <border>
      <left style="thin">
        <color rgb="FFAAAAAA"/>
      </left>
      <right style="thin">
        <color rgb="FFAAAAAA"/>
      </right>
      <top/>
      <bottom/>
      <diagonal/>
    </border>
  </borders>
  <cellStyleXfs count="2">
    <xf numFmtId="0" fontId="0" fillId="0" borderId="0">
      <alignment vertical="center"/>
    </xf>
    <xf numFmtId="9" fontId="3" fillId="0" borderId="0" applyFont="0" applyFill="0" applyBorder="0" applyAlignment="0" applyProtection="0">
      <alignment vertical="center"/>
    </xf>
  </cellStyleXfs>
  <cellXfs count="25">
    <xf numFmtId="0" fontId="0" fillId="0" borderId="0" xfId="0">
      <alignment vertical="center"/>
    </xf>
    <xf numFmtId="0" fontId="1" fillId="0" borderId="1" xfId="0" applyFont="1" applyBorder="1">
      <alignment vertical="center"/>
    </xf>
    <xf numFmtId="0" fontId="2" fillId="2" borderId="2" xfId="0" applyFont="1" applyFill="1" applyBorder="1">
      <alignment vertical="center"/>
    </xf>
    <xf numFmtId="0" fontId="2" fillId="0" borderId="2" xfId="0" applyFont="1" applyBorder="1">
      <alignment vertical="center"/>
    </xf>
    <xf numFmtId="3" fontId="2" fillId="0" borderId="2" xfId="0" applyNumberFormat="1" applyFont="1" applyBorder="1">
      <alignment vertical="center"/>
    </xf>
    <xf numFmtId="176" fontId="2" fillId="0" borderId="2" xfId="0" applyNumberFormat="1" applyFont="1" applyBorder="1">
      <alignment vertical="center"/>
    </xf>
    <xf numFmtId="3" fontId="2" fillId="0" borderId="2" xfId="0" applyNumberFormat="1" applyFont="1" applyBorder="1" applyAlignment="1">
      <alignment horizontal="right" vertical="center"/>
    </xf>
    <xf numFmtId="0" fontId="2" fillId="0" borderId="2" xfId="0" applyFont="1" applyBorder="1" applyAlignment="1">
      <alignment horizontal="right" vertical="center"/>
    </xf>
    <xf numFmtId="0" fontId="1" fillId="3" borderId="1" xfId="0" applyFont="1" applyFill="1" applyBorder="1">
      <alignment vertical="center"/>
    </xf>
    <xf numFmtId="3" fontId="2" fillId="3" borderId="2" xfId="0" applyNumberFormat="1" applyFont="1" applyFill="1" applyBorder="1" applyAlignment="1">
      <alignment horizontal="right" vertical="center"/>
    </xf>
    <xf numFmtId="0" fontId="2" fillId="2" borderId="4" xfId="0" applyFont="1" applyFill="1" applyBorder="1">
      <alignment vertical="center"/>
    </xf>
    <xf numFmtId="9" fontId="2" fillId="4" borderId="4" xfId="1" applyFont="1" applyFill="1" applyBorder="1" applyAlignment="1">
      <alignment horizontal="right" vertical="center"/>
    </xf>
    <xf numFmtId="3" fontId="2" fillId="3" borderId="4" xfId="0" applyNumberFormat="1" applyFont="1" applyFill="1" applyBorder="1" applyAlignment="1">
      <alignment horizontal="right" vertical="center"/>
    </xf>
    <xf numFmtId="0" fontId="2" fillId="2" borderId="3" xfId="0" applyFont="1" applyFill="1" applyBorder="1">
      <alignment vertical="center"/>
    </xf>
    <xf numFmtId="3" fontId="2" fillId="2" borderId="2" xfId="0" applyNumberFormat="1" applyFont="1" applyFill="1" applyBorder="1">
      <alignment vertical="center"/>
    </xf>
    <xf numFmtId="0" fontId="5" fillId="0" borderId="0" xfId="0" applyFont="1">
      <alignment vertical="center"/>
    </xf>
    <xf numFmtId="0" fontId="2" fillId="2" borderId="0" xfId="0" applyFont="1" applyFill="1">
      <alignment vertical="center"/>
    </xf>
    <xf numFmtId="0" fontId="2" fillId="0" borderId="5" xfId="0" applyFont="1" applyBorder="1">
      <alignment vertical="center"/>
    </xf>
    <xf numFmtId="4" fontId="2" fillId="0" borderId="2" xfId="0" applyNumberFormat="1" applyFont="1" applyBorder="1">
      <alignment vertical="center"/>
    </xf>
    <xf numFmtId="176" fontId="2" fillId="0" borderId="2" xfId="0" applyNumberFormat="1" applyFont="1" applyBorder="1" applyAlignment="1">
      <alignment horizontal="right" vertical="center"/>
    </xf>
    <xf numFmtId="4" fontId="2" fillId="0" borderId="2" xfId="0" applyNumberFormat="1" applyFont="1" applyBorder="1" applyAlignment="1">
      <alignment horizontal="right" vertical="center"/>
    </xf>
    <xf numFmtId="3" fontId="8" fillId="3" borderId="4" xfId="0" applyNumberFormat="1" applyFont="1" applyFill="1" applyBorder="1" applyAlignment="1">
      <alignment horizontal="right" vertical="center"/>
    </xf>
    <xf numFmtId="9" fontId="9" fillId="4" borderId="4" xfId="1" applyFont="1" applyFill="1" applyBorder="1" applyAlignment="1">
      <alignment horizontal="right" vertical="center"/>
    </xf>
    <xf numFmtId="3" fontId="10" fillId="3" borderId="4" xfId="0" applyNumberFormat="1" applyFont="1" applyFill="1" applyBorder="1" applyAlignment="1">
      <alignment horizontal="right" vertical="center"/>
    </xf>
    <xf numFmtId="3" fontId="11" fillId="3" borderId="4" xfId="0" applyNumberFormat="1" applyFont="1" applyFill="1" applyBorder="1" applyAlignment="1">
      <alignment horizontal="right" vertical="center"/>
    </xf>
  </cellXfs>
  <cellStyles count="2">
    <cellStyle name="パーセント" xfId="1" builtinId="5"/>
    <cellStyle name="標準" xfId="0" builtinId="0"/>
  </cellStyles>
  <dxfs count="0"/>
  <tableStyles count="0" defaultPivotStyle="PivotStyleMedium4"/>
  <colors>
    <indexedColors>
      <rgbColor rgb="00000000"/>
      <rgbColor rgb="00FFFFFF"/>
      <rgbColor rgb="00FF0000"/>
      <rgbColor rgb="000080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352778</xdr:colOff>
      <xdr:row>46</xdr:row>
      <xdr:rowOff>58795</xdr:rowOff>
    </xdr:from>
    <xdr:to>
      <xdr:col>7</xdr:col>
      <xdr:colOff>11759</xdr:colOff>
      <xdr:row>66</xdr:row>
      <xdr:rowOff>11758</xdr:rowOff>
    </xdr:to>
    <xdr:sp macro="" textlink="">
      <xdr:nvSpPr>
        <xdr:cNvPr id="2" name="正方形/長方形 1">
          <a:extLst>
            <a:ext uri="{FF2B5EF4-FFF2-40B4-BE49-F238E27FC236}">
              <a16:creationId xmlns:a16="http://schemas.microsoft.com/office/drawing/2014/main" id="{D05E0F70-5789-4C3E-86A1-BCF3B782396B}"/>
            </a:ext>
          </a:extLst>
        </xdr:cNvPr>
        <xdr:cNvSpPr/>
      </xdr:nvSpPr>
      <xdr:spPr>
        <a:xfrm>
          <a:off x="352778" y="6973239"/>
          <a:ext cx="7126111" cy="30103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100" u="sng"/>
            <a:t>数値を比較観察した所感</a:t>
          </a:r>
          <a:endParaRPr kumimoji="1" lang="en-US" altLang="ja-JP" sz="1100" u="sng"/>
        </a:p>
        <a:p>
          <a:pPr algn="l"/>
          <a:r>
            <a:rPr kumimoji="1" lang="ja-JP" altLang="en-US" sz="1100"/>
            <a:t>指標：</a:t>
          </a:r>
          <a:r>
            <a:rPr kumimoji="1" lang="en-US" altLang="ja-JP" sz="1100"/>
            <a:t>『</a:t>
          </a:r>
          <a:r>
            <a:rPr kumimoji="1" lang="ja-JP" altLang="en-US" sz="1100"/>
            <a:t>売上高合計</a:t>
          </a:r>
          <a:r>
            <a:rPr kumimoji="1" lang="en-US" altLang="ja-JP" sz="1100"/>
            <a:t>』</a:t>
          </a:r>
          <a:r>
            <a:rPr kumimoji="1" lang="ja-JP" altLang="en-US" sz="1100"/>
            <a:t>、</a:t>
          </a:r>
          <a:r>
            <a:rPr kumimoji="1" lang="en-US" altLang="ja-JP" sz="1100"/>
            <a:t>『</a:t>
          </a:r>
          <a:r>
            <a:rPr kumimoji="1" lang="ja-JP" altLang="en-US" sz="1100"/>
            <a:t>親会社に帰属する当期純利益</a:t>
          </a:r>
          <a:r>
            <a:rPr kumimoji="1" lang="en-US" altLang="ja-JP" sz="1100"/>
            <a:t>』</a:t>
          </a:r>
          <a:r>
            <a:rPr kumimoji="1" lang="ja-JP" altLang="en-US" sz="1100"/>
            <a:t>、</a:t>
          </a:r>
          <a:r>
            <a:rPr kumimoji="1" lang="en-US" altLang="ja-JP" sz="1100"/>
            <a:t>『</a:t>
          </a:r>
          <a:r>
            <a:rPr kumimoji="1" lang="ja-JP" altLang="ja-JP" sz="1100">
              <a:solidFill>
                <a:schemeClr val="lt1"/>
              </a:solidFill>
              <a:effectLst/>
              <a:latin typeface="+mn-lt"/>
              <a:ea typeface="+mn-ea"/>
              <a:cs typeface="+mn-cs"/>
            </a:rPr>
            <a:t>親会社に帰属する当期純利益</a:t>
          </a:r>
          <a:r>
            <a:rPr kumimoji="1" lang="ja-JP" altLang="en-US" sz="1100">
              <a:solidFill>
                <a:schemeClr val="lt1"/>
              </a:solidFill>
              <a:effectLst/>
              <a:latin typeface="+mn-lt"/>
              <a:ea typeface="+mn-ea"/>
              <a:cs typeface="+mn-cs"/>
            </a:rPr>
            <a:t>率</a:t>
          </a:r>
          <a:r>
            <a:rPr kumimoji="1" lang="en-US" altLang="ja-JP" sz="1100"/>
            <a:t>』</a:t>
          </a:r>
          <a:r>
            <a:rPr kumimoji="1" lang="ja-JP" altLang="en-US" sz="1100"/>
            <a:t>、</a:t>
          </a:r>
          <a:r>
            <a:rPr kumimoji="1" lang="en-US" altLang="ja-JP" sz="1100"/>
            <a:t>『EBITA』</a:t>
          </a:r>
          <a:r>
            <a:rPr kumimoji="1" lang="ja-JP" altLang="en-US" sz="1100"/>
            <a:t>を観察すると</a:t>
          </a:r>
          <a:endParaRPr kumimoji="1" lang="en-US" altLang="ja-JP" sz="1100"/>
        </a:p>
        <a:p>
          <a:pPr algn="l"/>
          <a:r>
            <a:rPr kumimoji="1" lang="ja-JP" altLang="en-US" sz="1100"/>
            <a:t>三菱化工機とオルガノは直近</a:t>
          </a:r>
          <a:r>
            <a:rPr kumimoji="1" lang="en-US" altLang="ja-JP" sz="1100"/>
            <a:t>3</a:t>
          </a:r>
          <a:r>
            <a:rPr kumimoji="1" lang="ja-JP" altLang="en-US" sz="1100"/>
            <a:t>年は数値の下落はなく販売が伸びている。</a:t>
          </a:r>
          <a:endParaRPr kumimoji="1" lang="en-US" altLang="ja-JP" sz="1100"/>
        </a:p>
        <a:p>
          <a:pPr algn="l"/>
          <a:r>
            <a:rPr kumimoji="1" lang="ja-JP" altLang="en-US" sz="1100"/>
            <a:t>また、栗田工業・日阪製作所、</a:t>
          </a:r>
          <a:r>
            <a:rPr kumimoji="1" lang="en-US" altLang="ja-JP" sz="1100"/>
            <a:t>Alfa Laval AB</a:t>
          </a:r>
          <a:r>
            <a:rPr kumimoji="1" lang="ja-JP" altLang="en-US" sz="1100"/>
            <a:t>は上記指標の数値に大きな変動が無いため安定した</a:t>
          </a:r>
          <a:endParaRPr kumimoji="1" lang="en-US" altLang="ja-JP" sz="1100"/>
        </a:p>
        <a:p>
          <a:pPr algn="l"/>
          <a:r>
            <a:rPr kumimoji="1" lang="ja-JP" altLang="en-US" sz="1100"/>
            <a:t>販売先になると推測する。</a:t>
          </a:r>
          <a:endParaRPr kumimoji="1" lang="en-US" altLang="ja-JP" sz="1100"/>
        </a:p>
        <a:p>
          <a:pPr algn="l"/>
          <a:r>
            <a:rPr kumimoji="1" lang="ja-JP" altLang="en-US" sz="1100"/>
            <a:t>栗田工業、三菱化工機、オルガノ、</a:t>
          </a:r>
          <a:r>
            <a:rPr kumimoji="1" lang="ja-JP" altLang="ja-JP" sz="1100">
              <a:solidFill>
                <a:schemeClr val="lt1"/>
              </a:solidFill>
              <a:effectLst/>
              <a:latin typeface="+mn-lt"/>
              <a:ea typeface="+mn-ea"/>
              <a:cs typeface="+mn-cs"/>
            </a:rPr>
            <a:t>日阪製作所</a:t>
          </a:r>
          <a:r>
            <a:rPr kumimoji="1" lang="ja-JP" altLang="en-US" sz="1100">
              <a:solidFill>
                <a:schemeClr val="lt1"/>
              </a:solidFill>
              <a:effectLst/>
              <a:latin typeface="+mn-lt"/>
              <a:ea typeface="+mn-ea"/>
              <a:cs typeface="+mn-cs"/>
            </a:rPr>
            <a:t>は海外売上が伸びている。</a:t>
          </a:r>
          <a:endParaRPr kumimoji="1" lang="en-US" altLang="ja-JP" sz="1100">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Alfa Laval AB</a:t>
          </a:r>
          <a:r>
            <a:rPr kumimoji="1" lang="ja-JP" altLang="en-US" sz="1100">
              <a:solidFill>
                <a:schemeClr val="lt1"/>
              </a:solidFill>
              <a:effectLst/>
              <a:latin typeface="+mn-lt"/>
              <a:ea typeface="+mn-ea"/>
              <a:cs typeface="+mn-cs"/>
            </a:rPr>
            <a:t>は外資系企業のためデータなし。</a:t>
          </a:r>
          <a:endParaRPr kumimoji="1" lang="en-US" altLang="ja-JP" sz="1100">
            <a:solidFill>
              <a:schemeClr val="lt1"/>
            </a:solidFill>
            <a:effectLst/>
            <a:latin typeface="+mn-lt"/>
            <a:ea typeface="+mn-ea"/>
            <a:cs typeface="+mn-cs"/>
          </a:endParaRPr>
        </a:p>
        <a:p>
          <a:pPr algn="l"/>
          <a:endParaRPr kumimoji="1" lang="en-US" altLang="ja-JP" sz="1100">
            <a:solidFill>
              <a:schemeClr val="lt1"/>
            </a:solidFill>
            <a:effectLst/>
            <a:latin typeface="+mn-lt"/>
            <a:ea typeface="+mn-ea"/>
            <a:cs typeface="+mn-cs"/>
          </a:endParaRPr>
        </a:p>
        <a:p>
          <a:pPr algn="l"/>
          <a:r>
            <a:rPr kumimoji="1" lang="ja-JP" altLang="en-US" sz="1100"/>
            <a:t>（</a:t>
          </a:r>
          <a:r>
            <a:rPr kumimoji="1" lang="ja-JP" altLang="ja-JP" sz="1100">
              <a:solidFill>
                <a:schemeClr val="lt1"/>
              </a:solidFill>
              <a:effectLst/>
              <a:latin typeface="+mn-lt"/>
              <a:ea typeface="+mn-ea"/>
              <a:cs typeface="+mn-cs"/>
            </a:rPr>
            <a:t>神鋼環境ソリューション</a:t>
          </a:r>
          <a:r>
            <a:rPr kumimoji="1" lang="ja-JP" altLang="en-US" sz="1100">
              <a:solidFill>
                <a:schemeClr val="lt1"/>
              </a:solidFill>
              <a:effectLst/>
              <a:latin typeface="+mn-lt"/>
              <a:ea typeface="+mn-ea"/>
              <a:cs typeface="+mn-cs"/>
            </a:rPr>
            <a:t>、</a:t>
          </a:r>
          <a:r>
            <a:rPr kumimoji="1" lang="ja-JP" altLang="en-US" sz="1100"/>
            <a:t>ホソカワミクロンは</a:t>
          </a:r>
          <a:r>
            <a:rPr kumimoji="1" lang="en-US" altLang="ja-JP" sz="1100"/>
            <a:t>2021</a:t>
          </a:r>
          <a:r>
            <a:rPr kumimoji="1" lang="ja-JP" altLang="en-US" sz="1100"/>
            <a:t>年のデータを確認した後に、優先順位を決めるのはどうか）</a:t>
          </a:r>
          <a:endParaRPr kumimoji="1" lang="en-US" altLang="ja-JP" sz="1100"/>
        </a:p>
        <a:p>
          <a:pPr algn="l"/>
          <a:endParaRPr kumimoji="1" lang="en-US" altLang="ja-JP" sz="1100"/>
        </a:p>
        <a:p>
          <a:pPr algn="l"/>
          <a:r>
            <a:rPr kumimoji="1" lang="ja-JP" altLang="en-US" sz="1100" u="sng"/>
            <a:t>データの傾向</a:t>
          </a:r>
          <a:endParaRPr kumimoji="1" lang="en-US" altLang="ja-JP" sz="1100" u="sng"/>
        </a:p>
        <a:p>
          <a:pPr algn="l"/>
          <a:r>
            <a:rPr kumimoji="1" lang="ja-JP" altLang="en-US" sz="1100"/>
            <a:t>売上高は全体的に横ばいか増加傾向にあるように思われる。</a:t>
          </a:r>
          <a:endParaRPr kumimoji="1" lang="en-US" altLang="ja-JP" sz="1100"/>
        </a:p>
        <a:p>
          <a:pPr algn="l"/>
          <a:r>
            <a:rPr kumimoji="1" lang="ja-JP" altLang="en-US" sz="1100"/>
            <a:t>利益額の推移は各社各様。</a:t>
          </a:r>
          <a:endParaRPr kumimoji="1" lang="en-US" altLang="ja-JP" sz="1100"/>
        </a:p>
        <a:p>
          <a:pPr algn="l"/>
          <a:endParaRPr kumimoji="1" lang="en-US" altLang="ja-JP" sz="1100"/>
        </a:p>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341019</xdr:colOff>
      <xdr:row>46</xdr:row>
      <xdr:rowOff>23518</xdr:rowOff>
    </xdr:from>
    <xdr:to>
      <xdr:col>7</xdr:col>
      <xdr:colOff>0</xdr:colOff>
      <xdr:row>65</xdr:row>
      <xdr:rowOff>129352</xdr:rowOff>
    </xdr:to>
    <xdr:sp macro="" textlink="">
      <xdr:nvSpPr>
        <xdr:cNvPr id="3" name="正方形/長方形 2">
          <a:extLst>
            <a:ext uri="{FF2B5EF4-FFF2-40B4-BE49-F238E27FC236}">
              <a16:creationId xmlns:a16="http://schemas.microsoft.com/office/drawing/2014/main" id="{264AFD89-1980-43F0-9202-F07BB8ED006A}"/>
            </a:ext>
          </a:extLst>
        </xdr:cNvPr>
        <xdr:cNvSpPr/>
      </xdr:nvSpPr>
      <xdr:spPr>
        <a:xfrm>
          <a:off x="341019" y="6937962"/>
          <a:ext cx="7126111" cy="30103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100" u="sng"/>
            <a:t>数値を比較観察した所感</a:t>
          </a:r>
          <a:endParaRPr kumimoji="1" lang="en-US" altLang="ja-JP" sz="1100" u="sng"/>
        </a:p>
        <a:p>
          <a:pPr algn="l"/>
          <a:r>
            <a:rPr kumimoji="1" lang="ja-JP" altLang="en-US" sz="1100" u="none"/>
            <a:t>営業キャッシュフローのマイナスが無く、投資キャッシュフローがマイナスになっている企業は</a:t>
          </a:r>
          <a:endParaRPr kumimoji="1" lang="en-US" altLang="ja-JP" sz="1100" u="none"/>
        </a:p>
        <a:p>
          <a:pPr algn="l"/>
          <a:r>
            <a:rPr kumimoji="1" lang="ja-JP" altLang="en-US" sz="1100" u="none"/>
            <a:t>栗田工業・月島工業、</a:t>
          </a:r>
          <a:r>
            <a:rPr kumimoji="1" lang="en-US" altLang="ja-JP" sz="1100" u="none"/>
            <a:t>Alfa Laval AB</a:t>
          </a:r>
          <a:r>
            <a:rPr kumimoji="1" lang="ja-JP" altLang="en-US" sz="1100" u="none"/>
            <a:t>。なかでも</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2019</a:t>
          </a:r>
          <a:r>
            <a:rPr kumimoji="1" lang="ja-JP" altLang="ja-JP" sz="1100">
              <a:solidFill>
                <a:schemeClr val="lt1"/>
              </a:solidFill>
              <a:effectLst/>
              <a:latin typeface="+mn-lt"/>
              <a:ea typeface="+mn-ea"/>
              <a:cs typeface="+mn-cs"/>
            </a:rPr>
            <a:t>年～</a:t>
          </a:r>
          <a:r>
            <a:rPr kumimoji="1" lang="en-US" altLang="ja-JP" sz="1100">
              <a:solidFill>
                <a:schemeClr val="lt1"/>
              </a:solidFill>
              <a:effectLst/>
              <a:latin typeface="+mn-lt"/>
              <a:ea typeface="+mn-ea"/>
              <a:cs typeface="+mn-cs"/>
            </a:rPr>
            <a:t>2021</a:t>
          </a:r>
          <a:r>
            <a:rPr kumimoji="1" lang="ja-JP" altLang="ja-JP" sz="1100">
              <a:solidFill>
                <a:schemeClr val="lt1"/>
              </a:solidFill>
              <a:effectLst/>
              <a:latin typeface="+mn-lt"/>
              <a:ea typeface="+mn-ea"/>
              <a:cs typeface="+mn-cs"/>
            </a:rPr>
            <a:t>年で栗田工業・</a:t>
          </a:r>
          <a:r>
            <a:rPr kumimoji="1" lang="en-US" altLang="ja-JP" sz="1100">
              <a:solidFill>
                <a:schemeClr val="lt1"/>
              </a:solidFill>
              <a:effectLst/>
              <a:latin typeface="+mn-lt"/>
              <a:ea typeface="+mn-ea"/>
              <a:cs typeface="+mn-cs"/>
            </a:rPr>
            <a:t>Alfa Laval AB</a:t>
          </a:r>
          <a:r>
            <a:rPr kumimoji="1" lang="ja-JP" altLang="en-US" sz="1100">
              <a:solidFill>
                <a:schemeClr val="lt1"/>
              </a:solidFill>
              <a:effectLst/>
              <a:latin typeface="+mn-lt"/>
              <a:ea typeface="+mn-ea"/>
              <a:cs typeface="+mn-cs"/>
            </a:rPr>
            <a:t>は売上高・利益の減はほとんどなく安定した収益を確保している。</a:t>
          </a:r>
          <a:endParaRPr kumimoji="1" lang="en-US" altLang="ja-JP" sz="1100">
            <a:solidFill>
              <a:schemeClr val="lt1"/>
            </a:solidFill>
            <a:effectLst/>
            <a:latin typeface="+mn-lt"/>
            <a:ea typeface="+mn-ea"/>
            <a:cs typeface="+mn-cs"/>
          </a:endParaRPr>
        </a:p>
        <a:p>
          <a:pPr algn="l"/>
          <a:r>
            <a:rPr kumimoji="1" lang="en-US" altLang="ja-JP" sz="1100" u="none">
              <a:solidFill>
                <a:schemeClr val="lt1"/>
              </a:solidFill>
              <a:effectLst/>
              <a:latin typeface="+mn-lt"/>
              <a:ea typeface="+mn-ea"/>
              <a:cs typeface="+mn-cs"/>
            </a:rPr>
            <a:t>BAC</a:t>
          </a:r>
          <a:r>
            <a:rPr kumimoji="1" lang="ja-JP" altLang="en-US" sz="1100" u="none">
              <a:solidFill>
                <a:schemeClr val="lt1"/>
              </a:solidFill>
              <a:effectLst/>
              <a:latin typeface="+mn-lt"/>
              <a:ea typeface="+mn-ea"/>
              <a:cs typeface="+mn-cs"/>
            </a:rPr>
            <a:t>が顧客での設備投資の際に納入が決定するような商材なのであれば</a:t>
          </a:r>
          <a:endParaRPr kumimoji="1" lang="en-US" altLang="ja-JP" sz="1100" u="none">
            <a:solidFill>
              <a:schemeClr val="lt1"/>
            </a:solidFill>
            <a:effectLst/>
            <a:latin typeface="+mn-lt"/>
            <a:ea typeface="+mn-ea"/>
            <a:cs typeface="+mn-cs"/>
          </a:endParaRPr>
        </a:p>
        <a:p>
          <a:pPr algn="l"/>
          <a:r>
            <a:rPr kumimoji="1" lang="ja-JP" altLang="en-US" sz="1100" u="none">
              <a:solidFill>
                <a:schemeClr val="lt1"/>
              </a:solidFill>
              <a:effectLst/>
              <a:latin typeface="+mn-lt"/>
              <a:ea typeface="+mn-ea"/>
              <a:cs typeface="+mn-cs"/>
            </a:rPr>
            <a:t>営業キャッシュフロー</a:t>
          </a:r>
          <a:r>
            <a:rPr kumimoji="1" lang="en-US" altLang="ja-JP" sz="1100" u="none">
              <a:solidFill>
                <a:schemeClr val="lt1"/>
              </a:solidFill>
              <a:effectLst/>
              <a:latin typeface="+mn-lt"/>
              <a:ea typeface="+mn-ea"/>
              <a:cs typeface="+mn-cs"/>
            </a:rPr>
            <a:t>/</a:t>
          </a:r>
          <a:r>
            <a:rPr kumimoji="1" lang="ja-JP" altLang="en-US" sz="1100" u="none">
              <a:solidFill>
                <a:schemeClr val="lt1"/>
              </a:solidFill>
              <a:effectLst/>
              <a:latin typeface="+mn-lt"/>
              <a:ea typeface="+mn-ea"/>
              <a:cs typeface="+mn-cs"/>
            </a:rPr>
            <a:t>投資キャッシュフローを重視して、</a:t>
          </a:r>
          <a:r>
            <a:rPr kumimoji="1" lang="ja-JP" altLang="ja-JP" sz="1100">
              <a:solidFill>
                <a:schemeClr val="lt1"/>
              </a:solidFill>
              <a:effectLst/>
              <a:latin typeface="+mn-lt"/>
              <a:ea typeface="+mn-ea"/>
              <a:cs typeface="+mn-cs"/>
            </a:rPr>
            <a:t>栗田工業・</a:t>
          </a:r>
          <a:r>
            <a:rPr kumimoji="1" lang="en-US" altLang="ja-JP" sz="1100">
              <a:solidFill>
                <a:schemeClr val="lt1"/>
              </a:solidFill>
              <a:effectLst/>
              <a:latin typeface="+mn-lt"/>
              <a:ea typeface="+mn-ea"/>
              <a:cs typeface="+mn-cs"/>
            </a:rPr>
            <a:t>Alfa Laval AB</a:t>
          </a:r>
          <a:r>
            <a:rPr kumimoji="1" lang="ja-JP" altLang="en-US" sz="1100">
              <a:solidFill>
                <a:schemeClr val="lt1"/>
              </a:solidFill>
              <a:effectLst/>
              <a:latin typeface="+mn-lt"/>
              <a:ea typeface="+mn-ea"/>
              <a:cs typeface="+mn-cs"/>
            </a:rPr>
            <a:t>を</a:t>
          </a:r>
          <a:endParaRPr kumimoji="1" lang="en-US" altLang="ja-JP" sz="1100">
            <a:solidFill>
              <a:schemeClr val="lt1"/>
            </a:solidFill>
            <a:effectLst/>
            <a:latin typeface="+mn-lt"/>
            <a:ea typeface="+mn-ea"/>
            <a:cs typeface="+mn-cs"/>
          </a:endParaRPr>
        </a:p>
        <a:p>
          <a:pPr algn="l"/>
          <a:r>
            <a:rPr kumimoji="1" lang="ja-JP" altLang="en-US" sz="1100" u="none">
              <a:solidFill>
                <a:schemeClr val="lt1"/>
              </a:solidFill>
              <a:effectLst/>
              <a:latin typeface="+mn-lt"/>
              <a:ea typeface="+mn-ea"/>
              <a:cs typeface="+mn-cs"/>
            </a:rPr>
            <a:t>ターゲットにするのが良いと思う。</a:t>
          </a:r>
          <a:endParaRPr kumimoji="1" lang="en-US" altLang="ja-JP" sz="1100" u="none"/>
        </a:p>
        <a:p>
          <a:pPr algn="l"/>
          <a:r>
            <a:rPr kumimoji="1" lang="ja-JP" altLang="ja-JP" sz="1100">
              <a:solidFill>
                <a:schemeClr val="lt1"/>
              </a:solidFill>
              <a:effectLst/>
              <a:latin typeface="+mn-lt"/>
              <a:ea typeface="+mn-ea"/>
              <a:cs typeface="+mn-cs"/>
            </a:rPr>
            <a:t>オルガノ</a:t>
          </a:r>
          <a:r>
            <a:rPr kumimoji="1" lang="ja-JP" altLang="en-US" sz="1100">
              <a:solidFill>
                <a:schemeClr val="lt1"/>
              </a:solidFill>
              <a:effectLst/>
              <a:latin typeface="+mn-lt"/>
              <a:ea typeface="+mn-ea"/>
              <a:cs typeface="+mn-cs"/>
            </a:rPr>
            <a:t>は</a:t>
          </a:r>
          <a:r>
            <a:rPr kumimoji="1" lang="en-US" altLang="ja-JP" sz="1100">
              <a:solidFill>
                <a:schemeClr val="lt1"/>
              </a:solidFill>
              <a:effectLst/>
              <a:latin typeface="+mn-lt"/>
              <a:ea typeface="+mn-ea"/>
              <a:cs typeface="+mn-cs"/>
            </a:rPr>
            <a:t>2020</a:t>
          </a:r>
          <a:r>
            <a:rPr kumimoji="1" lang="ja-JP" altLang="en-US" sz="1100">
              <a:solidFill>
                <a:schemeClr val="lt1"/>
              </a:solidFill>
              <a:effectLst/>
              <a:latin typeface="+mn-lt"/>
              <a:ea typeface="+mn-ea"/>
              <a:cs typeface="+mn-cs"/>
            </a:rPr>
            <a:t>年は営業キャッシュフローがマイナスとなっているも、投資キャッシュフローの内容より</a:t>
          </a:r>
          <a:endParaRPr kumimoji="1" lang="en-US" altLang="ja-JP" sz="1100">
            <a:solidFill>
              <a:schemeClr val="lt1"/>
            </a:solidFill>
            <a:effectLst/>
            <a:latin typeface="+mn-lt"/>
            <a:ea typeface="+mn-ea"/>
            <a:cs typeface="+mn-cs"/>
          </a:endParaRPr>
        </a:p>
        <a:p>
          <a:pPr algn="l"/>
          <a:r>
            <a:rPr kumimoji="1" lang="ja-JP" altLang="en-US" sz="1100" u="none">
              <a:solidFill>
                <a:schemeClr val="lt1"/>
              </a:solidFill>
              <a:effectLst/>
              <a:latin typeface="+mn-lt"/>
              <a:ea typeface="+mn-ea"/>
              <a:cs typeface="+mn-cs"/>
            </a:rPr>
            <a:t>投資は積極的に実施している模様。</a:t>
          </a:r>
          <a:endParaRPr kumimoji="1" lang="en-US" altLang="ja-JP" sz="1100" u="none">
            <a:solidFill>
              <a:schemeClr val="lt1"/>
            </a:solidFill>
            <a:effectLst/>
            <a:latin typeface="+mn-lt"/>
            <a:ea typeface="+mn-ea"/>
            <a:cs typeface="+mn-cs"/>
          </a:endParaRPr>
        </a:p>
        <a:p>
          <a:pPr algn="l"/>
          <a:endParaRPr kumimoji="1" lang="en-US" altLang="ja-JP" sz="1100" u="none">
            <a:solidFill>
              <a:schemeClr val="lt1"/>
            </a:solidFill>
            <a:effectLst/>
            <a:latin typeface="+mn-lt"/>
            <a:ea typeface="+mn-ea"/>
            <a:cs typeface="+mn-cs"/>
          </a:endParaRPr>
        </a:p>
        <a:p>
          <a:pPr algn="l"/>
          <a:r>
            <a:rPr kumimoji="1" lang="ja-JP" altLang="en-US" sz="1100" u="sng">
              <a:solidFill>
                <a:schemeClr val="lt1"/>
              </a:solidFill>
              <a:effectLst/>
              <a:latin typeface="+mn-lt"/>
              <a:ea typeface="+mn-ea"/>
              <a:cs typeface="+mn-cs"/>
            </a:rPr>
            <a:t>データの傾向</a:t>
          </a:r>
          <a:endParaRPr kumimoji="1" lang="en-US" altLang="ja-JP" sz="1100" u="sng">
            <a:solidFill>
              <a:schemeClr val="lt1"/>
            </a:solidFill>
            <a:effectLst/>
            <a:latin typeface="+mn-lt"/>
            <a:ea typeface="+mn-ea"/>
            <a:cs typeface="+mn-cs"/>
          </a:endParaRPr>
        </a:p>
        <a:p>
          <a:pPr algn="l"/>
          <a:r>
            <a:rPr kumimoji="1" lang="ja-JP" altLang="en-US" sz="1100" u="none">
              <a:solidFill>
                <a:schemeClr val="lt1"/>
              </a:solidFill>
              <a:effectLst/>
              <a:latin typeface="+mn-lt"/>
              <a:ea typeface="+mn-ea"/>
              <a:cs typeface="+mn-cs"/>
            </a:rPr>
            <a:t>全体的に過去</a:t>
          </a:r>
          <a:r>
            <a:rPr kumimoji="1" lang="en-US" altLang="ja-JP" sz="1100" u="none">
              <a:solidFill>
                <a:schemeClr val="lt1"/>
              </a:solidFill>
              <a:effectLst/>
              <a:latin typeface="+mn-lt"/>
              <a:ea typeface="+mn-ea"/>
              <a:cs typeface="+mn-cs"/>
            </a:rPr>
            <a:t>3</a:t>
          </a:r>
          <a:r>
            <a:rPr kumimoji="1" lang="ja-JP" altLang="en-US" sz="1100" u="none">
              <a:solidFill>
                <a:schemeClr val="lt1"/>
              </a:solidFill>
              <a:effectLst/>
              <a:latin typeface="+mn-lt"/>
              <a:ea typeface="+mn-ea"/>
              <a:cs typeface="+mn-cs"/>
            </a:rPr>
            <a:t>年間で、営業キャッシュフローに対して投資キャッシュフローの金額が大きい会社が多い印象。</a:t>
          </a:r>
          <a:endParaRPr kumimoji="1" lang="en-US" altLang="ja-JP" sz="1100" u="none">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u="none">
              <a:solidFill>
                <a:schemeClr val="lt1"/>
              </a:solidFill>
              <a:effectLst/>
              <a:latin typeface="+mn-lt"/>
              <a:ea typeface="+mn-ea"/>
              <a:cs typeface="+mn-cs"/>
            </a:rPr>
            <a:t>（該当箇所を</a:t>
          </a:r>
          <a:r>
            <a:rPr kumimoji="1" lang="ja-JP" altLang="ja-JP" sz="1100">
              <a:solidFill>
                <a:schemeClr val="lt1"/>
              </a:solidFill>
              <a:effectLst/>
              <a:latin typeface="+mn-lt"/>
              <a:ea typeface="+mn-ea"/>
              <a:cs typeface="+mn-cs"/>
            </a:rPr>
            <a:t>投資キャッシュフローのデータ中に赤字で示した</a:t>
          </a:r>
          <a:r>
            <a:rPr kumimoji="1" lang="ja-JP" altLang="en-US" sz="1100">
              <a:solidFill>
                <a:schemeClr val="lt1"/>
              </a:solidFill>
              <a:effectLst/>
              <a:latin typeface="+mn-lt"/>
              <a:ea typeface="+mn-ea"/>
              <a:cs typeface="+mn-cs"/>
            </a:rPr>
            <a:t>）</a:t>
          </a:r>
          <a:endParaRPr kumimoji="1" lang="en-US" altLang="ja-JP" sz="1100" u="none">
            <a:solidFill>
              <a:schemeClr val="lt1"/>
            </a:solidFill>
            <a:effectLst/>
            <a:latin typeface="+mn-lt"/>
            <a:ea typeface="+mn-ea"/>
            <a:cs typeface="+mn-cs"/>
          </a:endParaRPr>
        </a:p>
        <a:p>
          <a:pPr algn="l"/>
          <a:r>
            <a:rPr kumimoji="1" lang="ja-JP" altLang="en-US" sz="1100" u="none">
              <a:solidFill>
                <a:schemeClr val="lt1"/>
              </a:solidFill>
              <a:effectLst/>
              <a:latin typeface="+mn-lt"/>
              <a:ea typeface="+mn-ea"/>
              <a:cs typeface="+mn-cs"/>
            </a:rPr>
            <a:t>設備投資が活発な業界なのか。</a:t>
          </a:r>
          <a:endParaRPr kumimoji="1" lang="en-US" altLang="ja-JP" sz="1100" u="none"/>
        </a:p>
        <a:p>
          <a:pPr algn="l"/>
          <a:endParaRPr kumimoji="1" lang="en-US" altLang="ja-JP" sz="1100" u="none"/>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341019</xdr:colOff>
      <xdr:row>46</xdr:row>
      <xdr:rowOff>23518</xdr:rowOff>
    </xdr:from>
    <xdr:to>
      <xdr:col>6</xdr:col>
      <xdr:colOff>0</xdr:colOff>
      <xdr:row>55</xdr:row>
      <xdr:rowOff>117591</xdr:rowOff>
    </xdr:to>
    <xdr:sp macro="" textlink="">
      <xdr:nvSpPr>
        <xdr:cNvPr id="2" name="正方形/長方形 1">
          <a:extLst>
            <a:ext uri="{FF2B5EF4-FFF2-40B4-BE49-F238E27FC236}">
              <a16:creationId xmlns:a16="http://schemas.microsoft.com/office/drawing/2014/main" id="{1A55E03C-C19A-42C7-BCFB-E0735F7C77FC}"/>
            </a:ext>
          </a:extLst>
        </xdr:cNvPr>
        <xdr:cNvSpPr/>
      </xdr:nvSpPr>
      <xdr:spPr>
        <a:xfrm>
          <a:off x="341019" y="6937962"/>
          <a:ext cx="6279444" cy="14699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100" u="sng"/>
            <a:t>数値を比較観察した所感</a:t>
          </a:r>
          <a:endParaRPr kumimoji="1" lang="en-US" altLang="ja-JP" sz="1100" u="sng"/>
        </a:p>
        <a:p>
          <a:pPr algn="l"/>
          <a:r>
            <a:rPr kumimoji="1" lang="ja-JP" altLang="en-US" sz="1100" u="none"/>
            <a:t>研究開発費は</a:t>
          </a:r>
          <a:r>
            <a:rPr kumimoji="1" lang="en-US" altLang="ja-JP" sz="1100" u="none"/>
            <a:t>Alfa Laval AB</a:t>
          </a:r>
          <a:r>
            <a:rPr kumimoji="1" lang="ja-JP" altLang="en-US" sz="1100" u="none"/>
            <a:t>、日阪製作所、三菱化工機が伸びている。</a:t>
          </a:r>
          <a:endParaRPr kumimoji="1" lang="en-US" altLang="ja-JP" sz="1100" u="none"/>
        </a:p>
        <a:p>
          <a:pPr algn="l"/>
          <a:r>
            <a:rPr kumimoji="1" lang="ja-JP" altLang="en-US" sz="1100" u="none"/>
            <a:t>共同開発などはこれらの</a:t>
          </a:r>
          <a:r>
            <a:rPr kumimoji="1" lang="en-US" altLang="ja-JP" sz="1100" u="none"/>
            <a:t>3</a:t>
          </a:r>
          <a:r>
            <a:rPr kumimoji="1" lang="ja-JP" altLang="en-US" sz="1100" u="none"/>
            <a:t>社が声を掛けやすいのではないか。</a:t>
          </a:r>
          <a:endParaRPr kumimoji="1" lang="en-US" altLang="ja-JP" sz="1100" u="none"/>
        </a:p>
        <a:p>
          <a:pPr algn="l"/>
          <a:endParaRPr kumimoji="1" lang="en-US" altLang="ja-JP" sz="1100" u="none"/>
        </a:p>
        <a:p>
          <a:pPr algn="l"/>
          <a:r>
            <a:rPr kumimoji="1" lang="ja-JP" altLang="en-US" sz="1100" u="sng"/>
            <a:t>データの傾向</a:t>
          </a:r>
          <a:endParaRPr kumimoji="1" lang="en-US" altLang="ja-JP" sz="1100" u="sng"/>
        </a:p>
        <a:p>
          <a:pPr algn="l"/>
          <a:r>
            <a:rPr kumimoji="1" lang="ja-JP" altLang="en-US" sz="1100" u="none"/>
            <a:t>研究開発費が増加している企業の方が少ない印象。</a:t>
          </a:r>
          <a:endParaRPr kumimoji="1" lang="en-US" altLang="ja-JP" sz="1100" u="none"/>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B695-8C55-4282-ADAB-8CD884B05B21}">
  <dimension ref="A2:V50"/>
  <sheetViews>
    <sheetView showGridLines="0" tabSelected="1" zoomScale="81" zoomScaleNormal="100" workbookViewId="0">
      <selection activeCell="B24" sqref="B24"/>
    </sheetView>
  </sheetViews>
  <sheetFormatPr defaultRowHeight="12" outlineLevelRow="1"/>
  <cols>
    <col min="1" max="1" width="12.7109375" customWidth="1"/>
    <col min="2" max="2" width="35.85546875" customWidth="1"/>
    <col min="3" max="264" width="12.7109375" customWidth="1"/>
  </cols>
  <sheetData>
    <row r="2" spans="1:22" ht="14.25" thickBot="1">
      <c r="A2" s="8" t="str">
        <f ca="1">RIGHT(CELL("filename",A3),LEN(CELL("filename",A3))-FIND("]",CELL("filename",A3)))</f>
        <v xml:space="preserve">売上・利益比較 (2019年-2021年の推移) </v>
      </c>
      <c r="B2" s="8"/>
      <c r="C2" s="1"/>
      <c r="D2" s="1"/>
      <c r="E2" s="1"/>
      <c r="F2" s="1"/>
      <c r="G2" s="1"/>
      <c r="H2" s="1"/>
      <c r="I2" s="1"/>
      <c r="J2" s="1"/>
      <c r="K2" s="1"/>
      <c r="L2" s="1"/>
      <c r="M2" s="1"/>
      <c r="N2" s="1"/>
      <c r="O2" s="1"/>
      <c r="P2" s="1"/>
      <c r="Q2" s="1"/>
      <c r="R2" s="1"/>
    </row>
    <row r="3" spans="1:22" ht="12.75" hidden="1" outlineLevel="1" thickTop="1">
      <c r="A3" t="s">
        <v>0</v>
      </c>
      <c r="F3">
        <f ca="1">IFERROR(IF(F10="",(E10-D10)/D10,AVERAGE((E10-D10)/D10,(F10-E10)/E10)),"")</f>
        <v>0.14701320435110921</v>
      </c>
      <c r="G3" t="s">
        <v>1</v>
      </c>
    </row>
    <row r="4" spans="1:22" ht="12.75" collapsed="1" thickTop="1">
      <c r="A4" t="s">
        <v>2</v>
      </c>
    </row>
    <row r="6" spans="1:22">
      <c r="A6" s="2" t="s">
        <v>2</v>
      </c>
      <c r="B6" s="2"/>
      <c r="C6" s="2" t="s">
        <v>3</v>
      </c>
      <c r="D6" s="14"/>
      <c r="E6" s="2"/>
      <c r="F6" s="2"/>
      <c r="G6" s="2" t="s">
        <v>4</v>
      </c>
      <c r="H6" s="2"/>
      <c r="I6" s="2"/>
      <c r="J6" s="2"/>
      <c r="K6" s="2" t="s">
        <v>5</v>
      </c>
      <c r="L6" s="2"/>
      <c r="M6" s="2"/>
      <c r="N6" s="2"/>
      <c r="O6" s="2" t="s">
        <v>6</v>
      </c>
      <c r="P6" s="2"/>
      <c r="Q6" s="2"/>
      <c r="R6" s="2"/>
      <c r="S6" s="2" t="s">
        <v>7</v>
      </c>
      <c r="T6" s="2"/>
      <c r="U6" s="2"/>
      <c r="V6" s="2"/>
    </row>
    <row r="7" spans="1:22">
      <c r="A7" s="2" t="s">
        <v>2</v>
      </c>
      <c r="B7" s="2" t="s">
        <v>2</v>
      </c>
      <c r="C7" s="2" t="s">
        <v>8</v>
      </c>
      <c r="D7" s="2"/>
      <c r="E7" s="2"/>
      <c r="F7" s="2"/>
      <c r="G7" s="2" t="s">
        <v>8</v>
      </c>
      <c r="H7" s="2"/>
      <c r="I7" s="2"/>
      <c r="J7" s="2"/>
      <c r="K7" s="2" t="s">
        <v>9</v>
      </c>
      <c r="L7" s="2"/>
      <c r="M7" s="2"/>
      <c r="N7" s="2"/>
      <c r="O7" s="2" t="s">
        <v>10</v>
      </c>
      <c r="P7" s="2"/>
      <c r="Q7" s="2"/>
      <c r="R7" s="2"/>
      <c r="S7" s="2" t="s">
        <v>10</v>
      </c>
      <c r="T7" s="2"/>
      <c r="U7" s="2"/>
      <c r="V7" s="2"/>
    </row>
    <row r="8" spans="1:22">
      <c r="A8" s="13" t="s">
        <v>2</v>
      </c>
      <c r="B8" s="13"/>
      <c r="C8" s="13" t="s">
        <v>11</v>
      </c>
      <c r="D8" s="13" t="s">
        <v>12</v>
      </c>
      <c r="E8" s="13" t="s">
        <v>13</v>
      </c>
      <c r="F8" s="13" t="s">
        <v>14</v>
      </c>
      <c r="G8" s="13" t="s">
        <v>11</v>
      </c>
      <c r="H8" s="13" t="s">
        <v>12</v>
      </c>
      <c r="I8" s="13" t="s">
        <v>13</v>
      </c>
      <c r="J8" s="13" t="s">
        <v>14</v>
      </c>
      <c r="K8" s="13" t="s">
        <v>11</v>
      </c>
      <c r="L8" s="13" t="s">
        <v>12</v>
      </c>
      <c r="M8" s="13" t="s">
        <v>13</v>
      </c>
      <c r="N8" s="13" t="s">
        <v>14</v>
      </c>
      <c r="O8" s="13" t="s">
        <v>11</v>
      </c>
      <c r="P8" s="13" t="s">
        <v>12</v>
      </c>
      <c r="Q8" s="13" t="s">
        <v>13</v>
      </c>
      <c r="R8" s="13" t="s">
        <v>14</v>
      </c>
      <c r="S8" s="13" t="s">
        <v>11</v>
      </c>
      <c r="T8" s="13" t="s">
        <v>12</v>
      </c>
      <c r="U8" s="13" t="s">
        <v>13</v>
      </c>
      <c r="V8" s="13" t="s">
        <v>14</v>
      </c>
    </row>
    <row r="9" spans="1:22">
      <c r="A9" s="10" t="s">
        <v>15</v>
      </c>
      <c r="B9" s="2" t="s">
        <v>16</v>
      </c>
      <c r="C9" s="11">
        <f ca="1">IFERROR(AVERAGE((E9-D9)/D9,(F9-E9)/E9),"")</f>
        <v>4.3758679875359807E-2</v>
      </c>
      <c r="D9" s="12">
        <f ca="1">IF(INDIRECT(D$8&amp;"!C"&amp;ROW(),TRUE)=0,"",INDIRECT(D$8&amp;"!C"&amp;ROW(),TRUE))</f>
        <v>264807</v>
      </c>
      <c r="E9" s="12">
        <f t="shared" ref="E9:F35" ca="1" si="0">IF(INDIRECT(E$8&amp;"!C"&amp;ROW(),TRUE)=0,"",INDIRECT(E$8&amp;"!C"&amp;ROW(),TRUE))</f>
        <v>267749</v>
      </c>
      <c r="F9" s="12">
        <f t="shared" ca="1" si="0"/>
        <v>288207</v>
      </c>
      <c r="G9" s="11">
        <f ca="1">IFERROR(AVERAGE((I9-H9)/H9,(J9-I9)/I9),"")</f>
        <v>5.73881726129679E-3</v>
      </c>
      <c r="H9" s="12">
        <f ca="1">IF(INDIRECT(H$8&amp;"!D"&amp;ROW(),TRUE)=0,"",INDIRECT(H$8&amp;"!D"&amp;ROW(),TRUE))</f>
        <v>18287</v>
      </c>
      <c r="I9" s="12">
        <f t="shared" ref="I9:J35" ca="1" si="1">IF(INDIRECT(I$8&amp;"!D"&amp;ROW(),TRUE)=0,"",INDIRECT(I$8&amp;"!D"&amp;ROW(),TRUE))</f>
        <v>19088</v>
      </c>
      <c r="J9" s="12">
        <f t="shared" ca="1" si="1"/>
        <v>18471</v>
      </c>
      <c r="K9" s="11">
        <f ca="1">IFERROR(AVERAGE((M9-L9)/L9,(N9-M9)/M9),"")</f>
        <v>-3.4340391760532371E-2</v>
      </c>
      <c r="L9" s="12">
        <f ca="1">IF(INDIRECT(L$8&amp;"!E"&amp;ROW(),TRUE)=0,"",INDIRECT(L$8&amp;"!E"&amp;ROW(),TRUE))</f>
        <v>6.9057842126529891</v>
      </c>
      <c r="M9" s="12">
        <f t="shared" ref="M9:N35" ca="1" si="2">IF(INDIRECT(M$8&amp;"!E"&amp;ROW(),TRUE)=0,"",INDIRECT(M$8&amp;"!E"&amp;ROW(),TRUE))</f>
        <v>7.1290649078054447</v>
      </c>
      <c r="N9" s="12">
        <f t="shared" ca="1" si="2"/>
        <v>6.4089352444597107</v>
      </c>
      <c r="O9" s="11">
        <f ca="1">IFERROR(AVERAGE((Q9-P9)/P9,(R9-Q9)/Q9),"")</f>
        <v>-3.4340391760532371E-2</v>
      </c>
      <c r="P9" s="12">
        <f ca="1">IF(INDIRECT(P$8&amp;"!E"&amp;ROW(),TRUE)=0,"",INDIRECT(P$8&amp;"!E"&amp;ROW(),TRUE))</f>
        <v>6.9057842126529891</v>
      </c>
      <c r="Q9" s="12">
        <f t="shared" ref="Q9:R9" ca="1" si="3">IF(INDIRECT(Q$8&amp;"!E"&amp;ROW(),TRUE)=0,"",INDIRECT(Q$8&amp;"!E"&amp;ROW(),TRUE))</f>
        <v>7.1290649078054447</v>
      </c>
      <c r="R9" s="12">
        <f t="shared" ca="1" si="3"/>
        <v>6.4089352444597107</v>
      </c>
      <c r="S9" s="11">
        <f ca="1">IFERROR(AVERAGE((U9-T9)/T9,(V9-U9)/U9),"")</f>
        <v>0.12144519362758327</v>
      </c>
      <c r="T9" s="12">
        <f ca="1">IF(INDIRECT(T$8&amp;"!G"&amp;ROW(),TRUE)=0,"",INDIRECT(T$8&amp;"!G"&amp;ROW(),TRUE))</f>
        <v>103106</v>
      </c>
      <c r="U9" s="12">
        <f t="shared" ref="U9:V36" ca="1" si="4">IF(INDIRECT(U$8&amp;"!G"&amp;ROW(),TRUE)=0,"",INDIRECT(U$8&amp;"!G"&amp;ROW(),TRUE))</f>
        <v>106376</v>
      </c>
      <c r="V9" s="12">
        <f t="shared" ca="1" si="4"/>
        <v>128840</v>
      </c>
    </row>
    <row r="10" spans="1:22">
      <c r="A10" s="2" t="s">
        <v>17</v>
      </c>
      <c r="B10" s="2" t="s">
        <v>18</v>
      </c>
      <c r="C10" s="11" t="str">
        <f t="shared" ref="C10:C34" ca="1" si="5">IFERROR(AVERAGE((E10-D10)/D10,(F10-E10)/E10),"")</f>
        <v/>
      </c>
      <c r="D10" s="9">
        <f t="shared" ref="D10:F36" ca="1" si="6">IF(INDIRECT(D$8&amp;"!C"&amp;ROW(),TRUE)=0,"",INDIRECT(D$8&amp;"!C"&amp;ROW(),TRUE))</f>
        <v>97998</v>
      </c>
      <c r="E10" s="9">
        <f t="shared" ca="1" si="0"/>
        <v>112405</v>
      </c>
      <c r="F10" s="9" t="str">
        <f t="shared" ca="1" si="0"/>
        <v/>
      </c>
      <c r="G10" s="11" t="str">
        <f t="shared" ref="G10:G34" ca="1" si="7">IFERROR(AVERAGE((I10-H10)/H10,(J10-I10)/I10),"")</f>
        <v/>
      </c>
      <c r="H10" s="9">
        <f t="shared" ref="H10:J36" ca="1" si="8">IF(INDIRECT(H$8&amp;"!D"&amp;ROW(),TRUE)=0,"",INDIRECT(H$8&amp;"!D"&amp;ROW(),TRUE))</f>
        <v>2728</v>
      </c>
      <c r="I10" s="9">
        <f t="shared" ca="1" si="1"/>
        <v>3617</v>
      </c>
      <c r="J10" s="9" t="str">
        <f t="shared" ca="1" si="1"/>
        <v/>
      </c>
      <c r="K10" s="11" t="str">
        <f t="shared" ref="K10:K34" ca="1" si="9">IFERROR(AVERAGE((M10-L10)/L10,(N10-M10)/M10),"")</f>
        <v/>
      </c>
      <c r="L10" s="9">
        <f t="shared" ref="L10:N36" ca="1" si="10">IF(INDIRECT(L$8&amp;"!E"&amp;ROW(),TRUE)=0,"",INDIRECT(L$8&amp;"!E"&amp;ROW(),TRUE))</f>
        <v>2.7837302802098001</v>
      </c>
      <c r="M10" s="9">
        <f t="shared" ca="1" si="2"/>
        <v>3.2178283884168852</v>
      </c>
      <c r="N10" s="9" t="str">
        <f t="shared" ca="1" si="2"/>
        <v/>
      </c>
      <c r="O10" s="11" t="str">
        <f t="shared" ref="O10:O34" ca="1" si="11">IFERROR(AVERAGE((Q10-P10)/P10,(R10-Q10)/Q10),"")</f>
        <v/>
      </c>
      <c r="P10" s="9">
        <f t="shared" ref="P10:R35" ca="1" si="12">IF(INDIRECT(P$8&amp;"!E"&amp;ROW(),TRUE)=0,"",INDIRECT(P$8&amp;"!E"&amp;ROW(),TRUE))</f>
        <v>2.7837302802098001</v>
      </c>
      <c r="Q10" s="9">
        <f t="shared" ca="1" si="12"/>
        <v>3.2178283884168852</v>
      </c>
      <c r="R10" s="9" t="str">
        <f t="shared" ca="1" si="12"/>
        <v/>
      </c>
      <c r="S10" s="11" t="str">
        <f t="shared" ref="S10:S36" ca="1" si="13">IFERROR(AVERAGE((U10-T10)/T10,(V10-U10)/U10),"")</f>
        <v/>
      </c>
      <c r="T10" s="12" t="str">
        <f t="shared" ref="T10:T36" ca="1" si="14">IF(INDIRECT(T$8&amp;"!G"&amp;ROW(),TRUE)=0,"",INDIRECT(T$8&amp;"!G"&amp;ROW(),TRUE))</f>
        <v/>
      </c>
      <c r="U10" s="12" t="str">
        <f t="shared" ca="1" si="4"/>
        <v/>
      </c>
      <c r="V10" s="12" t="str">
        <f t="shared" ca="1" si="4"/>
        <v/>
      </c>
    </row>
    <row r="11" spans="1:22">
      <c r="A11" s="2" t="s">
        <v>19</v>
      </c>
      <c r="B11" s="2" t="s">
        <v>20</v>
      </c>
      <c r="C11" s="11">
        <f t="shared" ca="1" si="5"/>
        <v>6.9567768356380497E-3</v>
      </c>
      <c r="D11" s="9">
        <f t="shared" ca="1" si="6"/>
        <v>45062</v>
      </c>
      <c r="E11" s="9">
        <f t="shared" ca="1" si="0"/>
        <v>48753</v>
      </c>
      <c r="F11" s="9">
        <f t="shared" ca="1" si="0"/>
        <v>45438</v>
      </c>
      <c r="G11" s="11">
        <f t="shared" ca="1" si="7"/>
        <v>0.18216845878136201</v>
      </c>
      <c r="H11" s="9">
        <f t="shared" ca="1" si="8"/>
        <v>1860</v>
      </c>
      <c r="I11" s="9">
        <f t="shared" ca="1" si="1"/>
        <v>2511</v>
      </c>
      <c r="J11" s="9">
        <f t="shared" ca="1" si="1"/>
        <v>2547</v>
      </c>
      <c r="K11" s="11">
        <f t="shared" ca="1" si="9"/>
        <v>0.16806671389484343</v>
      </c>
      <c r="L11" s="9">
        <f t="shared" ca="1" si="10"/>
        <v>4.1276463539123878</v>
      </c>
      <c r="M11" s="9">
        <f t="shared" ca="1" si="2"/>
        <v>5.1504522798597012</v>
      </c>
      <c r="N11" s="9">
        <f t="shared" ca="1" si="2"/>
        <v>5.6054403802984289</v>
      </c>
      <c r="O11" s="11">
        <f t="shared" ca="1" si="11"/>
        <v>0.16806671389484343</v>
      </c>
      <c r="P11" s="9">
        <f t="shared" ca="1" si="12"/>
        <v>4.1276463539123878</v>
      </c>
      <c r="Q11" s="9">
        <f t="shared" ca="1" si="12"/>
        <v>5.1504522798597012</v>
      </c>
      <c r="R11" s="9">
        <f t="shared" ca="1" si="12"/>
        <v>5.6054403802984289</v>
      </c>
      <c r="S11" s="11">
        <f t="shared" ca="1" si="13"/>
        <v>0.4230443469573904</v>
      </c>
      <c r="T11" s="12">
        <f t="shared" ca="1" si="14"/>
        <v>6279</v>
      </c>
      <c r="U11" s="12">
        <f t="shared" ca="1" si="4"/>
        <v>7392</v>
      </c>
      <c r="V11" s="12">
        <f t="shared" ca="1" si="4"/>
        <v>12336</v>
      </c>
    </row>
    <row r="12" spans="1:22">
      <c r="A12" s="2" t="s">
        <v>21</v>
      </c>
      <c r="B12" s="2" t="s">
        <v>22</v>
      </c>
      <c r="C12" s="11" t="str">
        <f t="shared" ca="1" si="5"/>
        <v/>
      </c>
      <c r="D12" s="9" t="str">
        <f t="shared" ca="1" si="6"/>
        <v/>
      </c>
      <c r="E12" s="9" t="str">
        <f t="shared" ca="1" si="0"/>
        <v>3,000～5,000</v>
      </c>
      <c r="F12" s="9" t="str">
        <f t="shared" ca="1" si="0"/>
        <v/>
      </c>
      <c r="G12" s="11" t="str">
        <f t="shared" ca="1" si="7"/>
        <v/>
      </c>
      <c r="H12" s="9" t="str">
        <f t="shared" ca="1" si="8"/>
        <v/>
      </c>
      <c r="I12" s="9" t="str">
        <f t="shared" ca="1" si="1"/>
        <v/>
      </c>
      <c r="J12" s="9" t="str">
        <f t="shared" ca="1" si="1"/>
        <v/>
      </c>
      <c r="K12" s="11" t="str">
        <f t="shared" ca="1" si="9"/>
        <v/>
      </c>
      <c r="L12" s="9" t="str">
        <f t="shared" ca="1" si="10"/>
        <v/>
      </c>
      <c r="M12" s="9" t="str">
        <f t="shared" ca="1" si="2"/>
        <v/>
      </c>
      <c r="N12" s="9" t="str">
        <f t="shared" ca="1" si="2"/>
        <v/>
      </c>
      <c r="O12" s="11" t="str">
        <f t="shared" ca="1" si="11"/>
        <v/>
      </c>
      <c r="P12" s="9" t="str">
        <f t="shared" ca="1" si="12"/>
        <v/>
      </c>
      <c r="Q12" s="9" t="str">
        <f t="shared" ca="1" si="12"/>
        <v/>
      </c>
      <c r="R12" s="9" t="str">
        <f t="shared" ca="1" si="12"/>
        <v/>
      </c>
      <c r="S12" s="11" t="str">
        <f t="shared" ca="1" si="13"/>
        <v/>
      </c>
      <c r="T12" s="12" t="str">
        <f t="shared" ca="1" si="14"/>
        <v/>
      </c>
      <c r="U12" s="12" t="str">
        <f t="shared" ca="1" si="4"/>
        <v/>
      </c>
      <c r="V12" s="12" t="str">
        <f t="shared" ca="1" si="4"/>
        <v/>
      </c>
    </row>
    <row r="13" spans="1:22">
      <c r="A13" s="2" t="s">
        <v>23</v>
      </c>
      <c r="B13" s="2" t="s">
        <v>24</v>
      </c>
      <c r="C13" s="11" t="str">
        <f t="shared" ca="1" si="5"/>
        <v/>
      </c>
      <c r="D13" s="9">
        <f t="shared" ca="1" si="6"/>
        <v>53497</v>
      </c>
      <c r="E13" s="9">
        <f t="shared" ca="1" si="0"/>
        <v>60754</v>
      </c>
      <c r="F13" s="9" t="str">
        <f t="shared" ca="1" si="0"/>
        <v/>
      </c>
      <c r="G13" s="11" t="str">
        <f t="shared" ca="1" si="7"/>
        <v/>
      </c>
      <c r="H13" s="9">
        <f t="shared" ca="1" si="8"/>
        <v>3317</v>
      </c>
      <c r="I13" s="9">
        <f t="shared" ca="1" si="1"/>
        <v>4699</v>
      </c>
      <c r="J13" s="9" t="str">
        <f t="shared" ca="1" si="1"/>
        <v/>
      </c>
      <c r="K13" s="11" t="str">
        <f t="shared" ca="1" si="9"/>
        <v/>
      </c>
      <c r="L13" s="9">
        <f t="shared" ca="1" si="10"/>
        <v>6.2003476830476476</v>
      </c>
      <c r="M13" s="9">
        <f t="shared" ca="1" si="2"/>
        <v>7.7344701583434832</v>
      </c>
      <c r="N13" s="9" t="str">
        <f t="shared" ca="1" si="2"/>
        <v/>
      </c>
      <c r="O13" s="11" t="str">
        <f t="shared" ca="1" si="11"/>
        <v/>
      </c>
      <c r="P13" s="9">
        <f t="shared" ca="1" si="12"/>
        <v>6.2003476830476476</v>
      </c>
      <c r="Q13" s="9">
        <f t="shared" ca="1" si="12"/>
        <v>7.7344701583434832</v>
      </c>
      <c r="R13" s="9" t="str">
        <f t="shared" ca="1" si="12"/>
        <v/>
      </c>
      <c r="S13" s="11" t="str">
        <f t="shared" ca="1" si="13"/>
        <v/>
      </c>
      <c r="T13" s="12">
        <f t="shared" ca="1" si="14"/>
        <v>39516</v>
      </c>
      <c r="U13" s="12">
        <f t="shared" ca="1" si="4"/>
        <v>46837</v>
      </c>
      <c r="V13" s="12" t="str">
        <f t="shared" ca="1" si="4"/>
        <v/>
      </c>
    </row>
    <row r="14" spans="1:22">
      <c r="A14" s="2" t="s">
        <v>25</v>
      </c>
      <c r="B14" s="2" t="s">
        <v>26</v>
      </c>
      <c r="C14" s="11" t="str">
        <f t="shared" ca="1" si="5"/>
        <v/>
      </c>
      <c r="D14" s="9" t="str">
        <f t="shared" ca="1" si="6"/>
        <v/>
      </c>
      <c r="E14" s="9" t="str">
        <f t="shared" ca="1" si="0"/>
        <v/>
      </c>
      <c r="F14" s="9" t="str">
        <f t="shared" ca="1" si="0"/>
        <v/>
      </c>
      <c r="G14" s="11" t="str">
        <f t="shared" ca="1" si="7"/>
        <v/>
      </c>
      <c r="H14" s="9" t="str">
        <f t="shared" ca="1" si="8"/>
        <v/>
      </c>
      <c r="I14" s="9" t="str">
        <f t="shared" ca="1" si="1"/>
        <v/>
      </c>
      <c r="J14" s="9" t="str">
        <f t="shared" ca="1" si="1"/>
        <v/>
      </c>
      <c r="K14" s="11" t="str">
        <f t="shared" ca="1" si="9"/>
        <v/>
      </c>
      <c r="L14" s="9" t="str">
        <f t="shared" ca="1" si="10"/>
        <v/>
      </c>
      <c r="M14" s="9" t="str">
        <f t="shared" ca="1" si="2"/>
        <v/>
      </c>
      <c r="N14" s="9" t="str">
        <f t="shared" ca="1" si="2"/>
        <v/>
      </c>
      <c r="O14" s="11" t="str">
        <f t="shared" ca="1" si="11"/>
        <v/>
      </c>
      <c r="P14" s="9" t="str">
        <f t="shared" ca="1" si="12"/>
        <v/>
      </c>
      <c r="Q14" s="9" t="str">
        <f t="shared" ca="1" si="12"/>
        <v/>
      </c>
      <c r="R14" s="9" t="str">
        <f t="shared" ca="1" si="12"/>
        <v/>
      </c>
      <c r="S14" s="11" t="str">
        <f t="shared" ca="1" si="13"/>
        <v/>
      </c>
      <c r="T14" s="12" t="str">
        <f t="shared" ca="1" si="14"/>
        <v/>
      </c>
      <c r="U14" s="12" t="str">
        <f t="shared" ca="1" si="4"/>
        <v/>
      </c>
      <c r="V14" s="12" t="str">
        <f t="shared" ca="1" si="4"/>
        <v/>
      </c>
    </row>
    <row r="15" spans="1:22">
      <c r="A15" s="2" t="s">
        <v>27</v>
      </c>
      <c r="B15" s="2" t="s">
        <v>28</v>
      </c>
      <c r="C15" s="11">
        <f t="shared" ca="1" si="5"/>
        <v>-3.4801113825972153E-2</v>
      </c>
      <c r="D15" s="9">
        <f t="shared" ca="1" si="6"/>
        <v>100333</v>
      </c>
      <c r="E15" s="9">
        <f t="shared" ca="1" si="0"/>
        <v>90553</v>
      </c>
      <c r="F15" s="9">
        <f t="shared" ca="1" si="0"/>
        <v>93077</v>
      </c>
      <c r="G15" s="11">
        <f t="shared" ca="1" si="7"/>
        <v>3.3497517211653491</v>
      </c>
      <c r="H15" s="9">
        <f t="shared" ca="1" si="8"/>
        <v>5696</v>
      </c>
      <c r="I15" s="9">
        <f t="shared" ca="1" si="1"/>
        <v>958</v>
      </c>
      <c r="J15" s="9">
        <f t="shared" ca="1" si="1"/>
        <v>8173</v>
      </c>
      <c r="K15" s="11">
        <f t="shared" ca="1" si="9"/>
        <v>3.243160882420574</v>
      </c>
      <c r="L15" s="9">
        <f t="shared" ca="1" si="10"/>
        <v>5.6770952727417701</v>
      </c>
      <c r="M15" s="9">
        <f t="shared" ca="1" si="2"/>
        <v>1.0579439665168464</v>
      </c>
      <c r="N15" s="9">
        <f t="shared" ca="1" si="2"/>
        <v>8.7809018339654266</v>
      </c>
      <c r="O15" s="11">
        <f t="shared" ca="1" si="11"/>
        <v>3.243160882420574</v>
      </c>
      <c r="P15" s="9">
        <f t="shared" ca="1" si="12"/>
        <v>5.6770952727417701</v>
      </c>
      <c r="Q15" s="9">
        <f t="shared" ca="1" si="12"/>
        <v>1.0579439665168464</v>
      </c>
      <c r="R15" s="9">
        <f t="shared" ca="1" si="12"/>
        <v>8.7809018339654266</v>
      </c>
      <c r="S15" s="11">
        <f t="shared" ca="1" si="13"/>
        <v>-0.11007326740062838</v>
      </c>
      <c r="T15" s="12">
        <f t="shared" ca="1" si="14"/>
        <v>12631</v>
      </c>
      <c r="U15" s="12">
        <f t="shared" ca="1" si="4"/>
        <v>12655</v>
      </c>
      <c r="V15" s="12">
        <f t="shared" ca="1" si="4"/>
        <v>9845</v>
      </c>
    </row>
    <row r="16" spans="1:22">
      <c r="A16" s="2" t="s">
        <v>29</v>
      </c>
      <c r="B16" s="2" t="s">
        <v>30</v>
      </c>
      <c r="C16" s="11" t="str">
        <f t="shared" ca="1" si="5"/>
        <v/>
      </c>
      <c r="D16" s="9">
        <f t="shared" ca="1" si="6"/>
        <v>7710.7889999999998</v>
      </c>
      <c r="E16" s="9">
        <f t="shared" ca="1" si="0"/>
        <v>9372.348</v>
      </c>
      <c r="F16" s="9" t="str">
        <f t="shared" ca="1" si="0"/>
        <v/>
      </c>
      <c r="G16" s="11" t="str">
        <f t="shared" ca="1" si="7"/>
        <v/>
      </c>
      <c r="H16" s="9">
        <f t="shared" ca="1" si="8"/>
        <v>192.06800000000001</v>
      </c>
      <c r="I16" s="9">
        <f t="shared" ca="1" si="1"/>
        <v>464.76600000000002</v>
      </c>
      <c r="J16" s="9" t="str">
        <f t="shared" ca="1" si="1"/>
        <v/>
      </c>
      <c r="K16" s="11" t="str">
        <f t="shared" ca="1" si="9"/>
        <v/>
      </c>
      <c r="L16" s="9">
        <f t="shared" ca="1" si="10"/>
        <v>2.4908994397330804</v>
      </c>
      <c r="M16" s="9">
        <f t="shared" ca="1" si="2"/>
        <v>4.9589067755486678</v>
      </c>
      <c r="N16" s="9" t="str">
        <f t="shared" ca="1" si="2"/>
        <v/>
      </c>
      <c r="O16" s="11" t="str">
        <f t="shared" ca="1" si="11"/>
        <v/>
      </c>
      <c r="P16" s="9">
        <f t="shared" ca="1" si="12"/>
        <v>2.4908994397330804</v>
      </c>
      <c r="Q16" s="9">
        <f t="shared" ca="1" si="12"/>
        <v>4.9589067755486678</v>
      </c>
      <c r="R16" s="9" t="str">
        <f t="shared" ca="1" si="12"/>
        <v/>
      </c>
      <c r="S16" s="11" t="str">
        <f t="shared" ca="1" si="13"/>
        <v/>
      </c>
      <c r="T16" s="12" t="str">
        <f t="shared" ca="1" si="14"/>
        <v/>
      </c>
      <c r="U16" s="12" t="str">
        <f t="shared" ca="1" si="4"/>
        <v/>
      </c>
      <c r="V16" s="12" t="str">
        <f t="shared" ca="1" si="4"/>
        <v/>
      </c>
    </row>
    <row r="17" spans="1:22">
      <c r="A17" s="2" t="s">
        <v>31</v>
      </c>
      <c r="B17" s="2" t="s">
        <v>32</v>
      </c>
      <c r="C17" s="11">
        <f t="shared" ca="1" si="5"/>
        <v>7.8152037001804467E-2</v>
      </c>
      <c r="D17" s="9">
        <f t="shared" ca="1" si="6"/>
        <v>96515</v>
      </c>
      <c r="E17" s="9">
        <f t="shared" ca="1" si="0"/>
        <v>100638</v>
      </c>
      <c r="F17" s="9">
        <f t="shared" ca="1" si="0"/>
        <v>112069</v>
      </c>
      <c r="G17" s="11">
        <f t="shared" ca="1" si="7"/>
        <v>0.14483186755847169</v>
      </c>
      <c r="H17" s="9">
        <f t="shared" ca="1" si="8"/>
        <v>7162</v>
      </c>
      <c r="I17" s="9">
        <f t="shared" ca="1" si="1"/>
        <v>7074</v>
      </c>
      <c r="J17" s="9">
        <f t="shared" ca="1" si="1"/>
        <v>9210</v>
      </c>
      <c r="K17" s="11">
        <f t="shared" ca="1" si="9"/>
        <v>5.8199979258888347E-2</v>
      </c>
      <c r="L17" s="9">
        <f t="shared" ca="1" si="10"/>
        <v>7.4206081956172625</v>
      </c>
      <c r="M17" s="9">
        <f t="shared" ca="1" si="2"/>
        <v>7.0291539974959756</v>
      </c>
      <c r="N17" s="9">
        <f t="shared" ca="1" si="2"/>
        <v>8.2181513174919019</v>
      </c>
      <c r="O17" s="11">
        <f t="shared" ca="1" si="11"/>
        <v>5.8199979258888347E-2</v>
      </c>
      <c r="P17" s="9">
        <f t="shared" ca="1" si="12"/>
        <v>7.4206081956172625</v>
      </c>
      <c r="Q17" s="9">
        <f t="shared" ca="1" si="12"/>
        <v>7.0291539974959756</v>
      </c>
      <c r="R17" s="9">
        <f t="shared" ca="1" si="12"/>
        <v>8.2181513174919019</v>
      </c>
      <c r="S17" s="11">
        <f t="shared" ca="1" si="13"/>
        <v>0.36084016915558853</v>
      </c>
      <c r="T17" s="12">
        <f t="shared" ca="1" si="14"/>
        <v>21521</v>
      </c>
      <c r="U17" s="12">
        <f t="shared" ca="1" si="4"/>
        <v>24961</v>
      </c>
      <c r="V17" s="12">
        <f t="shared" ca="1" si="4"/>
        <v>38985</v>
      </c>
    </row>
    <row r="18" spans="1:22">
      <c r="A18" s="2" t="s">
        <v>33</v>
      </c>
      <c r="B18" s="2" t="s">
        <v>34</v>
      </c>
      <c r="C18" s="11">
        <f t="shared" ca="1" si="5"/>
        <v>-3.3679382876891623E-2</v>
      </c>
      <c r="D18" s="9">
        <f t="shared" ca="1" si="6"/>
        <v>32511</v>
      </c>
      <c r="E18" s="9">
        <f t="shared" ca="1" si="0"/>
        <v>28437</v>
      </c>
      <c r="F18" s="9">
        <f t="shared" ca="1" si="0"/>
        <v>30085</v>
      </c>
      <c r="G18" s="11">
        <f t="shared" ca="1" si="7"/>
        <v>0.14035605483625282</v>
      </c>
      <c r="H18" s="9">
        <f t="shared" ca="1" si="8"/>
        <v>2080</v>
      </c>
      <c r="I18" s="9">
        <f t="shared" ca="1" si="1"/>
        <v>1212</v>
      </c>
      <c r="J18" s="9">
        <f t="shared" ca="1" si="1"/>
        <v>2058</v>
      </c>
      <c r="K18" s="11">
        <f t="shared" ca="1" si="9"/>
        <v>0.13558831337195332</v>
      </c>
      <c r="L18" s="9">
        <f t="shared" ca="1" si="10"/>
        <v>6.3978345790655462</v>
      </c>
      <c r="M18" s="9">
        <f t="shared" ca="1" si="2"/>
        <v>4.2620529591729088</v>
      </c>
      <c r="N18" s="9">
        <f t="shared" ca="1" si="2"/>
        <v>6.8406182482964928</v>
      </c>
      <c r="O18" s="11">
        <f t="shared" ca="1" si="11"/>
        <v>0.13558831337195332</v>
      </c>
      <c r="P18" s="9">
        <f t="shared" ca="1" si="12"/>
        <v>6.3978345790655462</v>
      </c>
      <c r="Q18" s="9">
        <f t="shared" ca="1" si="12"/>
        <v>4.2620529591729088</v>
      </c>
      <c r="R18" s="9">
        <f t="shared" ca="1" si="12"/>
        <v>6.8406182482964928</v>
      </c>
      <c r="S18" s="11">
        <f t="shared" ca="1" si="13"/>
        <v>5.0924704912585689E-2</v>
      </c>
      <c r="T18" s="12">
        <f t="shared" ca="1" si="14"/>
        <v>5964</v>
      </c>
      <c r="U18" s="12">
        <f t="shared" ca="1" si="4"/>
        <v>4257</v>
      </c>
      <c r="V18" s="12">
        <f t="shared" ca="1" si="4"/>
        <v>5909</v>
      </c>
    </row>
    <row r="19" spans="1:22">
      <c r="A19" s="2" t="s">
        <v>35</v>
      </c>
      <c r="B19" s="2" t="s">
        <v>36</v>
      </c>
      <c r="C19" s="11" t="str">
        <f t="shared" ca="1" si="5"/>
        <v/>
      </c>
      <c r="D19" s="9" t="str">
        <f t="shared" ca="1" si="6"/>
        <v/>
      </c>
      <c r="E19" s="9" t="str">
        <f t="shared" ca="1" si="0"/>
        <v/>
      </c>
      <c r="F19" s="9" t="str">
        <f t="shared" ca="1" si="0"/>
        <v/>
      </c>
      <c r="G19" s="11" t="str">
        <f t="shared" ca="1" si="7"/>
        <v/>
      </c>
      <c r="H19" s="9" t="str">
        <f t="shared" ca="1" si="8"/>
        <v/>
      </c>
      <c r="I19" s="9" t="str">
        <f t="shared" ca="1" si="1"/>
        <v/>
      </c>
      <c r="J19" s="9" t="str">
        <f t="shared" ca="1" si="1"/>
        <v/>
      </c>
      <c r="K19" s="11" t="str">
        <f t="shared" ca="1" si="9"/>
        <v/>
      </c>
      <c r="L19" s="9" t="str">
        <f t="shared" ca="1" si="10"/>
        <v/>
      </c>
      <c r="M19" s="9" t="str">
        <f t="shared" ca="1" si="2"/>
        <v/>
      </c>
      <c r="N19" s="9" t="str">
        <f t="shared" ca="1" si="2"/>
        <v/>
      </c>
      <c r="O19" s="11" t="str">
        <f t="shared" ca="1" si="11"/>
        <v/>
      </c>
      <c r="P19" s="9" t="str">
        <f t="shared" ca="1" si="12"/>
        <v/>
      </c>
      <c r="Q19" s="9" t="str">
        <f t="shared" ca="1" si="12"/>
        <v/>
      </c>
      <c r="R19" s="9" t="str">
        <f t="shared" ca="1" si="12"/>
        <v/>
      </c>
      <c r="S19" s="11" t="str">
        <f t="shared" ca="1" si="13"/>
        <v/>
      </c>
      <c r="T19" s="12" t="str">
        <f t="shared" ca="1" si="14"/>
        <v/>
      </c>
      <c r="U19" s="12" t="str">
        <f t="shared" ca="1" si="4"/>
        <v/>
      </c>
      <c r="V19" s="12" t="str">
        <f t="shared" ca="1" si="4"/>
        <v/>
      </c>
    </row>
    <row r="20" spans="1:22">
      <c r="A20" s="2" t="s">
        <v>37</v>
      </c>
      <c r="B20" s="2" t="s">
        <v>38</v>
      </c>
      <c r="C20" s="11" t="str">
        <f t="shared" ca="1" si="5"/>
        <v/>
      </c>
      <c r="D20" s="9">
        <f t="shared" ca="1" si="6"/>
        <v>74396</v>
      </c>
      <c r="E20" s="9">
        <f t="shared" ca="1" si="0"/>
        <v>56323</v>
      </c>
      <c r="F20" s="9" t="str">
        <f t="shared" ca="1" si="0"/>
        <v/>
      </c>
      <c r="G20" s="11" t="str">
        <f t="shared" ca="1" si="7"/>
        <v/>
      </c>
      <c r="H20" s="9">
        <f t="shared" ca="1" si="8"/>
        <v>1478</v>
      </c>
      <c r="I20" s="9">
        <f t="shared" ca="1" si="1"/>
        <v>803</v>
      </c>
      <c r="J20" s="9" t="str">
        <f t="shared" ca="1" si="1"/>
        <v/>
      </c>
      <c r="K20" s="11" t="str">
        <f t="shared" ca="1" si="9"/>
        <v/>
      </c>
      <c r="L20" s="9">
        <f t="shared" ca="1" si="10"/>
        <v>1.9866659497822463</v>
      </c>
      <c r="M20" s="9">
        <f t="shared" ca="1" si="2"/>
        <v>1.4257053068906131</v>
      </c>
      <c r="N20" s="9" t="str">
        <f t="shared" ca="1" si="2"/>
        <v/>
      </c>
      <c r="O20" s="11" t="str">
        <f t="shared" ca="1" si="11"/>
        <v/>
      </c>
      <c r="P20" s="9">
        <f t="shared" ca="1" si="12"/>
        <v>1.9866659497822463</v>
      </c>
      <c r="Q20" s="9">
        <f t="shared" ca="1" si="12"/>
        <v>1.4257053068906131</v>
      </c>
      <c r="R20" s="9" t="str">
        <f t="shared" ca="1" si="12"/>
        <v/>
      </c>
      <c r="S20" s="11" t="str">
        <f t="shared" ca="1" si="13"/>
        <v/>
      </c>
      <c r="T20" s="12" t="str">
        <f t="shared" ca="1" si="14"/>
        <v/>
      </c>
      <c r="U20" s="12" t="str">
        <f t="shared" ca="1" si="4"/>
        <v/>
      </c>
      <c r="V20" s="12" t="str">
        <f t="shared" ca="1" si="4"/>
        <v/>
      </c>
    </row>
    <row r="21" spans="1:22">
      <c r="A21" s="2" t="s">
        <v>21</v>
      </c>
      <c r="B21" s="2" t="s">
        <v>39</v>
      </c>
      <c r="C21" s="11" t="str">
        <f t="shared" ca="1" si="5"/>
        <v/>
      </c>
      <c r="D21" s="9" t="str">
        <f t="shared" ca="1" si="6"/>
        <v/>
      </c>
      <c r="E21" s="9" t="str">
        <f t="shared" ca="1" si="0"/>
        <v>1,000～3,000</v>
      </c>
      <c r="F21" s="9" t="str">
        <f t="shared" ca="1" si="0"/>
        <v/>
      </c>
      <c r="G21" s="11" t="str">
        <f t="shared" ca="1" si="7"/>
        <v/>
      </c>
      <c r="H21" s="9" t="str">
        <f t="shared" ca="1" si="8"/>
        <v/>
      </c>
      <c r="I21" s="9" t="str">
        <f t="shared" ca="1" si="1"/>
        <v/>
      </c>
      <c r="J21" s="9" t="str">
        <f t="shared" ca="1" si="1"/>
        <v/>
      </c>
      <c r="K21" s="11" t="str">
        <f t="shared" ca="1" si="9"/>
        <v/>
      </c>
      <c r="L21" s="9" t="str">
        <f t="shared" ca="1" si="10"/>
        <v/>
      </c>
      <c r="M21" s="9" t="str">
        <f t="shared" ca="1" si="2"/>
        <v/>
      </c>
      <c r="N21" s="9" t="str">
        <f t="shared" ca="1" si="2"/>
        <v/>
      </c>
      <c r="O21" s="11" t="str">
        <f t="shared" ca="1" si="11"/>
        <v/>
      </c>
      <c r="P21" s="9" t="str">
        <f t="shared" ca="1" si="12"/>
        <v/>
      </c>
      <c r="Q21" s="9" t="str">
        <f t="shared" ca="1" si="12"/>
        <v/>
      </c>
      <c r="R21" s="9" t="str">
        <f t="shared" ca="1" si="12"/>
        <v/>
      </c>
      <c r="S21" s="11" t="str">
        <f t="shared" ca="1" si="13"/>
        <v/>
      </c>
      <c r="T21" s="12" t="str">
        <f t="shared" ca="1" si="14"/>
        <v/>
      </c>
      <c r="U21" s="12" t="str">
        <f t="shared" ca="1" si="4"/>
        <v/>
      </c>
      <c r="V21" s="12" t="str">
        <f t="shared" ca="1" si="4"/>
        <v/>
      </c>
    </row>
    <row r="22" spans="1:22">
      <c r="A22" s="2" t="s">
        <v>21</v>
      </c>
      <c r="B22" s="2" t="s">
        <v>40</v>
      </c>
      <c r="C22" s="11" t="str">
        <f t="shared" ca="1" si="5"/>
        <v/>
      </c>
      <c r="D22" s="9" t="str">
        <f t="shared" ca="1" si="6"/>
        <v/>
      </c>
      <c r="E22" s="9" t="str">
        <f t="shared" ca="1" si="0"/>
        <v/>
      </c>
      <c r="F22" s="9" t="str">
        <f t="shared" ca="1" si="0"/>
        <v/>
      </c>
      <c r="G22" s="11" t="str">
        <f t="shared" ca="1" si="7"/>
        <v/>
      </c>
      <c r="H22" s="9" t="str">
        <f t="shared" ca="1" si="8"/>
        <v/>
      </c>
      <c r="I22" s="9" t="str">
        <f t="shared" ca="1" si="1"/>
        <v/>
      </c>
      <c r="J22" s="9" t="str">
        <f t="shared" ca="1" si="1"/>
        <v/>
      </c>
      <c r="K22" s="11" t="str">
        <f t="shared" ca="1" si="9"/>
        <v/>
      </c>
      <c r="L22" s="9" t="str">
        <f t="shared" ca="1" si="10"/>
        <v/>
      </c>
      <c r="M22" s="9" t="str">
        <f t="shared" ca="1" si="2"/>
        <v/>
      </c>
      <c r="N22" s="9" t="str">
        <f t="shared" ca="1" si="2"/>
        <v/>
      </c>
      <c r="O22" s="11" t="str">
        <f t="shared" ca="1" si="11"/>
        <v/>
      </c>
      <c r="P22" s="9" t="str">
        <f t="shared" ca="1" si="12"/>
        <v/>
      </c>
      <c r="Q22" s="9" t="str">
        <f t="shared" ca="1" si="12"/>
        <v/>
      </c>
      <c r="R22" s="9" t="str">
        <f t="shared" ca="1" si="12"/>
        <v/>
      </c>
      <c r="S22" s="11" t="str">
        <f t="shared" ca="1" si="13"/>
        <v/>
      </c>
      <c r="T22" s="12" t="str">
        <f t="shared" ca="1" si="14"/>
        <v/>
      </c>
      <c r="U22" s="12" t="str">
        <f t="shared" ca="1" si="4"/>
        <v/>
      </c>
      <c r="V22" s="12" t="str">
        <f t="shared" ca="1" si="4"/>
        <v/>
      </c>
    </row>
    <row r="23" spans="1:22">
      <c r="A23" s="2" t="s">
        <v>41</v>
      </c>
      <c r="B23" s="2" t="s">
        <v>42</v>
      </c>
      <c r="C23" s="11" t="str">
        <f t="shared" ca="1" si="5"/>
        <v/>
      </c>
      <c r="D23" s="9" t="str">
        <f t="shared" ca="1" si="6"/>
        <v/>
      </c>
      <c r="E23" s="9" t="str">
        <f t="shared" ca="1" si="0"/>
        <v/>
      </c>
      <c r="F23" s="9" t="str">
        <f t="shared" ca="1" si="0"/>
        <v/>
      </c>
      <c r="G23" s="11" t="str">
        <f t="shared" ca="1" si="7"/>
        <v/>
      </c>
      <c r="H23" s="9" t="str">
        <f t="shared" ca="1" si="8"/>
        <v/>
      </c>
      <c r="I23" s="9" t="str">
        <f t="shared" ca="1" si="1"/>
        <v/>
      </c>
      <c r="J23" s="9" t="str">
        <f t="shared" ca="1" si="1"/>
        <v/>
      </c>
      <c r="K23" s="11" t="str">
        <f t="shared" ca="1" si="9"/>
        <v/>
      </c>
      <c r="L23" s="9" t="str">
        <f t="shared" ca="1" si="10"/>
        <v/>
      </c>
      <c r="M23" s="9" t="str">
        <f t="shared" ca="1" si="2"/>
        <v/>
      </c>
      <c r="N23" s="9" t="str">
        <f t="shared" ca="1" si="2"/>
        <v/>
      </c>
      <c r="O23" s="11" t="str">
        <f t="shared" ca="1" si="11"/>
        <v/>
      </c>
      <c r="P23" s="9" t="str">
        <f t="shared" ca="1" si="12"/>
        <v/>
      </c>
      <c r="Q23" s="9" t="str">
        <f t="shared" ca="1" si="12"/>
        <v/>
      </c>
      <c r="R23" s="9" t="str">
        <f t="shared" ca="1" si="12"/>
        <v/>
      </c>
      <c r="S23" s="11" t="str">
        <f t="shared" ca="1" si="13"/>
        <v/>
      </c>
      <c r="T23" s="12" t="str">
        <f t="shared" ca="1" si="14"/>
        <v/>
      </c>
      <c r="U23" s="12" t="str">
        <f t="shared" ca="1" si="4"/>
        <v/>
      </c>
      <c r="V23" s="12" t="str">
        <f t="shared" ca="1" si="4"/>
        <v/>
      </c>
    </row>
    <row r="24" spans="1:22">
      <c r="A24" s="2" t="s">
        <v>21</v>
      </c>
      <c r="B24" s="2" t="s">
        <v>43</v>
      </c>
      <c r="C24" s="11" t="str">
        <f t="shared" ca="1" si="5"/>
        <v/>
      </c>
      <c r="D24" s="9" t="str">
        <f t="shared" ca="1" si="6"/>
        <v/>
      </c>
      <c r="E24" s="9" t="str">
        <f t="shared" ca="1" si="0"/>
        <v/>
      </c>
      <c r="F24" s="9" t="str">
        <f t="shared" ca="1" si="0"/>
        <v/>
      </c>
      <c r="G24" s="11" t="str">
        <f t="shared" ca="1" si="7"/>
        <v/>
      </c>
      <c r="H24" s="9" t="str">
        <f t="shared" ca="1" si="8"/>
        <v/>
      </c>
      <c r="I24" s="9" t="str">
        <f t="shared" ca="1" si="1"/>
        <v/>
      </c>
      <c r="J24" s="9" t="str">
        <f t="shared" ca="1" si="1"/>
        <v/>
      </c>
      <c r="K24" s="11" t="str">
        <f t="shared" ca="1" si="9"/>
        <v/>
      </c>
      <c r="L24" s="9" t="str">
        <f t="shared" ca="1" si="10"/>
        <v/>
      </c>
      <c r="M24" s="9" t="str">
        <f t="shared" ca="1" si="2"/>
        <v/>
      </c>
      <c r="N24" s="9" t="str">
        <f t="shared" ca="1" si="2"/>
        <v/>
      </c>
      <c r="O24" s="11" t="str">
        <f t="shared" ca="1" si="11"/>
        <v/>
      </c>
      <c r="P24" s="9" t="str">
        <f t="shared" ca="1" si="12"/>
        <v/>
      </c>
      <c r="Q24" s="9" t="str">
        <f t="shared" ca="1" si="12"/>
        <v/>
      </c>
      <c r="R24" s="9" t="str">
        <f t="shared" ca="1" si="12"/>
        <v/>
      </c>
      <c r="S24" s="11" t="str">
        <f t="shared" ca="1" si="13"/>
        <v/>
      </c>
      <c r="T24" s="12" t="str">
        <f t="shared" ca="1" si="14"/>
        <v/>
      </c>
      <c r="U24" s="12" t="str">
        <f t="shared" ca="1" si="4"/>
        <v/>
      </c>
      <c r="V24" s="12" t="str">
        <f t="shared" ca="1" si="4"/>
        <v/>
      </c>
    </row>
    <row r="25" spans="1:22">
      <c r="A25" s="2" t="s">
        <v>21</v>
      </c>
      <c r="B25" s="2" t="s">
        <v>44</v>
      </c>
      <c r="C25" s="11" t="str">
        <f t="shared" ca="1" si="5"/>
        <v/>
      </c>
      <c r="D25" s="9" t="str">
        <f t="shared" ca="1" si="6"/>
        <v/>
      </c>
      <c r="E25" s="9" t="str">
        <f t="shared" ca="1" si="0"/>
        <v/>
      </c>
      <c r="F25" s="9" t="str">
        <f t="shared" ca="1" si="0"/>
        <v/>
      </c>
      <c r="G25" s="11" t="str">
        <f t="shared" ca="1" si="7"/>
        <v/>
      </c>
      <c r="H25" s="9" t="str">
        <f t="shared" ca="1" si="8"/>
        <v/>
      </c>
      <c r="I25" s="9" t="str">
        <f t="shared" ca="1" si="1"/>
        <v/>
      </c>
      <c r="J25" s="9" t="str">
        <f t="shared" ca="1" si="1"/>
        <v/>
      </c>
      <c r="K25" s="11" t="str">
        <f t="shared" ca="1" si="9"/>
        <v/>
      </c>
      <c r="L25" s="9" t="str">
        <f t="shared" ca="1" si="10"/>
        <v/>
      </c>
      <c r="M25" s="9" t="str">
        <f t="shared" ca="1" si="2"/>
        <v/>
      </c>
      <c r="N25" s="9" t="str">
        <f t="shared" ca="1" si="2"/>
        <v/>
      </c>
      <c r="O25" s="11" t="str">
        <f t="shared" ca="1" si="11"/>
        <v/>
      </c>
      <c r="P25" s="9" t="str">
        <f t="shared" ca="1" si="12"/>
        <v/>
      </c>
      <c r="Q25" s="9" t="str">
        <f t="shared" ca="1" si="12"/>
        <v/>
      </c>
      <c r="R25" s="9" t="str">
        <f t="shared" ca="1" si="12"/>
        <v/>
      </c>
      <c r="S25" s="11" t="str">
        <f t="shared" ca="1" si="13"/>
        <v/>
      </c>
      <c r="T25" s="12" t="str">
        <f t="shared" ca="1" si="14"/>
        <v/>
      </c>
      <c r="U25" s="12" t="str">
        <f t="shared" ca="1" si="4"/>
        <v/>
      </c>
      <c r="V25" s="12" t="str">
        <f t="shared" ca="1" si="4"/>
        <v/>
      </c>
    </row>
    <row r="26" spans="1:22">
      <c r="A26" s="2" t="s">
        <v>21</v>
      </c>
      <c r="B26" s="2" t="s">
        <v>45</v>
      </c>
      <c r="C26" s="11" t="str">
        <f t="shared" ca="1" si="5"/>
        <v/>
      </c>
      <c r="D26" s="9" t="str">
        <f t="shared" ca="1" si="6"/>
        <v/>
      </c>
      <c r="E26" s="9" t="str">
        <f t="shared" ca="1" si="0"/>
        <v>500～1,000</v>
      </c>
      <c r="F26" s="9" t="str">
        <f t="shared" ca="1" si="0"/>
        <v/>
      </c>
      <c r="G26" s="11" t="str">
        <f t="shared" ca="1" si="7"/>
        <v/>
      </c>
      <c r="H26" s="9" t="str">
        <f t="shared" ca="1" si="8"/>
        <v/>
      </c>
      <c r="I26" s="9" t="str">
        <f t="shared" ca="1" si="1"/>
        <v/>
      </c>
      <c r="J26" s="9" t="str">
        <f t="shared" ca="1" si="1"/>
        <v/>
      </c>
      <c r="K26" s="11" t="str">
        <f t="shared" ca="1" si="9"/>
        <v/>
      </c>
      <c r="L26" s="9" t="str">
        <f t="shared" ca="1" si="10"/>
        <v/>
      </c>
      <c r="M26" s="9" t="str">
        <f t="shared" ca="1" si="2"/>
        <v/>
      </c>
      <c r="N26" s="9" t="str">
        <f t="shared" ca="1" si="2"/>
        <v/>
      </c>
      <c r="O26" s="11" t="str">
        <f t="shared" ca="1" si="11"/>
        <v/>
      </c>
      <c r="P26" s="9" t="str">
        <f t="shared" ca="1" si="12"/>
        <v/>
      </c>
      <c r="Q26" s="9" t="str">
        <f t="shared" ca="1" si="12"/>
        <v/>
      </c>
      <c r="R26" s="9" t="str">
        <f t="shared" ca="1" si="12"/>
        <v/>
      </c>
      <c r="S26" s="11" t="str">
        <f t="shared" ca="1" si="13"/>
        <v/>
      </c>
      <c r="T26" s="12" t="str">
        <f t="shared" ca="1" si="14"/>
        <v/>
      </c>
      <c r="U26" s="12" t="str">
        <f t="shared" ca="1" si="4"/>
        <v/>
      </c>
      <c r="V26" s="12" t="str">
        <f t="shared" ca="1" si="4"/>
        <v/>
      </c>
    </row>
    <row r="27" spans="1:22">
      <c r="A27" s="2" t="s">
        <v>21</v>
      </c>
      <c r="B27" s="2" t="s">
        <v>46</v>
      </c>
      <c r="C27" s="11" t="str">
        <f t="shared" ca="1" si="5"/>
        <v/>
      </c>
      <c r="D27" s="9" t="str">
        <f t="shared" ca="1" si="6"/>
        <v/>
      </c>
      <c r="E27" s="9" t="str">
        <f t="shared" ca="1" si="0"/>
        <v>1,000～3,000</v>
      </c>
      <c r="F27" s="9" t="str">
        <f t="shared" ca="1" si="0"/>
        <v/>
      </c>
      <c r="G27" s="11" t="str">
        <f t="shared" ca="1" si="7"/>
        <v/>
      </c>
      <c r="H27" s="9" t="str">
        <f t="shared" ca="1" si="8"/>
        <v/>
      </c>
      <c r="I27" s="9" t="str">
        <f t="shared" ca="1" si="1"/>
        <v/>
      </c>
      <c r="J27" s="9" t="str">
        <f t="shared" ca="1" si="1"/>
        <v/>
      </c>
      <c r="K27" s="11" t="str">
        <f t="shared" ca="1" si="9"/>
        <v/>
      </c>
      <c r="L27" s="9" t="str">
        <f t="shared" ca="1" si="10"/>
        <v/>
      </c>
      <c r="M27" s="9" t="str">
        <f t="shared" ca="1" si="2"/>
        <v/>
      </c>
      <c r="N27" s="9" t="str">
        <f t="shared" ca="1" si="2"/>
        <v/>
      </c>
      <c r="O27" s="11" t="str">
        <f t="shared" ca="1" si="11"/>
        <v/>
      </c>
      <c r="P27" s="9" t="str">
        <f t="shared" ca="1" si="12"/>
        <v/>
      </c>
      <c r="Q27" s="9" t="str">
        <f t="shared" ca="1" si="12"/>
        <v/>
      </c>
      <c r="R27" s="9" t="str">
        <f t="shared" ca="1" si="12"/>
        <v/>
      </c>
      <c r="S27" s="11" t="str">
        <f t="shared" ca="1" si="13"/>
        <v/>
      </c>
      <c r="T27" s="12" t="str">
        <f t="shared" ca="1" si="14"/>
        <v/>
      </c>
      <c r="U27" s="12" t="str">
        <f t="shared" ca="1" si="4"/>
        <v/>
      </c>
      <c r="V27" s="12" t="str">
        <f t="shared" ca="1" si="4"/>
        <v/>
      </c>
    </row>
    <row r="28" spans="1:22">
      <c r="A28" s="2" t="s">
        <v>21</v>
      </c>
      <c r="B28" s="2" t="s">
        <v>47</v>
      </c>
      <c r="C28" s="11" t="str">
        <f t="shared" ca="1" si="5"/>
        <v/>
      </c>
      <c r="D28" s="9" t="str">
        <f t="shared" ca="1" si="6"/>
        <v/>
      </c>
      <c r="E28" s="9" t="str">
        <f t="shared" ca="1" si="0"/>
        <v/>
      </c>
      <c r="F28" s="9" t="str">
        <f t="shared" ca="1" si="0"/>
        <v/>
      </c>
      <c r="G28" s="11" t="str">
        <f t="shared" ca="1" si="7"/>
        <v/>
      </c>
      <c r="H28" s="9" t="str">
        <f t="shared" ca="1" si="8"/>
        <v/>
      </c>
      <c r="I28" s="9" t="str">
        <f t="shared" ca="1" si="1"/>
        <v/>
      </c>
      <c r="J28" s="9">
        <f t="shared" ca="1" si="1"/>
        <v>304.59800000000001</v>
      </c>
      <c r="K28" s="11" t="str">
        <f t="shared" ca="1" si="9"/>
        <v/>
      </c>
      <c r="L28" s="9" t="str">
        <f t="shared" ca="1" si="10"/>
        <v/>
      </c>
      <c r="M28" s="9" t="str">
        <f t="shared" ca="1" si="2"/>
        <v/>
      </c>
      <c r="N28" s="9" t="str">
        <f t="shared" ca="1" si="2"/>
        <v/>
      </c>
      <c r="O28" s="11" t="str">
        <f t="shared" ca="1" si="11"/>
        <v/>
      </c>
      <c r="P28" s="9" t="str">
        <f t="shared" ca="1" si="12"/>
        <v/>
      </c>
      <c r="Q28" s="9" t="str">
        <f t="shared" ca="1" si="12"/>
        <v/>
      </c>
      <c r="R28" s="9" t="str">
        <f t="shared" ca="1" si="12"/>
        <v/>
      </c>
      <c r="S28" s="11" t="str">
        <f t="shared" ca="1" si="13"/>
        <v/>
      </c>
      <c r="T28" s="12" t="str">
        <f t="shared" ca="1" si="14"/>
        <v/>
      </c>
      <c r="U28" s="12" t="str">
        <f t="shared" ca="1" si="4"/>
        <v/>
      </c>
      <c r="V28" s="12" t="str">
        <f t="shared" ca="1" si="4"/>
        <v/>
      </c>
    </row>
    <row r="29" spans="1:22">
      <c r="A29" s="2" t="s">
        <v>21</v>
      </c>
      <c r="B29" s="2" t="s">
        <v>48</v>
      </c>
      <c r="C29" s="11" t="str">
        <f t="shared" ca="1" si="5"/>
        <v/>
      </c>
      <c r="D29" s="9" t="str">
        <f t="shared" ca="1" si="6"/>
        <v/>
      </c>
      <c r="E29" s="9" t="str">
        <f t="shared" ca="1" si="0"/>
        <v>3,000～5,000</v>
      </c>
      <c r="F29" s="9" t="str">
        <f t="shared" ca="1" si="0"/>
        <v/>
      </c>
      <c r="G29" s="11" t="str">
        <f t="shared" ca="1" si="7"/>
        <v/>
      </c>
      <c r="H29" s="9" t="str">
        <f t="shared" ca="1" si="8"/>
        <v/>
      </c>
      <c r="I29" s="9" t="str">
        <f t="shared" ca="1" si="1"/>
        <v/>
      </c>
      <c r="J29" s="9" t="str">
        <f t="shared" ca="1" si="1"/>
        <v/>
      </c>
      <c r="K29" s="11" t="str">
        <f t="shared" ca="1" si="9"/>
        <v/>
      </c>
      <c r="L29" s="9" t="str">
        <f t="shared" ca="1" si="10"/>
        <v/>
      </c>
      <c r="M29" s="9" t="str">
        <f t="shared" ca="1" si="2"/>
        <v/>
      </c>
      <c r="N29" s="9" t="str">
        <f t="shared" ca="1" si="2"/>
        <v/>
      </c>
      <c r="O29" s="11" t="str">
        <f t="shared" ca="1" si="11"/>
        <v/>
      </c>
      <c r="P29" s="9" t="str">
        <f t="shared" ca="1" si="12"/>
        <v/>
      </c>
      <c r="Q29" s="9" t="str">
        <f t="shared" ca="1" si="12"/>
        <v/>
      </c>
      <c r="R29" s="9" t="str">
        <f t="shared" ca="1" si="12"/>
        <v/>
      </c>
      <c r="S29" s="11" t="str">
        <f t="shared" ca="1" si="13"/>
        <v/>
      </c>
      <c r="T29" s="12" t="str">
        <f t="shared" ca="1" si="14"/>
        <v/>
      </c>
      <c r="U29" s="12" t="str">
        <f t="shared" ca="1" si="4"/>
        <v/>
      </c>
      <c r="V29" s="12" t="str">
        <f t="shared" ca="1" si="4"/>
        <v/>
      </c>
    </row>
    <row r="30" spans="1:22">
      <c r="A30" s="2" t="s">
        <v>21</v>
      </c>
      <c r="B30" s="2" t="s">
        <v>49</v>
      </c>
      <c r="C30" s="11" t="str">
        <f t="shared" ca="1" si="5"/>
        <v/>
      </c>
      <c r="D30" s="9" t="str">
        <f t="shared" ca="1" si="6"/>
        <v/>
      </c>
      <c r="E30" s="9" t="str">
        <f t="shared" ca="1" si="0"/>
        <v/>
      </c>
      <c r="F30" s="9" t="str">
        <f t="shared" ca="1" si="0"/>
        <v>1000～3000</v>
      </c>
      <c r="G30" s="11" t="str">
        <f t="shared" ca="1" si="7"/>
        <v/>
      </c>
      <c r="H30" s="9" t="str">
        <f t="shared" ca="1" si="8"/>
        <v/>
      </c>
      <c r="I30" s="9" t="str">
        <f t="shared" ca="1" si="1"/>
        <v/>
      </c>
      <c r="J30" s="9" t="str">
        <f t="shared" ca="1" si="1"/>
        <v/>
      </c>
      <c r="K30" s="11" t="str">
        <f t="shared" ca="1" si="9"/>
        <v/>
      </c>
      <c r="L30" s="9" t="str">
        <f t="shared" ca="1" si="10"/>
        <v/>
      </c>
      <c r="M30" s="9" t="str">
        <f t="shared" ca="1" si="2"/>
        <v/>
      </c>
      <c r="N30" s="9" t="str">
        <f t="shared" ca="1" si="2"/>
        <v/>
      </c>
      <c r="O30" s="11" t="str">
        <f t="shared" ca="1" si="11"/>
        <v/>
      </c>
      <c r="P30" s="9" t="str">
        <f t="shared" ca="1" si="12"/>
        <v/>
      </c>
      <c r="Q30" s="9" t="str">
        <f t="shared" ca="1" si="12"/>
        <v/>
      </c>
      <c r="R30" s="9" t="str">
        <f t="shared" ca="1" si="12"/>
        <v/>
      </c>
      <c r="S30" s="11" t="str">
        <f t="shared" ca="1" si="13"/>
        <v/>
      </c>
      <c r="T30" s="12" t="str">
        <f t="shared" ca="1" si="14"/>
        <v/>
      </c>
      <c r="U30" s="12" t="str">
        <f t="shared" ca="1" si="4"/>
        <v/>
      </c>
      <c r="V30" s="12" t="str">
        <f t="shared" ca="1" si="4"/>
        <v/>
      </c>
    </row>
    <row r="31" spans="1:22">
      <c r="A31" s="2" t="s">
        <v>21</v>
      </c>
      <c r="B31" s="2" t="s">
        <v>50</v>
      </c>
      <c r="C31" s="11" t="str">
        <f t="shared" ca="1" si="5"/>
        <v/>
      </c>
      <c r="D31" s="9" t="str">
        <f t="shared" ca="1" si="6"/>
        <v/>
      </c>
      <c r="E31" s="9" t="str">
        <f t="shared" ca="1" si="0"/>
        <v>500～1,000</v>
      </c>
      <c r="F31" s="9" t="str">
        <f t="shared" ca="1" si="0"/>
        <v/>
      </c>
      <c r="G31" s="11" t="str">
        <f t="shared" ca="1" si="7"/>
        <v/>
      </c>
      <c r="H31" s="9" t="str">
        <f t="shared" ca="1" si="8"/>
        <v/>
      </c>
      <c r="I31" s="9" t="str">
        <f t="shared" ca="1" si="1"/>
        <v/>
      </c>
      <c r="J31" s="9" t="str">
        <f t="shared" ca="1" si="1"/>
        <v/>
      </c>
      <c r="K31" s="11" t="str">
        <f t="shared" ca="1" si="9"/>
        <v/>
      </c>
      <c r="L31" s="9" t="str">
        <f t="shared" ca="1" si="10"/>
        <v/>
      </c>
      <c r="M31" s="9" t="str">
        <f t="shared" ca="1" si="2"/>
        <v/>
      </c>
      <c r="N31" s="9" t="str">
        <f t="shared" ca="1" si="2"/>
        <v/>
      </c>
      <c r="O31" s="11" t="str">
        <f t="shared" ca="1" si="11"/>
        <v/>
      </c>
      <c r="P31" s="9" t="str">
        <f t="shared" ca="1" si="12"/>
        <v/>
      </c>
      <c r="Q31" s="9" t="str">
        <f t="shared" ca="1" si="12"/>
        <v/>
      </c>
      <c r="R31" s="9" t="str">
        <f t="shared" ca="1" si="12"/>
        <v/>
      </c>
      <c r="S31" s="11" t="str">
        <f t="shared" ca="1" si="13"/>
        <v/>
      </c>
      <c r="T31" s="12" t="str">
        <f t="shared" ca="1" si="14"/>
        <v/>
      </c>
      <c r="U31" s="12" t="str">
        <f t="shared" ca="1" si="4"/>
        <v/>
      </c>
      <c r="V31" s="12" t="str">
        <f t="shared" ca="1" si="4"/>
        <v/>
      </c>
    </row>
    <row r="32" spans="1:22">
      <c r="A32" s="2" t="s">
        <v>21</v>
      </c>
      <c r="B32" s="2" t="s">
        <v>51</v>
      </c>
      <c r="C32" s="11" t="str">
        <f t="shared" ca="1" si="5"/>
        <v/>
      </c>
      <c r="D32" s="9" t="str">
        <f t="shared" ca="1" si="6"/>
        <v/>
      </c>
      <c r="E32" s="9" t="str">
        <f t="shared" ca="1" si="0"/>
        <v>1,000～3,000</v>
      </c>
      <c r="F32" s="9" t="str">
        <f t="shared" ca="1" si="0"/>
        <v/>
      </c>
      <c r="G32" s="11" t="str">
        <f t="shared" ca="1" si="7"/>
        <v/>
      </c>
      <c r="H32" s="9" t="str">
        <f t="shared" ca="1" si="8"/>
        <v/>
      </c>
      <c r="I32" s="9" t="str">
        <f t="shared" ca="1" si="1"/>
        <v/>
      </c>
      <c r="J32" s="9" t="str">
        <f t="shared" ca="1" si="1"/>
        <v/>
      </c>
      <c r="K32" s="11" t="str">
        <f t="shared" ca="1" si="9"/>
        <v/>
      </c>
      <c r="L32" s="9" t="str">
        <f t="shared" ca="1" si="10"/>
        <v/>
      </c>
      <c r="M32" s="9" t="str">
        <f t="shared" ca="1" si="2"/>
        <v/>
      </c>
      <c r="N32" s="9" t="str">
        <f t="shared" ca="1" si="2"/>
        <v/>
      </c>
      <c r="O32" s="11" t="str">
        <f t="shared" ca="1" si="11"/>
        <v/>
      </c>
      <c r="P32" s="9" t="str">
        <f t="shared" ca="1" si="12"/>
        <v/>
      </c>
      <c r="Q32" s="9" t="str">
        <f t="shared" ca="1" si="12"/>
        <v/>
      </c>
      <c r="R32" s="9" t="str">
        <f t="shared" ca="1" si="12"/>
        <v/>
      </c>
      <c r="S32" s="11" t="str">
        <f t="shared" ca="1" si="13"/>
        <v/>
      </c>
      <c r="T32" s="12" t="str">
        <f t="shared" ca="1" si="14"/>
        <v/>
      </c>
      <c r="U32" s="12" t="str">
        <f t="shared" ca="1" si="4"/>
        <v/>
      </c>
      <c r="V32" s="12" t="str">
        <f t="shared" ca="1" si="4"/>
        <v/>
      </c>
    </row>
    <row r="33" spans="1:22">
      <c r="A33" s="2" t="s">
        <v>52</v>
      </c>
      <c r="B33" s="2" t="s">
        <v>53</v>
      </c>
      <c r="C33" s="11" t="str">
        <f t="shared" ca="1" si="5"/>
        <v/>
      </c>
      <c r="D33" s="9" t="str">
        <f t="shared" ca="1" si="6"/>
        <v/>
      </c>
      <c r="E33" s="9" t="str">
        <f t="shared" ca="1" si="0"/>
        <v/>
      </c>
      <c r="F33" s="9" t="str">
        <f t="shared" ca="1" si="0"/>
        <v/>
      </c>
      <c r="G33" s="11" t="str">
        <f t="shared" ca="1" si="7"/>
        <v/>
      </c>
      <c r="H33" s="9">
        <f t="shared" ca="1" si="8"/>
        <v>-132</v>
      </c>
      <c r="I33" s="9">
        <f t="shared" ca="1" si="1"/>
        <v>77</v>
      </c>
      <c r="J33" s="9" t="str">
        <f t="shared" ca="1" si="1"/>
        <v/>
      </c>
      <c r="K33" s="11" t="str">
        <f t="shared" ca="1" si="9"/>
        <v/>
      </c>
      <c r="L33" s="9" t="str">
        <f t="shared" ca="1" si="10"/>
        <v/>
      </c>
      <c r="M33" s="9" t="str">
        <f t="shared" ca="1" si="2"/>
        <v/>
      </c>
      <c r="N33" s="9" t="str">
        <f t="shared" ca="1" si="2"/>
        <v/>
      </c>
      <c r="O33" s="11" t="str">
        <f t="shared" ca="1" si="11"/>
        <v/>
      </c>
      <c r="P33" s="9" t="str">
        <f t="shared" ca="1" si="12"/>
        <v/>
      </c>
      <c r="Q33" s="9" t="str">
        <f t="shared" ca="1" si="12"/>
        <v/>
      </c>
      <c r="R33" s="9" t="str">
        <f t="shared" ca="1" si="12"/>
        <v/>
      </c>
      <c r="S33" s="11" t="str">
        <f t="shared" ca="1" si="13"/>
        <v/>
      </c>
      <c r="T33" s="12" t="str">
        <f t="shared" ca="1" si="14"/>
        <v/>
      </c>
      <c r="U33" s="12" t="str">
        <f t="shared" ca="1" si="4"/>
        <v/>
      </c>
      <c r="V33" s="12" t="str">
        <f t="shared" ca="1" si="4"/>
        <v/>
      </c>
    </row>
    <row r="34" spans="1:22">
      <c r="A34" s="2" t="s">
        <v>21</v>
      </c>
      <c r="B34" s="2" t="s">
        <v>54</v>
      </c>
      <c r="C34" s="11" t="str">
        <f t="shared" ca="1" si="5"/>
        <v/>
      </c>
      <c r="D34" s="9" t="str">
        <f t="shared" ca="1" si="6"/>
        <v/>
      </c>
      <c r="E34" s="9" t="str">
        <f t="shared" ca="1" si="0"/>
        <v/>
      </c>
      <c r="F34" s="9" t="str">
        <f t="shared" ca="1" si="0"/>
        <v/>
      </c>
      <c r="G34" s="11" t="str">
        <f t="shared" ca="1" si="7"/>
        <v/>
      </c>
      <c r="H34" s="9" t="str">
        <f t="shared" ca="1" si="8"/>
        <v/>
      </c>
      <c r="I34" s="9" t="str">
        <f t="shared" ca="1" si="1"/>
        <v/>
      </c>
      <c r="J34" s="9" t="str">
        <f t="shared" ca="1" si="1"/>
        <v/>
      </c>
      <c r="K34" s="11" t="str">
        <f t="shared" ca="1" si="9"/>
        <v/>
      </c>
      <c r="L34" s="9" t="str">
        <f t="shared" ca="1" si="10"/>
        <v/>
      </c>
      <c r="M34" s="9" t="str">
        <f t="shared" ca="1" si="2"/>
        <v/>
      </c>
      <c r="N34" s="9" t="str">
        <f t="shared" ca="1" si="2"/>
        <v/>
      </c>
      <c r="O34" s="11" t="str">
        <f t="shared" ca="1" si="11"/>
        <v/>
      </c>
      <c r="P34" s="9" t="str">
        <f t="shared" ca="1" si="12"/>
        <v/>
      </c>
      <c r="Q34" s="9" t="str">
        <f t="shared" ca="1" si="12"/>
        <v/>
      </c>
      <c r="R34" s="9" t="str">
        <f t="shared" ca="1" si="12"/>
        <v/>
      </c>
      <c r="S34" s="11" t="str">
        <f t="shared" ca="1" si="13"/>
        <v/>
      </c>
      <c r="T34" s="12" t="str">
        <f t="shared" ca="1" si="14"/>
        <v/>
      </c>
      <c r="U34" s="12" t="str">
        <f t="shared" ca="1" si="4"/>
        <v/>
      </c>
      <c r="V34" s="12" t="str">
        <f t="shared" ca="1" si="4"/>
        <v/>
      </c>
    </row>
    <row r="35" spans="1:22">
      <c r="A35" s="16"/>
      <c r="B35" s="2" t="s">
        <v>55</v>
      </c>
      <c r="C35" s="11" t="str">
        <f t="shared" ref="C35:C36" ca="1" si="15">IFERROR(AVERAGE((E35-D35)/D35,(F35-E35)/E35),"")</f>
        <v/>
      </c>
      <c r="D35" s="9" t="str">
        <f t="shared" ca="1" si="6"/>
        <v/>
      </c>
      <c r="E35" s="9" t="str">
        <f t="shared" ca="1" si="0"/>
        <v/>
      </c>
      <c r="F35" s="9" t="str">
        <f t="shared" ca="1" si="0"/>
        <v/>
      </c>
      <c r="G35" s="11" t="str">
        <f t="shared" ref="G35:G36" ca="1" si="16">IFERROR(AVERAGE((I35-H35)/H35,(J35-I35)/I35),"")</f>
        <v/>
      </c>
      <c r="H35" s="9" t="str">
        <f t="shared" ca="1" si="8"/>
        <v/>
      </c>
      <c r="I35" s="9" t="str">
        <f t="shared" ca="1" si="1"/>
        <v/>
      </c>
      <c r="J35" s="9" t="str">
        <f t="shared" ca="1" si="1"/>
        <v/>
      </c>
      <c r="K35" s="11" t="str">
        <f t="shared" ref="K35:K36" ca="1" si="17">IFERROR(AVERAGE((M35-L35)/L35,(N35-M35)/M35),"")</f>
        <v/>
      </c>
      <c r="L35" s="9" t="str">
        <f t="shared" ca="1" si="10"/>
        <v/>
      </c>
      <c r="M35" s="9" t="str">
        <f t="shared" ca="1" si="2"/>
        <v/>
      </c>
      <c r="N35" s="9" t="str">
        <f t="shared" ca="1" si="2"/>
        <v/>
      </c>
      <c r="O35" s="11" t="str">
        <f t="shared" ref="O35:O36" ca="1" si="18">IFERROR(AVERAGE((Q35-P35)/P35,(R35-Q35)/Q35),"")</f>
        <v/>
      </c>
      <c r="P35" s="9" t="str">
        <f t="shared" ca="1" si="12"/>
        <v/>
      </c>
      <c r="Q35" s="9" t="str">
        <f t="shared" ca="1" si="12"/>
        <v/>
      </c>
      <c r="R35" s="9" t="str">
        <f t="shared" ca="1" si="12"/>
        <v/>
      </c>
      <c r="S35" s="11" t="str">
        <f t="shared" ca="1" si="13"/>
        <v/>
      </c>
      <c r="T35" s="12" t="str">
        <f t="shared" ca="1" si="14"/>
        <v/>
      </c>
      <c r="U35" s="12" t="str">
        <f t="shared" ca="1" si="4"/>
        <v/>
      </c>
      <c r="V35" s="12" t="str">
        <f t="shared" ca="1" si="4"/>
        <v/>
      </c>
    </row>
    <row r="36" spans="1:22">
      <c r="A36" s="16"/>
      <c r="B36" s="2" t="s">
        <v>56</v>
      </c>
      <c r="C36" s="11">
        <f t="shared" ca="1" si="15"/>
        <v>-7.3240525911920026E-3</v>
      </c>
      <c r="D36" s="9">
        <f t="shared" ca="1" si="6"/>
        <v>536429.79763485491</v>
      </c>
      <c r="E36" s="9">
        <f t="shared" ca="1" si="6"/>
        <v>482416.18617283943</v>
      </c>
      <c r="F36" s="9">
        <f t="shared" ca="1" si="6"/>
        <v>523924.63420408173</v>
      </c>
      <c r="G36" s="11">
        <f t="shared" ca="1" si="16"/>
        <v>6.3918460468698951E-2</v>
      </c>
      <c r="H36" s="9">
        <f t="shared" ca="1" si="8"/>
        <v>63264.051203319512</v>
      </c>
      <c r="I36" s="9">
        <f t="shared" ca="1" si="8"/>
        <v>41333.671975308636</v>
      </c>
      <c r="J36" s="9">
        <f t="shared" ca="1" si="8"/>
        <v>60945.890693877562</v>
      </c>
      <c r="K36" s="11">
        <f t="shared" ca="1" si="17"/>
        <v>4.2085861759259852E-2</v>
      </c>
      <c r="L36" s="9">
        <f t="shared" ca="1" si="10"/>
        <v>11.793537846378744</v>
      </c>
      <c r="M36" s="9">
        <f t="shared" ca="1" si="10"/>
        <v>8.5680524741969712</v>
      </c>
      <c r="N36" s="9">
        <f t="shared" ca="1" si="10"/>
        <v>11.63256825792574</v>
      </c>
      <c r="O36" s="11">
        <f t="shared" ca="1" si="18"/>
        <v>4.2085861759259852E-2</v>
      </c>
      <c r="P36" s="9">
        <f t="shared" ref="P36:R36" ca="1" si="19">IF(INDIRECT(P$8&amp;"!E"&amp;ROW(),TRUE)=0,"",INDIRECT(P$8&amp;"!E"&amp;ROW(),TRUE))</f>
        <v>11.793537846378744</v>
      </c>
      <c r="Q36" s="9">
        <f t="shared" ca="1" si="19"/>
        <v>8.5680524741969712</v>
      </c>
      <c r="R36" s="9">
        <f t="shared" ca="1" si="19"/>
        <v>11.63256825792574</v>
      </c>
      <c r="S36" s="11" t="str">
        <f t="shared" ca="1" si="13"/>
        <v/>
      </c>
      <c r="T36" s="12" t="str">
        <f t="shared" ca="1" si="14"/>
        <v/>
      </c>
      <c r="U36" s="12" t="str">
        <f t="shared" ca="1" si="4"/>
        <v/>
      </c>
      <c r="V36" s="12" t="str">
        <f t="shared" ca="1" si="4"/>
        <v/>
      </c>
    </row>
    <row r="37" spans="1:22">
      <c r="A37" t="s">
        <v>2</v>
      </c>
    </row>
    <row r="38" spans="1:22">
      <c r="A38" t="s">
        <v>57</v>
      </c>
    </row>
    <row r="39" spans="1:22">
      <c r="A39" t="s">
        <v>58</v>
      </c>
    </row>
    <row r="40" spans="1:22">
      <c r="A40" t="s">
        <v>59</v>
      </c>
    </row>
    <row r="41" spans="1:22">
      <c r="A41" t="s">
        <v>60</v>
      </c>
    </row>
    <row r="43" spans="1:22">
      <c r="A43" t="s">
        <v>61</v>
      </c>
    </row>
    <row r="45" spans="1:22">
      <c r="A45" t="s">
        <v>62</v>
      </c>
    </row>
    <row r="50" spans="1:1">
      <c r="A50" s="15"/>
    </row>
  </sheetData>
  <phoneticPr fontId="4"/>
  <pageMargins left="0.75" right="0.75" top="1" bottom="1" header="0.5" footer="0.5"/>
  <pageSetup paperSize="9"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B0C4-1625-439C-8F18-8B2C8AE3F754}">
  <dimension ref="A2:N50"/>
  <sheetViews>
    <sheetView showGridLines="0" zoomScale="81" zoomScaleNormal="100" workbookViewId="0">
      <selection activeCell="A20" sqref="A20"/>
    </sheetView>
  </sheetViews>
  <sheetFormatPr defaultRowHeight="12" outlineLevelRow="1"/>
  <cols>
    <col min="1" max="1" width="12.7109375" customWidth="1"/>
    <col min="2" max="2" width="35.85546875" customWidth="1"/>
    <col min="3" max="252" width="12.7109375" customWidth="1"/>
  </cols>
  <sheetData>
    <row r="2" spans="1:14" ht="14.25" thickBot="1">
      <c r="A2" s="8" t="str">
        <f ca="1">RIGHT(CELL("filename",A3),LEN(CELL("filename",A3))-FIND("]",CELL("filename",A3)))</f>
        <v>キャッシュフロー比較較 (2019年-2021年）</v>
      </c>
      <c r="B2" s="8"/>
      <c r="C2" s="1"/>
      <c r="D2" s="1"/>
      <c r="E2" s="1"/>
      <c r="F2" s="1"/>
      <c r="G2" s="1"/>
      <c r="H2" s="1"/>
      <c r="I2" s="1"/>
      <c r="J2" s="1"/>
      <c r="K2" s="1"/>
      <c r="L2" s="1"/>
    </row>
    <row r="3" spans="1:14" ht="12.75" hidden="1" outlineLevel="1" thickTop="1">
      <c r="A3" t="s">
        <v>0</v>
      </c>
      <c r="F3">
        <f ca="1">IFERROR(IF(F10="",(E10-D10)/D10,AVERAGE((E10-D10)/D10,(F10-E10)/E10)),"")</f>
        <v>-1.1986301369863013</v>
      </c>
      <c r="G3" t="s">
        <v>1</v>
      </c>
    </row>
    <row r="4" spans="1:14" ht="12.75" collapsed="1" thickTop="1">
      <c r="A4" t="s">
        <v>2</v>
      </c>
    </row>
    <row r="6" spans="1:14">
      <c r="A6" s="2" t="s">
        <v>2</v>
      </c>
      <c r="B6" s="2"/>
      <c r="C6" s="2" t="s">
        <v>63</v>
      </c>
      <c r="D6" s="14"/>
      <c r="E6" s="2"/>
      <c r="F6" s="2"/>
      <c r="G6" s="2" t="s">
        <v>64</v>
      </c>
      <c r="H6" s="2"/>
      <c r="I6" s="2"/>
      <c r="J6" s="2"/>
      <c r="K6" s="2" t="s">
        <v>65</v>
      </c>
      <c r="L6" s="2"/>
      <c r="M6" s="2"/>
      <c r="N6" s="2"/>
    </row>
    <row r="7" spans="1:14">
      <c r="A7" s="2" t="s">
        <v>2</v>
      </c>
      <c r="B7" s="2" t="s">
        <v>2</v>
      </c>
      <c r="C7" s="2" t="s">
        <v>8</v>
      </c>
      <c r="D7" s="2"/>
      <c r="E7" s="2"/>
      <c r="F7" s="2"/>
      <c r="G7" s="2" t="s">
        <v>8</v>
      </c>
      <c r="H7" s="2"/>
      <c r="I7" s="2"/>
      <c r="J7" s="2"/>
      <c r="K7" s="2" t="s">
        <v>9</v>
      </c>
      <c r="L7" s="2"/>
      <c r="M7" s="2"/>
      <c r="N7" s="2"/>
    </row>
    <row r="8" spans="1:14">
      <c r="A8" s="13" t="s">
        <v>2</v>
      </c>
      <c r="B8" s="13"/>
      <c r="C8" s="13" t="s">
        <v>11</v>
      </c>
      <c r="D8" s="13" t="s">
        <v>12</v>
      </c>
      <c r="E8" s="13" t="s">
        <v>13</v>
      </c>
      <c r="F8" s="13" t="s">
        <v>14</v>
      </c>
      <c r="G8" s="13" t="s">
        <v>11</v>
      </c>
      <c r="H8" s="13" t="s">
        <v>12</v>
      </c>
      <c r="I8" s="13" t="s">
        <v>13</v>
      </c>
      <c r="J8" s="13" t="s">
        <v>14</v>
      </c>
      <c r="K8" s="13" t="s">
        <v>11</v>
      </c>
      <c r="L8" s="13" t="s">
        <v>12</v>
      </c>
      <c r="M8" s="13" t="s">
        <v>13</v>
      </c>
      <c r="N8" s="13" t="s">
        <v>14</v>
      </c>
    </row>
    <row r="9" spans="1:14">
      <c r="A9" s="10" t="s">
        <v>15</v>
      </c>
      <c r="B9" s="2" t="s">
        <v>16</v>
      </c>
      <c r="C9" s="22">
        <f ca="1">IFERROR(AVERAGE((E9-D9)/D9,(F9-E9)/E9),"")</f>
        <v>-0.10567596486399994</v>
      </c>
      <c r="D9" s="12">
        <f ca="1">IF(INDIRECT(D$8&amp;"!H"&amp;ROW(),TRUE)=0,"",INDIRECT(D$8&amp;"!H"&amp;ROW(),TRUE))</f>
        <v>37376</v>
      </c>
      <c r="E9" s="12">
        <f t="shared" ref="E9:F36" ca="1" si="0">IF(INDIRECT(E$8&amp;"!H"&amp;ROW(),TRUE)=0,"",INDIRECT(E$8&amp;"!H"&amp;ROW(),TRUE))</f>
        <v>40002</v>
      </c>
      <c r="F9" s="12">
        <f t="shared" ca="1" si="0"/>
        <v>28737</v>
      </c>
      <c r="G9" s="22">
        <f ca="1">IFERROR(AVERAGE((I9-H9)/H9,(J9-I9)/I9),"")</f>
        <v>0.97682786459148763</v>
      </c>
      <c r="H9" s="23">
        <f ca="1">IF(INDIRECT(H$8&amp;"!I"&amp;ROW(),TRUE)=0,"",INDIRECT(H$8&amp;"!I"&amp;ROW(),TRUE))</f>
        <v>-43683</v>
      </c>
      <c r="I9" s="12">
        <f t="shared" ref="I9:J36" ca="1" si="1">IF(INDIRECT(I$8&amp;"!I"&amp;ROW(),TRUE)=0,"",INDIRECT(I$8&amp;"!I"&amp;ROW(),TRUE))</f>
        <v>-10771</v>
      </c>
      <c r="J9" s="23">
        <f t="shared" ca="1" si="1"/>
        <v>-39929</v>
      </c>
      <c r="K9" s="22">
        <f ca="1">IFERROR(AVERAGE((M9-L9)/L9,(N9-M9)/M9),"")</f>
        <v>-1.2185819491812138</v>
      </c>
      <c r="L9" s="12">
        <f ca="1">IF(INDIRECT(L$8&amp;"!J"&amp;ROW(),TRUE)=0,"",INDIRECT(L$8&amp;"!J"&amp;ROW(),TRUE))</f>
        <v>21981</v>
      </c>
      <c r="M9" s="12">
        <f t="shared" ref="M9:N36" ca="1" si="2">IF(INDIRECT(M$8&amp;"!J"&amp;ROW(),TRUE)=0,"",INDIRECT(M$8&amp;"!J"&amp;ROW(),TRUE))</f>
        <v>-18852</v>
      </c>
      <c r="N9" s="12">
        <f t="shared" ca="1" si="2"/>
        <v>-7927</v>
      </c>
    </row>
    <row r="10" spans="1:14">
      <c r="A10" s="2" t="s">
        <v>17</v>
      </c>
      <c r="B10" s="2" t="s">
        <v>66</v>
      </c>
      <c r="C10" s="22" t="str">
        <f t="shared" ref="C10:C36" ca="1" si="3">IFERROR(AVERAGE((E10-D10)/D10,(F10-E10)/E10),"")</f>
        <v/>
      </c>
      <c r="D10" s="12">
        <f t="shared" ref="D10:D36" ca="1" si="4">IF(INDIRECT(D$8&amp;"!H"&amp;ROW(),TRUE)=0,"",INDIRECT(D$8&amp;"!H"&amp;ROW(),TRUE))</f>
        <v>5256</v>
      </c>
      <c r="E10" s="12">
        <f t="shared" ca="1" si="0"/>
        <v>-1044</v>
      </c>
      <c r="F10" s="12" t="str">
        <f t="shared" ca="1" si="0"/>
        <v/>
      </c>
      <c r="G10" s="22" t="str">
        <f t="shared" ref="G10:G36" ca="1" si="5">IFERROR(AVERAGE((I10-H10)/H10,(J10-I10)/I10),"")</f>
        <v/>
      </c>
      <c r="H10" s="12">
        <f t="shared" ref="H10:H36" ca="1" si="6">IF(INDIRECT(H$8&amp;"!I"&amp;ROW(),TRUE)=0,"",INDIRECT(H$8&amp;"!I"&amp;ROW(),TRUE))</f>
        <v>-2291</v>
      </c>
      <c r="I10" s="23">
        <f t="shared" ca="1" si="1"/>
        <v>-1941</v>
      </c>
      <c r="J10" s="12" t="str">
        <f t="shared" ca="1" si="1"/>
        <v/>
      </c>
      <c r="K10" s="22" t="str">
        <f t="shared" ref="K10:K36" ca="1" si="7">IFERROR(AVERAGE((M10-L10)/L10,(N10-M10)/M10),"")</f>
        <v/>
      </c>
      <c r="L10" s="12">
        <f t="shared" ref="L10:L36" ca="1" si="8">IF(INDIRECT(L$8&amp;"!J"&amp;ROW(),TRUE)=0,"",INDIRECT(L$8&amp;"!J"&amp;ROW(),TRUE))</f>
        <v>-2955</v>
      </c>
      <c r="M10" s="12">
        <f t="shared" ca="1" si="2"/>
        <v>2398</v>
      </c>
      <c r="N10" s="12" t="str">
        <f t="shared" ca="1" si="2"/>
        <v/>
      </c>
    </row>
    <row r="11" spans="1:14">
      <c r="A11" s="2" t="s">
        <v>19</v>
      </c>
      <c r="B11" s="2" t="s">
        <v>20</v>
      </c>
      <c r="C11" s="22">
        <f t="shared" ca="1" si="3"/>
        <v>-2.1867030379689867</v>
      </c>
      <c r="D11" s="12">
        <f t="shared" ca="1" si="4"/>
        <v>6510</v>
      </c>
      <c r="E11" s="12">
        <f t="shared" ca="1" si="0"/>
        <v>-2594</v>
      </c>
      <c r="F11" s="12">
        <f t="shared" ca="1" si="0"/>
        <v>5123</v>
      </c>
      <c r="G11" s="22">
        <f t="shared" ca="1" si="5"/>
        <v>4.2042599277978336</v>
      </c>
      <c r="H11" s="12">
        <f t="shared" ca="1" si="6"/>
        <v>75</v>
      </c>
      <c r="I11" s="12">
        <f t="shared" ca="1" si="1"/>
        <v>831</v>
      </c>
      <c r="J11" s="12">
        <f t="shared" ca="1" si="1"/>
        <v>-558</v>
      </c>
      <c r="K11" s="22">
        <f t="shared" ca="1" si="7"/>
        <v>-0.28960515848476376</v>
      </c>
      <c r="L11" s="12">
        <f t="shared" ca="1" si="8"/>
        <v>-1373</v>
      </c>
      <c r="M11" s="12">
        <f t="shared" ca="1" si="2"/>
        <v>-477</v>
      </c>
      <c r="N11" s="12">
        <f t="shared" ca="1" si="2"/>
        <v>-512</v>
      </c>
    </row>
    <row r="12" spans="1:14">
      <c r="A12" s="2" t="s">
        <v>21</v>
      </c>
      <c r="B12" s="2" t="s">
        <v>22</v>
      </c>
      <c r="C12" s="22" t="str">
        <f t="shared" ca="1" si="3"/>
        <v/>
      </c>
      <c r="D12" s="12" t="str">
        <f t="shared" ca="1" si="4"/>
        <v/>
      </c>
      <c r="E12" s="12" t="str">
        <f t="shared" ca="1" si="0"/>
        <v/>
      </c>
      <c r="F12" s="12" t="str">
        <f t="shared" ca="1" si="0"/>
        <v/>
      </c>
      <c r="G12" s="22" t="str">
        <f t="shared" ca="1" si="5"/>
        <v/>
      </c>
      <c r="H12" s="12" t="str">
        <f t="shared" ca="1" si="6"/>
        <v/>
      </c>
      <c r="I12" s="12" t="str">
        <f t="shared" ca="1" si="1"/>
        <v/>
      </c>
      <c r="J12" s="12" t="str">
        <f t="shared" ca="1" si="1"/>
        <v/>
      </c>
      <c r="K12" s="22" t="str">
        <f t="shared" ca="1" si="7"/>
        <v/>
      </c>
      <c r="L12" s="12" t="str">
        <f t="shared" ca="1" si="8"/>
        <v/>
      </c>
      <c r="M12" s="12" t="str">
        <f t="shared" ca="1" si="2"/>
        <v/>
      </c>
      <c r="N12" s="12" t="str">
        <f t="shared" ca="1" si="2"/>
        <v/>
      </c>
    </row>
    <row r="13" spans="1:14">
      <c r="A13" s="2" t="s">
        <v>23</v>
      </c>
      <c r="B13" s="2" t="s">
        <v>24</v>
      </c>
      <c r="C13" s="22" t="str">
        <f t="shared" ca="1" si="3"/>
        <v/>
      </c>
      <c r="D13" s="12">
        <f t="shared" ca="1" si="4"/>
        <v>3990</v>
      </c>
      <c r="E13" s="12">
        <f t="shared" ca="1" si="0"/>
        <v>6087</v>
      </c>
      <c r="F13" s="12" t="str">
        <f t="shared" ca="1" si="0"/>
        <v/>
      </c>
      <c r="G13" s="22" t="str">
        <f t="shared" ca="1" si="5"/>
        <v/>
      </c>
      <c r="H13" s="23">
        <f t="shared" ca="1" si="6"/>
        <v>-3877</v>
      </c>
      <c r="I13" s="12">
        <f t="shared" ca="1" si="1"/>
        <v>-2613</v>
      </c>
      <c r="J13" s="12" t="str">
        <f t="shared" ca="1" si="1"/>
        <v/>
      </c>
      <c r="K13" s="22" t="str">
        <f t="shared" ca="1" si="7"/>
        <v/>
      </c>
      <c r="L13" s="12">
        <f t="shared" ca="1" si="8"/>
        <v>94</v>
      </c>
      <c r="M13" s="12">
        <f t="shared" ca="1" si="2"/>
        <v>-1687</v>
      </c>
      <c r="N13" s="12" t="str">
        <f t="shared" ca="1" si="2"/>
        <v/>
      </c>
    </row>
    <row r="14" spans="1:14">
      <c r="A14" s="2" t="s">
        <v>25</v>
      </c>
      <c r="B14" s="2" t="s">
        <v>26</v>
      </c>
      <c r="C14" s="22" t="str">
        <f t="shared" ca="1" si="3"/>
        <v/>
      </c>
      <c r="D14" s="12" t="str">
        <f t="shared" ca="1" si="4"/>
        <v/>
      </c>
      <c r="E14" s="12" t="str">
        <f t="shared" ca="1" si="0"/>
        <v/>
      </c>
      <c r="F14" s="12" t="str">
        <f t="shared" ca="1" si="0"/>
        <v/>
      </c>
      <c r="G14" s="22" t="str">
        <f t="shared" ca="1" si="5"/>
        <v/>
      </c>
      <c r="H14" s="12" t="str">
        <f t="shared" ca="1" si="6"/>
        <v/>
      </c>
      <c r="I14" s="12" t="str">
        <f t="shared" ca="1" si="1"/>
        <v/>
      </c>
      <c r="J14" s="12" t="str">
        <f t="shared" ca="1" si="1"/>
        <v/>
      </c>
      <c r="K14" s="22" t="str">
        <f t="shared" ca="1" si="7"/>
        <v/>
      </c>
      <c r="L14" s="12" t="str">
        <f t="shared" ca="1" si="8"/>
        <v/>
      </c>
      <c r="M14" s="12" t="str">
        <f t="shared" ca="1" si="2"/>
        <v/>
      </c>
      <c r="N14" s="12" t="str">
        <f t="shared" ca="1" si="2"/>
        <v/>
      </c>
    </row>
    <row r="15" spans="1:14">
      <c r="A15" s="2" t="s">
        <v>27</v>
      </c>
      <c r="B15" s="2" t="s">
        <v>28</v>
      </c>
      <c r="C15" s="22">
        <f t="shared" ca="1" si="3"/>
        <v>0.42504620076280958</v>
      </c>
      <c r="D15" s="12">
        <f t="shared" ca="1" si="4"/>
        <v>3641</v>
      </c>
      <c r="E15" s="12">
        <f t="shared" ca="1" si="0"/>
        <v>10084</v>
      </c>
      <c r="F15" s="12">
        <f t="shared" ca="1" si="0"/>
        <v>812</v>
      </c>
      <c r="G15" s="22">
        <f t="shared" ca="1" si="5"/>
        <v>-0.12017173230080294</v>
      </c>
      <c r="H15" s="23">
        <f t="shared" ca="1" si="6"/>
        <v>-8047</v>
      </c>
      <c r="I15" s="12">
        <f t="shared" ca="1" si="1"/>
        <v>-4446</v>
      </c>
      <c r="J15" s="24">
        <f t="shared" ca="1" si="1"/>
        <v>-5367</v>
      </c>
      <c r="K15" s="22">
        <f t="shared" ca="1" si="7"/>
        <v>-2.292275681284881</v>
      </c>
      <c r="L15" s="12">
        <f t="shared" ca="1" si="8"/>
        <v>-2931</v>
      </c>
      <c r="M15" s="12">
        <f t="shared" ca="1" si="2"/>
        <v>7324</v>
      </c>
      <c r="N15" s="12">
        <f t="shared" ca="1" si="2"/>
        <v>-628</v>
      </c>
    </row>
    <row r="16" spans="1:14">
      <c r="A16" s="2" t="s">
        <v>29</v>
      </c>
      <c r="B16" s="2" t="s">
        <v>30</v>
      </c>
      <c r="C16" s="22" t="str">
        <f t="shared" ca="1" si="3"/>
        <v/>
      </c>
      <c r="D16" s="12" t="str">
        <f t="shared" ca="1" si="4"/>
        <v/>
      </c>
      <c r="E16" s="12" t="str">
        <f t="shared" ca="1" si="0"/>
        <v/>
      </c>
      <c r="F16" s="12" t="str">
        <f t="shared" ca="1" si="0"/>
        <v/>
      </c>
      <c r="G16" s="22" t="str">
        <f t="shared" ca="1" si="5"/>
        <v/>
      </c>
      <c r="H16" s="12" t="str">
        <f t="shared" ca="1" si="6"/>
        <v/>
      </c>
      <c r="I16" s="12" t="str">
        <f t="shared" ca="1" si="1"/>
        <v/>
      </c>
      <c r="J16" s="12" t="str">
        <f t="shared" ca="1" si="1"/>
        <v/>
      </c>
      <c r="K16" s="22" t="str">
        <f t="shared" ca="1" si="7"/>
        <v/>
      </c>
      <c r="L16" s="12" t="str">
        <f t="shared" ca="1" si="8"/>
        <v/>
      </c>
      <c r="M16" s="12" t="str">
        <f t="shared" ca="1" si="2"/>
        <v/>
      </c>
      <c r="N16" s="12" t="str">
        <f t="shared" ca="1" si="2"/>
        <v/>
      </c>
    </row>
    <row r="17" spans="1:14">
      <c r="A17" s="2" t="s">
        <v>31</v>
      </c>
      <c r="B17" s="2" t="s">
        <v>32</v>
      </c>
      <c r="C17" s="22">
        <f t="shared" ca="1" si="3"/>
        <v>-2.4449652978988485</v>
      </c>
      <c r="D17" s="12">
        <f t="shared" ca="1" si="4"/>
        <v>8553</v>
      </c>
      <c r="E17" s="12">
        <f t="shared" ca="1" si="0"/>
        <v>-4582</v>
      </c>
      <c r="F17" s="12">
        <f t="shared" ca="1" si="0"/>
        <v>10787</v>
      </c>
      <c r="G17" s="22">
        <f t="shared" ca="1" si="5"/>
        <v>0.22943583542362006</v>
      </c>
      <c r="H17" s="12">
        <f t="shared" ca="1" si="6"/>
        <v>-1006</v>
      </c>
      <c r="I17" s="12">
        <f t="shared" ca="1" si="1"/>
        <v>-1261</v>
      </c>
      <c r="J17" s="12">
        <f t="shared" ca="1" si="1"/>
        <v>-1520</v>
      </c>
      <c r="K17" s="22">
        <f t="shared" ca="1" si="7"/>
        <v>-1.7544426842404395</v>
      </c>
      <c r="L17" s="12">
        <f t="shared" ca="1" si="8"/>
        <v>-5007</v>
      </c>
      <c r="M17" s="12">
        <f t="shared" ca="1" si="2"/>
        <v>4927</v>
      </c>
      <c r="N17" s="12">
        <f t="shared" ca="1" si="2"/>
        <v>-2586</v>
      </c>
    </row>
    <row r="18" spans="1:14">
      <c r="A18" s="2" t="s">
        <v>33</v>
      </c>
      <c r="B18" s="2" t="s">
        <v>34</v>
      </c>
      <c r="C18" s="22">
        <f t="shared" ca="1" si="3"/>
        <v>0.37455596050495954</v>
      </c>
      <c r="D18" s="12">
        <f t="shared" ca="1" si="4"/>
        <v>2018</v>
      </c>
      <c r="E18" s="12">
        <f t="shared" ca="1" si="0"/>
        <v>3933</v>
      </c>
      <c r="F18" s="12">
        <f t="shared" ca="1" si="0"/>
        <v>3147</v>
      </c>
      <c r="G18" s="22">
        <f t="shared" ca="1" si="5"/>
        <v>-0.76604094913984566</v>
      </c>
      <c r="H18" s="23">
        <f t="shared" ca="1" si="6"/>
        <v>-3035</v>
      </c>
      <c r="I18" s="12">
        <f t="shared" ca="1" si="1"/>
        <v>-563</v>
      </c>
      <c r="J18" s="12">
        <f t="shared" ca="1" si="1"/>
        <v>-159</v>
      </c>
      <c r="K18" s="22">
        <f t="shared" ca="1" si="7"/>
        <v>-0.27744637268913164</v>
      </c>
      <c r="L18" s="12">
        <f t="shared" ca="1" si="8"/>
        <v>-2168</v>
      </c>
      <c r="M18" s="12">
        <f t="shared" ca="1" si="2"/>
        <v>-803</v>
      </c>
      <c r="N18" s="12">
        <f t="shared" ca="1" si="2"/>
        <v>-863</v>
      </c>
    </row>
    <row r="19" spans="1:14">
      <c r="A19" s="2" t="s">
        <v>35</v>
      </c>
      <c r="B19" s="2" t="s">
        <v>36</v>
      </c>
      <c r="C19" s="22" t="str">
        <f t="shared" ca="1" si="3"/>
        <v/>
      </c>
      <c r="D19" s="12" t="str">
        <f t="shared" ca="1" si="4"/>
        <v/>
      </c>
      <c r="E19" s="12" t="str">
        <f t="shared" ca="1" si="0"/>
        <v/>
      </c>
      <c r="F19" s="12" t="str">
        <f t="shared" ca="1" si="0"/>
        <v/>
      </c>
      <c r="G19" s="22" t="str">
        <f t="shared" ca="1" si="5"/>
        <v/>
      </c>
      <c r="H19" s="12" t="str">
        <f t="shared" ca="1" si="6"/>
        <v/>
      </c>
      <c r="I19" s="12" t="str">
        <f t="shared" ca="1" si="1"/>
        <v/>
      </c>
      <c r="J19" s="12" t="str">
        <f t="shared" ca="1" si="1"/>
        <v/>
      </c>
      <c r="K19" s="22" t="str">
        <f t="shared" ca="1" si="7"/>
        <v/>
      </c>
      <c r="L19" s="12" t="str">
        <f t="shared" ca="1" si="8"/>
        <v/>
      </c>
      <c r="M19" s="12" t="str">
        <f t="shared" ca="1" si="2"/>
        <v/>
      </c>
      <c r="N19" s="12" t="str">
        <f t="shared" ca="1" si="2"/>
        <v/>
      </c>
    </row>
    <row r="20" spans="1:14">
      <c r="A20" s="2" t="s">
        <v>37</v>
      </c>
      <c r="B20" s="2" t="s">
        <v>38</v>
      </c>
      <c r="C20" s="22" t="str">
        <f t="shared" ca="1" si="3"/>
        <v/>
      </c>
      <c r="D20" s="12" t="str">
        <f t="shared" ca="1" si="4"/>
        <v/>
      </c>
      <c r="E20" s="12" t="str">
        <f t="shared" ca="1" si="0"/>
        <v/>
      </c>
      <c r="F20" s="12" t="str">
        <f t="shared" ca="1" si="0"/>
        <v/>
      </c>
      <c r="G20" s="22" t="str">
        <f t="shared" ca="1" si="5"/>
        <v/>
      </c>
      <c r="H20" s="12" t="str">
        <f t="shared" ca="1" si="6"/>
        <v/>
      </c>
      <c r="I20" s="12" t="str">
        <f t="shared" ca="1" si="1"/>
        <v/>
      </c>
      <c r="J20" s="12" t="str">
        <f t="shared" ca="1" si="1"/>
        <v/>
      </c>
      <c r="K20" s="22" t="str">
        <f t="shared" ca="1" si="7"/>
        <v/>
      </c>
      <c r="L20" s="12" t="str">
        <f t="shared" ca="1" si="8"/>
        <v/>
      </c>
      <c r="M20" s="12" t="str">
        <f t="shared" ca="1" si="2"/>
        <v/>
      </c>
      <c r="N20" s="12" t="str">
        <f t="shared" ca="1" si="2"/>
        <v/>
      </c>
    </row>
    <row r="21" spans="1:14">
      <c r="A21" s="2" t="s">
        <v>21</v>
      </c>
      <c r="B21" s="2" t="s">
        <v>39</v>
      </c>
      <c r="C21" s="22" t="str">
        <f t="shared" ca="1" si="3"/>
        <v/>
      </c>
      <c r="D21" s="12" t="str">
        <f t="shared" ca="1" si="4"/>
        <v/>
      </c>
      <c r="E21" s="12" t="str">
        <f t="shared" ca="1" si="0"/>
        <v/>
      </c>
      <c r="F21" s="12" t="str">
        <f t="shared" ca="1" si="0"/>
        <v/>
      </c>
      <c r="G21" s="22" t="str">
        <f t="shared" ca="1" si="5"/>
        <v/>
      </c>
      <c r="H21" s="12" t="str">
        <f t="shared" ca="1" si="6"/>
        <v/>
      </c>
      <c r="I21" s="12" t="str">
        <f t="shared" ca="1" si="1"/>
        <v/>
      </c>
      <c r="J21" s="12" t="str">
        <f t="shared" ca="1" si="1"/>
        <v/>
      </c>
      <c r="K21" s="22" t="str">
        <f t="shared" ca="1" si="7"/>
        <v/>
      </c>
      <c r="L21" s="12" t="str">
        <f t="shared" ca="1" si="8"/>
        <v/>
      </c>
      <c r="M21" s="12" t="str">
        <f t="shared" ca="1" si="2"/>
        <v/>
      </c>
      <c r="N21" s="12" t="str">
        <f t="shared" ca="1" si="2"/>
        <v/>
      </c>
    </row>
    <row r="22" spans="1:14">
      <c r="A22" s="2" t="s">
        <v>21</v>
      </c>
      <c r="B22" s="2" t="s">
        <v>40</v>
      </c>
      <c r="C22" s="22" t="str">
        <f t="shared" ca="1" si="3"/>
        <v/>
      </c>
      <c r="D22" s="12" t="str">
        <f t="shared" ca="1" si="4"/>
        <v/>
      </c>
      <c r="E22" s="12" t="str">
        <f t="shared" ca="1" si="0"/>
        <v/>
      </c>
      <c r="F22" s="12" t="str">
        <f t="shared" ca="1" si="0"/>
        <v/>
      </c>
      <c r="G22" s="22" t="str">
        <f t="shared" ca="1" si="5"/>
        <v/>
      </c>
      <c r="H22" s="12" t="str">
        <f t="shared" ca="1" si="6"/>
        <v/>
      </c>
      <c r="I22" s="12" t="str">
        <f t="shared" ca="1" si="1"/>
        <v/>
      </c>
      <c r="J22" s="12" t="str">
        <f t="shared" ca="1" si="1"/>
        <v/>
      </c>
      <c r="K22" s="22" t="str">
        <f t="shared" ca="1" si="7"/>
        <v/>
      </c>
      <c r="L22" s="12" t="str">
        <f t="shared" ca="1" si="8"/>
        <v/>
      </c>
      <c r="M22" s="12" t="str">
        <f t="shared" ca="1" si="2"/>
        <v/>
      </c>
      <c r="N22" s="12" t="str">
        <f t="shared" ca="1" si="2"/>
        <v/>
      </c>
    </row>
    <row r="23" spans="1:14">
      <c r="A23" s="2" t="s">
        <v>41</v>
      </c>
      <c r="B23" s="2" t="s">
        <v>42</v>
      </c>
      <c r="C23" s="22" t="str">
        <f t="shared" ca="1" si="3"/>
        <v/>
      </c>
      <c r="D23" s="12" t="str">
        <f t="shared" ca="1" si="4"/>
        <v/>
      </c>
      <c r="E23" s="12" t="str">
        <f t="shared" ca="1" si="0"/>
        <v/>
      </c>
      <c r="F23" s="12" t="str">
        <f t="shared" ca="1" si="0"/>
        <v/>
      </c>
      <c r="G23" s="22" t="str">
        <f t="shared" ca="1" si="5"/>
        <v/>
      </c>
      <c r="H23" s="12" t="str">
        <f t="shared" ca="1" si="6"/>
        <v/>
      </c>
      <c r="I23" s="12" t="str">
        <f t="shared" ca="1" si="1"/>
        <v/>
      </c>
      <c r="J23" s="12" t="str">
        <f t="shared" ca="1" si="1"/>
        <v/>
      </c>
      <c r="K23" s="22" t="str">
        <f t="shared" ca="1" si="7"/>
        <v/>
      </c>
      <c r="L23" s="12" t="str">
        <f t="shared" ca="1" si="8"/>
        <v/>
      </c>
      <c r="M23" s="12" t="str">
        <f t="shared" ca="1" si="2"/>
        <v/>
      </c>
      <c r="N23" s="12" t="str">
        <f t="shared" ca="1" si="2"/>
        <v/>
      </c>
    </row>
    <row r="24" spans="1:14">
      <c r="A24" s="2" t="s">
        <v>21</v>
      </c>
      <c r="B24" s="2" t="s">
        <v>43</v>
      </c>
      <c r="C24" s="22" t="str">
        <f t="shared" ca="1" si="3"/>
        <v/>
      </c>
      <c r="D24" s="12" t="str">
        <f t="shared" ca="1" si="4"/>
        <v/>
      </c>
      <c r="E24" s="12" t="str">
        <f t="shared" ca="1" si="0"/>
        <v/>
      </c>
      <c r="F24" s="12" t="str">
        <f t="shared" ca="1" si="0"/>
        <v/>
      </c>
      <c r="G24" s="22" t="str">
        <f t="shared" ca="1" si="5"/>
        <v/>
      </c>
      <c r="H24" s="12" t="str">
        <f t="shared" ca="1" si="6"/>
        <v/>
      </c>
      <c r="I24" s="12" t="str">
        <f t="shared" ca="1" si="1"/>
        <v/>
      </c>
      <c r="J24" s="12" t="str">
        <f t="shared" ca="1" si="1"/>
        <v/>
      </c>
      <c r="K24" s="22" t="str">
        <f t="shared" ca="1" si="7"/>
        <v/>
      </c>
      <c r="L24" s="12" t="str">
        <f t="shared" ca="1" si="8"/>
        <v/>
      </c>
      <c r="M24" s="12" t="str">
        <f t="shared" ca="1" si="2"/>
        <v/>
      </c>
      <c r="N24" s="12" t="str">
        <f t="shared" ca="1" si="2"/>
        <v/>
      </c>
    </row>
    <row r="25" spans="1:14">
      <c r="A25" s="2" t="s">
        <v>21</v>
      </c>
      <c r="B25" s="2" t="s">
        <v>44</v>
      </c>
      <c r="C25" s="22" t="str">
        <f t="shared" ca="1" si="3"/>
        <v/>
      </c>
      <c r="D25" s="12" t="str">
        <f t="shared" ca="1" si="4"/>
        <v/>
      </c>
      <c r="E25" s="12" t="str">
        <f t="shared" ca="1" si="0"/>
        <v/>
      </c>
      <c r="F25" s="12" t="str">
        <f t="shared" ca="1" si="0"/>
        <v/>
      </c>
      <c r="G25" s="22" t="str">
        <f t="shared" ca="1" si="5"/>
        <v/>
      </c>
      <c r="H25" s="12" t="str">
        <f t="shared" ca="1" si="6"/>
        <v/>
      </c>
      <c r="I25" s="12" t="str">
        <f t="shared" ca="1" si="1"/>
        <v/>
      </c>
      <c r="J25" s="12" t="str">
        <f t="shared" ca="1" si="1"/>
        <v/>
      </c>
      <c r="K25" s="22" t="str">
        <f t="shared" ca="1" si="7"/>
        <v/>
      </c>
      <c r="L25" s="12" t="str">
        <f t="shared" ca="1" si="8"/>
        <v/>
      </c>
      <c r="M25" s="12" t="str">
        <f t="shared" ca="1" si="2"/>
        <v/>
      </c>
      <c r="N25" s="12" t="str">
        <f t="shared" ca="1" si="2"/>
        <v/>
      </c>
    </row>
    <row r="26" spans="1:14">
      <c r="A26" s="2" t="s">
        <v>21</v>
      </c>
      <c r="B26" s="2" t="s">
        <v>45</v>
      </c>
      <c r="C26" s="22" t="str">
        <f t="shared" ca="1" si="3"/>
        <v/>
      </c>
      <c r="D26" s="12" t="str">
        <f t="shared" ca="1" si="4"/>
        <v/>
      </c>
      <c r="E26" s="12" t="str">
        <f t="shared" ca="1" si="0"/>
        <v/>
      </c>
      <c r="F26" s="12" t="str">
        <f t="shared" ca="1" si="0"/>
        <v/>
      </c>
      <c r="G26" s="22" t="str">
        <f t="shared" ca="1" si="5"/>
        <v/>
      </c>
      <c r="H26" s="12" t="str">
        <f t="shared" ca="1" si="6"/>
        <v/>
      </c>
      <c r="I26" s="12" t="str">
        <f t="shared" ca="1" si="1"/>
        <v/>
      </c>
      <c r="J26" s="12" t="str">
        <f t="shared" ca="1" si="1"/>
        <v/>
      </c>
      <c r="K26" s="22" t="str">
        <f t="shared" ca="1" si="7"/>
        <v/>
      </c>
      <c r="L26" s="12" t="str">
        <f t="shared" ca="1" si="8"/>
        <v/>
      </c>
      <c r="M26" s="12" t="str">
        <f t="shared" ca="1" si="2"/>
        <v/>
      </c>
      <c r="N26" s="12" t="str">
        <f t="shared" ca="1" si="2"/>
        <v/>
      </c>
    </row>
    <row r="27" spans="1:14">
      <c r="A27" s="2" t="s">
        <v>21</v>
      </c>
      <c r="B27" s="2" t="s">
        <v>46</v>
      </c>
      <c r="C27" s="22" t="str">
        <f t="shared" ca="1" si="3"/>
        <v/>
      </c>
      <c r="D27" s="12" t="str">
        <f t="shared" ca="1" si="4"/>
        <v/>
      </c>
      <c r="E27" s="12" t="str">
        <f t="shared" ca="1" si="0"/>
        <v/>
      </c>
      <c r="F27" s="12" t="str">
        <f t="shared" ca="1" si="0"/>
        <v/>
      </c>
      <c r="G27" s="22" t="str">
        <f t="shared" ca="1" si="5"/>
        <v/>
      </c>
      <c r="H27" s="12" t="str">
        <f t="shared" ca="1" si="6"/>
        <v/>
      </c>
      <c r="I27" s="12" t="str">
        <f t="shared" ca="1" si="1"/>
        <v/>
      </c>
      <c r="J27" s="12" t="str">
        <f t="shared" ca="1" si="1"/>
        <v/>
      </c>
      <c r="K27" s="22" t="str">
        <f t="shared" ca="1" si="7"/>
        <v/>
      </c>
      <c r="L27" s="12" t="str">
        <f t="shared" ca="1" si="8"/>
        <v/>
      </c>
      <c r="M27" s="12" t="str">
        <f t="shared" ca="1" si="2"/>
        <v/>
      </c>
      <c r="N27" s="12" t="str">
        <f t="shared" ca="1" si="2"/>
        <v/>
      </c>
    </row>
    <row r="28" spans="1:14">
      <c r="A28" s="2" t="s">
        <v>21</v>
      </c>
      <c r="B28" s="2" t="s">
        <v>47</v>
      </c>
      <c r="C28" s="22" t="str">
        <f t="shared" ca="1" si="3"/>
        <v/>
      </c>
      <c r="D28" s="12" t="str">
        <f t="shared" ca="1" si="4"/>
        <v/>
      </c>
      <c r="E28" s="12" t="str">
        <f t="shared" ca="1" si="0"/>
        <v/>
      </c>
      <c r="F28" s="12" t="str">
        <f t="shared" ca="1" si="0"/>
        <v/>
      </c>
      <c r="G28" s="22" t="str">
        <f t="shared" ca="1" si="5"/>
        <v/>
      </c>
      <c r="H28" s="12" t="str">
        <f t="shared" ca="1" si="6"/>
        <v/>
      </c>
      <c r="I28" s="12" t="str">
        <f t="shared" ca="1" si="1"/>
        <v/>
      </c>
      <c r="J28" s="12" t="str">
        <f t="shared" ca="1" si="1"/>
        <v/>
      </c>
      <c r="K28" s="22" t="str">
        <f t="shared" ca="1" si="7"/>
        <v/>
      </c>
      <c r="L28" s="12" t="str">
        <f t="shared" ca="1" si="8"/>
        <v/>
      </c>
      <c r="M28" s="12" t="str">
        <f t="shared" ca="1" si="2"/>
        <v/>
      </c>
      <c r="N28" s="12" t="str">
        <f t="shared" ca="1" si="2"/>
        <v/>
      </c>
    </row>
    <row r="29" spans="1:14">
      <c r="A29" s="2" t="s">
        <v>21</v>
      </c>
      <c r="B29" s="2" t="s">
        <v>48</v>
      </c>
      <c r="C29" s="22" t="str">
        <f t="shared" ca="1" si="3"/>
        <v/>
      </c>
      <c r="D29" s="12" t="str">
        <f t="shared" ca="1" si="4"/>
        <v/>
      </c>
      <c r="E29" s="12" t="str">
        <f t="shared" ca="1" si="0"/>
        <v/>
      </c>
      <c r="F29" s="12" t="str">
        <f t="shared" ca="1" si="0"/>
        <v/>
      </c>
      <c r="G29" s="22" t="str">
        <f t="shared" ca="1" si="5"/>
        <v/>
      </c>
      <c r="H29" s="12" t="str">
        <f t="shared" ca="1" si="6"/>
        <v/>
      </c>
      <c r="I29" s="21" t="str">
        <f t="shared" ca="1" si="1"/>
        <v/>
      </c>
      <c r="J29" s="12" t="str">
        <f t="shared" ca="1" si="1"/>
        <v/>
      </c>
      <c r="K29" s="22" t="str">
        <f t="shared" ca="1" si="7"/>
        <v/>
      </c>
      <c r="L29" s="12" t="str">
        <f t="shared" ca="1" si="8"/>
        <v/>
      </c>
      <c r="M29" s="12" t="str">
        <f t="shared" ca="1" si="2"/>
        <v/>
      </c>
      <c r="N29" s="12" t="str">
        <f t="shared" ca="1" si="2"/>
        <v/>
      </c>
    </row>
    <row r="30" spans="1:14">
      <c r="A30" s="2" t="s">
        <v>21</v>
      </c>
      <c r="B30" s="2" t="s">
        <v>49</v>
      </c>
      <c r="C30" s="22" t="str">
        <f t="shared" ca="1" si="3"/>
        <v/>
      </c>
      <c r="D30" s="12" t="str">
        <f t="shared" ca="1" si="4"/>
        <v/>
      </c>
      <c r="E30" s="12" t="str">
        <f t="shared" ca="1" si="0"/>
        <v/>
      </c>
      <c r="F30" s="12" t="str">
        <f t="shared" ca="1" si="0"/>
        <v/>
      </c>
      <c r="G30" s="22" t="str">
        <f t="shared" ca="1" si="5"/>
        <v/>
      </c>
      <c r="H30" s="12" t="str">
        <f t="shared" ca="1" si="6"/>
        <v/>
      </c>
      <c r="I30" s="12" t="str">
        <f t="shared" ca="1" si="1"/>
        <v/>
      </c>
      <c r="J30" s="12" t="str">
        <f t="shared" ca="1" si="1"/>
        <v/>
      </c>
      <c r="K30" s="22" t="str">
        <f t="shared" ca="1" si="7"/>
        <v/>
      </c>
      <c r="L30" s="12" t="str">
        <f t="shared" ca="1" si="8"/>
        <v/>
      </c>
      <c r="M30" s="12" t="str">
        <f t="shared" ca="1" si="2"/>
        <v/>
      </c>
      <c r="N30" s="12" t="str">
        <f t="shared" ca="1" si="2"/>
        <v/>
      </c>
    </row>
    <row r="31" spans="1:14">
      <c r="A31" s="2" t="s">
        <v>21</v>
      </c>
      <c r="B31" s="2" t="s">
        <v>50</v>
      </c>
      <c r="C31" s="22" t="str">
        <f t="shared" ca="1" si="3"/>
        <v/>
      </c>
      <c r="D31" s="12" t="str">
        <f t="shared" ca="1" si="4"/>
        <v/>
      </c>
      <c r="E31" s="12" t="str">
        <f t="shared" ca="1" si="0"/>
        <v/>
      </c>
      <c r="F31" s="12" t="str">
        <f t="shared" ca="1" si="0"/>
        <v/>
      </c>
      <c r="G31" s="22" t="str">
        <f t="shared" ca="1" si="5"/>
        <v/>
      </c>
      <c r="H31" s="12" t="str">
        <f t="shared" ca="1" si="6"/>
        <v/>
      </c>
      <c r="I31" s="12" t="str">
        <f t="shared" ca="1" si="1"/>
        <v/>
      </c>
      <c r="J31" s="12" t="str">
        <f t="shared" ca="1" si="1"/>
        <v/>
      </c>
      <c r="K31" s="22" t="str">
        <f t="shared" ca="1" si="7"/>
        <v/>
      </c>
      <c r="L31" s="12" t="str">
        <f t="shared" ca="1" si="8"/>
        <v/>
      </c>
      <c r="M31" s="12" t="str">
        <f t="shared" ca="1" si="2"/>
        <v/>
      </c>
      <c r="N31" s="12" t="str">
        <f t="shared" ca="1" si="2"/>
        <v/>
      </c>
    </row>
    <row r="32" spans="1:14">
      <c r="A32" s="2" t="s">
        <v>21</v>
      </c>
      <c r="B32" s="2" t="s">
        <v>51</v>
      </c>
      <c r="C32" s="22" t="str">
        <f t="shared" ca="1" si="3"/>
        <v/>
      </c>
      <c r="D32" s="12" t="str">
        <f t="shared" ca="1" si="4"/>
        <v/>
      </c>
      <c r="E32" s="12" t="str">
        <f t="shared" ca="1" si="0"/>
        <v/>
      </c>
      <c r="F32" s="12" t="str">
        <f t="shared" ca="1" si="0"/>
        <v/>
      </c>
      <c r="G32" s="22" t="str">
        <f t="shared" ca="1" si="5"/>
        <v/>
      </c>
      <c r="H32" s="12" t="str">
        <f t="shared" ca="1" si="6"/>
        <v/>
      </c>
      <c r="I32" s="12" t="str">
        <f t="shared" ca="1" si="1"/>
        <v/>
      </c>
      <c r="J32" s="12" t="str">
        <f t="shared" ca="1" si="1"/>
        <v/>
      </c>
      <c r="K32" s="22" t="str">
        <f t="shared" ca="1" si="7"/>
        <v/>
      </c>
      <c r="L32" s="12" t="str">
        <f t="shared" ca="1" si="8"/>
        <v/>
      </c>
      <c r="M32" s="12" t="str">
        <f t="shared" ca="1" si="2"/>
        <v/>
      </c>
      <c r="N32" s="12" t="str">
        <f t="shared" ca="1" si="2"/>
        <v/>
      </c>
    </row>
    <row r="33" spans="1:14">
      <c r="A33" s="2" t="s">
        <v>52</v>
      </c>
      <c r="B33" s="2" t="s">
        <v>53</v>
      </c>
      <c r="C33" s="22" t="str">
        <f t="shared" ca="1" si="3"/>
        <v/>
      </c>
      <c r="D33" s="12" t="str">
        <f t="shared" ca="1" si="4"/>
        <v/>
      </c>
      <c r="E33" s="12" t="str">
        <f t="shared" ca="1" si="0"/>
        <v/>
      </c>
      <c r="F33" s="12" t="str">
        <f t="shared" ca="1" si="0"/>
        <v/>
      </c>
      <c r="G33" s="22" t="str">
        <f t="shared" ca="1" si="5"/>
        <v/>
      </c>
      <c r="H33" s="12" t="str">
        <f t="shared" ca="1" si="6"/>
        <v/>
      </c>
      <c r="I33" s="12" t="str">
        <f t="shared" ca="1" si="1"/>
        <v/>
      </c>
      <c r="J33" s="12" t="str">
        <f t="shared" ca="1" si="1"/>
        <v/>
      </c>
      <c r="K33" s="22" t="str">
        <f t="shared" ca="1" si="7"/>
        <v/>
      </c>
      <c r="L33" s="12" t="str">
        <f t="shared" ca="1" si="8"/>
        <v/>
      </c>
      <c r="M33" s="12" t="str">
        <f t="shared" ca="1" si="2"/>
        <v/>
      </c>
      <c r="N33" s="12" t="str">
        <f t="shared" ca="1" si="2"/>
        <v/>
      </c>
    </row>
    <row r="34" spans="1:14">
      <c r="A34" s="2" t="s">
        <v>21</v>
      </c>
      <c r="B34" s="2" t="s">
        <v>54</v>
      </c>
      <c r="C34" s="22" t="str">
        <f t="shared" ca="1" si="3"/>
        <v/>
      </c>
      <c r="D34" s="12" t="str">
        <f t="shared" ca="1" si="4"/>
        <v/>
      </c>
      <c r="E34" s="12" t="str">
        <f t="shared" ca="1" si="0"/>
        <v/>
      </c>
      <c r="F34" s="12" t="str">
        <f t="shared" ca="1" si="0"/>
        <v/>
      </c>
      <c r="G34" s="22" t="str">
        <f t="shared" ca="1" si="5"/>
        <v/>
      </c>
      <c r="H34" s="12" t="str">
        <f t="shared" ca="1" si="6"/>
        <v/>
      </c>
      <c r="I34" s="12" t="str">
        <f t="shared" ca="1" si="1"/>
        <v/>
      </c>
      <c r="J34" s="12" t="str">
        <f t="shared" ca="1" si="1"/>
        <v/>
      </c>
      <c r="K34" s="22" t="str">
        <f t="shared" ca="1" si="7"/>
        <v/>
      </c>
      <c r="L34" s="12" t="str">
        <f t="shared" ca="1" si="8"/>
        <v/>
      </c>
      <c r="M34" s="12" t="str">
        <f t="shared" ca="1" si="2"/>
        <v/>
      </c>
      <c r="N34" s="12" t="str">
        <f t="shared" ca="1" si="2"/>
        <v/>
      </c>
    </row>
    <row r="35" spans="1:14">
      <c r="A35" s="16"/>
      <c r="B35" s="2" t="s">
        <v>55</v>
      </c>
      <c r="C35" s="22" t="str">
        <f t="shared" ca="1" si="3"/>
        <v/>
      </c>
      <c r="D35" s="12" t="str">
        <f t="shared" ca="1" si="4"/>
        <v/>
      </c>
      <c r="E35" s="12" t="str">
        <f t="shared" ca="1" si="0"/>
        <v/>
      </c>
      <c r="F35" s="12" t="str">
        <f t="shared" ca="1" si="0"/>
        <v/>
      </c>
      <c r="G35" s="22" t="str">
        <f t="shared" ca="1" si="5"/>
        <v/>
      </c>
      <c r="H35" s="12" t="str">
        <f t="shared" ca="1" si="6"/>
        <v/>
      </c>
      <c r="I35" s="12" t="str">
        <f t="shared" ca="1" si="1"/>
        <v/>
      </c>
      <c r="J35" s="12" t="str">
        <f t="shared" ca="1" si="1"/>
        <v/>
      </c>
      <c r="K35" s="22" t="str">
        <f t="shared" ca="1" si="7"/>
        <v/>
      </c>
      <c r="L35" s="12" t="str">
        <f t="shared" ca="1" si="8"/>
        <v/>
      </c>
      <c r="M35" s="12" t="str">
        <f t="shared" ca="1" si="2"/>
        <v/>
      </c>
      <c r="N35" s="12" t="str">
        <f t="shared" ca="1" si="2"/>
        <v/>
      </c>
    </row>
    <row r="36" spans="1:14">
      <c r="A36" s="16"/>
      <c r="B36" s="2" t="s">
        <v>56</v>
      </c>
      <c r="C36" s="22">
        <f t="shared" ca="1" si="3"/>
        <v>0.12099926135573079</v>
      </c>
      <c r="D36" s="12">
        <f t="shared" ca="1" si="4"/>
        <v>60231.159211618266</v>
      </c>
      <c r="E36" s="12">
        <f t="shared" ca="1" si="0"/>
        <v>89845.186790123451</v>
      </c>
      <c r="F36" s="12">
        <f t="shared" ca="1" si="0"/>
        <v>67413.147428571436</v>
      </c>
      <c r="G36" s="22">
        <f t="shared" ca="1" si="5"/>
        <v>2.1338375611157203</v>
      </c>
      <c r="H36" s="12">
        <f t="shared" ca="1" si="6"/>
        <v>-11843.270248962657</v>
      </c>
      <c r="I36" s="12">
        <f t="shared" ca="1" si="1"/>
        <v>-12308.197283950616</v>
      </c>
      <c r="J36" s="23">
        <f t="shared" ca="1" si="1"/>
        <v>-64352.406122448985</v>
      </c>
      <c r="K36" s="22">
        <f t="shared" ca="1" si="7"/>
        <v>0.35029844473859167</v>
      </c>
      <c r="L36" s="12">
        <f t="shared" ca="1" si="8"/>
        <v>-33961.471161825735</v>
      </c>
      <c r="M36" s="12">
        <f t="shared" ca="1" si="2"/>
        <v>-80468.620617283945</v>
      </c>
      <c r="N36" s="12">
        <f t="shared" ca="1" si="2"/>
        <v>-26650.220326530616</v>
      </c>
    </row>
    <row r="37" spans="1:14">
      <c r="A37" t="s">
        <v>2</v>
      </c>
    </row>
    <row r="38" spans="1:14">
      <c r="A38" t="s">
        <v>57</v>
      </c>
    </row>
    <row r="39" spans="1:14">
      <c r="A39" t="s">
        <v>58</v>
      </c>
    </row>
    <row r="40" spans="1:14">
      <c r="A40" t="s">
        <v>59</v>
      </c>
    </row>
    <row r="41" spans="1:14">
      <c r="A41" t="s">
        <v>60</v>
      </c>
    </row>
    <row r="43" spans="1:14">
      <c r="A43" t="s">
        <v>61</v>
      </c>
    </row>
    <row r="45" spans="1:14">
      <c r="A45" t="s">
        <v>62</v>
      </c>
    </row>
    <row r="50" spans="1:1">
      <c r="A50" s="15"/>
    </row>
  </sheetData>
  <phoneticPr fontId="4"/>
  <pageMargins left="0.75" right="0.75" top="1" bottom="1" header="0.5" footer="0.5"/>
  <pageSetup paperSize="9"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87B1-5AAD-4551-B691-354B3EC9D6F6}">
  <dimension ref="A2:F50"/>
  <sheetViews>
    <sheetView showGridLines="0" zoomScale="81" zoomScaleNormal="100" workbookViewId="0">
      <selection activeCell="D62" sqref="D62"/>
    </sheetView>
  </sheetViews>
  <sheetFormatPr defaultRowHeight="12" outlineLevelRow="1"/>
  <cols>
    <col min="1" max="1" width="12.7109375" customWidth="1"/>
    <col min="2" max="2" width="35.85546875" customWidth="1"/>
    <col min="3" max="241" width="12.7109375" customWidth="1"/>
  </cols>
  <sheetData>
    <row r="2" spans="1:6" ht="14.25" thickBot="1">
      <c r="A2" s="8" t="str">
        <f ca="1">RIGHT(CELL("filename",A3),LEN(CELL("filename",A3))-FIND("]",CELL("filename",A3)))</f>
        <v xml:space="preserve">研究開発費 (2019年-2021年） </v>
      </c>
      <c r="B2" s="8"/>
      <c r="C2" s="1"/>
      <c r="D2" s="1"/>
      <c r="E2" s="1"/>
      <c r="F2" s="1"/>
    </row>
    <row r="3" spans="1:6" ht="12.75" hidden="1" outlineLevel="1" thickTop="1">
      <c r="A3" t="s">
        <v>0</v>
      </c>
      <c r="F3">
        <f ca="1">IFERROR(IF(F10="",(E10-D10)/D10,AVERAGE((E10-D10)/D10,(F10-E10)/E10)),"")</f>
        <v>-0.1043613707165109</v>
      </c>
    </row>
    <row r="4" spans="1:6" ht="12.75" collapsed="1" thickTop="1">
      <c r="A4" t="s">
        <v>2</v>
      </c>
    </row>
    <row r="6" spans="1:6">
      <c r="A6" s="2" t="s">
        <v>2</v>
      </c>
      <c r="B6" s="2"/>
      <c r="C6" s="2" t="s">
        <v>67</v>
      </c>
      <c r="D6" s="14"/>
      <c r="E6" s="2"/>
      <c r="F6" s="2"/>
    </row>
    <row r="7" spans="1:6">
      <c r="A7" s="2" t="s">
        <v>2</v>
      </c>
      <c r="B7" s="2" t="s">
        <v>2</v>
      </c>
      <c r="C7" s="2" t="s">
        <v>8</v>
      </c>
      <c r="D7" s="2"/>
      <c r="E7" s="2"/>
      <c r="F7" s="2"/>
    </row>
    <row r="8" spans="1:6">
      <c r="A8" s="13" t="s">
        <v>2</v>
      </c>
      <c r="B8" s="13"/>
      <c r="C8" s="13" t="s">
        <v>11</v>
      </c>
      <c r="D8" s="13" t="s">
        <v>12</v>
      </c>
      <c r="E8" s="13" t="s">
        <v>13</v>
      </c>
      <c r="F8" s="13" t="s">
        <v>14</v>
      </c>
    </row>
    <row r="9" spans="1:6">
      <c r="A9" s="10" t="s">
        <v>15</v>
      </c>
      <c r="B9" s="2" t="s">
        <v>16</v>
      </c>
      <c r="C9" s="11">
        <f ca="1">IFERROR(AVERAGE((E9-D9)/D9,(F9-E9)/E9),"")</f>
        <v>-2.6534389311866219E-2</v>
      </c>
      <c r="D9" s="12">
        <f ca="1">IF(INDIRECT(D$8&amp;"!M"&amp;ROW(),TRUE)=0,"",INDIRECT(D$8&amp;"!M"&amp;ROW(),TRUE))</f>
        <v>5693</v>
      </c>
      <c r="E9" s="12">
        <f t="shared" ref="E9:F36" ca="1" si="0">IF(INDIRECT(E$8&amp;"!M"&amp;ROW(),TRUE)=0,"",INDIRECT(E$8&amp;"!M"&amp;ROW(),TRUE))</f>
        <v>5317</v>
      </c>
      <c r="F9" s="12">
        <f t="shared" ca="1" si="0"/>
        <v>5386</v>
      </c>
    </row>
    <row r="10" spans="1:6">
      <c r="A10" s="2" t="s">
        <v>17</v>
      </c>
      <c r="B10" s="2" t="s">
        <v>66</v>
      </c>
      <c r="C10" s="11" t="str">
        <f t="shared" ref="C10:C36" ca="1" si="1">IFERROR(AVERAGE((E10-D10)/D10,(F10-E10)/E10),"")</f>
        <v/>
      </c>
      <c r="D10" s="12">
        <f t="shared" ref="D10:D36" ca="1" si="2">IF(INDIRECT(D$8&amp;"!M"&amp;ROW(),TRUE)=0,"",INDIRECT(D$8&amp;"!M"&amp;ROW(),TRUE))</f>
        <v>1926</v>
      </c>
      <c r="E10" s="12">
        <f t="shared" ca="1" si="0"/>
        <v>1725</v>
      </c>
      <c r="F10" s="12" t="str">
        <f t="shared" ca="1" si="0"/>
        <v/>
      </c>
    </row>
    <row r="11" spans="1:6">
      <c r="A11" s="2" t="s">
        <v>19</v>
      </c>
      <c r="B11" s="2" t="s">
        <v>20</v>
      </c>
      <c r="C11" s="11">
        <f t="shared" ca="1" si="1"/>
        <v>4.4587188533138061E-2</v>
      </c>
      <c r="D11" s="12">
        <f t="shared" ca="1" si="2"/>
        <v>249</v>
      </c>
      <c r="E11" s="12">
        <f t="shared" ca="1" si="0"/>
        <v>362</v>
      </c>
      <c r="F11" s="12">
        <f t="shared" ca="1" si="0"/>
        <v>230</v>
      </c>
    </row>
    <row r="12" spans="1:6">
      <c r="A12" s="2" t="s">
        <v>21</v>
      </c>
      <c r="B12" s="2" t="s">
        <v>22</v>
      </c>
      <c r="C12" s="11" t="str">
        <f t="shared" ca="1" si="1"/>
        <v/>
      </c>
      <c r="D12" s="12" t="str">
        <f t="shared" ca="1" si="2"/>
        <v/>
      </c>
      <c r="E12" s="12" t="str">
        <f t="shared" ca="1" si="0"/>
        <v/>
      </c>
      <c r="F12" s="12" t="str">
        <f t="shared" ca="1" si="0"/>
        <v/>
      </c>
    </row>
    <row r="13" spans="1:6">
      <c r="A13" s="2" t="s">
        <v>23</v>
      </c>
      <c r="B13" s="2" t="s">
        <v>24</v>
      </c>
      <c r="C13" s="11" t="str">
        <f t="shared" ca="1" si="1"/>
        <v/>
      </c>
      <c r="D13" s="12">
        <f t="shared" ca="1" si="2"/>
        <v>865</v>
      </c>
      <c r="E13" s="12">
        <f t="shared" ca="1" si="0"/>
        <v>880</v>
      </c>
      <c r="F13" s="12" t="str">
        <f t="shared" ca="1" si="0"/>
        <v/>
      </c>
    </row>
    <row r="14" spans="1:6">
      <c r="A14" s="2" t="s">
        <v>25</v>
      </c>
      <c r="B14" s="2" t="s">
        <v>26</v>
      </c>
      <c r="C14" s="11" t="str">
        <f t="shared" ca="1" si="1"/>
        <v/>
      </c>
      <c r="D14" s="12" t="str">
        <f t="shared" ca="1" si="2"/>
        <v/>
      </c>
      <c r="E14" s="12" t="str">
        <f t="shared" ca="1" si="0"/>
        <v/>
      </c>
      <c r="F14" s="12" t="str">
        <f t="shared" ca="1" si="0"/>
        <v/>
      </c>
    </row>
    <row r="15" spans="1:6">
      <c r="A15" s="2" t="s">
        <v>27</v>
      </c>
      <c r="B15" s="2" t="s">
        <v>28</v>
      </c>
      <c r="C15" s="11">
        <f t="shared" ca="1" si="1"/>
        <v>-4.4125310698392567E-3</v>
      </c>
      <c r="D15" s="12">
        <f t="shared" ca="1" si="2"/>
        <v>1126</v>
      </c>
      <c r="E15" s="12">
        <f t="shared" ca="1" si="0"/>
        <v>1302</v>
      </c>
      <c r="F15" s="12">
        <f t="shared" ca="1" si="0"/>
        <v>1087</v>
      </c>
    </row>
    <row r="16" spans="1:6">
      <c r="A16" s="2" t="s">
        <v>29</v>
      </c>
      <c r="B16" s="2" t="s">
        <v>30</v>
      </c>
      <c r="C16" s="11" t="str">
        <f t="shared" ca="1" si="1"/>
        <v/>
      </c>
      <c r="D16" s="12" t="str">
        <f t="shared" ca="1" si="2"/>
        <v/>
      </c>
      <c r="E16" s="12" t="str">
        <f t="shared" ca="1" si="0"/>
        <v/>
      </c>
      <c r="F16" s="12" t="str">
        <f t="shared" ca="1" si="0"/>
        <v/>
      </c>
    </row>
    <row r="17" spans="1:6">
      <c r="A17" s="2" t="s">
        <v>31</v>
      </c>
      <c r="B17" s="2" t="s">
        <v>32</v>
      </c>
      <c r="C17" s="11">
        <f t="shared" ca="1" si="1"/>
        <v>-5.4709146804008436E-3</v>
      </c>
      <c r="D17" s="12">
        <f t="shared" ca="1" si="2"/>
        <v>2178</v>
      </c>
      <c r="E17" s="12">
        <f t="shared" ca="1" si="0"/>
        <v>2300</v>
      </c>
      <c r="F17" s="12">
        <f t="shared" ca="1" si="0"/>
        <v>2146</v>
      </c>
    </row>
    <row r="18" spans="1:6">
      <c r="A18" s="2" t="s">
        <v>33</v>
      </c>
      <c r="B18" s="2" t="s">
        <v>34</v>
      </c>
      <c r="C18" s="11">
        <f t="shared" ca="1" si="1"/>
        <v>0.26494885916601102</v>
      </c>
      <c r="D18" s="12">
        <f t="shared" ca="1" si="2"/>
        <v>62</v>
      </c>
      <c r="E18" s="12">
        <f t="shared" ca="1" si="0"/>
        <v>82</v>
      </c>
      <c r="F18" s="12">
        <f t="shared" ca="1" si="0"/>
        <v>99</v>
      </c>
    </row>
    <row r="19" spans="1:6">
      <c r="A19" s="2" t="s">
        <v>35</v>
      </c>
      <c r="B19" s="2" t="s">
        <v>36</v>
      </c>
      <c r="C19" s="11" t="str">
        <f t="shared" ca="1" si="1"/>
        <v/>
      </c>
      <c r="D19" s="12" t="str">
        <f t="shared" ca="1" si="2"/>
        <v/>
      </c>
      <c r="E19" s="12" t="str">
        <f t="shared" ca="1" si="0"/>
        <v/>
      </c>
      <c r="F19" s="12" t="str">
        <f t="shared" ca="1" si="0"/>
        <v/>
      </c>
    </row>
    <row r="20" spans="1:6">
      <c r="A20" s="2" t="s">
        <v>37</v>
      </c>
      <c r="B20" s="2" t="s">
        <v>38</v>
      </c>
      <c r="C20" s="11" t="str">
        <f t="shared" ca="1" si="1"/>
        <v/>
      </c>
      <c r="D20" s="12" t="str">
        <f t="shared" ca="1" si="2"/>
        <v/>
      </c>
      <c r="E20" s="12" t="str">
        <f t="shared" ca="1" si="0"/>
        <v/>
      </c>
      <c r="F20" s="12" t="str">
        <f t="shared" ca="1" si="0"/>
        <v/>
      </c>
    </row>
    <row r="21" spans="1:6">
      <c r="A21" s="2" t="s">
        <v>21</v>
      </c>
      <c r="B21" s="2" t="s">
        <v>39</v>
      </c>
      <c r="C21" s="11" t="str">
        <f t="shared" ca="1" si="1"/>
        <v/>
      </c>
      <c r="D21" s="12" t="str">
        <f t="shared" ca="1" si="2"/>
        <v/>
      </c>
      <c r="E21" s="12" t="str">
        <f t="shared" ca="1" si="0"/>
        <v/>
      </c>
      <c r="F21" s="12" t="str">
        <f t="shared" ca="1" si="0"/>
        <v/>
      </c>
    </row>
    <row r="22" spans="1:6">
      <c r="A22" s="2" t="s">
        <v>21</v>
      </c>
      <c r="B22" s="2" t="s">
        <v>40</v>
      </c>
      <c r="C22" s="11" t="str">
        <f t="shared" ca="1" si="1"/>
        <v/>
      </c>
      <c r="D22" s="12" t="str">
        <f t="shared" ca="1" si="2"/>
        <v/>
      </c>
      <c r="E22" s="12" t="str">
        <f t="shared" ca="1" si="0"/>
        <v/>
      </c>
      <c r="F22" s="12" t="str">
        <f t="shared" ca="1" si="0"/>
        <v/>
      </c>
    </row>
    <row r="23" spans="1:6">
      <c r="A23" s="2" t="s">
        <v>41</v>
      </c>
      <c r="B23" s="2" t="s">
        <v>42</v>
      </c>
      <c r="C23" s="11" t="str">
        <f t="shared" ca="1" si="1"/>
        <v/>
      </c>
      <c r="D23" s="12" t="str">
        <f t="shared" ca="1" si="2"/>
        <v/>
      </c>
      <c r="E23" s="12" t="str">
        <f t="shared" ca="1" si="0"/>
        <v/>
      </c>
      <c r="F23" s="12" t="str">
        <f t="shared" ca="1" si="0"/>
        <v/>
      </c>
    </row>
    <row r="24" spans="1:6">
      <c r="A24" s="2" t="s">
        <v>21</v>
      </c>
      <c r="B24" s="2" t="s">
        <v>43</v>
      </c>
      <c r="C24" s="11" t="str">
        <f t="shared" ca="1" si="1"/>
        <v/>
      </c>
      <c r="D24" s="12" t="str">
        <f t="shared" ca="1" si="2"/>
        <v/>
      </c>
      <c r="E24" s="12" t="str">
        <f t="shared" ca="1" si="0"/>
        <v/>
      </c>
      <c r="F24" s="12" t="str">
        <f t="shared" ca="1" si="0"/>
        <v/>
      </c>
    </row>
    <row r="25" spans="1:6">
      <c r="A25" s="2" t="s">
        <v>21</v>
      </c>
      <c r="B25" s="2" t="s">
        <v>44</v>
      </c>
      <c r="C25" s="11" t="str">
        <f t="shared" ca="1" si="1"/>
        <v/>
      </c>
      <c r="D25" s="12" t="str">
        <f t="shared" ca="1" si="2"/>
        <v/>
      </c>
      <c r="E25" s="12" t="str">
        <f t="shared" ca="1" si="0"/>
        <v/>
      </c>
      <c r="F25" s="12" t="str">
        <f t="shared" ca="1" si="0"/>
        <v/>
      </c>
    </row>
    <row r="26" spans="1:6">
      <c r="A26" s="2" t="s">
        <v>21</v>
      </c>
      <c r="B26" s="2" t="s">
        <v>45</v>
      </c>
      <c r="C26" s="11" t="str">
        <f t="shared" ca="1" si="1"/>
        <v/>
      </c>
      <c r="D26" s="12" t="str">
        <f t="shared" ca="1" si="2"/>
        <v/>
      </c>
      <c r="E26" s="12" t="str">
        <f t="shared" ca="1" si="0"/>
        <v/>
      </c>
      <c r="F26" s="12" t="str">
        <f t="shared" ca="1" si="0"/>
        <v/>
      </c>
    </row>
    <row r="27" spans="1:6">
      <c r="A27" s="2" t="s">
        <v>21</v>
      </c>
      <c r="B27" s="2" t="s">
        <v>46</v>
      </c>
      <c r="C27" s="11" t="str">
        <f t="shared" ca="1" si="1"/>
        <v/>
      </c>
      <c r="D27" s="12" t="str">
        <f t="shared" ca="1" si="2"/>
        <v/>
      </c>
      <c r="E27" s="12" t="str">
        <f t="shared" ca="1" si="0"/>
        <v/>
      </c>
      <c r="F27" s="12" t="str">
        <f t="shared" ca="1" si="0"/>
        <v/>
      </c>
    </row>
    <row r="28" spans="1:6">
      <c r="A28" s="2" t="s">
        <v>21</v>
      </c>
      <c r="B28" s="2" t="s">
        <v>47</v>
      </c>
      <c r="C28" s="11" t="str">
        <f t="shared" ca="1" si="1"/>
        <v/>
      </c>
      <c r="D28" s="12" t="str">
        <f t="shared" ca="1" si="2"/>
        <v/>
      </c>
      <c r="E28" s="12" t="str">
        <f t="shared" ca="1" si="0"/>
        <v/>
      </c>
      <c r="F28" s="12" t="str">
        <f t="shared" ca="1" si="0"/>
        <v/>
      </c>
    </row>
    <row r="29" spans="1:6">
      <c r="A29" s="2" t="s">
        <v>21</v>
      </c>
      <c r="B29" s="2" t="s">
        <v>48</v>
      </c>
      <c r="C29" s="11" t="str">
        <f t="shared" ca="1" si="1"/>
        <v/>
      </c>
      <c r="D29" s="12" t="str">
        <f t="shared" ca="1" si="2"/>
        <v/>
      </c>
      <c r="E29" s="12" t="str">
        <f t="shared" ca="1" si="0"/>
        <v/>
      </c>
      <c r="F29" s="12" t="str">
        <f t="shared" ca="1" si="0"/>
        <v/>
      </c>
    </row>
    <row r="30" spans="1:6">
      <c r="A30" s="2" t="s">
        <v>21</v>
      </c>
      <c r="B30" s="2" t="s">
        <v>49</v>
      </c>
      <c r="C30" s="11" t="str">
        <f t="shared" ca="1" si="1"/>
        <v/>
      </c>
      <c r="D30" s="12" t="str">
        <f t="shared" ca="1" si="2"/>
        <v/>
      </c>
      <c r="E30" s="12" t="str">
        <f t="shared" ca="1" si="0"/>
        <v/>
      </c>
      <c r="F30" s="12" t="str">
        <f t="shared" ca="1" si="0"/>
        <v/>
      </c>
    </row>
    <row r="31" spans="1:6">
      <c r="A31" s="2" t="s">
        <v>21</v>
      </c>
      <c r="B31" s="2" t="s">
        <v>50</v>
      </c>
      <c r="C31" s="11" t="str">
        <f t="shared" ca="1" si="1"/>
        <v/>
      </c>
      <c r="D31" s="12" t="str">
        <f t="shared" ca="1" si="2"/>
        <v/>
      </c>
      <c r="E31" s="12" t="str">
        <f t="shared" ca="1" si="0"/>
        <v/>
      </c>
      <c r="F31" s="12" t="str">
        <f t="shared" ca="1" si="0"/>
        <v/>
      </c>
    </row>
    <row r="32" spans="1:6">
      <c r="A32" s="2" t="s">
        <v>21</v>
      </c>
      <c r="B32" s="2" t="s">
        <v>51</v>
      </c>
      <c r="C32" s="11" t="str">
        <f t="shared" ca="1" si="1"/>
        <v/>
      </c>
      <c r="D32" s="12" t="str">
        <f t="shared" ca="1" si="2"/>
        <v/>
      </c>
      <c r="E32" s="12" t="str">
        <f t="shared" ca="1" si="0"/>
        <v/>
      </c>
      <c r="F32" s="12" t="str">
        <f t="shared" ca="1" si="0"/>
        <v/>
      </c>
    </row>
    <row r="33" spans="1:6">
      <c r="A33" s="2" t="s">
        <v>52</v>
      </c>
      <c r="B33" s="2" t="s">
        <v>53</v>
      </c>
      <c r="C33" s="11" t="str">
        <f t="shared" ca="1" si="1"/>
        <v/>
      </c>
      <c r="D33" s="12" t="str">
        <f t="shared" ca="1" si="2"/>
        <v/>
      </c>
      <c r="E33" s="12" t="str">
        <f t="shared" ca="1" si="0"/>
        <v/>
      </c>
      <c r="F33" s="12" t="str">
        <f t="shared" ca="1" si="0"/>
        <v/>
      </c>
    </row>
    <row r="34" spans="1:6">
      <c r="A34" s="2" t="s">
        <v>21</v>
      </c>
      <c r="B34" s="2" t="s">
        <v>54</v>
      </c>
      <c r="C34" s="11" t="str">
        <f t="shared" ca="1" si="1"/>
        <v/>
      </c>
      <c r="D34" s="12" t="str">
        <f t="shared" ca="1" si="2"/>
        <v/>
      </c>
      <c r="E34" s="12" t="str">
        <f t="shared" ca="1" si="0"/>
        <v/>
      </c>
      <c r="F34" s="12" t="str">
        <f t="shared" ca="1" si="0"/>
        <v/>
      </c>
    </row>
    <row r="35" spans="1:6">
      <c r="A35" s="16"/>
      <c r="B35" s="2" t="s">
        <v>55</v>
      </c>
      <c r="C35" s="11" t="str">
        <f t="shared" ca="1" si="1"/>
        <v/>
      </c>
      <c r="D35" s="12" t="str">
        <f t="shared" ca="1" si="2"/>
        <v/>
      </c>
      <c r="E35" s="12" t="str">
        <f t="shared" ca="1" si="0"/>
        <v/>
      </c>
      <c r="F35" s="12" t="str">
        <f t="shared" ca="1" si="0"/>
        <v/>
      </c>
    </row>
    <row r="36" spans="1:6">
      <c r="A36" s="16"/>
      <c r="B36" s="2" t="s">
        <v>56</v>
      </c>
      <c r="C36" s="11">
        <f t="shared" ca="1" si="1"/>
        <v>9.6558429646986951E-2</v>
      </c>
      <c r="D36" s="12">
        <f t="shared" ca="1" si="2"/>
        <v>12523.652863070542</v>
      </c>
      <c r="E36" s="12">
        <f t="shared" ca="1" si="0"/>
        <v>12087.16160493827</v>
      </c>
      <c r="F36" s="12">
        <f t="shared" ca="1" si="0"/>
        <v>14842.674367346941</v>
      </c>
    </row>
    <row r="37" spans="1:6">
      <c r="A37" t="s">
        <v>2</v>
      </c>
    </row>
    <row r="38" spans="1:6">
      <c r="A38" t="s">
        <v>57</v>
      </c>
    </row>
    <row r="39" spans="1:6">
      <c r="A39" t="s">
        <v>58</v>
      </c>
    </row>
    <row r="40" spans="1:6">
      <c r="A40" t="s">
        <v>59</v>
      </c>
    </row>
    <row r="41" spans="1:6">
      <c r="A41" t="s">
        <v>60</v>
      </c>
    </row>
    <row r="43" spans="1:6">
      <c r="A43" t="s">
        <v>61</v>
      </c>
    </row>
    <row r="45" spans="1:6">
      <c r="A45" t="s">
        <v>62</v>
      </c>
    </row>
    <row r="50" spans="1:1">
      <c r="A50" s="15"/>
    </row>
  </sheetData>
  <phoneticPr fontId="4"/>
  <pageMargins left="0.75" right="0.75" top="1" bottom="1" header="0.5" footer="0.5"/>
  <pageSetup paperSize="9"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5F9B5-D4C4-407D-9FB2-16164A34C77F}">
  <dimension ref="A1"/>
  <sheetViews>
    <sheetView workbookViewId="0">
      <selection activeCell="E40" sqref="E40"/>
    </sheetView>
  </sheetViews>
  <sheetFormatPr defaultRowHeight="12"/>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16FD-572D-47B4-ABA6-24701EB218A4}">
  <dimension ref="A2:O43"/>
  <sheetViews>
    <sheetView topLeftCell="D3" workbookViewId="0">
      <selection activeCell="M6" sqref="M6"/>
    </sheetView>
  </sheetViews>
  <sheetFormatPr defaultRowHeight="12"/>
  <cols>
    <col min="1" max="1" width="12.7109375" customWidth="1"/>
    <col min="2" max="2" width="32.5703125" bestFit="1" customWidth="1"/>
    <col min="3" max="255" width="12.7109375" customWidth="1"/>
  </cols>
  <sheetData>
    <row r="2" spans="1:15" ht="14.25" thickBot="1">
      <c r="A2" s="8" t="str">
        <f ca="1">RIGHT(CELL("filename",A3),LEN(CELL("filename",A3))-FIND("]",CELL("filename",A3)))</f>
        <v>2019年</v>
      </c>
      <c r="B2" s="8"/>
      <c r="C2" s="1"/>
      <c r="D2" s="1"/>
      <c r="E2" s="1"/>
      <c r="F2" s="1"/>
      <c r="G2" s="1"/>
      <c r="H2" s="1"/>
      <c r="I2" s="1"/>
      <c r="J2" s="1"/>
      <c r="K2" s="1"/>
      <c r="L2" s="1"/>
      <c r="M2" s="1"/>
      <c r="N2" s="1"/>
      <c r="O2" s="1"/>
    </row>
    <row r="3" spans="1:15" ht="12.75" thickTop="1">
      <c r="A3" t="s">
        <v>0</v>
      </c>
    </row>
    <row r="4" spans="1:15">
      <c r="A4" t="s">
        <v>2</v>
      </c>
    </row>
    <row r="6" spans="1:15">
      <c r="A6" s="2" t="s">
        <v>2</v>
      </c>
      <c r="B6" s="2"/>
      <c r="C6" s="2" t="s">
        <v>3</v>
      </c>
      <c r="D6" s="2" t="s">
        <v>4</v>
      </c>
      <c r="E6" s="2" t="s">
        <v>5</v>
      </c>
      <c r="F6" s="2" t="s">
        <v>6</v>
      </c>
      <c r="G6" s="2" t="s">
        <v>7</v>
      </c>
      <c r="H6" s="2" t="s">
        <v>63</v>
      </c>
      <c r="I6" s="2" t="s">
        <v>64</v>
      </c>
      <c r="J6" s="2" t="s">
        <v>65</v>
      </c>
      <c r="K6" s="2" t="s">
        <v>68</v>
      </c>
      <c r="L6" s="2" t="s">
        <v>69</v>
      </c>
      <c r="M6" s="2" t="s">
        <v>70</v>
      </c>
      <c r="N6" s="2" t="s">
        <v>71</v>
      </c>
      <c r="O6" s="2" t="s">
        <v>72</v>
      </c>
    </row>
    <row r="7" spans="1:15">
      <c r="A7" s="2" t="s">
        <v>2</v>
      </c>
      <c r="B7" s="2" t="s">
        <v>2</v>
      </c>
      <c r="C7" s="2" t="s">
        <v>8</v>
      </c>
      <c r="D7" s="2" t="s">
        <v>8</v>
      </c>
      <c r="E7" s="2" t="s">
        <v>9</v>
      </c>
      <c r="F7" s="2" t="s">
        <v>10</v>
      </c>
      <c r="G7" s="2" t="s">
        <v>8</v>
      </c>
      <c r="H7" s="2" t="s">
        <v>8</v>
      </c>
      <c r="I7" s="2" t="s">
        <v>8</v>
      </c>
      <c r="J7" s="2" t="s">
        <v>8</v>
      </c>
      <c r="K7" s="2" t="s">
        <v>9</v>
      </c>
      <c r="L7" s="2" t="s">
        <v>9</v>
      </c>
      <c r="M7" s="2" t="s">
        <v>8</v>
      </c>
      <c r="N7" s="2" t="s">
        <v>8</v>
      </c>
      <c r="O7" s="2" t="s">
        <v>73</v>
      </c>
    </row>
    <row r="8" spans="1:15">
      <c r="A8" s="2" t="s">
        <v>2</v>
      </c>
      <c r="B8" s="2"/>
      <c r="C8" s="2" t="s">
        <v>74</v>
      </c>
      <c r="D8" s="2" t="s">
        <v>74</v>
      </c>
      <c r="E8" s="2" t="s">
        <v>74</v>
      </c>
      <c r="F8" s="2" t="s">
        <v>74</v>
      </c>
      <c r="G8" s="2" t="s">
        <v>74</v>
      </c>
      <c r="H8" s="2" t="s">
        <v>74</v>
      </c>
      <c r="I8" s="2" t="s">
        <v>74</v>
      </c>
      <c r="J8" s="2" t="s">
        <v>74</v>
      </c>
      <c r="K8" s="2" t="s">
        <v>74</v>
      </c>
      <c r="L8" s="2" t="s">
        <v>74</v>
      </c>
      <c r="M8" s="2" t="s">
        <v>74</v>
      </c>
      <c r="N8" s="2" t="s">
        <v>74</v>
      </c>
      <c r="O8" s="2" t="s">
        <v>74</v>
      </c>
    </row>
    <row r="9" spans="1:15">
      <c r="A9" s="2" t="s">
        <v>15</v>
      </c>
      <c r="B9" s="2" t="s">
        <v>16</v>
      </c>
      <c r="C9" s="4">
        <v>264807</v>
      </c>
      <c r="D9" s="4">
        <v>18287</v>
      </c>
      <c r="E9" s="5">
        <v>6.9057842126529891</v>
      </c>
      <c r="F9" s="5">
        <v>6.1611695858723659</v>
      </c>
      <c r="G9" s="4">
        <v>103106</v>
      </c>
      <c r="H9" s="4">
        <v>37376</v>
      </c>
      <c r="I9" s="4">
        <v>-43683</v>
      </c>
      <c r="J9" s="4">
        <v>21981</v>
      </c>
      <c r="K9" s="3"/>
      <c r="L9" s="3"/>
      <c r="M9" s="4">
        <v>5693</v>
      </c>
      <c r="N9" s="4">
        <v>18700</v>
      </c>
      <c r="O9" s="4">
        <v>6737</v>
      </c>
    </row>
    <row r="10" spans="1:15">
      <c r="A10" s="2" t="s">
        <v>17</v>
      </c>
      <c r="B10" s="2" t="s">
        <v>66</v>
      </c>
      <c r="C10" s="4">
        <v>97998</v>
      </c>
      <c r="D10" s="4">
        <v>2728</v>
      </c>
      <c r="E10" s="5">
        <v>2.7837302802098001</v>
      </c>
      <c r="F10" s="5">
        <v>6.1240218733049208</v>
      </c>
      <c r="G10" s="3"/>
      <c r="H10" s="4">
        <v>5256</v>
      </c>
      <c r="I10" s="4">
        <v>-2291</v>
      </c>
      <c r="J10" s="4">
        <v>-2955</v>
      </c>
      <c r="K10" s="18">
        <v>9.6451994979404958</v>
      </c>
      <c r="L10" s="18">
        <v>3.1991556480694245</v>
      </c>
      <c r="M10" s="4">
        <v>1926</v>
      </c>
      <c r="N10" s="4">
        <v>1658</v>
      </c>
      <c r="O10" s="4">
        <v>2916</v>
      </c>
    </row>
    <row r="11" spans="1:15">
      <c r="A11" s="2" t="s">
        <v>19</v>
      </c>
      <c r="B11" s="2" t="s">
        <v>20</v>
      </c>
      <c r="C11" s="4">
        <v>45062</v>
      </c>
      <c r="D11" s="4">
        <v>1860</v>
      </c>
      <c r="E11" s="5">
        <v>4.1276463539123878</v>
      </c>
      <c r="F11" s="5">
        <v>2.2362394404293382</v>
      </c>
      <c r="G11" s="4">
        <v>6279</v>
      </c>
      <c r="H11" s="4">
        <v>6510</v>
      </c>
      <c r="I11" s="4">
        <v>75</v>
      </c>
      <c r="J11" s="4">
        <v>-1373</v>
      </c>
      <c r="K11" s="18">
        <v>8.543082858717618</v>
      </c>
      <c r="L11" s="18">
        <v>3.925624195352567</v>
      </c>
      <c r="M11" s="4">
        <v>249</v>
      </c>
      <c r="N11" s="4">
        <v>573</v>
      </c>
      <c r="O11" s="4">
        <v>873</v>
      </c>
    </row>
    <row r="12" spans="1:15">
      <c r="A12" s="2" t="s">
        <v>21</v>
      </c>
      <c r="B12" s="2" t="s">
        <v>22</v>
      </c>
      <c r="C12" s="3"/>
      <c r="D12" s="3"/>
      <c r="E12" s="3"/>
      <c r="F12" s="3"/>
      <c r="G12" s="3"/>
      <c r="H12" s="3"/>
      <c r="I12" s="3"/>
      <c r="J12" s="3"/>
      <c r="K12" s="3"/>
      <c r="L12" s="3"/>
      <c r="M12" s="3"/>
      <c r="N12" s="3"/>
      <c r="O12" s="3"/>
    </row>
    <row r="13" spans="1:15">
      <c r="A13" s="2" t="s">
        <v>23</v>
      </c>
      <c r="B13" s="2" t="s">
        <v>24</v>
      </c>
      <c r="C13" s="4">
        <v>53497</v>
      </c>
      <c r="D13" s="4">
        <v>3317</v>
      </c>
      <c r="E13" s="5">
        <v>6.2003476830476476</v>
      </c>
      <c r="F13" s="5">
        <v>4.6690892369737051</v>
      </c>
      <c r="G13" s="4">
        <v>39516</v>
      </c>
      <c r="H13" s="4">
        <v>3990</v>
      </c>
      <c r="I13" s="4">
        <v>-3877</v>
      </c>
      <c r="J13" s="4">
        <v>94</v>
      </c>
      <c r="K13" s="18">
        <v>8.5708379628433384</v>
      </c>
      <c r="L13" s="18">
        <v>5.2947890145498953</v>
      </c>
      <c r="M13" s="4">
        <v>865</v>
      </c>
      <c r="N13" s="4">
        <v>1393</v>
      </c>
      <c r="O13" s="4">
        <v>1772</v>
      </c>
    </row>
    <row r="14" spans="1:15">
      <c r="A14" s="2" t="s">
        <v>25</v>
      </c>
      <c r="B14" s="2" t="s">
        <v>26</v>
      </c>
      <c r="C14" s="3"/>
      <c r="D14" s="3"/>
      <c r="E14" s="3"/>
      <c r="F14" s="3"/>
      <c r="G14" s="3"/>
      <c r="H14" s="3"/>
      <c r="I14" s="3"/>
      <c r="J14" s="3"/>
      <c r="K14" s="3"/>
      <c r="L14" s="3"/>
      <c r="M14" s="3"/>
      <c r="N14" s="3"/>
      <c r="O14" s="4">
        <v>224</v>
      </c>
    </row>
    <row r="15" spans="1:15">
      <c r="A15" s="2" t="s">
        <v>27</v>
      </c>
      <c r="B15" s="2" t="s">
        <v>28</v>
      </c>
      <c r="C15" s="4">
        <v>100333</v>
      </c>
      <c r="D15" s="4">
        <v>5696</v>
      </c>
      <c r="E15" s="5">
        <v>5.6770952727417701</v>
      </c>
      <c r="F15" s="5">
        <v>5.2187324749539972</v>
      </c>
      <c r="G15" s="4">
        <v>12631</v>
      </c>
      <c r="H15" s="4">
        <v>3641</v>
      </c>
      <c r="I15" s="4">
        <v>-8047</v>
      </c>
      <c r="J15" s="4">
        <v>-2931</v>
      </c>
      <c r="K15" s="18">
        <v>8.5380660440993505</v>
      </c>
      <c r="L15" s="18">
        <v>4.3759675182748117</v>
      </c>
      <c r="M15" s="4">
        <v>1126</v>
      </c>
      <c r="N15" s="4">
        <v>1645</v>
      </c>
      <c r="O15" s="4">
        <v>2556</v>
      </c>
    </row>
    <row r="16" spans="1:15">
      <c r="A16" s="2" t="s">
        <v>29</v>
      </c>
      <c r="B16" s="2" t="s">
        <v>30</v>
      </c>
      <c r="C16" s="4">
        <v>7710.7889999999998</v>
      </c>
      <c r="D16" s="4">
        <v>192.06800000000001</v>
      </c>
      <c r="E16" s="5">
        <v>2.4908994397330804</v>
      </c>
      <c r="F16" s="3"/>
      <c r="G16" s="3"/>
      <c r="H16" s="3"/>
      <c r="I16" s="3"/>
      <c r="J16" s="3"/>
      <c r="K16" s="3"/>
      <c r="L16" s="3"/>
      <c r="M16" s="3"/>
      <c r="N16" s="3"/>
      <c r="O16" s="3"/>
    </row>
    <row r="17" spans="1:15">
      <c r="A17" s="2" t="s">
        <v>31</v>
      </c>
      <c r="B17" s="2" t="s">
        <v>32</v>
      </c>
      <c r="C17" s="4">
        <v>96515</v>
      </c>
      <c r="D17" s="4">
        <v>7162</v>
      </c>
      <c r="E17" s="5">
        <v>7.4206081956172625</v>
      </c>
      <c r="F17" s="5">
        <v>5.3103775218527529</v>
      </c>
      <c r="G17" s="4">
        <v>21521</v>
      </c>
      <c r="H17" s="4">
        <v>8553</v>
      </c>
      <c r="I17" s="4">
        <v>-1006</v>
      </c>
      <c r="J17" s="4">
        <v>-5007</v>
      </c>
      <c r="K17" s="18">
        <v>12.415275538682891</v>
      </c>
      <c r="L17" s="18">
        <v>7.0664265804987538</v>
      </c>
      <c r="M17" s="4">
        <v>2178</v>
      </c>
      <c r="N17" s="4">
        <v>1189</v>
      </c>
      <c r="O17" s="4">
        <v>2249</v>
      </c>
    </row>
    <row r="18" spans="1:15">
      <c r="A18" s="2" t="s">
        <v>33</v>
      </c>
      <c r="B18" s="2" t="s">
        <v>34</v>
      </c>
      <c r="C18" s="4">
        <v>32511</v>
      </c>
      <c r="D18" s="4">
        <v>2080</v>
      </c>
      <c r="E18" s="5">
        <v>6.3978345790655462</v>
      </c>
      <c r="F18" s="5">
        <v>2.5750154418875617</v>
      </c>
      <c r="G18" s="4">
        <v>5964</v>
      </c>
      <c r="H18" s="4">
        <v>2018</v>
      </c>
      <c r="I18" s="4">
        <v>-3035</v>
      </c>
      <c r="J18" s="4">
        <v>-2168</v>
      </c>
      <c r="K18" s="18">
        <v>4.0626983739440403</v>
      </c>
      <c r="L18" s="18">
        <v>3.365505189835527</v>
      </c>
      <c r="M18" s="4">
        <v>62</v>
      </c>
      <c r="N18" s="4">
        <v>1137</v>
      </c>
      <c r="O18" s="4">
        <v>906</v>
      </c>
    </row>
    <row r="19" spans="1:15">
      <c r="A19" s="2" t="s">
        <v>35</v>
      </c>
      <c r="B19" s="2" t="s">
        <v>36</v>
      </c>
      <c r="C19" s="3"/>
      <c r="D19" s="3"/>
      <c r="E19" s="3"/>
      <c r="F19" s="3"/>
      <c r="G19" s="3"/>
      <c r="H19" s="3"/>
      <c r="I19" s="3"/>
      <c r="J19" s="3"/>
      <c r="K19" s="3"/>
      <c r="L19" s="3"/>
      <c r="M19" s="3"/>
      <c r="N19" s="3"/>
      <c r="O19" s="3"/>
    </row>
    <row r="20" spans="1:15">
      <c r="A20" s="2" t="s">
        <v>37</v>
      </c>
      <c r="B20" s="2" t="s">
        <v>38</v>
      </c>
      <c r="C20" s="4">
        <v>74396</v>
      </c>
      <c r="D20" s="4">
        <v>1478</v>
      </c>
      <c r="E20" s="5">
        <v>1.9866659497822463</v>
      </c>
      <c r="F20" s="3"/>
      <c r="G20" s="3"/>
      <c r="H20" s="3"/>
      <c r="I20" s="3"/>
      <c r="J20" s="3"/>
      <c r="K20" s="18">
        <v>4.8959040694304123</v>
      </c>
      <c r="L20" s="18">
        <v>1.7410766874779124</v>
      </c>
      <c r="M20" s="3"/>
      <c r="N20" s="3"/>
      <c r="O20" s="3"/>
    </row>
    <row r="21" spans="1:15">
      <c r="A21" s="2" t="s">
        <v>21</v>
      </c>
      <c r="B21" s="2" t="s">
        <v>39</v>
      </c>
      <c r="C21" s="3"/>
      <c r="D21" s="3"/>
      <c r="E21" s="3"/>
      <c r="F21" s="3"/>
      <c r="G21" s="3"/>
      <c r="H21" s="3"/>
      <c r="I21" s="3"/>
      <c r="J21" s="3"/>
      <c r="K21" s="3"/>
      <c r="L21" s="3"/>
      <c r="M21" s="3"/>
      <c r="N21" s="3"/>
      <c r="O21" s="3"/>
    </row>
    <row r="22" spans="1:15">
      <c r="A22" s="2" t="s">
        <v>21</v>
      </c>
      <c r="B22" s="2" t="s">
        <v>40</v>
      </c>
      <c r="C22" s="3"/>
      <c r="D22" s="3"/>
      <c r="E22" s="3"/>
      <c r="F22" s="3"/>
      <c r="G22" s="3"/>
      <c r="H22" s="3"/>
      <c r="I22" s="3"/>
      <c r="J22" s="3"/>
      <c r="K22" s="3"/>
      <c r="L22" s="3"/>
      <c r="M22" s="3"/>
      <c r="N22" s="3"/>
      <c r="O22" s="3"/>
    </row>
    <row r="23" spans="1:15">
      <c r="A23" s="2" t="s">
        <v>41</v>
      </c>
      <c r="B23" s="2" t="s">
        <v>42</v>
      </c>
      <c r="C23" s="3"/>
      <c r="D23" s="3"/>
      <c r="E23" s="3"/>
      <c r="F23" s="3"/>
      <c r="G23" s="3"/>
      <c r="H23" s="3"/>
      <c r="I23" s="3"/>
      <c r="J23" s="3"/>
      <c r="K23" s="3"/>
      <c r="L23" s="3"/>
      <c r="M23" s="3"/>
      <c r="N23" s="3"/>
      <c r="O23" s="3"/>
    </row>
    <row r="24" spans="1:15">
      <c r="A24" s="2" t="s">
        <v>21</v>
      </c>
      <c r="B24" s="2" t="s">
        <v>43</v>
      </c>
      <c r="C24" s="3"/>
      <c r="D24" s="3"/>
      <c r="E24" s="3"/>
      <c r="F24" s="3"/>
      <c r="G24" s="3"/>
      <c r="H24" s="3"/>
      <c r="I24" s="3"/>
      <c r="J24" s="3"/>
      <c r="K24" s="3"/>
      <c r="L24" s="3"/>
      <c r="M24" s="3"/>
      <c r="N24" s="3"/>
      <c r="O24" s="3"/>
    </row>
    <row r="25" spans="1:15">
      <c r="A25" s="2" t="s">
        <v>21</v>
      </c>
      <c r="B25" s="2" t="s">
        <v>44</v>
      </c>
      <c r="C25" s="3"/>
      <c r="D25" s="3"/>
      <c r="E25" s="3"/>
      <c r="F25" s="3"/>
      <c r="G25" s="3"/>
      <c r="H25" s="3"/>
      <c r="I25" s="3"/>
      <c r="J25" s="3"/>
      <c r="K25" s="3"/>
      <c r="L25" s="3"/>
      <c r="M25" s="3"/>
      <c r="N25" s="3"/>
      <c r="O25" s="3"/>
    </row>
    <row r="26" spans="1:15">
      <c r="A26" s="2" t="s">
        <v>21</v>
      </c>
      <c r="B26" s="2" t="s">
        <v>45</v>
      </c>
      <c r="C26" s="3"/>
      <c r="D26" s="3"/>
      <c r="E26" s="3"/>
      <c r="F26" s="3"/>
      <c r="G26" s="3"/>
      <c r="H26" s="3"/>
      <c r="I26" s="3"/>
      <c r="J26" s="3"/>
      <c r="K26" s="3"/>
      <c r="L26" s="3"/>
      <c r="M26" s="3"/>
      <c r="N26" s="3"/>
      <c r="O26" s="3"/>
    </row>
    <row r="27" spans="1:15">
      <c r="A27" s="2" t="s">
        <v>21</v>
      </c>
      <c r="B27" s="2" t="s">
        <v>46</v>
      </c>
      <c r="C27" s="3"/>
      <c r="D27" s="3"/>
      <c r="E27" s="3"/>
      <c r="F27" s="3"/>
      <c r="G27" s="3"/>
      <c r="H27" s="3"/>
      <c r="I27" s="3"/>
      <c r="J27" s="3"/>
      <c r="K27" s="3"/>
      <c r="L27" s="3"/>
      <c r="M27" s="3"/>
      <c r="N27" s="3"/>
      <c r="O27" s="3"/>
    </row>
    <row r="28" spans="1:15">
      <c r="A28" s="2" t="s">
        <v>21</v>
      </c>
      <c r="B28" s="2" t="s">
        <v>47</v>
      </c>
      <c r="C28" s="3"/>
      <c r="D28" s="3"/>
      <c r="E28" s="3"/>
      <c r="F28" s="3"/>
      <c r="G28" s="3"/>
      <c r="H28" s="3"/>
      <c r="I28" s="3"/>
      <c r="J28" s="3"/>
      <c r="K28" s="3"/>
      <c r="L28" s="3"/>
      <c r="M28" s="3"/>
      <c r="N28" s="3"/>
      <c r="O28" s="3"/>
    </row>
    <row r="29" spans="1:15">
      <c r="A29" s="2" t="s">
        <v>21</v>
      </c>
      <c r="B29" s="2" t="s">
        <v>48</v>
      </c>
      <c r="C29" s="3"/>
      <c r="D29" s="3"/>
      <c r="E29" s="3"/>
      <c r="F29" s="3"/>
      <c r="G29" s="3"/>
      <c r="H29" s="3"/>
      <c r="I29" s="3"/>
      <c r="J29" s="3"/>
      <c r="K29" s="3"/>
      <c r="L29" s="3"/>
      <c r="M29" s="3"/>
      <c r="N29" s="3"/>
      <c r="O29" s="3"/>
    </row>
    <row r="30" spans="1:15">
      <c r="A30" s="2" t="s">
        <v>21</v>
      </c>
      <c r="B30" s="2" t="s">
        <v>49</v>
      </c>
      <c r="C30" s="3"/>
      <c r="D30" s="3"/>
      <c r="E30" s="3"/>
      <c r="F30" s="3"/>
      <c r="G30" s="3"/>
      <c r="H30" s="3"/>
      <c r="I30" s="3"/>
      <c r="J30" s="3"/>
      <c r="K30" s="3"/>
      <c r="L30" s="3"/>
      <c r="M30" s="3"/>
      <c r="N30" s="3"/>
      <c r="O30" s="3"/>
    </row>
    <row r="31" spans="1:15">
      <c r="A31" s="2" t="s">
        <v>21</v>
      </c>
      <c r="B31" s="2" t="s">
        <v>50</v>
      </c>
      <c r="C31" s="3"/>
      <c r="D31" s="3"/>
      <c r="E31" s="3"/>
      <c r="F31" s="3"/>
      <c r="G31" s="3"/>
      <c r="H31" s="3"/>
      <c r="I31" s="3"/>
      <c r="J31" s="3"/>
      <c r="K31" s="3"/>
      <c r="L31" s="3"/>
      <c r="M31" s="3"/>
      <c r="N31" s="3"/>
      <c r="O31" s="3"/>
    </row>
    <row r="32" spans="1:15">
      <c r="A32" s="2" t="s">
        <v>21</v>
      </c>
      <c r="B32" s="2" t="s">
        <v>51</v>
      </c>
      <c r="C32" s="3"/>
      <c r="D32" s="3"/>
      <c r="E32" s="3"/>
      <c r="F32" s="3"/>
      <c r="G32" s="3"/>
      <c r="H32" s="3"/>
      <c r="I32" s="3"/>
      <c r="J32" s="3"/>
      <c r="K32" s="3"/>
      <c r="L32" s="3"/>
      <c r="M32" s="3"/>
      <c r="N32" s="3"/>
      <c r="O32" s="3"/>
    </row>
    <row r="33" spans="1:15">
      <c r="A33" s="2" t="s">
        <v>52</v>
      </c>
      <c r="B33" s="2" t="s">
        <v>53</v>
      </c>
      <c r="C33" s="3"/>
      <c r="D33" s="4">
        <v>-132</v>
      </c>
      <c r="E33" s="3"/>
      <c r="F33" s="3"/>
      <c r="G33" s="3"/>
      <c r="H33" s="3"/>
      <c r="I33" s="3"/>
      <c r="J33" s="3"/>
      <c r="K33" s="3"/>
      <c r="L33" s="3"/>
      <c r="M33" s="3"/>
      <c r="N33" s="3"/>
      <c r="O33" s="3"/>
    </row>
    <row r="34" spans="1:15">
      <c r="A34" s="2" t="s">
        <v>21</v>
      </c>
      <c r="B34" s="2" t="s">
        <v>54</v>
      </c>
      <c r="C34" s="3"/>
      <c r="D34" s="3"/>
      <c r="E34" s="3"/>
      <c r="F34" s="3"/>
      <c r="G34" s="3"/>
      <c r="H34" s="3"/>
      <c r="I34" s="3"/>
      <c r="J34" s="3"/>
      <c r="K34" s="3"/>
      <c r="L34" s="3"/>
      <c r="M34" s="3"/>
      <c r="N34" s="3"/>
      <c r="O34" s="3"/>
    </row>
    <row r="35" spans="1:15">
      <c r="A35" s="2" t="s">
        <v>21</v>
      </c>
      <c r="B35" s="2" t="s">
        <v>55</v>
      </c>
      <c r="C35" s="3"/>
      <c r="D35" s="3"/>
      <c r="E35" s="3"/>
      <c r="F35" s="3"/>
      <c r="G35" s="3"/>
      <c r="H35" s="3"/>
      <c r="I35" s="3"/>
      <c r="J35" s="3"/>
      <c r="K35" s="3"/>
      <c r="L35" s="3"/>
      <c r="M35" s="3"/>
      <c r="N35" s="3"/>
      <c r="O35" s="3"/>
    </row>
    <row r="36" spans="1:15">
      <c r="A36" s="2" t="s">
        <v>75</v>
      </c>
      <c r="B36" s="2" t="s">
        <v>56</v>
      </c>
      <c r="C36" s="4">
        <v>536429.79763485491</v>
      </c>
      <c r="D36" s="4">
        <v>63264.051203319512</v>
      </c>
      <c r="E36" s="5">
        <v>11.793537846378744</v>
      </c>
      <c r="F36" s="4">
        <v>109299.43078838177</v>
      </c>
      <c r="G36" s="3"/>
      <c r="H36" s="4">
        <v>60231.159211618266</v>
      </c>
      <c r="I36" s="4">
        <v>-11843.270248962657</v>
      </c>
      <c r="J36" s="4">
        <v>-33961.471161825735</v>
      </c>
      <c r="K36" s="18">
        <v>21.481292949860016</v>
      </c>
      <c r="L36" s="18">
        <v>8.9590750236796559</v>
      </c>
      <c r="M36" s="4">
        <v>12523.652863070542</v>
      </c>
      <c r="N36" s="3"/>
      <c r="O36" s="4">
        <v>17387</v>
      </c>
    </row>
    <row r="37" spans="1:15">
      <c r="A37" t="s">
        <v>2</v>
      </c>
    </row>
    <row r="38" spans="1:15">
      <c r="A38" t="s">
        <v>57</v>
      </c>
    </row>
    <row r="39" spans="1:15">
      <c r="A39" t="s">
        <v>58</v>
      </c>
    </row>
    <row r="40" spans="1:15">
      <c r="A40" t="s">
        <v>59</v>
      </c>
    </row>
    <row r="41" spans="1:15">
      <c r="A41" t="s">
        <v>60</v>
      </c>
    </row>
    <row r="43" spans="1:15">
      <c r="A43" t="s">
        <v>61</v>
      </c>
    </row>
  </sheetData>
  <phoneticPr fontId="4"/>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43"/>
  <sheetViews>
    <sheetView topLeftCell="C4" workbookViewId="0">
      <selection activeCell="O28" sqref="O28"/>
    </sheetView>
  </sheetViews>
  <sheetFormatPr defaultRowHeight="12"/>
  <cols>
    <col min="1" max="1" width="12.7109375" customWidth="1"/>
    <col min="2" max="2" width="32.5703125" bestFit="1" customWidth="1"/>
    <col min="3" max="255" width="12.7109375" customWidth="1"/>
  </cols>
  <sheetData>
    <row r="2" spans="1:15" ht="14.25" thickBot="1">
      <c r="A2" s="8" t="str">
        <f ca="1">RIGHT(CELL("filename",A3),LEN(CELL("filename",A3))-FIND("]",CELL("filename",A3)))</f>
        <v>2020年</v>
      </c>
      <c r="B2" s="8"/>
      <c r="C2" s="1"/>
      <c r="D2" s="1"/>
      <c r="E2" s="1"/>
      <c r="F2" s="1"/>
      <c r="G2" s="1"/>
      <c r="H2" s="1"/>
      <c r="I2" s="1"/>
      <c r="J2" s="1"/>
      <c r="K2" s="1"/>
      <c r="L2" s="1"/>
      <c r="M2" s="1"/>
      <c r="N2" s="1"/>
      <c r="O2" s="1"/>
    </row>
    <row r="3" spans="1:15" ht="12.75" thickTop="1">
      <c r="A3" t="s">
        <v>0</v>
      </c>
    </row>
    <row r="4" spans="1:15">
      <c r="A4" t="s">
        <v>2</v>
      </c>
    </row>
    <row r="6" spans="1:15">
      <c r="A6" s="2" t="s">
        <v>2</v>
      </c>
      <c r="B6" s="2"/>
      <c r="C6" s="2" t="s">
        <v>3</v>
      </c>
      <c r="D6" s="2" t="s">
        <v>4</v>
      </c>
      <c r="E6" s="2" t="s">
        <v>5</v>
      </c>
      <c r="F6" s="2" t="s">
        <v>6</v>
      </c>
      <c r="G6" s="2" t="s">
        <v>76</v>
      </c>
      <c r="H6" s="2" t="s">
        <v>63</v>
      </c>
      <c r="I6" s="2" t="s">
        <v>64</v>
      </c>
      <c r="J6" s="2" t="s">
        <v>65</v>
      </c>
      <c r="K6" s="2" t="s">
        <v>68</v>
      </c>
      <c r="L6" s="2" t="s">
        <v>69</v>
      </c>
      <c r="M6" s="2" t="s">
        <v>70</v>
      </c>
      <c r="N6" s="2" t="s">
        <v>71</v>
      </c>
      <c r="O6" s="2" t="s">
        <v>72</v>
      </c>
    </row>
    <row r="7" spans="1:15">
      <c r="A7" s="2" t="s">
        <v>2</v>
      </c>
      <c r="B7" s="2" t="s">
        <v>2</v>
      </c>
      <c r="C7" s="2" t="s">
        <v>8</v>
      </c>
      <c r="D7" s="2" t="s">
        <v>8</v>
      </c>
      <c r="E7" s="2" t="s">
        <v>9</v>
      </c>
      <c r="F7" s="2" t="s">
        <v>10</v>
      </c>
      <c r="G7" s="2" t="s">
        <v>8</v>
      </c>
      <c r="H7" s="2" t="s">
        <v>8</v>
      </c>
      <c r="I7" s="2" t="s">
        <v>8</v>
      </c>
      <c r="J7" s="2" t="s">
        <v>8</v>
      </c>
      <c r="K7" s="2" t="s">
        <v>9</v>
      </c>
      <c r="L7" s="2" t="s">
        <v>9</v>
      </c>
      <c r="M7" s="2" t="s">
        <v>8</v>
      </c>
      <c r="N7" s="2" t="s">
        <v>8</v>
      </c>
      <c r="O7" s="2" t="s">
        <v>73</v>
      </c>
    </row>
    <row r="8" spans="1:15">
      <c r="A8" s="2" t="s">
        <v>2</v>
      </c>
      <c r="B8" s="2"/>
      <c r="C8" s="2" t="s">
        <v>77</v>
      </c>
      <c r="D8" s="2" t="s">
        <v>77</v>
      </c>
      <c r="E8" s="2" t="s">
        <v>77</v>
      </c>
      <c r="F8" s="2" t="s">
        <v>77</v>
      </c>
      <c r="G8" s="2" t="s">
        <v>77</v>
      </c>
      <c r="H8" s="2" t="s">
        <v>77</v>
      </c>
      <c r="I8" s="2" t="s">
        <v>77</v>
      </c>
      <c r="J8" s="2" t="s">
        <v>77</v>
      </c>
      <c r="K8" s="2" t="s">
        <v>77</v>
      </c>
      <c r="L8" s="2" t="s">
        <v>77</v>
      </c>
      <c r="M8" s="2" t="s">
        <v>77</v>
      </c>
      <c r="N8" s="2" t="s">
        <v>77</v>
      </c>
      <c r="O8" s="2" t="s">
        <v>77</v>
      </c>
    </row>
    <row r="9" spans="1:15">
      <c r="A9" s="2" t="s">
        <v>15</v>
      </c>
      <c r="B9" s="2" t="s">
        <v>16</v>
      </c>
      <c r="C9" s="6">
        <v>267749</v>
      </c>
      <c r="D9" s="6">
        <v>19088</v>
      </c>
      <c r="E9" s="19">
        <v>7.1290649078054447</v>
      </c>
      <c r="F9" s="19">
        <v>10.034379500746155</v>
      </c>
      <c r="G9" s="6">
        <v>106376</v>
      </c>
      <c r="H9" s="6">
        <v>40002</v>
      </c>
      <c r="I9" s="6">
        <v>-10771</v>
      </c>
      <c r="J9" s="6">
        <v>-18852</v>
      </c>
      <c r="K9" s="20">
        <v>7.7040588782538331</v>
      </c>
      <c r="L9" s="20">
        <v>4.6975612697295475</v>
      </c>
      <c r="M9" s="6">
        <v>5317</v>
      </c>
      <c r="N9" s="6">
        <v>20739</v>
      </c>
      <c r="O9" s="6">
        <v>7465</v>
      </c>
    </row>
    <row r="10" spans="1:15">
      <c r="A10" s="2" t="s">
        <v>17</v>
      </c>
      <c r="B10" s="2" t="s">
        <v>66</v>
      </c>
      <c r="C10" s="6">
        <v>112405</v>
      </c>
      <c r="D10" s="6">
        <v>3617</v>
      </c>
      <c r="E10" s="19">
        <v>3.2178283884168852</v>
      </c>
      <c r="F10" s="19">
        <v>6.7905916212633954</v>
      </c>
      <c r="G10" s="7"/>
      <c r="H10" s="6">
        <v>-1044</v>
      </c>
      <c r="I10" s="6">
        <v>-1941</v>
      </c>
      <c r="J10" s="6">
        <v>2398</v>
      </c>
      <c r="K10" s="20">
        <v>11.595364418869316</v>
      </c>
      <c r="L10" s="20">
        <v>4.0036084499714981</v>
      </c>
      <c r="M10" s="6">
        <v>1725</v>
      </c>
      <c r="N10" s="6">
        <v>1457</v>
      </c>
      <c r="O10" s="6">
        <v>2912</v>
      </c>
    </row>
    <row r="11" spans="1:15">
      <c r="A11" s="2" t="s">
        <v>19</v>
      </c>
      <c r="B11" s="2" t="s">
        <v>20</v>
      </c>
      <c r="C11" s="6">
        <v>48753</v>
      </c>
      <c r="D11" s="6">
        <v>2511</v>
      </c>
      <c r="E11" s="19">
        <v>5.1504522798597012</v>
      </c>
      <c r="F11" s="19">
        <v>5.3539685975903613</v>
      </c>
      <c r="G11" s="6">
        <v>7392</v>
      </c>
      <c r="H11" s="6">
        <v>-2594</v>
      </c>
      <c r="I11" s="6">
        <v>831</v>
      </c>
      <c r="J11" s="6">
        <v>-477</v>
      </c>
      <c r="K11" s="20">
        <v>10.815117906751373</v>
      </c>
      <c r="L11" s="20">
        <v>5.002888964156921</v>
      </c>
      <c r="M11" s="6">
        <v>362</v>
      </c>
      <c r="N11" s="6">
        <v>575</v>
      </c>
      <c r="O11" s="6">
        <v>887</v>
      </c>
    </row>
    <row r="12" spans="1:15">
      <c r="A12" s="2" t="s">
        <v>21</v>
      </c>
      <c r="B12" s="2" t="s">
        <v>22</v>
      </c>
      <c r="C12" s="7" t="s">
        <v>78</v>
      </c>
      <c r="D12" s="7"/>
      <c r="E12" s="7"/>
      <c r="F12" s="7"/>
      <c r="G12" s="7"/>
      <c r="H12" s="7"/>
      <c r="I12" s="7"/>
      <c r="J12" s="7"/>
      <c r="K12" s="7"/>
      <c r="L12" s="7"/>
      <c r="M12" s="7"/>
      <c r="N12" s="7"/>
      <c r="O12" s="7" t="s">
        <v>79</v>
      </c>
    </row>
    <row r="13" spans="1:15">
      <c r="A13" s="2" t="s">
        <v>23</v>
      </c>
      <c r="B13" s="2" t="s">
        <v>24</v>
      </c>
      <c r="C13" s="6">
        <v>60754</v>
      </c>
      <c r="D13" s="6">
        <v>4699</v>
      </c>
      <c r="E13" s="19">
        <v>7.7344701583434832</v>
      </c>
      <c r="F13" s="19">
        <v>5.0161772495935972</v>
      </c>
      <c r="G13" s="6">
        <v>46837</v>
      </c>
      <c r="H13" s="6">
        <v>6087</v>
      </c>
      <c r="I13" s="6">
        <v>-2613</v>
      </c>
      <c r="J13" s="6">
        <v>-1687</v>
      </c>
      <c r="K13" s="20">
        <v>10.864111901046183</v>
      </c>
      <c r="L13" s="20">
        <v>6.7954215142553451</v>
      </c>
      <c r="M13" s="6">
        <v>880</v>
      </c>
      <c r="N13" s="6">
        <v>1607</v>
      </c>
      <c r="O13" s="6">
        <v>1808</v>
      </c>
    </row>
    <row r="14" spans="1:15">
      <c r="A14" s="2" t="s">
        <v>25</v>
      </c>
      <c r="B14" s="2" t="s">
        <v>26</v>
      </c>
      <c r="C14" s="7"/>
      <c r="D14" s="7"/>
      <c r="E14" s="7"/>
      <c r="F14" s="7"/>
      <c r="G14" s="7"/>
      <c r="H14" s="7"/>
      <c r="I14" s="7"/>
      <c r="J14" s="7"/>
      <c r="K14" s="7"/>
      <c r="L14" s="7"/>
      <c r="M14" s="7"/>
      <c r="N14" s="7"/>
      <c r="O14" s="6">
        <v>219</v>
      </c>
    </row>
    <row r="15" spans="1:15">
      <c r="A15" s="2" t="s">
        <v>27</v>
      </c>
      <c r="B15" s="2" t="s">
        <v>28</v>
      </c>
      <c r="C15" s="6">
        <v>90553</v>
      </c>
      <c r="D15" s="6">
        <v>958</v>
      </c>
      <c r="E15" s="19">
        <v>1.0579439665168464</v>
      </c>
      <c r="F15" s="19">
        <v>5.9250005166297122</v>
      </c>
      <c r="G15" s="6">
        <v>12655</v>
      </c>
      <c r="H15" s="6">
        <v>10084</v>
      </c>
      <c r="I15" s="6">
        <v>-4446</v>
      </c>
      <c r="J15" s="6">
        <v>7324</v>
      </c>
      <c r="K15" s="20">
        <v>1.4032723490896306</v>
      </c>
      <c r="L15" s="20">
        <v>0.70323281557389083</v>
      </c>
      <c r="M15" s="6">
        <v>1302</v>
      </c>
      <c r="N15" s="6">
        <v>2450</v>
      </c>
      <c r="O15" s="6">
        <v>2761</v>
      </c>
    </row>
    <row r="16" spans="1:15">
      <c r="A16" s="2" t="s">
        <v>29</v>
      </c>
      <c r="B16" s="2" t="s">
        <v>30</v>
      </c>
      <c r="C16" s="6">
        <v>9372.348</v>
      </c>
      <c r="D16" s="6">
        <v>464.76600000000002</v>
      </c>
      <c r="E16" s="19">
        <v>4.9589067755486678</v>
      </c>
      <c r="F16" s="7"/>
      <c r="G16" s="7"/>
      <c r="H16" s="7"/>
      <c r="I16" s="7"/>
      <c r="J16" s="7"/>
      <c r="K16" s="20">
        <v>5.8015199521414482</v>
      </c>
      <c r="L16" s="20">
        <v>3.676319861169222</v>
      </c>
      <c r="M16" s="7"/>
      <c r="N16" s="7"/>
      <c r="O16" s="7"/>
    </row>
    <row r="17" spans="1:15">
      <c r="A17" s="2" t="s">
        <v>31</v>
      </c>
      <c r="B17" s="2" t="s">
        <v>32</v>
      </c>
      <c r="C17" s="6">
        <v>100638</v>
      </c>
      <c r="D17" s="6">
        <v>7074</v>
      </c>
      <c r="E17" s="19">
        <v>7.0291539974959756</v>
      </c>
      <c r="F17" s="19">
        <v>7.3760836326568437</v>
      </c>
      <c r="G17" s="6">
        <v>24961</v>
      </c>
      <c r="H17" s="6">
        <v>-4582</v>
      </c>
      <c r="I17" s="6">
        <v>-1261</v>
      </c>
      <c r="J17" s="6">
        <v>4927</v>
      </c>
      <c r="K17" s="20">
        <v>11.059086538837342</v>
      </c>
      <c r="L17" s="20">
        <v>6.5361107646251719</v>
      </c>
      <c r="M17" s="6">
        <v>2300</v>
      </c>
      <c r="N17" s="6">
        <v>1212</v>
      </c>
      <c r="O17" s="6">
        <v>2319</v>
      </c>
    </row>
    <row r="18" spans="1:15">
      <c r="A18" s="2" t="s">
        <v>33</v>
      </c>
      <c r="B18" s="2" t="s">
        <v>34</v>
      </c>
      <c r="C18" s="6">
        <v>28437</v>
      </c>
      <c r="D18" s="6">
        <v>1212</v>
      </c>
      <c r="E18" s="19">
        <v>4.2620529591729088</v>
      </c>
      <c r="F18" s="19">
        <v>3.6957956906919276</v>
      </c>
      <c r="G18" s="6">
        <v>4257</v>
      </c>
      <c r="H18" s="6">
        <v>3933</v>
      </c>
      <c r="I18" s="6">
        <v>-563</v>
      </c>
      <c r="J18" s="6">
        <v>-803</v>
      </c>
      <c r="K18" s="20">
        <v>2.3328104399041467</v>
      </c>
      <c r="L18" s="20">
        <v>1.9273889604503602</v>
      </c>
      <c r="M18" s="6">
        <v>82</v>
      </c>
      <c r="N18" s="6">
        <v>997</v>
      </c>
      <c r="O18" s="6">
        <v>925</v>
      </c>
    </row>
    <row r="19" spans="1:15">
      <c r="A19" s="2" t="s">
        <v>35</v>
      </c>
      <c r="B19" s="2" t="s">
        <v>36</v>
      </c>
      <c r="C19" s="7"/>
      <c r="D19" s="7"/>
      <c r="E19" s="7"/>
      <c r="F19" s="7"/>
      <c r="G19" s="7"/>
      <c r="H19" s="7"/>
      <c r="I19" s="7"/>
      <c r="J19" s="7"/>
      <c r="K19" s="7"/>
      <c r="L19" s="7"/>
      <c r="M19" s="7"/>
      <c r="N19" s="7"/>
      <c r="O19" s="7"/>
    </row>
    <row r="20" spans="1:15">
      <c r="A20" s="2" t="s">
        <v>37</v>
      </c>
      <c r="B20" s="2" t="s">
        <v>38</v>
      </c>
      <c r="C20" s="6">
        <v>56323</v>
      </c>
      <c r="D20" s="6">
        <v>803</v>
      </c>
      <c r="E20" s="19">
        <v>1.4257053068906131</v>
      </c>
      <c r="F20" s="7"/>
      <c r="G20" s="7"/>
      <c r="H20" s="7"/>
      <c r="I20" s="7"/>
      <c r="J20" s="7"/>
      <c r="K20" s="20">
        <v>2.8041136312049306</v>
      </c>
      <c r="L20" s="20">
        <v>1.0220576068832972</v>
      </c>
      <c r="M20" s="7"/>
      <c r="N20" s="7"/>
      <c r="O20" s="7"/>
    </row>
    <row r="21" spans="1:15">
      <c r="A21" s="2" t="s">
        <v>21</v>
      </c>
      <c r="B21" s="2" t="s">
        <v>39</v>
      </c>
      <c r="C21" s="7" t="s">
        <v>80</v>
      </c>
      <c r="D21" s="7"/>
      <c r="E21" s="7"/>
      <c r="F21" s="7"/>
      <c r="G21" s="7"/>
      <c r="H21" s="7"/>
      <c r="I21" s="7"/>
      <c r="J21" s="7"/>
      <c r="K21" s="7"/>
      <c r="L21" s="7"/>
      <c r="M21" s="7"/>
      <c r="N21" s="7"/>
      <c r="O21" s="7" t="s">
        <v>81</v>
      </c>
    </row>
    <row r="22" spans="1:15">
      <c r="A22" s="2" t="s">
        <v>21</v>
      </c>
      <c r="B22" s="2" t="s">
        <v>40</v>
      </c>
      <c r="C22" s="7"/>
      <c r="D22" s="7"/>
      <c r="E22" s="7"/>
      <c r="F22" s="7"/>
      <c r="G22" s="7"/>
      <c r="H22" s="7"/>
      <c r="I22" s="7"/>
      <c r="J22" s="7"/>
      <c r="K22" s="7"/>
      <c r="L22" s="7"/>
      <c r="M22" s="7"/>
      <c r="N22" s="7"/>
      <c r="O22" s="7"/>
    </row>
    <row r="23" spans="1:15">
      <c r="A23" s="2" t="s">
        <v>41</v>
      </c>
      <c r="B23" s="2" t="s">
        <v>42</v>
      </c>
      <c r="C23" s="7"/>
      <c r="D23" s="7"/>
      <c r="E23" s="7"/>
      <c r="F23" s="7"/>
      <c r="G23" s="7"/>
      <c r="H23" s="7"/>
      <c r="I23" s="7"/>
      <c r="J23" s="7"/>
      <c r="K23" s="7"/>
      <c r="L23" s="7"/>
      <c r="M23" s="7"/>
      <c r="N23" s="7"/>
      <c r="O23" s="7"/>
    </row>
    <row r="24" spans="1:15">
      <c r="A24" s="2" t="s">
        <v>21</v>
      </c>
      <c r="B24" s="2" t="s">
        <v>43</v>
      </c>
      <c r="C24" s="7"/>
      <c r="D24" s="7"/>
      <c r="E24" s="7"/>
      <c r="F24" s="7"/>
      <c r="G24" s="7"/>
      <c r="H24" s="7"/>
      <c r="I24" s="7"/>
      <c r="J24" s="7"/>
      <c r="K24" s="7"/>
      <c r="L24" s="7"/>
      <c r="M24" s="7"/>
      <c r="N24" s="7"/>
      <c r="O24" s="7"/>
    </row>
    <row r="25" spans="1:15">
      <c r="A25" s="2" t="s">
        <v>21</v>
      </c>
      <c r="B25" s="2" t="s">
        <v>44</v>
      </c>
      <c r="C25" s="7"/>
      <c r="D25" s="7"/>
      <c r="E25" s="7"/>
      <c r="F25" s="7"/>
      <c r="G25" s="7"/>
      <c r="H25" s="7"/>
      <c r="I25" s="7"/>
      <c r="J25" s="7"/>
      <c r="K25" s="7"/>
      <c r="L25" s="7"/>
      <c r="M25" s="7"/>
      <c r="N25" s="7"/>
      <c r="O25" s="7"/>
    </row>
    <row r="26" spans="1:15">
      <c r="A26" s="2" t="s">
        <v>21</v>
      </c>
      <c r="B26" s="2" t="s">
        <v>45</v>
      </c>
      <c r="C26" s="7" t="s">
        <v>82</v>
      </c>
      <c r="D26" s="7"/>
      <c r="E26" s="7"/>
      <c r="F26" s="7"/>
      <c r="G26" s="7"/>
      <c r="H26" s="7"/>
      <c r="I26" s="7"/>
      <c r="J26" s="7"/>
      <c r="K26" s="7"/>
      <c r="L26" s="7"/>
      <c r="M26" s="7"/>
      <c r="N26" s="7"/>
      <c r="O26" s="7" t="s">
        <v>83</v>
      </c>
    </row>
    <row r="27" spans="1:15">
      <c r="A27" s="2" t="s">
        <v>21</v>
      </c>
      <c r="B27" s="2" t="s">
        <v>46</v>
      </c>
      <c r="C27" s="7" t="s">
        <v>80</v>
      </c>
      <c r="D27" s="7"/>
      <c r="E27" s="7"/>
      <c r="F27" s="7"/>
      <c r="G27" s="7"/>
      <c r="H27" s="7"/>
      <c r="I27" s="7"/>
      <c r="J27" s="7"/>
      <c r="K27" s="7"/>
      <c r="L27" s="7"/>
      <c r="M27" s="7"/>
      <c r="N27" s="7"/>
      <c r="O27" s="7" t="s">
        <v>84</v>
      </c>
    </row>
    <row r="28" spans="1:15">
      <c r="A28" s="2" t="s">
        <v>21</v>
      </c>
      <c r="B28" s="2" t="s">
        <v>47</v>
      </c>
      <c r="C28" s="7"/>
      <c r="D28" s="7"/>
      <c r="E28" s="7"/>
      <c r="F28" s="7"/>
      <c r="G28" s="7"/>
      <c r="H28" s="7"/>
      <c r="I28" s="7"/>
      <c r="J28" s="7"/>
      <c r="K28" s="7"/>
      <c r="L28" s="7"/>
      <c r="M28" s="7"/>
      <c r="N28" s="7"/>
      <c r="O28" s="7"/>
    </row>
    <row r="29" spans="1:15">
      <c r="A29" s="2" t="s">
        <v>21</v>
      </c>
      <c r="B29" s="2" t="s">
        <v>48</v>
      </c>
      <c r="C29" s="7" t="s">
        <v>78</v>
      </c>
      <c r="D29" s="7"/>
      <c r="E29" s="7"/>
      <c r="F29" s="7"/>
      <c r="G29" s="7"/>
      <c r="H29" s="7"/>
      <c r="I29" s="7"/>
      <c r="J29" s="7"/>
      <c r="K29" s="7"/>
      <c r="L29" s="7"/>
      <c r="M29" s="7"/>
      <c r="N29" s="7"/>
      <c r="O29" s="7" t="s">
        <v>81</v>
      </c>
    </row>
    <row r="30" spans="1:15">
      <c r="A30" s="2" t="s">
        <v>21</v>
      </c>
      <c r="B30" s="2" t="s">
        <v>49</v>
      </c>
      <c r="C30" s="7"/>
      <c r="D30" s="7"/>
      <c r="E30" s="7"/>
      <c r="F30" s="7"/>
      <c r="G30" s="7"/>
      <c r="H30" s="7"/>
      <c r="I30" s="7"/>
      <c r="J30" s="7"/>
      <c r="K30" s="7"/>
      <c r="L30" s="7"/>
      <c r="M30" s="7"/>
      <c r="N30" s="7"/>
      <c r="O30" s="7"/>
    </row>
    <row r="31" spans="1:15">
      <c r="A31" s="2" t="s">
        <v>21</v>
      </c>
      <c r="B31" s="2" t="s">
        <v>50</v>
      </c>
      <c r="C31" s="7" t="s">
        <v>82</v>
      </c>
      <c r="D31" s="7"/>
      <c r="E31" s="7"/>
      <c r="F31" s="7"/>
      <c r="G31" s="7"/>
      <c r="H31" s="7"/>
      <c r="I31" s="7"/>
      <c r="J31" s="7"/>
      <c r="K31" s="7"/>
      <c r="L31" s="7"/>
      <c r="M31" s="7"/>
      <c r="N31" s="7"/>
      <c r="O31" s="7" t="s">
        <v>83</v>
      </c>
    </row>
    <row r="32" spans="1:15">
      <c r="A32" s="2" t="s">
        <v>21</v>
      </c>
      <c r="B32" s="2" t="s">
        <v>51</v>
      </c>
      <c r="C32" s="7" t="s">
        <v>80</v>
      </c>
      <c r="D32" s="7"/>
      <c r="E32" s="7"/>
      <c r="F32" s="7"/>
      <c r="G32" s="7"/>
      <c r="H32" s="7"/>
      <c r="I32" s="7"/>
      <c r="J32" s="7"/>
      <c r="K32" s="7"/>
      <c r="L32" s="7"/>
      <c r="M32" s="7"/>
      <c r="N32" s="7"/>
      <c r="O32" s="7" t="s">
        <v>81</v>
      </c>
    </row>
    <row r="33" spans="1:15">
      <c r="A33" s="2" t="s">
        <v>52</v>
      </c>
      <c r="B33" s="2" t="s">
        <v>53</v>
      </c>
      <c r="C33" s="7"/>
      <c r="D33" s="6">
        <v>77</v>
      </c>
      <c r="E33" s="7"/>
      <c r="F33" s="7"/>
      <c r="G33" s="7"/>
      <c r="H33" s="7"/>
      <c r="I33" s="7"/>
      <c r="J33" s="7"/>
      <c r="K33" s="7"/>
      <c r="L33" s="7"/>
      <c r="M33" s="7"/>
      <c r="N33" s="7"/>
      <c r="O33" s="7"/>
    </row>
    <row r="34" spans="1:15">
      <c r="A34" s="2" t="s">
        <v>21</v>
      </c>
      <c r="B34" s="2" t="s">
        <v>54</v>
      </c>
      <c r="C34" s="7"/>
      <c r="D34" s="7"/>
      <c r="E34" s="7"/>
      <c r="F34" s="7"/>
      <c r="G34" s="7"/>
      <c r="H34" s="7"/>
      <c r="I34" s="7"/>
      <c r="J34" s="7"/>
      <c r="K34" s="7"/>
      <c r="L34" s="7"/>
      <c r="M34" s="7"/>
      <c r="N34" s="7"/>
      <c r="O34" s="7"/>
    </row>
    <row r="35" spans="1:15">
      <c r="A35" s="2" t="s">
        <v>21</v>
      </c>
      <c r="B35" s="2" t="s">
        <v>55</v>
      </c>
      <c r="C35" s="7"/>
      <c r="D35" s="7"/>
      <c r="E35" s="7"/>
      <c r="F35" s="7"/>
      <c r="G35" s="7"/>
      <c r="H35" s="7"/>
      <c r="I35" s="7"/>
      <c r="J35" s="7"/>
      <c r="K35" s="7"/>
      <c r="L35" s="7"/>
      <c r="M35" s="7"/>
      <c r="N35" s="7"/>
      <c r="O35" s="7"/>
    </row>
    <row r="36" spans="1:15">
      <c r="A36" s="2" t="s">
        <v>75</v>
      </c>
      <c r="B36" s="2" t="s">
        <v>56</v>
      </c>
      <c r="C36" s="6">
        <v>482416.18617283943</v>
      </c>
      <c r="D36" s="6">
        <v>41333.671975308636</v>
      </c>
      <c r="E36" s="19">
        <v>8.5680524741969712</v>
      </c>
      <c r="F36" s="6">
        <v>87751.164567901229</v>
      </c>
      <c r="G36" s="7"/>
      <c r="H36" s="6">
        <v>89845.186790123451</v>
      </c>
      <c r="I36" s="6">
        <v>-12308.197283950616</v>
      </c>
      <c r="J36" s="6">
        <v>-80468.620617283945</v>
      </c>
      <c r="K36" s="20">
        <v>12.575210589651023</v>
      </c>
      <c r="L36" s="20">
        <v>5.6731813246471221</v>
      </c>
      <c r="M36" s="6">
        <v>12087.16160493827</v>
      </c>
      <c r="N36" s="7"/>
      <c r="O36" s="6">
        <v>16882</v>
      </c>
    </row>
    <row r="37" spans="1:15">
      <c r="A37" t="s">
        <v>2</v>
      </c>
    </row>
    <row r="38" spans="1:15">
      <c r="A38" t="s">
        <v>57</v>
      </c>
    </row>
    <row r="39" spans="1:15">
      <c r="A39" t="s">
        <v>58</v>
      </c>
    </row>
    <row r="40" spans="1:15">
      <c r="A40" t="s">
        <v>59</v>
      </c>
    </row>
    <row r="41" spans="1:15">
      <c r="A41" t="s">
        <v>60</v>
      </c>
    </row>
    <row r="43" spans="1:15">
      <c r="A43" t="s">
        <v>61</v>
      </c>
    </row>
  </sheetData>
  <phoneticPr fontId="4"/>
  <pageMargins left="0.75" right="0.75" top="1" bottom="1" header="0.5" footer="0.5"/>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D069-C697-46FF-AF04-80830E93050A}">
  <dimension ref="A2:O43"/>
  <sheetViews>
    <sheetView topLeftCell="A14" workbookViewId="0">
      <selection activeCell="B29" sqref="B28:B29"/>
    </sheetView>
  </sheetViews>
  <sheetFormatPr defaultRowHeight="12"/>
  <cols>
    <col min="1" max="1" width="12.7109375" customWidth="1"/>
    <col min="2" max="2" width="32.5703125" bestFit="1" customWidth="1"/>
    <col min="3" max="255" width="12.7109375" customWidth="1"/>
  </cols>
  <sheetData>
    <row r="2" spans="1:15" ht="14.25" thickBot="1">
      <c r="A2" s="8" t="str">
        <f ca="1">RIGHT(CELL("filename",A3),LEN(CELL("filename",A3))-FIND("]",CELL("filename",A3)))</f>
        <v>2021年</v>
      </c>
      <c r="B2" s="8"/>
      <c r="C2" s="1"/>
      <c r="D2" s="1"/>
      <c r="E2" s="1"/>
      <c r="F2" s="1"/>
    </row>
    <row r="3" spans="1:15" ht="12.75" thickTop="1">
      <c r="A3" t="s">
        <v>0</v>
      </c>
    </row>
    <row r="4" spans="1:15">
      <c r="A4" t="s">
        <v>2</v>
      </c>
    </row>
    <row r="6" spans="1:15">
      <c r="A6" s="2" t="s">
        <v>2</v>
      </c>
      <c r="B6" s="2"/>
      <c r="C6" s="2" t="s">
        <v>3</v>
      </c>
      <c r="D6" s="2" t="s">
        <v>4</v>
      </c>
      <c r="E6" s="2" t="s">
        <v>5</v>
      </c>
      <c r="F6" s="2" t="s">
        <v>85</v>
      </c>
      <c r="G6" s="2" t="s">
        <v>76</v>
      </c>
      <c r="H6" s="2" t="s">
        <v>63</v>
      </c>
      <c r="I6" s="2" t="s">
        <v>64</v>
      </c>
      <c r="J6" s="2" t="s">
        <v>65</v>
      </c>
      <c r="K6" s="2" t="s">
        <v>68</v>
      </c>
      <c r="L6" s="2" t="s">
        <v>69</v>
      </c>
      <c r="M6" s="2" t="s">
        <v>70</v>
      </c>
      <c r="N6" s="2" t="s">
        <v>71</v>
      </c>
      <c r="O6" s="2" t="s">
        <v>72</v>
      </c>
    </row>
    <row r="7" spans="1:15">
      <c r="A7" s="2" t="s">
        <v>2</v>
      </c>
      <c r="B7" s="2" t="s">
        <v>2</v>
      </c>
      <c r="C7" s="2" t="s">
        <v>8</v>
      </c>
      <c r="D7" s="2" t="s">
        <v>8</v>
      </c>
      <c r="E7" s="2" t="s">
        <v>9</v>
      </c>
      <c r="F7" s="2" t="s">
        <v>8</v>
      </c>
      <c r="G7" s="2" t="s">
        <v>8</v>
      </c>
      <c r="H7" s="2" t="s">
        <v>8</v>
      </c>
      <c r="I7" s="2" t="s">
        <v>8</v>
      </c>
      <c r="J7" s="2" t="s">
        <v>8</v>
      </c>
      <c r="K7" s="2" t="s">
        <v>9</v>
      </c>
      <c r="L7" s="2" t="s">
        <v>9</v>
      </c>
      <c r="M7" s="2" t="s">
        <v>8</v>
      </c>
      <c r="N7" s="2" t="s">
        <v>8</v>
      </c>
      <c r="O7" s="2" t="s">
        <v>73</v>
      </c>
    </row>
    <row r="8" spans="1:15">
      <c r="A8" s="2" t="s">
        <v>2</v>
      </c>
      <c r="B8" s="2"/>
      <c r="C8" s="2" t="s">
        <v>86</v>
      </c>
      <c r="D8" s="2" t="s">
        <v>86</v>
      </c>
      <c r="E8" s="2" t="s">
        <v>86</v>
      </c>
      <c r="F8" s="2" t="s">
        <v>86</v>
      </c>
      <c r="G8" s="2" t="s">
        <v>86</v>
      </c>
      <c r="H8" s="2" t="s">
        <v>86</v>
      </c>
      <c r="I8" s="2" t="s">
        <v>86</v>
      </c>
      <c r="J8" s="2" t="s">
        <v>86</v>
      </c>
      <c r="K8" s="2" t="s">
        <v>86</v>
      </c>
      <c r="L8" s="2" t="s">
        <v>86</v>
      </c>
      <c r="M8" s="2" t="s">
        <v>86</v>
      </c>
      <c r="N8" s="2" t="s">
        <v>86</v>
      </c>
      <c r="O8" s="2" t="s">
        <v>86</v>
      </c>
    </row>
    <row r="9" spans="1:15">
      <c r="A9" s="2" t="s">
        <v>15</v>
      </c>
      <c r="B9" s="2" t="s">
        <v>16</v>
      </c>
      <c r="C9" s="4">
        <v>288207</v>
      </c>
      <c r="D9" s="4">
        <v>18471</v>
      </c>
      <c r="E9" s="5">
        <v>6.4089352444597107</v>
      </c>
      <c r="F9" s="4">
        <v>59146</v>
      </c>
      <c r="G9" s="4">
        <v>128840</v>
      </c>
      <c r="H9" s="4">
        <v>28737</v>
      </c>
      <c r="I9" s="4">
        <v>-39929</v>
      </c>
      <c r="J9" s="4">
        <v>-7927</v>
      </c>
      <c r="K9" s="18">
        <v>7.036531219821601</v>
      </c>
      <c r="L9" s="18">
        <v>4.1280174855767457</v>
      </c>
      <c r="M9" s="4">
        <v>5386</v>
      </c>
      <c r="N9" s="4">
        <v>23412</v>
      </c>
      <c r="O9" s="4">
        <v>7661</v>
      </c>
    </row>
    <row r="10" spans="1:15">
      <c r="A10" s="2" t="s">
        <v>17</v>
      </c>
      <c r="B10" s="2" t="s">
        <v>66</v>
      </c>
      <c r="C10" s="3"/>
      <c r="D10" s="3"/>
      <c r="E10" s="3"/>
      <c r="F10" s="3"/>
      <c r="G10" s="3"/>
      <c r="H10" s="3"/>
      <c r="I10" s="3"/>
      <c r="J10" s="3"/>
      <c r="K10" s="3"/>
      <c r="L10" s="3"/>
      <c r="M10" s="3"/>
      <c r="N10" s="3"/>
      <c r="O10" s="3"/>
    </row>
    <row r="11" spans="1:15">
      <c r="A11" s="2" t="s">
        <v>19</v>
      </c>
      <c r="B11" s="2" t="s">
        <v>20</v>
      </c>
      <c r="C11" s="4">
        <v>45438</v>
      </c>
      <c r="D11" s="4">
        <v>2547</v>
      </c>
      <c r="E11" s="5">
        <v>5.6054403802984289</v>
      </c>
      <c r="F11" s="4">
        <v>3363</v>
      </c>
      <c r="G11" s="4">
        <v>12336</v>
      </c>
      <c r="H11" s="4">
        <v>5123</v>
      </c>
      <c r="I11" s="4">
        <v>-558</v>
      </c>
      <c r="J11" s="4">
        <v>-512</v>
      </c>
      <c r="K11" s="18">
        <v>9.6984235777930081</v>
      </c>
      <c r="L11" s="18">
        <v>4.9766505793391822</v>
      </c>
      <c r="M11" s="4">
        <v>230</v>
      </c>
      <c r="N11" s="4">
        <v>593</v>
      </c>
      <c r="O11" s="4">
        <v>919</v>
      </c>
    </row>
    <row r="12" spans="1:15">
      <c r="A12" s="2" t="s">
        <v>21</v>
      </c>
      <c r="B12" s="2" t="s">
        <v>22</v>
      </c>
      <c r="C12" s="3"/>
      <c r="D12" s="3"/>
      <c r="E12" s="3"/>
      <c r="F12" s="3"/>
      <c r="G12" s="3"/>
      <c r="H12" s="3"/>
      <c r="I12" s="3"/>
      <c r="J12" s="3"/>
      <c r="K12" s="3"/>
      <c r="L12" s="3"/>
      <c r="M12" s="3"/>
      <c r="N12" s="3"/>
      <c r="O12" s="3"/>
    </row>
    <row r="13" spans="1:15">
      <c r="A13" s="2" t="s">
        <v>23</v>
      </c>
      <c r="B13" s="2" t="s">
        <v>24</v>
      </c>
      <c r="C13" s="3"/>
      <c r="D13" s="3"/>
      <c r="E13" s="3"/>
      <c r="F13" s="3"/>
      <c r="G13" s="3"/>
      <c r="H13" s="3"/>
      <c r="I13" s="3"/>
      <c r="J13" s="3"/>
      <c r="K13" s="3"/>
      <c r="L13" s="3"/>
      <c r="M13" s="3"/>
      <c r="N13" s="3"/>
      <c r="O13" s="3"/>
    </row>
    <row r="14" spans="1:15">
      <c r="A14" s="2" t="s">
        <v>21</v>
      </c>
      <c r="B14" s="2" t="s">
        <v>87</v>
      </c>
      <c r="C14" s="3"/>
      <c r="D14" s="3"/>
      <c r="E14" s="3"/>
      <c r="F14" s="3"/>
      <c r="G14" s="3"/>
      <c r="H14" s="3"/>
      <c r="I14" s="3"/>
      <c r="J14" s="3"/>
      <c r="K14" s="3"/>
      <c r="L14" s="3"/>
      <c r="M14" s="3"/>
      <c r="N14" s="3"/>
      <c r="O14" s="3"/>
    </row>
    <row r="15" spans="1:15">
      <c r="A15" s="2" t="s">
        <v>27</v>
      </c>
      <c r="B15" s="2" t="s">
        <v>28</v>
      </c>
      <c r="C15" s="4">
        <v>93077</v>
      </c>
      <c r="D15" s="4">
        <v>8173</v>
      </c>
      <c r="E15" s="5">
        <v>8.7809018339654266</v>
      </c>
      <c r="F15" s="4">
        <v>8387</v>
      </c>
      <c r="G15" s="4">
        <v>9845</v>
      </c>
      <c r="H15" s="4">
        <v>812</v>
      </c>
      <c r="I15" s="4">
        <v>-5367</v>
      </c>
      <c r="J15" s="4">
        <v>-628</v>
      </c>
      <c r="K15" s="18">
        <v>10.899731274213661</v>
      </c>
      <c r="L15" s="18">
        <v>5.4909469582451544</v>
      </c>
      <c r="M15" s="4">
        <v>1087</v>
      </c>
      <c r="N15" s="4">
        <v>2546</v>
      </c>
      <c r="O15" s="4">
        <v>2765</v>
      </c>
    </row>
    <row r="16" spans="1:15">
      <c r="A16" s="2" t="s">
        <v>29</v>
      </c>
      <c r="B16" s="2" t="s">
        <v>30</v>
      </c>
      <c r="C16" s="3"/>
      <c r="D16" s="3"/>
      <c r="E16" s="3"/>
      <c r="F16" s="3"/>
      <c r="G16" s="3"/>
      <c r="H16" s="3"/>
      <c r="I16" s="3"/>
      <c r="J16" s="3"/>
      <c r="K16" s="3"/>
      <c r="L16" s="3"/>
      <c r="M16" s="3"/>
      <c r="N16" s="3"/>
      <c r="O16" s="3"/>
    </row>
    <row r="17" spans="1:15">
      <c r="A17" s="2" t="s">
        <v>31</v>
      </c>
      <c r="B17" s="2" t="s">
        <v>32</v>
      </c>
      <c r="C17" s="4">
        <v>112069</v>
      </c>
      <c r="D17" s="4">
        <v>9210</v>
      </c>
      <c r="E17" s="5">
        <v>8.2181513174919019</v>
      </c>
      <c r="F17" s="4">
        <v>12182</v>
      </c>
      <c r="G17" s="4">
        <v>38985</v>
      </c>
      <c r="H17" s="4">
        <v>10787</v>
      </c>
      <c r="I17" s="4">
        <v>-1520</v>
      </c>
      <c r="J17" s="4">
        <v>-2586</v>
      </c>
      <c r="K17" s="18">
        <v>12.876616567633695</v>
      </c>
      <c r="L17" s="18">
        <v>7.5025354659758792</v>
      </c>
      <c r="M17" s="4">
        <v>2146</v>
      </c>
      <c r="N17" s="4">
        <v>1332</v>
      </c>
      <c r="O17" s="4">
        <v>2476</v>
      </c>
    </row>
    <row r="18" spans="1:15">
      <c r="A18" s="2" t="s">
        <v>33</v>
      </c>
      <c r="B18" s="2" t="s">
        <v>34</v>
      </c>
      <c r="C18" s="4">
        <v>30085</v>
      </c>
      <c r="D18" s="4">
        <v>2058</v>
      </c>
      <c r="E18" s="5">
        <v>6.8406182482964928</v>
      </c>
      <c r="F18" s="4">
        <v>2971</v>
      </c>
      <c r="G18" s="4">
        <v>5909</v>
      </c>
      <c r="H18" s="4">
        <v>3147</v>
      </c>
      <c r="I18" s="4">
        <v>-159</v>
      </c>
      <c r="J18" s="4">
        <v>-863</v>
      </c>
      <c r="K18" s="18">
        <v>3.8307614987993968</v>
      </c>
      <c r="L18" s="18">
        <v>3.1063682057629318</v>
      </c>
      <c r="M18" s="4">
        <v>99</v>
      </c>
      <c r="N18" s="4">
        <v>1130</v>
      </c>
      <c r="O18" s="4">
        <v>919</v>
      </c>
    </row>
    <row r="19" spans="1:15">
      <c r="A19" s="2" t="s">
        <v>35</v>
      </c>
      <c r="B19" s="2" t="s">
        <v>36</v>
      </c>
      <c r="C19" s="3"/>
      <c r="D19" s="3"/>
      <c r="E19" s="3"/>
      <c r="F19" s="3"/>
      <c r="G19" s="3"/>
      <c r="H19" s="3"/>
      <c r="I19" s="3"/>
      <c r="J19" s="3"/>
      <c r="K19" s="3"/>
      <c r="L19" s="3"/>
      <c r="M19" s="3"/>
      <c r="N19" s="3"/>
      <c r="O19" s="3"/>
    </row>
    <row r="20" spans="1:15">
      <c r="A20" s="2" t="s">
        <v>37</v>
      </c>
      <c r="B20" s="2" t="s">
        <v>38</v>
      </c>
      <c r="C20" s="3"/>
      <c r="D20" s="3"/>
      <c r="E20" s="3"/>
      <c r="F20" s="3"/>
      <c r="G20" s="3"/>
      <c r="H20" s="3"/>
      <c r="I20" s="3"/>
      <c r="J20" s="3"/>
      <c r="K20" s="3"/>
      <c r="L20" s="3"/>
      <c r="M20" s="3"/>
      <c r="N20" s="3"/>
      <c r="O20" s="3"/>
    </row>
    <row r="21" spans="1:15">
      <c r="A21" s="2" t="s">
        <v>21</v>
      </c>
      <c r="B21" s="2" t="s">
        <v>39</v>
      </c>
      <c r="C21" s="3"/>
      <c r="D21" s="3"/>
      <c r="E21" s="3"/>
      <c r="F21" s="3"/>
      <c r="G21" s="3"/>
      <c r="H21" s="3"/>
      <c r="I21" s="3"/>
      <c r="J21" s="3"/>
      <c r="K21" s="3"/>
      <c r="L21" s="3"/>
      <c r="M21" s="3"/>
      <c r="N21" s="3"/>
      <c r="O21" s="3"/>
    </row>
    <row r="22" spans="1:15">
      <c r="A22" s="2" t="s">
        <v>21</v>
      </c>
      <c r="B22" s="2" t="s">
        <v>40</v>
      </c>
      <c r="C22" s="3"/>
      <c r="D22" s="3"/>
      <c r="E22" s="3"/>
      <c r="F22" s="3"/>
      <c r="G22" s="3"/>
      <c r="H22" s="3"/>
      <c r="I22" s="3"/>
      <c r="J22" s="3"/>
      <c r="K22" s="3"/>
      <c r="L22" s="3"/>
      <c r="M22" s="3"/>
      <c r="N22" s="3"/>
      <c r="O22" s="3"/>
    </row>
    <row r="23" spans="1:15">
      <c r="A23" s="2" t="s">
        <v>41</v>
      </c>
      <c r="B23" s="2" t="s">
        <v>42</v>
      </c>
      <c r="C23" s="3"/>
      <c r="D23" s="3"/>
      <c r="E23" s="3"/>
      <c r="F23" s="3"/>
      <c r="G23" s="3"/>
      <c r="H23" s="3"/>
      <c r="I23" s="3"/>
      <c r="J23" s="3"/>
      <c r="K23" s="3"/>
      <c r="L23" s="3"/>
      <c r="M23" s="3"/>
      <c r="N23" s="3"/>
      <c r="O23" s="3"/>
    </row>
    <row r="24" spans="1:15">
      <c r="A24" s="2" t="s">
        <v>21</v>
      </c>
      <c r="B24" s="2" t="s">
        <v>43</v>
      </c>
      <c r="C24" s="3"/>
      <c r="D24" s="3"/>
      <c r="E24" s="3"/>
      <c r="F24" s="3"/>
      <c r="G24" s="3"/>
      <c r="H24" s="3"/>
      <c r="I24" s="3"/>
      <c r="J24" s="3"/>
      <c r="K24" s="3"/>
      <c r="L24" s="3"/>
      <c r="M24" s="3"/>
      <c r="N24" s="3"/>
      <c r="O24" s="3"/>
    </row>
    <row r="25" spans="1:15">
      <c r="A25" s="2" t="s">
        <v>21</v>
      </c>
      <c r="B25" s="2" t="s">
        <v>44</v>
      </c>
      <c r="C25" s="3"/>
      <c r="D25" s="3"/>
      <c r="E25" s="3"/>
      <c r="F25" s="3"/>
      <c r="G25" s="3"/>
      <c r="H25" s="3"/>
      <c r="I25" s="3"/>
      <c r="J25" s="3"/>
      <c r="K25" s="3"/>
      <c r="L25" s="3"/>
      <c r="M25" s="3"/>
      <c r="N25" s="3"/>
      <c r="O25" s="3"/>
    </row>
    <row r="26" spans="1:15">
      <c r="A26" s="2" t="s">
        <v>21</v>
      </c>
      <c r="B26" s="2" t="s">
        <v>45</v>
      </c>
      <c r="C26" s="3"/>
      <c r="D26" s="3"/>
      <c r="E26" s="3"/>
      <c r="F26" s="3"/>
      <c r="G26" s="3"/>
      <c r="H26" s="3"/>
      <c r="I26" s="3"/>
      <c r="J26" s="3"/>
      <c r="K26" s="3"/>
      <c r="L26" s="3"/>
      <c r="M26" s="3"/>
      <c r="N26" s="3"/>
      <c r="O26" s="3"/>
    </row>
    <row r="27" spans="1:15">
      <c r="A27" s="2" t="s">
        <v>21</v>
      </c>
      <c r="B27" s="2" t="s">
        <v>46</v>
      </c>
      <c r="C27" s="3"/>
      <c r="D27" s="3"/>
      <c r="E27" s="3"/>
      <c r="F27" s="3"/>
      <c r="G27" s="3"/>
      <c r="H27" s="3"/>
      <c r="I27" s="3"/>
      <c r="J27" s="3"/>
      <c r="K27" s="3"/>
      <c r="L27" s="3"/>
      <c r="M27" s="3"/>
      <c r="N27" s="3"/>
      <c r="O27" s="3"/>
    </row>
    <row r="28" spans="1:15">
      <c r="A28" s="2" t="s">
        <v>21</v>
      </c>
      <c r="B28" s="2" t="s">
        <v>47</v>
      </c>
      <c r="C28" s="3"/>
      <c r="D28" s="4">
        <v>304.59800000000001</v>
      </c>
      <c r="E28" s="3"/>
      <c r="F28" s="3"/>
      <c r="G28" s="3"/>
      <c r="H28" s="3"/>
      <c r="I28" s="3"/>
      <c r="J28" s="3"/>
      <c r="K28" s="3"/>
      <c r="L28" s="3"/>
      <c r="M28" s="3"/>
      <c r="N28" s="3"/>
      <c r="O28" s="3"/>
    </row>
    <row r="29" spans="1:15">
      <c r="A29" s="2" t="s">
        <v>21</v>
      </c>
      <c r="B29" s="2" t="s">
        <v>48</v>
      </c>
      <c r="C29" s="3"/>
      <c r="D29" s="3"/>
      <c r="E29" s="3"/>
      <c r="F29" s="3"/>
      <c r="G29" s="3"/>
      <c r="H29" s="3"/>
      <c r="I29" s="3"/>
      <c r="J29" s="3"/>
      <c r="K29" s="3"/>
      <c r="L29" s="3"/>
      <c r="M29" s="3"/>
      <c r="N29" s="3"/>
      <c r="O29" s="3"/>
    </row>
    <row r="30" spans="1:15">
      <c r="A30" s="2" t="s">
        <v>21</v>
      </c>
      <c r="B30" s="2" t="s">
        <v>49</v>
      </c>
      <c r="C30" s="7" t="s">
        <v>88</v>
      </c>
      <c r="D30" s="3"/>
      <c r="E30" s="3"/>
      <c r="F30" s="3"/>
      <c r="G30" s="3"/>
      <c r="H30" s="3"/>
      <c r="I30" s="3"/>
      <c r="J30" s="3"/>
      <c r="K30" s="3"/>
      <c r="L30" s="3"/>
      <c r="M30" s="3"/>
      <c r="N30" s="3"/>
      <c r="O30" s="7" t="s">
        <v>81</v>
      </c>
    </row>
    <row r="31" spans="1:15">
      <c r="A31" s="2" t="s">
        <v>21</v>
      </c>
      <c r="B31" s="2" t="s">
        <v>50</v>
      </c>
      <c r="C31" s="3"/>
      <c r="D31" s="3"/>
      <c r="E31" s="3"/>
      <c r="F31" s="3"/>
      <c r="G31" s="3"/>
      <c r="H31" s="3"/>
      <c r="I31" s="3"/>
      <c r="J31" s="3"/>
      <c r="K31" s="3"/>
      <c r="L31" s="3"/>
      <c r="M31" s="3"/>
      <c r="N31" s="3"/>
      <c r="O31" s="3"/>
    </row>
    <row r="32" spans="1:15">
      <c r="A32" s="2" t="s">
        <v>21</v>
      </c>
      <c r="B32" s="2" t="s">
        <v>51</v>
      </c>
      <c r="C32" s="3"/>
      <c r="D32" s="3"/>
      <c r="E32" s="3"/>
      <c r="F32" s="3"/>
      <c r="G32" s="3"/>
      <c r="H32" s="3"/>
      <c r="I32" s="3"/>
      <c r="J32" s="3"/>
      <c r="K32" s="3"/>
      <c r="L32" s="3"/>
      <c r="M32" s="3"/>
      <c r="N32" s="3"/>
      <c r="O32" s="3"/>
    </row>
    <row r="33" spans="1:15">
      <c r="A33" s="2" t="s">
        <v>52</v>
      </c>
      <c r="B33" s="2" t="s">
        <v>53</v>
      </c>
      <c r="C33" s="3"/>
      <c r="D33" s="3"/>
      <c r="E33" s="3"/>
      <c r="F33" s="3"/>
      <c r="G33" s="3"/>
      <c r="H33" s="3"/>
      <c r="I33" s="3"/>
      <c r="J33" s="3"/>
      <c r="K33" s="3"/>
      <c r="L33" s="3"/>
      <c r="M33" s="3"/>
      <c r="N33" s="3"/>
      <c r="O33" s="3"/>
    </row>
    <row r="34" spans="1:15">
      <c r="A34" s="2" t="s">
        <v>21</v>
      </c>
      <c r="B34" s="2" t="s">
        <v>54</v>
      </c>
      <c r="C34" s="3"/>
      <c r="D34" s="3"/>
      <c r="E34" s="3"/>
      <c r="F34" s="3"/>
      <c r="G34" s="3"/>
      <c r="H34" s="3"/>
      <c r="I34" s="3"/>
      <c r="J34" s="3"/>
      <c r="K34" s="3"/>
      <c r="L34" s="3"/>
      <c r="M34" s="3"/>
      <c r="N34" s="3"/>
      <c r="O34" s="3"/>
    </row>
    <row r="35" spans="1:15">
      <c r="A35" s="2" t="s">
        <v>21</v>
      </c>
      <c r="B35" s="2" t="s">
        <v>55</v>
      </c>
      <c r="C35" s="3"/>
      <c r="D35" s="3"/>
      <c r="E35" s="3"/>
      <c r="F35" s="3"/>
      <c r="G35" s="3"/>
      <c r="H35" s="3"/>
      <c r="I35" s="3"/>
      <c r="J35" s="3"/>
      <c r="K35" s="3"/>
      <c r="L35" s="3"/>
      <c r="M35" s="3"/>
      <c r="N35" s="3"/>
      <c r="O35" s="3"/>
    </row>
    <row r="36" spans="1:15">
      <c r="A36" s="2" t="s">
        <v>75</v>
      </c>
      <c r="B36" s="2" t="s">
        <v>56</v>
      </c>
      <c r="C36" s="4">
        <v>523924.63420408173</v>
      </c>
      <c r="D36" s="4">
        <v>60945.890693877562</v>
      </c>
      <c r="E36" s="5">
        <v>11.63256825792574</v>
      </c>
      <c r="F36" s="4">
        <v>106306.33297959185</v>
      </c>
      <c r="G36" s="3"/>
      <c r="H36" s="4">
        <v>67413.147428571436</v>
      </c>
      <c r="I36" s="4">
        <v>-64352.406122448985</v>
      </c>
      <c r="J36" s="4">
        <v>-26650.220326530616</v>
      </c>
      <c r="K36" s="18">
        <v>15.602255589797389</v>
      </c>
      <c r="L36" s="18">
        <v>7.6009615000678794</v>
      </c>
      <c r="M36" s="4">
        <v>14842.674367346941</v>
      </c>
      <c r="N36" s="3"/>
      <c r="O36" s="4">
        <v>17883</v>
      </c>
    </row>
    <row r="37" spans="1:15">
      <c r="B37" s="17" t="s">
        <v>89</v>
      </c>
    </row>
    <row r="38" spans="1:15">
      <c r="A38" t="s">
        <v>57</v>
      </c>
    </row>
    <row r="39" spans="1:15">
      <c r="A39" t="s">
        <v>58</v>
      </c>
    </row>
    <row r="40" spans="1:15">
      <c r="A40" t="s">
        <v>59</v>
      </c>
    </row>
    <row r="41" spans="1:15">
      <c r="A41" t="s">
        <v>60</v>
      </c>
    </row>
    <row r="43" spans="1:15">
      <c r="A43" t="s">
        <v>61</v>
      </c>
    </row>
  </sheetData>
  <phoneticPr fontId="4"/>
  <pageMargins left="0.75" right="0.75" top="1" bottom="1" header="0.5" footer="0.5"/>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363C-38BF-4322-934D-DBF71740C658}">
  <dimension ref="A2:F41"/>
  <sheetViews>
    <sheetView workbookViewId="0">
      <selection activeCell="H28" sqref="H28"/>
    </sheetView>
  </sheetViews>
  <sheetFormatPr defaultRowHeight="12"/>
  <cols>
    <col min="1" max="1" width="12.7109375" customWidth="1"/>
    <col min="2" max="2" width="32.5703125" bestFit="1" customWidth="1"/>
    <col min="3" max="255" width="12.7109375" customWidth="1"/>
  </cols>
  <sheetData>
    <row r="2" spans="1:6" ht="14.25" thickBot="1">
      <c r="A2" s="1" t="s">
        <v>90</v>
      </c>
      <c r="B2" s="1"/>
      <c r="C2" s="1"/>
      <c r="D2" s="1"/>
      <c r="E2" s="1"/>
      <c r="F2" s="1"/>
    </row>
    <row r="3" spans="1:6" ht="12.75" thickTop="1">
      <c r="A3" t="s">
        <v>0</v>
      </c>
    </row>
    <row r="4" spans="1:6">
      <c r="A4" t="s">
        <v>2</v>
      </c>
    </row>
    <row r="6" spans="1:6">
      <c r="A6" s="2" t="s">
        <v>2</v>
      </c>
      <c r="B6" s="2"/>
      <c r="C6" s="2" t="s">
        <v>3</v>
      </c>
      <c r="D6" s="2" t="s">
        <v>4</v>
      </c>
      <c r="E6" s="2" t="s">
        <v>5</v>
      </c>
      <c r="F6" s="2" t="s">
        <v>6</v>
      </c>
    </row>
    <row r="7" spans="1:6">
      <c r="A7" s="2" t="s">
        <v>2</v>
      </c>
      <c r="B7" s="2" t="s">
        <v>2</v>
      </c>
      <c r="C7" s="2" t="s">
        <v>8</v>
      </c>
      <c r="D7" s="2" t="s">
        <v>8</v>
      </c>
      <c r="E7" s="2" t="s">
        <v>9</v>
      </c>
      <c r="F7" s="2" t="s">
        <v>10</v>
      </c>
    </row>
    <row r="8" spans="1:6">
      <c r="A8" s="2" t="s">
        <v>2</v>
      </c>
      <c r="B8" s="2"/>
      <c r="C8" s="2" t="s">
        <v>91</v>
      </c>
      <c r="D8" s="2" t="s">
        <v>91</v>
      </c>
      <c r="E8" s="2" t="s">
        <v>91</v>
      </c>
      <c r="F8" s="2" t="s">
        <v>91</v>
      </c>
    </row>
    <row r="9" spans="1:6">
      <c r="A9" s="2" t="s">
        <v>15</v>
      </c>
      <c r="B9" s="2" t="s">
        <v>16</v>
      </c>
      <c r="C9" s="6">
        <v>288207</v>
      </c>
      <c r="D9" s="4">
        <v>18471</v>
      </c>
      <c r="E9" s="5">
        <v>6.4089352444597107</v>
      </c>
      <c r="F9" s="5">
        <v>10.989176928955466</v>
      </c>
    </row>
    <row r="10" spans="1:6">
      <c r="A10" s="2" t="s">
        <v>17</v>
      </c>
      <c r="B10" s="2" t="s">
        <v>66</v>
      </c>
      <c r="C10" s="6">
        <v>112405</v>
      </c>
      <c r="D10" s="4">
        <v>3617</v>
      </c>
      <c r="E10" s="5">
        <v>3.2178283884168852</v>
      </c>
      <c r="F10" s="3"/>
    </row>
    <row r="11" spans="1:6">
      <c r="A11" s="2" t="s">
        <v>19</v>
      </c>
      <c r="B11" s="2" t="s">
        <v>20</v>
      </c>
      <c r="C11" s="6">
        <v>45438</v>
      </c>
      <c r="D11" s="4">
        <v>2547</v>
      </c>
      <c r="E11" s="5">
        <v>5.6054403802984289</v>
      </c>
      <c r="F11" s="5">
        <v>2.8347286544751711</v>
      </c>
    </row>
    <row r="12" spans="1:6">
      <c r="A12" s="2" t="s">
        <v>21</v>
      </c>
      <c r="B12" s="2" t="s">
        <v>22</v>
      </c>
      <c r="C12" s="7" t="s">
        <v>78</v>
      </c>
      <c r="D12" s="3"/>
      <c r="E12" s="3"/>
      <c r="F12" s="3"/>
    </row>
    <row r="13" spans="1:6">
      <c r="A13" s="2" t="s">
        <v>23</v>
      </c>
      <c r="B13" s="2" t="s">
        <v>24</v>
      </c>
      <c r="C13" s="6">
        <v>60754</v>
      </c>
      <c r="D13" s="4">
        <v>4699</v>
      </c>
      <c r="E13" s="5">
        <v>7.7344701583434832</v>
      </c>
      <c r="F13" s="5">
        <v>3.0959022838564461</v>
      </c>
    </row>
    <row r="14" spans="1:6">
      <c r="A14" s="2" t="s">
        <v>25</v>
      </c>
      <c r="B14" s="2" t="s">
        <v>26</v>
      </c>
      <c r="C14" s="7"/>
      <c r="D14" s="3"/>
      <c r="E14" s="3"/>
      <c r="F14" s="3"/>
    </row>
    <row r="15" spans="1:6">
      <c r="A15" s="2" t="s">
        <v>27</v>
      </c>
      <c r="B15" s="2" t="s">
        <v>28</v>
      </c>
      <c r="C15" s="6">
        <v>93077</v>
      </c>
      <c r="D15" s="4">
        <v>8173</v>
      </c>
      <c r="E15" s="5">
        <v>8.7809018339654266</v>
      </c>
      <c r="F15" s="5">
        <v>4.8520341679980925</v>
      </c>
    </row>
    <row r="16" spans="1:6">
      <c r="A16" s="2" t="s">
        <v>29</v>
      </c>
      <c r="B16" s="2" t="s">
        <v>30</v>
      </c>
      <c r="C16" s="6">
        <v>9372.348</v>
      </c>
      <c r="D16" s="4">
        <v>464.76600000000002</v>
      </c>
      <c r="E16" s="5">
        <v>4.9589067755486678</v>
      </c>
      <c r="F16" s="3"/>
    </row>
    <row r="17" spans="1:6">
      <c r="A17" s="2" t="s">
        <v>31</v>
      </c>
      <c r="B17" s="2" t="s">
        <v>32</v>
      </c>
      <c r="C17" s="6">
        <v>112069</v>
      </c>
      <c r="D17" s="4">
        <v>9210</v>
      </c>
      <c r="E17" s="5">
        <v>8.2181513174919019</v>
      </c>
      <c r="F17" s="5">
        <v>8.7602916368412416</v>
      </c>
    </row>
    <row r="18" spans="1:6">
      <c r="A18" s="2" t="s">
        <v>33</v>
      </c>
      <c r="B18" s="2" t="s">
        <v>34</v>
      </c>
      <c r="C18" s="6">
        <v>30085</v>
      </c>
      <c r="D18" s="4">
        <v>2058</v>
      </c>
      <c r="E18" s="5">
        <v>6.8406182482964928</v>
      </c>
      <c r="F18" s="5">
        <v>2.2068378832043085</v>
      </c>
    </row>
    <row r="19" spans="1:6">
      <c r="A19" s="2" t="s">
        <v>35</v>
      </c>
      <c r="B19" s="2" t="s">
        <v>36</v>
      </c>
      <c r="C19" s="7"/>
      <c r="D19" s="3"/>
      <c r="E19" s="3"/>
      <c r="F19" s="3"/>
    </row>
    <row r="20" spans="1:6">
      <c r="A20" s="2" t="s">
        <v>37</v>
      </c>
      <c r="B20" s="2" t="s">
        <v>38</v>
      </c>
      <c r="C20" s="6">
        <v>56323</v>
      </c>
      <c r="D20" s="4">
        <v>803</v>
      </c>
      <c r="E20" s="5">
        <v>1.4257053068906131</v>
      </c>
      <c r="F20" s="3"/>
    </row>
    <row r="21" spans="1:6">
      <c r="A21" s="2" t="s">
        <v>21</v>
      </c>
      <c r="B21" s="2" t="s">
        <v>39</v>
      </c>
      <c r="C21" s="7" t="s">
        <v>80</v>
      </c>
      <c r="D21" s="3"/>
      <c r="E21" s="3"/>
      <c r="F21" s="3"/>
    </row>
    <row r="22" spans="1:6">
      <c r="A22" s="2" t="s">
        <v>21</v>
      </c>
      <c r="B22" s="2" t="s">
        <v>40</v>
      </c>
      <c r="C22" s="7" t="s">
        <v>82</v>
      </c>
      <c r="D22" s="3"/>
      <c r="E22" s="3"/>
      <c r="F22" s="3"/>
    </row>
    <row r="23" spans="1:6">
      <c r="A23" s="2" t="s">
        <v>41</v>
      </c>
      <c r="B23" s="2" t="s">
        <v>42</v>
      </c>
      <c r="C23" s="7"/>
      <c r="D23" s="3"/>
      <c r="E23" s="3"/>
      <c r="F23" s="3"/>
    </row>
    <row r="24" spans="1:6">
      <c r="A24" s="2" t="s">
        <v>21</v>
      </c>
      <c r="B24" s="2" t="s">
        <v>43</v>
      </c>
      <c r="C24" s="7" t="s">
        <v>92</v>
      </c>
      <c r="D24" s="3"/>
      <c r="E24" s="3"/>
      <c r="F24" s="3"/>
    </row>
    <row r="25" spans="1:6">
      <c r="A25" s="2" t="s">
        <v>21</v>
      </c>
      <c r="B25" s="2" t="s">
        <v>44</v>
      </c>
      <c r="C25" s="7"/>
      <c r="D25" s="3"/>
      <c r="E25" s="3"/>
      <c r="F25" s="3"/>
    </row>
    <row r="26" spans="1:6">
      <c r="A26" s="2" t="s">
        <v>21</v>
      </c>
      <c r="B26" s="2" t="s">
        <v>45</v>
      </c>
      <c r="C26" s="7" t="s">
        <v>82</v>
      </c>
      <c r="D26" s="3"/>
      <c r="E26" s="3"/>
      <c r="F26" s="3"/>
    </row>
    <row r="27" spans="1:6">
      <c r="A27" s="2" t="s">
        <v>21</v>
      </c>
      <c r="B27" s="2" t="s">
        <v>46</v>
      </c>
      <c r="C27" s="7" t="s">
        <v>80</v>
      </c>
      <c r="D27" s="3"/>
      <c r="E27" s="3"/>
      <c r="F27" s="3"/>
    </row>
    <row r="28" spans="1:6">
      <c r="A28" s="2" t="s">
        <v>21</v>
      </c>
      <c r="B28" s="2" t="s">
        <v>48</v>
      </c>
      <c r="C28" s="7" t="s">
        <v>78</v>
      </c>
      <c r="D28" s="3"/>
      <c r="E28" s="3"/>
      <c r="F28" s="3"/>
    </row>
    <row r="29" spans="1:6">
      <c r="A29" s="2" t="s">
        <v>21</v>
      </c>
      <c r="B29" s="2" t="s">
        <v>93</v>
      </c>
      <c r="C29" s="7" t="s">
        <v>94</v>
      </c>
      <c r="D29" s="3"/>
      <c r="E29" s="3"/>
      <c r="F29" s="3"/>
    </row>
    <row r="30" spans="1:6">
      <c r="A30" s="2" t="s">
        <v>21</v>
      </c>
      <c r="B30" s="2" t="s">
        <v>49</v>
      </c>
      <c r="C30" s="7" t="s">
        <v>80</v>
      </c>
      <c r="D30" s="3"/>
      <c r="E30" s="3"/>
      <c r="F30" s="3"/>
    </row>
    <row r="31" spans="1:6">
      <c r="A31" s="2" t="s">
        <v>21</v>
      </c>
      <c r="B31" s="2" t="s">
        <v>50</v>
      </c>
      <c r="C31" s="7" t="s">
        <v>82</v>
      </c>
      <c r="D31" s="3"/>
      <c r="E31" s="3"/>
      <c r="F31" s="3"/>
    </row>
    <row r="32" spans="1:6">
      <c r="A32" s="2" t="s">
        <v>21</v>
      </c>
      <c r="B32" s="2" t="s">
        <v>51</v>
      </c>
      <c r="C32" s="7" t="s">
        <v>80</v>
      </c>
      <c r="D32" s="3"/>
      <c r="E32" s="3"/>
      <c r="F32" s="3"/>
    </row>
    <row r="33" spans="1:6">
      <c r="A33" s="2" t="s">
        <v>52</v>
      </c>
      <c r="B33" s="2" t="s">
        <v>53</v>
      </c>
      <c r="C33" s="7"/>
      <c r="D33" s="4">
        <v>77</v>
      </c>
      <c r="E33" s="3"/>
      <c r="F33" s="3"/>
    </row>
    <row r="34" spans="1:6">
      <c r="A34" s="2" t="s">
        <v>21</v>
      </c>
      <c r="B34" s="2" t="s">
        <v>54</v>
      </c>
      <c r="C34" s="7"/>
      <c r="D34" s="3"/>
      <c r="E34" s="3"/>
      <c r="F34" s="3"/>
    </row>
    <row r="35" spans="1:6">
      <c r="A35" t="s">
        <v>2</v>
      </c>
    </row>
    <row r="36" spans="1:6">
      <c r="A36" t="s">
        <v>57</v>
      </c>
    </row>
    <row r="37" spans="1:6">
      <c r="A37" t="s">
        <v>58</v>
      </c>
    </row>
    <row r="38" spans="1:6">
      <c r="A38" t="s">
        <v>59</v>
      </c>
    </row>
    <row r="39" spans="1:6">
      <c r="A39" t="s">
        <v>60</v>
      </c>
    </row>
    <row r="41" spans="1:6">
      <c r="A41" t="s">
        <v>61</v>
      </c>
    </row>
  </sheetData>
  <phoneticPr fontId="4"/>
  <pageMargins left="0.75" right="0.75" top="1" bottom="1" header="0.5" footer="0.5"/>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BD59BF5CF9964FB6B649148A65FB44" ma:contentTypeVersion="8" ma:contentTypeDescription="Create a new document." ma:contentTypeScope="" ma:versionID="e27c94c44e4ec1000dfb40b76fd493d8">
  <xsd:schema xmlns:xsd="http://www.w3.org/2001/XMLSchema" xmlns:xs="http://www.w3.org/2001/XMLSchema" xmlns:p="http://schemas.microsoft.com/office/2006/metadata/properties" xmlns:ns2="5fbf17a8-1cd3-42cc-b197-a1305c123da8" xmlns:ns3="fbb992aa-0588-47e6-b5d4-b4581585d578" targetNamespace="http://schemas.microsoft.com/office/2006/metadata/properties" ma:root="true" ma:fieldsID="4f050aad950e785359bf652a597587c5" ns2:_="" ns3:_="">
    <xsd:import namespace="5fbf17a8-1cd3-42cc-b197-a1305c123da8"/>
    <xsd:import namespace="fbb992aa-0588-47e6-b5d4-b4581585d57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bf17a8-1cd3-42cc-b197-a1305c123d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b992aa-0588-47e6-b5d4-b4581585d57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175595-8BD4-493C-882F-B3150B468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bf17a8-1cd3-42cc-b197-a1305c123da8"/>
    <ds:schemaRef ds:uri="fbb992aa-0588-47e6-b5d4-b4581585d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D0AE07-BBBC-4FA4-BE7E-B66144D48DF7}">
  <ds:schemaRefs>
    <ds:schemaRef ds:uri="http://schemas.microsoft.com/sharepoint/v3/contenttype/forms"/>
  </ds:schemaRefs>
</ds:datastoreItem>
</file>

<file path=customXml/itemProps3.xml><?xml version="1.0" encoding="utf-8"?>
<ds:datastoreItem xmlns:ds="http://schemas.openxmlformats.org/officeDocument/2006/customXml" ds:itemID="{0372EA55-9C39-4EEC-9BF1-437BEC1BCB12}">
  <ds:schemaRefs>
    <ds:schemaRef ds:uri="http://purl.org/dc/terms/"/>
    <ds:schemaRef ds:uri="fbb992aa-0588-47e6-b5d4-b4581585d578"/>
    <ds:schemaRef ds:uri="http://schemas.microsoft.com/office/2006/documentManagement/types"/>
    <ds:schemaRef ds:uri="http://schemas.microsoft.com/office/infopath/2007/PartnerControls"/>
    <ds:schemaRef ds:uri="http://purl.org/dc/elements/1.1/"/>
    <ds:schemaRef ds:uri="http://schemas.microsoft.com/office/2006/metadata/properties"/>
    <ds:schemaRef ds:uri="5fbf17a8-1cd3-42cc-b197-a1305c123da8"/>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売上・利益比較 (2019年-2021年の推移) </vt:lpstr>
      <vt:lpstr>キャッシュフロー比較較 (2019年-2021年）</vt:lpstr>
      <vt:lpstr>研究開発費 (2019年-2021年） </vt:lpstr>
      <vt:lpstr>→ここから元データ</vt:lpstr>
      <vt:lpstr>2019年</vt:lpstr>
      <vt:lpstr>2020年</vt:lpstr>
      <vt:lpstr>2021年</vt:lpstr>
      <vt:lpstr>競合財務比較 (直近年度)</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2011-03-09T04:55:14Z</dcterms:created>
  <dcterms:modified xsi:type="dcterms:W3CDTF">2022-09-01T07:39:53Z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0x01010026BD59BF5CF9964FB6B649148A65FB44</vt:lpwstr>
  </property>
</Properties>
</file>