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3.xml" ContentType="application/vnd.ms-excel.timelin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4.xml" ContentType="application/vnd.ms-excel.timelin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jacobmoriones/Pictures/"/>
    </mc:Choice>
  </mc:AlternateContent>
  <xr:revisionPtr revIDLastSave="0" documentId="13_ncr:1_{DD074EBF-73B3-824B-B164-BD891B0045AD}" xr6:coauthVersionLast="47" xr6:coauthVersionMax="47" xr10:uidLastSave="{00000000-0000-0000-0000-000000000000}"/>
  <workbookProtection lockStructure="1"/>
  <bookViews>
    <workbookView xWindow="0" yWindow="0" windowWidth="28800" windowHeight="18000" xr2:uid="{6A708A2A-D59C-4047-8BC1-F857B3A8D845}"/>
  </bookViews>
  <sheets>
    <sheet name="Sales 2024" sheetId="1" r:id="rId1"/>
    <sheet name="Store Pivot" sheetId="4" r:id="rId2"/>
    <sheet name="Category Pivot" sheetId="5" r:id="rId3"/>
    <sheet name="Date Pivot" sheetId="6" r:id="rId4"/>
    <sheet name="Brand Pivot" sheetId="8" r:id="rId5"/>
    <sheet name="Size Pivot" sheetId="7" r:id="rId6"/>
    <sheet name="Tithes" sheetId="3" state="hidden" r:id="rId7"/>
  </sheets>
  <definedNames>
    <definedName name="NativeTimeline_Sold_Date">#N/A</definedName>
    <definedName name="NativeTimeline_Sold_Date1">#N/A</definedName>
    <definedName name="NativeTimeline_Sold_Date2">#N/A</definedName>
    <definedName name="NativeTimeline_Sold_Date3">#N/A</definedName>
    <definedName name="Slicer_Purchased_From">#N/A</definedName>
    <definedName name="Slicer_Purchased_From1">#N/A</definedName>
    <definedName name="Slicer_Purchased_From2">#N/A</definedName>
    <definedName name="Slicer_Purchased_From3">#N/A</definedName>
    <definedName name="Slicer_Purchased_From4">#N/A</definedName>
    <definedName name="Slicer_Subcategory">#N/A</definedName>
    <definedName name="Slicer_Subcategory1">#N/A</definedName>
    <definedName name="Slicer_Subcategory2">#N/A</definedName>
    <definedName name="Slicer_Subcategory3">#N/A</definedName>
    <definedName name="Slicer_Subcategory4">#N/A</definedName>
  </definedNames>
  <calcPr calcId="191029"/>
  <pivotCaches>
    <pivotCache cacheId="1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 r:id="rId19"/>
        <x15:timelineCacheRef r:id="rId20"/>
      </x15:timelineCacheRefs>
    </ext>
    <ext xmlns:x15="http://schemas.microsoft.com/office/spreadsheetml/2010/11/main" uri="{46BE6895-7355-4a93-B00E-2C351335B9C9}">
      <x15:slicerCaches xmlns:x14="http://schemas.microsoft.com/office/spreadsheetml/2009/9/main">
        <x14:slicerCache r:id="rId21"/>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 i="1" l="1"/>
  <c r="M25"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Q309" i="1"/>
  <c r="Q310" i="1"/>
  <c r="Q311" i="1"/>
  <c r="Q312" i="1"/>
  <c r="Q313" i="1"/>
  <c r="Q314" i="1"/>
  <c r="Q315" i="1"/>
  <c r="Q316" i="1"/>
  <c r="Q317" i="1"/>
  <c r="Q318" i="1"/>
  <c r="Q319" i="1"/>
  <c r="Q320" i="1"/>
  <c r="Q321" i="1"/>
  <c r="Q322" i="1"/>
  <c r="Q323" i="1"/>
  <c r="M309" i="1"/>
  <c r="M310" i="1"/>
  <c r="M311" i="1"/>
  <c r="M312" i="1"/>
  <c r="M313" i="1"/>
  <c r="M314" i="1"/>
  <c r="M315" i="1"/>
  <c r="M316" i="1"/>
  <c r="M317" i="1"/>
  <c r="M318" i="1"/>
  <c r="M319" i="1"/>
  <c r="M320" i="1"/>
  <c r="M321" i="1"/>
  <c r="M322" i="1"/>
  <c r="M323" i="1"/>
  <c r="M324" i="1"/>
  <c r="M325"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M286" i="1"/>
  <c r="M287" i="1"/>
  <c r="M288" i="1"/>
  <c r="M289" i="1"/>
  <c r="M290" i="1"/>
  <c r="M291" i="1"/>
  <c r="M292" i="1"/>
  <c r="M293" i="1"/>
  <c r="M294" i="1"/>
  <c r="M295" i="1"/>
  <c r="M296" i="1"/>
  <c r="M297" i="1"/>
  <c r="M298" i="1"/>
  <c r="M299" i="1"/>
  <c r="M300" i="1"/>
  <c r="M301" i="1"/>
  <c r="M302" i="1"/>
  <c r="M303" i="1"/>
  <c r="M304" i="1"/>
  <c r="M305" i="1"/>
  <c r="M306" i="1"/>
  <c r="M307" i="1"/>
  <c r="M308" i="1"/>
  <c r="M278" i="1"/>
  <c r="M279" i="1"/>
  <c r="M280" i="1"/>
  <c r="M281" i="1"/>
  <c r="M282" i="1"/>
  <c r="M283" i="1"/>
  <c r="M284" i="1"/>
  <c r="M285" i="1"/>
  <c r="M267" i="1"/>
  <c r="M268" i="1"/>
  <c r="M269" i="1"/>
  <c r="M270" i="1"/>
  <c r="M271" i="1"/>
  <c r="M272" i="1"/>
  <c r="M273" i="1"/>
  <c r="M274" i="1"/>
  <c r="M275" i="1"/>
  <c r="M276" i="1"/>
  <c r="M277" i="1"/>
  <c r="C13" i="3"/>
  <c r="D13" i="3" s="1"/>
  <c r="C4" i="3"/>
  <c r="D4" i="3" s="1"/>
  <c r="C12" i="3" l="1"/>
  <c r="D12" i="3" s="1"/>
  <c r="C14" i="3"/>
  <c r="D14" i="3" s="1"/>
  <c r="C15" i="3"/>
  <c r="D15" i="3" s="1"/>
  <c r="C11" i="3"/>
  <c r="D11" i="3" s="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139"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6" i="1"/>
  <c r="M265" i="1"/>
  <c r="Q137" i="1"/>
  <c r="Q138" i="1"/>
  <c r="M138" i="1"/>
  <c r="M137" i="1"/>
  <c r="C8" i="3" l="1"/>
  <c r="D8" i="3" s="1"/>
  <c r="C10" i="3"/>
  <c r="D10" i="3" s="1"/>
  <c r="C9" i="3"/>
  <c r="D9" i="3" s="1"/>
  <c r="Q126" i="1"/>
  <c r="Q127" i="1"/>
  <c r="Q128" i="1"/>
  <c r="Q129" i="1"/>
  <c r="Q130" i="1"/>
  <c r="Q131" i="1"/>
  <c r="Q132" i="1"/>
  <c r="Q133" i="1"/>
  <c r="Q134" i="1"/>
  <c r="M126" i="1"/>
  <c r="M127" i="1"/>
  <c r="M128" i="1"/>
  <c r="M129" i="1"/>
  <c r="M130" i="1"/>
  <c r="M131" i="1"/>
  <c r="M132" i="1"/>
  <c r="M133" i="1"/>
  <c r="Q116" i="1"/>
  <c r="Q117" i="1"/>
  <c r="Q118" i="1"/>
  <c r="Q119" i="1"/>
  <c r="Q120" i="1"/>
  <c r="M116" i="1"/>
  <c r="M117" i="1"/>
  <c r="M118" i="1"/>
  <c r="M119" i="1"/>
  <c r="M120" i="1"/>
  <c r="Q111" i="1"/>
  <c r="Q112" i="1"/>
  <c r="Q113" i="1"/>
  <c r="Q114" i="1"/>
  <c r="Q115" i="1"/>
  <c r="Q121" i="1"/>
  <c r="Q122" i="1"/>
  <c r="M111" i="1"/>
  <c r="M112" i="1"/>
  <c r="M113" i="1"/>
  <c r="M114" i="1"/>
  <c r="M115" i="1"/>
  <c r="M121" i="1"/>
  <c r="M122" i="1"/>
  <c r="Q93" i="1"/>
  <c r="Q94" i="1"/>
  <c r="Q95" i="1"/>
  <c r="Q96" i="1"/>
  <c r="Q97" i="1"/>
  <c r="Q98" i="1"/>
  <c r="Q99" i="1"/>
  <c r="Q100" i="1"/>
  <c r="Q101" i="1"/>
  <c r="Q102" i="1"/>
  <c r="Q103" i="1"/>
  <c r="Q104" i="1"/>
  <c r="Q105" i="1"/>
  <c r="Q106" i="1"/>
  <c r="Q107" i="1"/>
  <c r="Q108" i="1"/>
  <c r="Q109" i="1"/>
  <c r="Q110" i="1"/>
  <c r="Q123" i="1"/>
  <c r="Q124" i="1"/>
  <c r="Q125" i="1"/>
  <c r="Q135" i="1"/>
  <c r="Q136" i="1"/>
  <c r="M93" i="1"/>
  <c r="M94" i="1"/>
  <c r="M95" i="1"/>
  <c r="M96" i="1"/>
  <c r="M97" i="1"/>
  <c r="M98" i="1"/>
  <c r="M99" i="1"/>
  <c r="M100" i="1"/>
  <c r="M101" i="1"/>
  <c r="M102" i="1"/>
  <c r="M103" i="1"/>
  <c r="M104" i="1"/>
  <c r="M105" i="1"/>
  <c r="M106" i="1"/>
  <c r="M107" i="1"/>
  <c r="M108" i="1"/>
  <c r="M109" i="1"/>
  <c r="M110" i="1"/>
  <c r="M123" i="1"/>
  <c r="M124" i="1"/>
  <c r="M125" i="1"/>
  <c r="M134" i="1"/>
  <c r="M135" i="1"/>
  <c r="M136" i="1"/>
  <c r="Q77" i="1"/>
  <c r="Q78" i="1"/>
  <c r="Q79" i="1"/>
  <c r="Q80" i="1"/>
  <c r="Q81" i="1"/>
  <c r="Q82" i="1"/>
  <c r="Q83" i="1"/>
  <c r="Q84" i="1"/>
  <c r="Q85" i="1"/>
  <c r="Q86" i="1"/>
  <c r="Q87" i="1"/>
  <c r="Q88" i="1"/>
  <c r="Q89" i="1"/>
  <c r="Q90" i="1"/>
  <c r="Q91" i="1"/>
  <c r="Q92" i="1"/>
  <c r="M77" i="1"/>
  <c r="M78" i="1"/>
  <c r="M79" i="1"/>
  <c r="M80" i="1"/>
  <c r="M81" i="1"/>
  <c r="M82" i="1"/>
  <c r="M83" i="1"/>
  <c r="M84" i="1"/>
  <c r="M85" i="1"/>
  <c r="M86" i="1"/>
  <c r="M87" i="1"/>
  <c r="M88" i="1"/>
  <c r="M89" i="1"/>
  <c r="M90" i="1"/>
  <c r="M91" i="1"/>
  <c r="M92" i="1"/>
  <c r="Q68" i="1"/>
  <c r="Q69" i="1"/>
  <c r="Q70" i="1"/>
  <c r="Q71" i="1"/>
  <c r="Q72" i="1"/>
  <c r="Q73" i="1"/>
  <c r="Q74" i="1"/>
  <c r="M68" i="1"/>
  <c r="M69" i="1"/>
  <c r="M70" i="1"/>
  <c r="M71" i="1"/>
  <c r="M72" i="1"/>
  <c r="M73" i="1"/>
  <c r="M74" i="1"/>
  <c r="Q75" i="1"/>
  <c r="Q76" i="1"/>
  <c r="M75" i="1"/>
  <c r="M76" i="1"/>
  <c r="Q66" i="1"/>
  <c r="Q67" i="1"/>
  <c r="M67" i="1"/>
  <c r="Q62" i="1"/>
  <c r="Q63" i="1"/>
  <c r="Q64" i="1"/>
  <c r="Q65" i="1"/>
  <c r="M63" i="1"/>
  <c r="M64" i="1"/>
  <c r="M65" i="1"/>
  <c r="M62" i="1"/>
  <c r="Q32" i="1"/>
  <c r="M32" i="1"/>
  <c r="Q46" i="1"/>
  <c r="M46" i="1"/>
  <c r="Q55" i="1"/>
  <c r="M55" i="1"/>
  <c r="Q53" i="1"/>
  <c r="M53" i="1"/>
  <c r="Q50" i="1"/>
  <c r="M50" i="1"/>
  <c r="Q27" i="1"/>
  <c r="M27" i="1"/>
  <c r="Q23" i="1"/>
  <c r="M23" i="1"/>
  <c r="M22" i="1"/>
  <c r="Q45" i="1"/>
  <c r="M45" i="1"/>
  <c r="Q59" i="1"/>
  <c r="Q60" i="1"/>
  <c r="Q61" i="1"/>
  <c r="Q58" i="1"/>
  <c r="Q43" i="1"/>
  <c r="M43" i="1"/>
  <c r="Q54" i="1"/>
  <c r="M54" i="1"/>
  <c r="Q52" i="1"/>
  <c r="M52" i="1"/>
  <c r="Q57" i="1"/>
  <c r="M57" i="1"/>
  <c r="Q56" i="1"/>
  <c r="M56" i="1"/>
  <c r="Q29" i="1"/>
  <c r="M29" i="1"/>
  <c r="Q49" i="1"/>
  <c r="M49" i="1"/>
  <c r="Q51" i="1"/>
  <c r="M51" i="1"/>
  <c r="M59" i="1"/>
  <c r="M60" i="1"/>
  <c r="M58" i="1"/>
  <c r="M61" i="1"/>
  <c r="M66" i="1"/>
  <c r="Q20" i="1"/>
  <c r="M20" i="1"/>
  <c r="Q48" i="1"/>
  <c r="M48" i="1"/>
  <c r="Q30" i="1"/>
  <c r="M30" i="1"/>
  <c r="Q42" i="1"/>
  <c r="M42" i="1"/>
  <c r="Q16" i="1"/>
  <c r="M16" i="1"/>
  <c r="Q44" i="1"/>
  <c r="M44" i="1"/>
  <c r="Q13" i="1"/>
  <c r="Q14" i="1"/>
  <c r="Q15" i="1"/>
  <c r="Q47" i="1"/>
  <c r="M47" i="1"/>
  <c r="Q17" i="1"/>
  <c r="M17" i="1"/>
  <c r="Q36" i="1"/>
  <c r="M36" i="1"/>
  <c r="Q24" i="1"/>
  <c r="M24" i="1"/>
  <c r="Q41" i="1"/>
  <c r="M41" i="1"/>
  <c r="Q40" i="1"/>
  <c r="M40" i="1"/>
  <c r="Q39" i="1"/>
  <c r="M39" i="1"/>
  <c r="Q37" i="1"/>
  <c r="M37" i="1"/>
  <c r="Q28" i="1"/>
  <c r="M28" i="1"/>
  <c r="Q35" i="1"/>
  <c r="M35" i="1"/>
  <c r="Q22" i="1"/>
  <c r="C7" i="3" l="1"/>
  <c r="D7" i="3" s="1"/>
  <c r="Q38" i="1"/>
  <c r="M38" i="1"/>
  <c r="M13" i="1"/>
  <c r="M14" i="1"/>
  <c r="M15" i="1"/>
  <c r="M18" i="1"/>
  <c r="M19" i="1"/>
  <c r="M21" i="1"/>
  <c r="M26" i="1"/>
  <c r="M31" i="1"/>
  <c r="M33" i="1"/>
  <c r="M34" i="1"/>
  <c r="Q34" i="1"/>
  <c r="Q31" i="1"/>
  <c r="Q21" i="1"/>
  <c r="Q33" i="1"/>
  <c r="Q26" i="1"/>
  <c r="Q18" i="1"/>
  <c r="Q19" i="1"/>
  <c r="C6" i="3" l="1"/>
  <c r="D6" i="3" s="1"/>
  <c r="C5" i="3"/>
  <c r="D5" i="3" s="1"/>
  <c r="Q353" i="1"/>
  <c r="D16" i="3" l="1"/>
  <c r="C16" i="3"/>
</calcChain>
</file>

<file path=xl/sharedStrings.xml><?xml version="1.0" encoding="utf-8"?>
<sst xmlns="http://schemas.openxmlformats.org/spreadsheetml/2006/main" count="2608" uniqueCount="229">
  <si>
    <t>@moriojac</t>
  </si>
  <si>
    <t>Category</t>
  </si>
  <si>
    <t>Subcategory</t>
  </si>
  <si>
    <t>Bottom</t>
  </si>
  <si>
    <t>Pants</t>
  </si>
  <si>
    <t>Brand</t>
  </si>
  <si>
    <t>Dickies</t>
  </si>
  <si>
    <t>Bought Price</t>
  </si>
  <si>
    <t>Listed Date</t>
  </si>
  <si>
    <t>Color</t>
  </si>
  <si>
    <t>Grey</t>
  </si>
  <si>
    <t>Purchased From</t>
  </si>
  <si>
    <t>Goodwill Bins</t>
  </si>
  <si>
    <t>Listed Price</t>
  </si>
  <si>
    <t>Sold Status</t>
  </si>
  <si>
    <t>SOLD</t>
  </si>
  <si>
    <t>Sold Date</t>
  </si>
  <si>
    <t>Sold Price</t>
  </si>
  <si>
    <t>Shipping</t>
  </si>
  <si>
    <t>Top</t>
  </si>
  <si>
    <t>Shirt</t>
  </si>
  <si>
    <t>Bella's Voice</t>
  </si>
  <si>
    <t>Profit</t>
  </si>
  <si>
    <t>Hoodie</t>
  </si>
  <si>
    <t>Carhartt</t>
  </si>
  <si>
    <t>Black</t>
  </si>
  <si>
    <t>Total Payout</t>
  </si>
  <si>
    <t>Size</t>
  </si>
  <si>
    <t>30x30</t>
  </si>
  <si>
    <t>Small</t>
  </si>
  <si>
    <t>Large</t>
  </si>
  <si>
    <t>Crewneck</t>
  </si>
  <si>
    <t>Lee Sport</t>
  </si>
  <si>
    <t>Value Village</t>
  </si>
  <si>
    <t>Track Pants</t>
  </si>
  <si>
    <t>Nike</t>
  </si>
  <si>
    <t>Tan</t>
  </si>
  <si>
    <t>31x32</t>
  </si>
  <si>
    <t>Jacket</t>
  </si>
  <si>
    <t>N/A</t>
  </si>
  <si>
    <t>Brown</t>
  </si>
  <si>
    <t>Adidas</t>
  </si>
  <si>
    <t>Purple</t>
  </si>
  <si>
    <t>Medium</t>
  </si>
  <si>
    <t>Hello Kitty</t>
  </si>
  <si>
    <t>White</t>
  </si>
  <si>
    <t>Home</t>
  </si>
  <si>
    <t>St. Vincet de Paul</t>
  </si>
  <si>
    <t>Extra Large</t>
  </si>
  <si>
    <t>Reebok</t>
  </si>
  <si>
    <t>36x32</t>
  </si>
  <si>
    <t>Calvin Klein</t>
  </si>
  <si>
    <t>Columbia</t>
  </si>
  <si>
    <t>Jeans</t>
  </si>
  <si>
    <t>Levis</t>
  </si>
  <si>
    <t>Blue</t>
  </si>
  <si>
    <t>34x30</t>
  </si>
  <si>
    <t>NFL</t>
  </si>
  <si>
    <t>Helping Hands</t>
  </si>
  <si>
    <t>Total</t>
  </si>
  <si>
    <t>Champion</t>
  </si>
  <si>
    <t>Sweat Pants</t>
  </si>
  <si>
    <t>Aberocrombie</t>
  </si>
  <si>
    <t>Sweater</t>
  </si>
  <si>
    <t>Starter</t>
  </si>
  <si>
    <t>Long Sleeve</t>
  </si>
  <si>
    <t>Red</t>
  </si>
  <si>
    <t>Team Champ</t>
  </si>
  <si>
    <t>Bape</t>
  </si>
  <si>
    <t>Gildan</t>
  </si>
  <si>
    <t>St. Johns Bay</t>
  </si>
  <si>
    <t>Mastermind JPN</t>
  </si>
  <si>
    <t>Shoes</t>
  </si>
  <si>
    <t xml:space="preserve">Days Live </t>
  </si>
  <si>
    <t>Other</t>
  </si>
  <si>
    <t>Primitive</t>
  </si>
  <si>
    <t>Terriroty Ahead</t>
  </si>
  <si>
    <t>32x32</t>
  </si>
  <si>
    <t>Goodwill Racks</t>
  </si>
  <si>
    <t>Shein</t>
  </si>
  <si>
    <t>Russell</t>
  </si>
  <si>
    <t>Psycho Bunny</t>
  </si>
  <si>
    <t>Plaid</t>
  </si>
  <si>
    <t>Depop</t>
  </si>
  <si>
    <t>Under Armour</t>
  </si>
  <si>
    <t>Faded Glory</t>
  </si>
  <si>
    <t>Olive</t>
  </si>
  <si>
    <t>28x30</t>
  </si>
  <si>
    <t>Old Navy</t>
  </si>
  <si>
    <t>RetroFit</t>
  </si>
  <si>
    <t>Extra Small</t>
  </si>
  <si>
    <t>Disney</t>
  </si>
  <si>
    <t>Navy</t>
  </si>
  <si>
    <t>Alstyle Apparel</t>
  </si>
  <si>
    <t>Max</t>
  </si>
  <si>
    <t>Grand Total</t>
  </si>
  <si>
    <t>Sum of Profit</t>
  </si>
  <si>
    <t>Total Sold</t>
  </si>
  <si>
    <t>Store</t>
  </si>
  <si>
    <t>Fox</t>
  </si>
  <si>
    <t>Jeezers</t>
  </si>
  <si>
    <t>Cream</t>
  </si>
  <si>
    <t>Jersey</t>
  </si>
  <si>
    <t>No Boundaries</t>
  </si>
  <si>
    <t xml:space="preserve">Black </t>
  </si>
  <si>
    <t>Sport Tek</t>
  </si>
  <si>
    <t>Real Tree</t>
  </si>
  <si>
    <t>Footwear</t>
  </si>
  <si>
    <t>Vans</t>
  </si>
  <si>
    <t>Extra Extra Small</t>
  </si>
  <si>
    <t>Gap</t>
  </si>
  <si>
    <t>Yellow</t>
  </si>
  <si>
    <t>Zion</t>
  </si>
  <si>
    <t>Month(s)</t>
  </si>
  <si>
    <t>Tithe</t>
  </si>
  <si>
    <t>Tithes 2024</t>
  </si>
  <si>
    <t>Cabelas</t>
  </si>
  <si>
    <t>Tek Gear</t>
  </si>
  <si>
    <t>Mossy Oak</t>
  </si>
  <si>
    <t>Pink</t>
  </si>
  <si>
    <t>Lee</t>
  </si>
  <si>
    <t>34x31</t>
  </si>
  <si>
    <t>NIke</t>
  </si>
  <si>
    <t>Joe Boxer</t>
  </si>
  <si>
    <t>Everlast</t>
  </si>
  <si>
    <t>BDG</t>
  </si>
  <si>
    <t>25x30</t>
  </si>
  <si>
    <t>Shorts</t>
  </si>
  <si>
    <t>JNCO</t>
  </si>
  <si>
    <t>Champs</t>
  </si>
  <si>
    <t>Camo</t>
  </si>
  <si>
    <t>30x32</t>
  </si>
  <si>
    <t>Canyon River</t>
  </si>
  <si>
    <t>Deseret Industries</t>
  </si>
  <si>
    <t>Uggs</t>
  </si>
  <si>
    <t>36x34</t>
  </si>
  <si>
    <t>Feb</t>
  </si>
  <si>
    <t>Mar</t>
  </si>
  <si>
    <t>Apr</t>
  </si>
  <si>
    <t>May</t>
  </si>
  <si>
    <t>Month</t>
  </si>
  <si>
    <t>Jun</t>
  </si>
  <si>
    <t>Average Profit</t>
  </si>
  <si>
    <t>OVB</t>
  </si>
  <si>
    <t>Green</t>
  </si>
  <si>
    <t>Billionaire Boys Club</t>
  </si>
  <si>
    <t>Ben Davis</t>
  </si>
  <si>
    <t>32x34</t>
  </si>
  <si>
    <t>Jordan</t>
  </si>
  <si>
    <t>Multi</t>
  </si>
  <si>
    <t>Territory Ahead</t>
  </si>
  <si>
    <t>Orange</t>
  </si>
  <si>
    <t>January</t>
  </si>
  <si>
    <t>February</t>
  </si>
  <si>
    <t>March</t>
  </si>
  <si>
    <t>April</t>
  </si>
  <si>
    <t>June</t>
  </si>
  <si>
    <t>July</t>
  </si>
  <si>
    <t>August</t>
  </si>
  <si>
    <t>September</t>
  </si>
  <si>
    <t>October</t>
  </si>
  <si>
    <t>November</t>
  </si>
  <si>
    <t>December</t>
  </si>
  <si>
    <t>Tithe %</t>
  </si>
  <si>
    <t>PBX Pro</t>
  </si>
  <si>
    <t>Supreme</t>
  </si>
  <si>
    <t>Maroon</t>
  </si>
  <si>
    <t>Bare</t>
  </si>
  <si>
    <t>Aeropostale</t>
  </si>
  <si>
    <t>Merona</t>
  </si>
  <si>
    <t>34x32</t>
  </si>
  <si>
    <t>Derek Heart</t>
  </si>
  <si>
    <t>Polo</t>
  </si>
  <si>
    <t>Blue Canyon</t>
  </si>
  <si>
    <t>Name It</t>
  </si>
  <si>
    <t>22x27</t>
  </si>
  <si>
    <t>Rusty</t>
  </si>
  <si>
    <t>PrettyLittleThing</t>
  </si>
  <si>
    <t>Wilson</t>
  </si>
  <si>
    <t>Hugo Boss</t>
  </si>
  <si>
    <t>26x29</t>
  </si>
  <si>
    <t>Soffe</t>
  </si>
  <si>
    <t>Olympics</t>
  </si>
  <si>
    <t>Hanes</t>
  </si>
  <si>
    <t>30x27</t>
  </si>
  <si>
    <t>Wrangler</t>
  </si>
  <si>
    <t>29x30</t>
  </si>
  <si>
    <t>G.H. Bass</t>
  </si>
  <si>
    <t>Dockers</t>
  </si>
  <si>
    <t>29x29</t>
  </si>
  <si>
    <t>Timberland</t>
  </si>
  <si>
    <t>Fox Racing</t>
  </si>
  <si>
    <t>Skin</t>
  </si>
  <si>
    <t>Gear</t>
  </si>
  <si>
    <t>7 For All Mankind</t>
  </si>
  <si>
    <t>24x27</t>
  </si>
  <si>
    <t>Rocawear</t>
  </si>
  <si>
    <t>Target</t>
  </si>
  <si>
    <t>Doc Martens</t>
  </si>
  <si>
    <t>Express</t>
  </si>
  <si>
    <t>BCBG</t>
  </si>
  <si>
    <t>Fruit of the Loom</t>
  </si>
  <si>
    <t>Umbro</t>
  </si>
  <si>
    <t>34x34</t>
  </si>
  <si>
    <t>27x30</t>
  </si>
  <si>
    <t>Big Dogs</t>
  </si>
  <si>
    <t>LMS Sports</t>
  </si>
  <si>
    <t>Zara</t>
  </si>
  <si>
    <t>24x29</t>
  </si>
  <si>
    <t>New Balance</t>
  </si>
  <si>
    <t>Puma</t>
  </si>
  <si>
    <t>Eddie Bauer</t>
  </si>
  <si>
    <t>Extra Extra Large</t>
  </si>
  <si>
    <t>Fila</t>
  </si>
  <si>
    <t>Eastbay</t>
  </si>
  <si>
    <t>Jul</t>
  </si>
  <si>
    <t>Aug</t>
  </si>
  <si>
    <t>Sep</t>
  </si>
  <si>
    <t>Oct</t>
  </si>
  <si>
    <t>Nov</t>
  </si>
  <si>
    <t>Dec</t>
  </si>
  <si>
    <t>Sale #</t>
  </si>
  <si>
    <t>Brand (Top 10)</t>
  </si>
  <si>
    <t>Jan</t>
  </si>
  <si>
    <t>Bottom Total</t>
  </si>
  <si>
    <t>Top Total</t>
  </si>
  <si>
    <t>Total Profit</t>
  </si>
  <si>
    <t>Footwear Total</t>
  </si>
  <si>
    <t>Depop 2024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</si>
</sst>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m/d/yyyy"/>
  </numFmts>
  <fonts count="10" x14ac:knownFonts="1">
    <font>
      <sz val="11"/>
      <color theme="1"/>
      <name val="Impact"/>
      <family val="2"/>
      <scheme val="minor"/>
    </font>
    <font>
      <sz val="12"/>
      <color theme="1"/>
      <name val="Impact"/>
      <family val="2"/>
      <scheme val="minor"/>
    </font>
    <font>
      <sz val="11"/>
      <color theme="1"/>
      <name val="Impact"/>
      <family val="2"/>
      <scheme val="minor"/>
    </font>
    <font>
      <b/>
      <sz val="11"/>
      <color theme="1"/>
      <name val="Impact"/>
      <family val="2"/>
      <scheme val="minor"/>
    </font>
    <font>
      <sz val="26"/>
      <color theme="1"/>
      <name val="Impact"/>
      <family val="2"/>
      <scheme val="minor"/>
    </font>
    <font>
      <sz val="26"/>
      <color theme="8"/>
      <name val="Impact"/>
      <family val="2"/>
      <scheme val="minor"/>
    </font>
    <font>
      <sz val="11"/>
      <color theme="9"/>
      <name val="Impact"/>
      <family val="2"/>
      <scheme val="minor"/>
    </font>
    <font>
      <b/>
      <sz val="15"/>
      <color theme="3"/>
      <name val="Impact"/>
      <family val="2"/>
      <scheme val="minor"/>
    </font>
    <font>
      <b/>
      <sz val="12"/>
      <color theme="1"/>
      <name val="Impact"/>
      <family val="2"/>
      <scheme val="minor"/>
    </font>
    <font>
      <sz val="8"/>
      <name val="Impact"/>
      <family val="2"/>
      <scheme val="minor"/>
    </font>
  </fonts>
  <fills count="4">
    <fill>
      <patternFill patternType="none"/>
    </fill>
    <fill>
      <patternFill patternType="gray125"/>
    </fill>
    <fill>
      <patternFill patternType="solid">
        <fgColor theme="8" tint="0.59999389629810485"/>
        <bgColor indexed="65"/>
      </patternFill>
    </fill>
    <fill>
      <patternFill patternType="solid">
        <fgColor theme="6" tint="0.59999389629810485"/>
        <bgColor indexed="65"/>
      </patternFill>
    </fill>
  </fills>
  <borders count="3">
    <border>
      <left/>
      <right/>
      <top/>
      <bottom/>
      <diagonal/>
    </border>
    <border>
      <left/>
      <right/>
      <top/>
      <bottom style="thick">
        <color theme="4"/>
      </bottom>
      <diagonal/>
    </border>
    <border>
      <left/>
      <right/>
      <top style="thin">
        <color theme="4"/>
      </top>
      <bottom style="double">
        <color theme="4"/>
      </bottom>
      <diagonal/>
    </border>
  </borders>
  <cellStyleXfs count="6">
    <xf numFmtId="0" fontId="0" fillId="0" borderId="0"/>
    <xf numFmtId="44" fontId="2" fillId="0" borderId="0" applyFont="0" applyFill="0" applyBorder="0" applyAlignment="0" applyProtection="0"/>
    <xf numFmtId="0" fontId="7" fillId="0" borderId="1" applyNumberFormat="0" applyFill="0" applyAlignment="0" applyProtection="0"/>
    <xf numFmtId="0" fontId="2" fillId="2" borderId="0" applyNumberFormat="0" applyBorder="0" applyAlignment="0" applyProtection="0"/>
    <xf numFmtId="0" fontId="8" fillId="0" borderId="2" applyNumberFormat="0" applyFill="0" applyAlignment="0" applyProtection="0"/>
    <xf numFmtId="0" fontId="1" fillId="3" borderId="0" applyNumberFormat="0" applyBorder="0" applyAlignment="0" applyProtection="0"/>
  </cellStyleXfs>
  <cellXfs count="27">
    <xf numFmtId="0" fontId="0" fillId="0" borderId="0" xfId="0"/>
    <xf numFmtId="0" fontId="4" fillId="0" borderId="0" xfId="0" applyFont="1"/>
    <xf numFmtId="44" fontId="4" fillId="0" borderId="0" xfId="1" applyFont="1" applyAlignment="1"/>
    <xf numFmtId="44" fontId="0" fillId="0" borderId="0" xfId="1" applyFont="1"/>
    <xf numFmtId="14" fontId="0" fillId="0" borderId="0" xfId="0" applyNumberFormat="1"/>
    <xf numFmtId="14" fontId="4" fillId="0" borderId="0" xfId="0" applyNumberFormat="1" applyFont="1"/>
    <xf numFmtId="0" fontId="5" fillId="0" borderId="0" xfId="0" applyFont="1"/>
    <xf numFmtId="0" fontId="6" fillId="0" borderId="0" xfId="0" applyFont="1"/>
    <xf numFmtId="0" fontId="6" fillId="0" borderId="0" xfId="0" applyFont="1" applyAlignment="1">
      <alignment horizontal="left"/>
    </xf>
    <xf numFmtId="44" fontId="4" fillId="0" borderId="0" xfId="0" applyNumberFormat="1" applyFont="1"/>
    <xf numFmtId="44" fontId="0" fillId="0" borderId="0" xfId="0" applyNumberFormat="1"/>
    <xf numFmtId="0" fontId="3" fillId="0" borderId="0" xfId="0" applyFont="1" applyAlignment="1">
      <alignment horizontal="center"/>
    </xf>
    <xf numFmtId="44" fontId="3" fillId="0" borderId="0" xfId="1" applyFont="1" applyAlignment="1">
      <alignment horizontal="center"/>
    </xf>
    <xf numFmtId="14" fontId="3" fillId="0" borderId="0" xfId="0" applyNumberFormat="1" applyFont="1" applyAlignment="1">
      <alignment horizontal="center"/>
    </xf>
    <xf numFmtId="44" fontId="3" fillId="0" borderId="0" xfId="0" applyNumberFormat="1" applyFont="1" applyAlignment="1">
      <alignment horizontal="center"/>
    </xf>
    <xf numFmtId="0" fontId="0" fillId="0" borderId="0" xfId="0" applyAlignment="1">
      <alignment horizontal="left"/>
    </xf>
    <xf numFmtId="0" fontId="0" fillId="0" borderId="0" xfId="0" pivotButton="1"/>
    <xf numFmtId="164" fontId="0" fillId="0" borderId="0" xfId="0" applyNumberFormat="1"/>
    <xf numFmtId="0" fontId="2" fillId="2" borderId="0" xfId="3"/>
    <xf numFmtId="165" fontId="0" fillId="0" borderId="0" xfId="0" applyNumberFormat="1"/>
    <xf numFmtId="0" fontId="8" fillId="0" borderId="2" xfId="4"/>
    <xf numFmtId="44" fontId="8" fillId="0" borderId="2" xfId="4" applyNumberFormat="1"/>
    <xf numFmtId="0" fontId="1" fillId="3" borderId="0" xfId="5"/>
    <xf numFmtId="9" fontId="1" fillId="3" borderId="0" xfId="5" applyNumberFormat="1"/>
    <xf numFmtId="0" fontId="0" fillId="0" borderId="0" xfId="0" applyAlignment="1">
      <alignment horizontal="left" indent="1"/>
    </xf>
    <xf numFmtId="0" fontId="7" fillId="0" borderId="1" xfId="2" applyAlignment="1">
      <alignment horizontal="center"/>
    </xf>
    <xf numFmtId="0" fontId="0" fillId="0" borderId="0" xfId="0" applyNumberFormat="1"/>
  </cellXfs>
  <cellStyles count="6">
    <cellStyle name="40% - Accent3" xfId="5" builtinId="39"/>
    <cellStyle name="40% - Accent5" xfId="3" builtinId="47"/>
    <cellStyle name="Currency" xfId="1" builtinId="4"/>
    <cellStyle name="Heading 1" xfId="2" builtinId="16"/>
    <cellStyle name="Normal" xfId="0" builtinId="0"/>
    <cellStyle name="Total" xfId="4" builtinId="25"/>
  </cellStyles>
  <dxfs count="13">
    <dxf>
      <numFmt numFmtId="34" formatCode="_(&quot;$&quot;* #,##0.00_);_(&quot;$&quot;* \(#,##0.00\);_(&quot;$&quot;* &quot;-&quot;??_);_(@_)"/>
    </dxf>
    <dxf>
      <font>
        <color rgb="FF9C0006"/>
      </font>
      <fill>
        <patternFill>
          <bgColor rgb="FFFFC7CE"/>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65" formatCode="m/d/yyyy"/>
    </dxf>
    <dxf>
      <numFmt numFmtId="34" formatCode="_(&quot;$&quot;* #,##0.00_);_(&quot;$&quot;* \(#,##0.00\);_(&quot;$&quot;* &quot;-&quot;??_);_(@_)"/>
    </dxf>
    <dxf>
      <numFmt numFmtId="165" formatCode="m/d/yyyy"/>
    </dxf>
    <dxf>
      <font>
        <b val="0"/>
        <i val="0"/>
        <strike val="0"/>
        <condense val="0"/>
        <extend val="0"/>
        <outline val="0"/>
        <shadow val="0"/>
        <u val="none"/>
        <vertAlign val="baseline"/>
        <sz val="11"/>
        <color theme="1"/>
        <name val="Impact"/>
        <family val="2"/>
        <scheme val="minor"/>
      </font>
    </dxf>
    <dxf>
      <font>
        <b val="0"/>
        <i val="0"/>
        <strike val="0"/>
        <condense val="0"/>
        <extend val="0"/>
        <outline val="0"/>
        <shadow val="0"/>
        <u val="none"/>
        <vertAlign val="baseline"/>
        <sz val="11"/>
        <color theme="1"/>
        <name val="Impact"/>
        <family val="2"/>
        <scheme val="minor"/>
      </font>
      <numFmt numFmtId="34" formatCode="_(&quot;$&quot;* #,##0.00_);_(&quot;$&quot;* \(#,##0.00\);_(&quot;$&quot;* &quot;-&quot;??_);_(@_)"/>
    </dxf>
    <dxf>
      <font>
        <b/>
        <i val="0"/>
        <strike val="0"/>
        <condense val="0"/>
        <extend val="0"/>
        <outline val="0"/>
        <shadow val="0"/>
        <u val="none"/>
        <vertAlign val="baseline"/>
        <sz val="11"/>
        <color theme="1"/>
        <name val="Impact"/>
        <family val="2"/>
        <scheme val="minor"/>
      </font>
      <numFmt numFmtId="34" formatCode="_(&quot;$&quot;* #,##0.00_);_(&quot;$&quot;* \(#,##0.00\);_(&quot;$&quot;* &quot;-&quot;??_);_(@_)"/>
      <alignment horizontal="center" vertical="bottom" textRotation="0" wrapText="0" indent="0" justifyLastLine="0" shrinkToFit="0" readingOrder="0"/>
    </dxf>
  </dxfs>
  <tableStyles count="0" defaultTableStyle="TableStyleMedium2" defaultPivotStyle="PivotStyleLight16"/>
  <colors>
    <mruColors>
      <color rgb="FFFF9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11/relationships/timelineCache" Target="timelineCaches/timeline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1/relationships/timelineCache" Target="timelineCaches/timeline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11/relationships/timelineCache" Target="timelineCaches/timeline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theme" Target="theme/theme1.xml"/><Relationship Id="rId10" Type="http://schemas.microsoft.com/office/2007/relationships/slicerCache" Target="slicerCaches/slicerCache2.xml"/><Relationship Id="rId19" Type="http://schemas.microsoft.com/office/2011/relationships/timelineCache" Target="timelineCaches/timelineCache3.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[DEPOPSALES_2024.xlsx]Store Pivot!StorePivot3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manualLayout>
          <c:xMode val="edge"/>
          <c:yMode val="edge"/>
          <c:x val="0.76666600512036831"/>
          <c:y val="3.382025801258662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'Store Pivot'!$L$16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Pivot'!$K$17:$K$25</c:f>
              <c:strCache>
                <c:ptCount val="9"/>
                <c:pt idx="0">
                  <c:v>Value Village</c:v>
                </c:pt>
                <c:pt idx="1">
                  <c:v>Goodwill Bins</c:v>
                </c:pt>
                <c:pt idx="2">
                  <c:v>Goodwill Racks</c:v>
                </c:pt>
                <c:pt idx="3">
                  <c:v>Deseret Industries</c:v>
                </c:pt>
                <c:pt idx="4">
                  <c:v>Home</c:v>
                </c:pt>
                <c:pt idx="5">
                  <c:v>Helping Hands</c:v>
                </c:pt>
                <c:pt idx="6">
                  <c:v>Bella's Voice</c:v>
                </c:pt>
                <c:pt idx="7">
                  <c:v>Depop</c:v>
                </c:pt>
                <c:pt idx="8">
                  <c:v>St. Vincet de Paul</c:v>
                </c:pt>
              </c:strCache>
            </c:strRef>
          </c:cat>
          <c:val>
            <c:numRef>
              <c:f>'Store Pivot'!$L$17:$L$25</c:f>
              <c:numCache>
                <c:formatCode>_("$"* #,##0.00_);_("$"* \(#,##0.00\);_("$"* "-"??_);_(@_)</c:formatCode>
                <c:ptCount val="9"/>
                <c:pt idx="0">
                  <c:v>2254.7799999999997</c:v>
                </c:pt>
                <c:pt idx="1">
                  <c:v>1432.1699999999994</c:v>
                </c:pt>
                <c:pt idx="2">
                  <c:v>900.25000000000023</c:v>
                </c:pt>
                <c:pt idx="3">
                  <c:v>402.75</c:v>
                </c:pt>
                <c:pt idx="4">
                  <c:v>331.32000000000005</c:v>
                </c:pt>
                <c:pt idx="5">
                  <c:v>81.23</c:v>
                </c:pt>
                <c:pt idx="6">
                  <c:v>62.690000000000005</c:v>
                </c:pt>
                <c:pt idx="7">
                  <c:v>58.64</c:v>
                </c:pt>
                <c:pt idx="8">
                  <c:v>35.89</c:v>
                </c:pt>
              </c:numCache>
            </c:numRef>
          </c:val>
          <c:extLst>
            <c:ext xmlns:c16="http://schemas.microsoft.com/office/drawing/2014/chart" uri="{C3380CC4-5D6E-409C-BE32-E72D297353CC}">
              <c16:uniqueId val="{00000002-1D29-4E44-BC7D-DD2DD96F32CD}"/>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[DEPOPSALES_2024.xlsx]Brand Pivot!BrandPivot1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a:t>
            </a:r>
          </a:p>
        </c:rich>
      </c:tx>
      <c:layout>
        <c:manualLayout>
          <c:xMode val="edge"/>
          <c:yMode val="edge"/>
          <c:x val="0.7810856080831684"/>
          <c:y val="3.3820370337493563E-2"/>
        </c:manualLayout>
      </c:layout>
      <c:overlay val="1"/>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Pivot'!$A$18:$A$27</c:f>
              <c:strCache>
                <c:ptCount val="10"/>
                <c:pt idx="0">
                  <c:v>Nike</c:v>
                </c:pt>
                <c:pt idx="1">
                  <c:v>Adidas</c:v>
                </c:pt>
                <c:pt idx="2">
                  <c:v>Russell</c:v>
                </c:pt>
                <c:pt idx="3">
                  <c:v>Champion</c:v>
                </c:pt>
                <c:pt idx="4">
                  <c:v>Reebok</c:v>
                </c:pt>
                <c:pt idx="5">
                  <c:v>Old Navy</c:v>
                </c:pt>
                <c:pt idx="6">
                  <c:v>Carhartt</c:v>
                </c:pt>
                <c:pt idx="7">
                  <c:v>Starter</c:v>
                </c:pt>
                <c:pt idx="8">
                  <c:v>Gildan</c:v>
                </c:pt>
                <c:pt idx="9">
                  <c:v>Levis</c:v>
                </c:pt>
              </c:strCache>
            </c:strRef>
          </c:cat>
          <c:val>
            <c:numRef>
              <c:f>'Brand Pivot'!$B$18:$B$27</c:f>
              <c:numCache>
                <c:formatCode>General</c:formatCode>
                <c:ptCount val="10"/>
                <c:pt idx="0">
                  <c:v>69</c:v>
                </c:pt>
                <c:pt idx="1">
                  <c:v>57</c:v>
                </c:pt>
                <c:pt idx="2">
                  <c:v>23</c:v>
                </c:pt>
                <c:pt idx="3">
                  <c:v>15</c:v>
                </c:pt>
                <c:pt idx="4">
                  <c:v>10</c:v>
                </c:pt>
                <c:pt idx="5">
                  <c:v>9</c:v>
                </c:pt>
                <c:pt idx="6">
                  <c:v>9</c:v>
                </c:pt>
                <c:pt idx="7">
                  <c:v>5</c:v>
                </c:pt>
                <c:pt idx="8">
                  <c:v>5</c:v>
                </c:pt>
                <c:pt idx="9">
                  <c:v>5</c:v>
                </c:pt>
              </c:numCache>
            </c:numRef>
          </c:val>
          <c:extLst>
            <c:ext xmlns:c16="http://schemas.microsoft.com/office/drawing/2014/chart" uri="{C3380CC4-5D6E-409C-BE32-E72D297353CC}">
              <c16:uniqueId val="{00000003-2BF5-CC4F-A62A-42C5E42AE73E}"/>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[DEPOPSALES_2024.xlsx]Brand Pivot!BrandPivot2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Proft</a:t>
            </a:r>
          </a:p>
        </c:rich>
      </c:tx>
      <c:layout>
        <c:manualLayout>
          <c:xMode val="edge"/>
          <c:yMode val="edge"/>
          <c:x val="0.73368389715174487"/>
          <c:y val="5.705385005012025E-3"/>
        </c:manualLayout>
      </c:layout>
      <c:overlay val="1"/>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Pivot'!$G$18:$G$28</c:f>
              <c:strCache>
                <c:ptCount val="10"/>
                <c:pt idx="0">
                  <c:v>JNCO</c:v>
                </c:pt>
                <c:pt idx="1">
                  <c:v>Uggs</c:v>
                </c:pt>
                <c:pt idx="2">
                  <c:v>Timberland</c:v>
                </c:pt>
                <c:pt idx="3">
                  <c:v>BDG</c:v>
                </c:pt>
                <c:pt idx="4">
                  <c:v>Sport Tek</c:v>
                </c:pt>
                <c:pt idx="5">
                  <c:v>Max</c:v>
                </c:pt>
                <c:pt idx="6">
                  <c:v>Zara</c:v>
                </c:pt>
                <c:pt idx="7">
                  <c:v>Bape</c:v>
                </c:pt>
                <c:pt idx="8">
                  <c:v>Doc Martens</c:v>
                </c:pt>
                <c:pt idx="9">
                  <c:v>Everlast</c:v>
                </c:pt>
              </c:strCache>
            </c:strRef>
          </c:cat>
          <c:val>
            <c:numRef>
              <c:f>'Brand Pivot'!$H$18:$H$28</c:f>
              <c:numCache>
                <c:formatCode>_("$"* #,##0.00_);_("$"* \(#,##0.00\);_("$"* "-"??_);_(@_)</c:formatCode>
                <c:ptCount val="10"/>
                <c:pt idx="0">
                  <c:v>132.30000000000001</c:v>
                </c:pt>
                <c:pt idx="1">
                  <c:v>52.88</c:v>
                </c:pt>
                <c:pt idx="2">
                  <c:v>45.489999999999995</c:v>
                </c:pt>
                <c:pt idx="3">
                  <c:v>27.85</c:v>
                </c:pt>
                <c:pt idx="4">
                  <c:v>26.9</c:v>
                </c:pt>
                <c:pt idx="5">
                  <c:v>25.939999999999998</c:v>
                </c:pt>
                <c:pt idx="6">
                  <c:v>25.82</c:v>
                </c:pt>
                <c:pt idx="7">
                  <c:v>25.35</c:v>
                </c:pt>
                <c:pt idx="8">
                  <c:v>24.1</c:v>
                </c:pt>
                <c:pt idx="9">
                  <c:v>23.225000000000001</c:v>
                </c:pt>
              </c:numCache>
            </c:numRef>
          </c:val>
          <c:extLst>
            <c:ext xmlns:c16="http://schemas.microsoft.com/office/drawing/2014/chart" uri="{C3380CC4-5D6E-409C-BE32-E72D297353CC}">
              <c16:uniqueId val="{00000003-E0E6-2B45-BCF0-B6AE6517FDFE}"/>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[DEPOPSALES_2024.xlsx]Brand Pivot!BrandPivot3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manualLayout>
          <c:xMode val="edge"/>
          <c:yMode val="edge"/>
          <c:x val="0.75382587448559668"/>
          <c:y val="3.382054469911909E-2"/>
        </c:manualLayout>
      </c:layout>
      <c:overlay val="1"/>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Pivot'!$L$17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Pivot'!$K$18:$K$28</c:f>
              <c:strCache>
                <c:ptCount val="10"/>
                <c:pt idx="0">
                  <c:v>Nike</c:v>
                </c:pt>
                <c:pt idx="1">
                  <c:v>Adidas</c:v>
                </c:pt>
                <c:pt idx="2">
                  <c:v>Russell</c:v>
                </c:pt>
                <c:pt idx="3">
                  <c:v>Champion</c:v>
                </c:pt>
                <c:pt idx="4">
                  <c:v>Carhartt</c:v>
                </c:pt>
                <c:pt idx="5">
                  <c:v>Reebok</c:v>
                </c:pt>
                <c:pt idx="6">
                  <c:v>Old Navy</c:v>
                </c:pt>
                <c:pt idx="7">
                  <c:v>JNCO</c:v>
                </c:pt>
                <c:pt idx="8">
                  <c:v>NFL</c:v>
                </c:pt>
                <c:pt idx="9">
                  <c:v>Levis</c:v>
                </c:pt>
              </c:strCache>
            </c:strRef>
          </c:cat>
          <c:val>
            <c:numRef>
              <c:f>'Brand Pivot'!$L$18:$L$28</c:f>
              <c:numCache>
                <c:formatCode>"$"#,##0.00</c:formatCode>
                <c:ptCount val="10"/>
                <c:pt idx="0">
                  <c:v>1241.6400000000003</c:v>
                </c:pt>
                <c:pt idx="1">
                  <c:v>923.81999999999994</c:v>
                </c:pt>
                <c:pt idx="2">
                  <c:v>317.29999999999995</c:v>
                </c:pt>
                <c:pt idx="3">
                  <c:v>265.39</c:v>
                </c:pt>
                <c:pt idx="4">
                  <c:v>195.31000000000003</c:v>
                </c:pt>
                <c:pt idx="5">
                  <c:v>162.23000000000002</c:v>
                </c:pt>
                <c:pt idx="6">
                  <c:v>147.58999999999997</c:v>
                </c:pt>
                <c:pt idx="7">
                  <c:v>132.30000000000001</c:v>
                </c:pt>
                <c:pt idx="8">
                  <c:v>75.240000000000009</c:v>
                </c:pt>
                <c:pt idx="9">
                  <c:v>68.8</c:v>
                </c:pt>
              </c:numCache>
            </c:numRef>
          </c:val>
          <c:extLst>
            <c:ext xmlns:c16="http://schemas.microsoft.com/office/drawing/2014/chart" uri="{C3380CC4-5D6E-409C-BE32-E72D297353CC}">
              <c16:uniqueId val="{00000003-0345-0B42-B6F2-29F1030195FD}"/>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[DEPOPSALES_2024.xlsx]Size Pivot!SizePivot1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a:t>
            </a:r>
          </a:p>
        </c:rich>
      </c:tx>
      <c:layout>
        <c:manualLayout>
          <c:xMode val="edge"/>
          <c:yMode val="edge"/>
          <c:x val="0.75999592932827842"/>
          <c:y val="1.9931584070615443E-2"/>
        </c:manualLayout>
      </c:layout>
      <c:overlay val="1"/>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300"/>
          </a:solidFill>
          <a:ln>
            <a:noFill/>
          </a:ln>
          <a:effectLst/>
        </c:spPr>
      </c:pivotFmt>
      <c:pivotFmt>
        <c:idx val="18"/>
        <c:spPr>
          <a:solidFill>
            <a:srgbClr val="FF9300"/>
          </a:solidFill>
          <a:ln>
            <a:noFill/>
          </a:ln>
          <a:effectLst/>
        </c:spPr>
      </c:pivotFmt>
      <c:pivotFmt>
        <c:idx val="19"/>
        <c:spPr>
          <a:solidFill>
            <a:srgbClr val="FF9300"/>
          </a:solidFill>
          <a:ln>
            <a:noFill/>
          </a:ln>
          <a:effectLst/>
        </c:spPr>
      </c:pivotFmt>
      <c:pivotFmt>
        <c:idx val="20"/>
        <c:spPr>
          <a:solidFill>
            <a:srgbClr val="FF9300"/>
          </a:solidFill>
          <a:ln>
            <a:noFill/>
          </a:ln>
          <a:effectLst/>
        </c:spPr>
      </c:pivotFmt>
      <c:pivotFmt>
        <c:idx val="21"/>
        <c:spPr>
          <a:solidFill>
            <a:srgbClr val="FF9300"/>
          </a:solidFill>
          <a:ln>
            <a:noFill/>
          </a:ln>
          <a:effectLst/>
        </c:spPr>
      </c:pivotFmt>
      <c:pivotFmt>
        <c:idx val="22"/>
        <c:spPr>
          <a:solidFill>
            <a:srgbClr val="FF9300"/>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9300"/>
          </a:solidFill>
          <a:ln>
            <a:noFill/>
          </a:ln>
          <a:effectLst/>
        </c:spPr>
      </c:pivotFmt>
      <c:pivotFmt>
        <c:idx val="25"/>
        <c:spPr>
          <a:solidFill>
            <a:srgbClr val="FF9300"/>
          </a:solidFill>
          <a:ln>
            <a:noFill/>
          </a:ln>
          <a:effectLst/>
        </c:spPr>
      </c:pivotFmt>
      <c:pivotFmt>
        <c:idx val="26"/>
        <c:spPr>
          <a:solidFill>
            <a:srgbClr val="FF9300"/>
          </a:solidFill>
          <a:ln>
            <a:noFill/>
          </a:ln>
          <a:effectLst/>
        </c:spPr>
      </c:pivotFmt>
      <c:pivotFmt>
        <c:idx val="27"/>
        <c:spPr>
          <a:solidFill>
            <a:srgbClr val="FF9300"/>
          </a:solidFill>
          <a:ln>
            <a:noFill/>
          </a:ln>
          <a:effectLst/>
        </c:spPr>
      </c:pivotFmt>
      <c:pivotFmt>
        <c:idx val="28"/>
        <c:spPr>
          <a:solidFill>
            <a:srgbClr val="FF9300"/>
          </a:solidFill>
          <a:ln>
            <a:noFill/>
          </a:ln>
          <a:effectLst/>
        </c:spPr>
      </c:pivotFmt>
      <c:pivotFmt>
        <c:idx val="29"/>
        <c:spPr>
          <a:solidFill>
            <a:srgbClr val="FF9300"/>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9300"/>
          </a:solidFill>
          <a:ln>
            <a:noFill/>
          </a:ln>
          <a:effectLst/>
        </c:spPr>
      </c:pivotFmt>
      <c:pivotFmt>
        <c:idx val="32"/>
        <c:spPr>
          <a:solidFill>
            <a:srgbClr val="FF9300"/>
          </a:solidFill>
          <a:ln>
            <a:noFill/>
          </a:ln>
          <a:effectLst/>
        </c:spPr>
      </c:pivotFmt>
      <c:pivotFmt>
        <c:idx val="33"/>
        <c:spPr>
          <a:solidFill>
            <a:srgbClr val="FF9300"/>
          </a:solidFill>
          <a:ln>
            <a:noFill/>
          </a:ln>
          <a:effectLst/>
        </c:spPr>
      </c:pivotFmt>
      <c:pivotFmt>
        <c:idx val="34"/>
        <c:spPr>
          <a:solidFill>
            <a:srgbClr val="FF9300"/>
          </a:solidFill>
          <a:ln>
            <a:noFill/>
          </a:ln>
          <a:effectLst/>
        </c:spPr>
      </c:pivotFmt>
      <c:pivotFmt>
        <c:idx val="35"/>
        <c:spPr>
          <a:solidFill>
            <a:srgbClr val="FF9300"/>
          </a:solidFill>
          <a:ln>
            <a:noFill/>
          </a:ln>
          <a:effectLst/>
        </c:spPr>
      </c:pivotFmt>
      <c:pivotFmt>
        <c:idx val="36"/>
        <c:spPr>
          <a:solidFill>
            <a:srgbClr val="FF9300"/>
          </a:solidFill>
          <a:ln>
            <a:noFill/>
          </a:ln>
          <a:effectLst/>
        </c:spPr>
      </c:pivotFmt>
    </c:pivotFmts>
    <c:plotArea>
      <c:layout/>
      <c:barChart>
        <c:barDir val="bar"/>
        <c:grouping val="clustered"/>
        <c:varyColors val="0"/>
        <c:ser>
          <c:idx val="0"/>
          <c:order val="0"/>
          <c:tx>
            <c:strRef>
              <c:f>'Size Pivot'!$B$28</c:f>
              <c:strCache>
                <c:ptCount val="1"/>
                <c:pt idx="0">
                  <c:v>Total</c:v>
                </c:pt>
              </c:strCache>
            </c:strRef>
          </c:tx>
          <c:spPr>
            <a:solidFill>
              <a:schemeClr val="accent1"/>
            </a:solidFill>
            <a:ln>
              <a:noFill/>
            </a:ln>
            <a:effectLst/>
          </c:spPr>
          <c:invertIfNegative val="0"/>
          <c:dPt>
            <c:idx val="0"/>
            <c:invertIfNegative val="0"/>
            <c:bubble3D val="0"/>
            <c:spPr>
              <a:solidFill>
                <a:srgbClr val="FF9300"/>
              </a:solidFill>
              <a:ln>
                <a:noFill/>
              </a:ln>
              <a:effectLst/>
            </c:spPr>
          </c:dPt>
          <c:dPt>
            <c:idx val="1"/>
            <c:invertIfNegative val="0"/>
            <c:bubble3D val="0"/>
            <c:spPr>
              <a:solidFill>
                <a:srgbClr val="FF9300"/>
              </a:solidFill>
              <a:ln>
                <a:noFill/>
              </a:ln>
              <a:effectLst/>
            </c:spPr>
          </c:dPt>
          <c:dPt>
            <c:idx val="2"/>
            <c:invertIfNegative val="0"/>
            <c:bubble3D val="0"/>
            <c:spPr>
              <a:solidFill>
                <a:srgbClr val="FF9300"/>
              </a:solidFill>
              <a:ln>
                <a:noFill/>
              </a:ln>
              <a:effectLst/>
            </c:spPr>
          </c:dPt>
          <c:dPt>
            <c:idx val="3"/>
            <c:invertIfNegative val="0"/>
            <c:bubble3D val="0"/>
            <c:spPr>
              <a:solidFill>
                <a:srgbClr val="FF9300"/>
              </a:solidFill>
              <a:ln>
                <a:noFill/>
              </a:ln>
              <a:effectLst/>
            </c:spPr>
          </c:dPt>
          <c:dPt>
            <c:idx val="4"/>
            <c:invertIfNegative val="0"/>
            <c:bubble3D val="0"/>
            <c:spPr>
              <a:solidFill>
                <a:srgbClr val="FF9300"/>
              </a:solidFill>
              <a:ln>
                <a:noFill/>
              </a:ln>
              <a:effectLst/>
            </c:spPr>
          </c:dPt>
          <c:dPt>
            <c:idx val="5"/>
            <c:invertIfNegative val="0"/>
            <c:bubble3D val="0"/>
            <c:spPr>
              <a:solidFill>
                <a:srgbClr val="FF93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'Size Pivot'!$A$29:$A$41</c:f>
              <c:multiLvlStrCache>
                <c:ptCount val="11"/>
                <c:lvl>
                  <c:pt idx="0">
                    <c:v>Medium</c:v>
                  </c:pt>
                  <c:pt idx="1">
                    <c:v>Large</c:v>
                  </c:pt>
                  <c:pt idx="2">
                    <c:v>Small</c:v>
                  </c:pt>
                  <c:pt idx="3">
                    <c:v>Extra Large</c:v>
                  </c:pt>
                  <c:pt idx="4">
                    <c:v>Extra Small</c:v>
                  </c:pt>
                  <c:pt idx="5">
                    <c:v>Extra Extra Small</c:v>
                  </c:pt>
                  <c:pt idx="6">
                    <c:v>Medium</c:v>
                  </c:pt>
                  <c:pt idx="7">
                    <c:v>Large</c:v>
                  </c:pt>
                  <c:pt idx="8">
                    <c:v>Small</c:v>
                  </c:pt>
                  <c:pt idx="9">
                    <c:v>Extra Large</c:v>
                  </c:pt>
                  <c:pt idx="10">
                    <c:v>Extra Extra Large</c:v>
                  </c:pt>
                </c:lvl>
                <c:lvl>
                  <c:pt idx="0">
                    <c:v>Bottom</c:v>
                  </c:pt>
                  <c:pt idx="6">
                    <c:v>Top</c:v>
                  </c:pt>
                </c:lvl>
              </c:multiLvlStrCache>
            </c:multiLvlStrRef>
          </c:cat>
          <c:val>
            <c:numRef>
              <c:f>'Size Pivot'!$B$29:$B$41</c:f>
              <c:numCache>
                <c:formatCode>General</c:formatCode>
                <c:ptCount val="11"/>
                <c:pt idx="0">
                  <c:v>82</c:v>
                </c:pt>
                <c:pt idx="1">
                  <c:v>55</c:v>
                </c:pt>
                <c:pt idx="2">
                  <c:v>43</c:v>
                </c:pt>
                <c:pt idx="3">
                  <c:v>15</c:v>
                </c:pt>
                <c:pt idx="4">
                  <c:v>12</c:v>
                </c:pt>
                <c:pt idx="5">
                  <c:v>3</c:v>
                </c:pt>
                <c:pt idx="6">
                  <c:v>29</c:v>
                </c:pt>
                <c:pt idx="7">
                  <c:v>28</c:v>
                </c:pt>
                <c:pt idx="8">
                  <c:v>15</c:v>
                </c:pt>
                <c:pt idx="9">
                  <c:v>9</c:v>
                </c:pt>
                <c:pt idx="10">
                  <c:v>1</c:v>
                </c:pt>
              </c:numCache>
            </c:numRef>
          </c:val>
          <c:extLst>
            <c:ext xmlns:c16="http://schemas.microsoft.com/office/drawing/2014/chart" uri="{C3380CC4-5D6E-409C-BE32-E72D297353CC}">
              <c16:uniqueId val="{0000000F-0FCD-A843-B6D8-3C55B5FF49EE}"/>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low"/>
        <c:spPr>
          <a:noFill/>
          <a:ln w="3175" cap="flat" cmpd="dbl"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[DEPOPSALES_2024.xlsx]Size Pivot!SizePivot2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a:t>
            </a:r>
          </a:p>
        </c:rich>
      </c:tx>
      <c:layout>
        <c:manualLayout>
          <c:xMode val="edge"/>
          <c:yMode val="edge"/>
          <c:x val="0.70527906378600824"/>
          <c:y val="1.9931655810230198E-2"/>
        </c:manualLayout>
      </c:layout>
      <c:overlay val="1"/>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300"/>
          </a:solidFill>
          <a:ln>
            <a:noFill/>
          </a:ln>
          <a:effectLst/>
        </c:spPr>
      </c:pivotFmt>
      <c:pivotFmt>
        <c:idx val="18"/>
        <c:spPr>
          <a:solidFill>
            <a:srgbClr val="FF9300"/>
          </a:solidFill>
          <a:ln>
            <a:noFill/>
          </a:ln>
          <a:effectLst/>
        </c:spPr>
      </c:pivotFmt>
      <c:pivotFmt>
        <c:idx val="19"/>
        <c:spPr>
          <a:solidFill>
            <a:srgbClr val="FF9300"/>
          </a:solidFill>
          <a:ln>
            <a:noFill/>
          </a:ln>
          <a:effectLst/>
        </c:spPr>
      </c:pivotFmt>
      <c:pivotFmt>
        <c:idx val="20"/>
        <c:spPr>
          <a:solidFill>
            <a:srgbClr val="FF9300"/>
          </a:solidFill>
          <a:ln>
            <a:noFill/>
          </a:ln>
          <a:effectLst/>
        </c:spPr>
      </c:pivotFmt>
      <c:pivotFmt>
        <c:idx val="21"/>
        <c:spPr>
          <a:solidFill>
            <a:srgbClr val="FF9300"/>
          </a:solidFill>
          <a:ln>
            <a:noFill/>
          </a:ln>
          <a:effectLst/>
        </c:spPr>
      </c:pivotFmt>
      <c:pivotFmt>
        <c:idx val="22"/>
        <c:spPr>
          <a:solidFill>
            <a:srgbClr val="FF9300"/>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9300"/>
          </a:solidFill>
          <a:ln>
            <a:noFill/>
          </a:ln>
          <a:effectLst/>
        </c:spPr>
      </c:pivotFmt>
      <c:pivotFmt>
        <c:idx val="25"/>
        <c:spPr>
          <a:solidFill>
            <a:srgbClr val="FF9300"/>
          </a:solidFill>
          <a:ln>
            <a:noFill/>
          </a:ln>
          <a:effectLst/>
        </c:spPr>
      </c:pivotFmt>
      <c:pivotFmt>
        <c:idx val="26"/>
        <c:spPr>
          <a:solidFill>
            <a:srgbClr val="FF9300"/>
          </a:solidFill>
          <a:ln>
            <a:noFill/>
          </a:ln>
          <a:effectLst/>
        </c:spPr>
      </c:pivotFmt>
      <c:pivotFmt>
        <c:idx val="27"/>
        <c:spPr>
          <a:solidFill>
            <a:srgbClr val="FF9300"/>
          </a:solidFill>
          <a:ln>
            <a:noFill/>
          </a:ln>
          <a:effectLst/>
        </c:spPr>
      </c:pivotFmt>
      <c:pivotFmt>
        <c:idx val="28"/>
        <c:spPr>
          <a:solidFill>
            <a:srgbClr val="FF9300"/>
          </a:solidFill>
          <a:ln>
            <a:noFill/>
          </a:ln>
          <a:effectLst/>
        </c:spPr>
      </c:pivotFmt>
      <c:pivotFmt>
        <c:idx val="29"/>
        <c:spPr>
          <a:solidFill>
            <a:srgbClr val="FF9300"/>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9300"/>
          </a:solidFill>
          <a:ln>
            <a:noFill/>
          </a:ln>
          <a:effectLst/>
        </c:spPr>
      </c:pivotFmt>
      <c:pivotFmt>
        <c:idx val="32"/>
        <c:spPr>
          <a:solidFill>
            <a:srgbClr val="FF9300"/>
          </a:solidFill>
          <a:ln>
            <a:noFill/>
          </a:ln>
          <a:effectLst/>
        </c:spPr>
      </c:pivotFmt>
      <c:pivotFmt>
        <c:idx val="33"/>
        <c:spPr>
          <a:solidFill>
            <a:srgbClr val="FF9300"/>
          </a:solidFill>
          <a:ln>
            <a:noFill/>
          </a:ln>
          <a:effectLst/>
        </c:spPr>
      </c:pivotFmt>
      <c:pivotFmt>
        <c:idx val="34"/>
        <c:spPr>
          <a:solidFill>
            <a:srgbClr val="FF9300"/>
          </a:solidFill>
          <a:ln>
            <a:noFill/>
          </a:ln>
          <a:effectLst/>
        </c:spPr>
      </c:pivotFmt>
      <c:pivotFmt>
        <c:idx val="35"/>
        <c:spPr>
          <a:solidFill>
            <a:srgbClr val="FF9300"/>
          </a:solidFill>
          <a:ln>
            <a:noFill/>
          </a:ln>
          <a:effectLst/>
        </c:spPr>
      </c:pivotFmt>
      <c:pivotFmt>
        <c:idx val="36"/>
        <c:spPr>
          <a:solidFill>
            <a:srgbClr val="FF9300"/>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9300"/>
          </a:solidFill>
          <a:ln>
            <a:noFill/>
          </a:ln>
          <a:effectLst/>
        </c:spPr>
      </c:pivotFmt>
      <c:pivotFmt>
        <c:idx val="39"/>
        <c:spPr>
          <a:solidFill>
            <a:srgbClr val="FF9300"/>
          </a:solidFill>
          <a:ln>
            <a:noFill/>
          </a:ln>
          <a:effectLst/>
        </c:spPr>
      </c:pivotFmt>
      <c:pivotFmt>
        <c:idx val="40"/>
        <c:spPr>
          <a:solidFill>
            <a:srgbClr val="FF9300"/>
          </a:solidFill>
          <a:ln>
            <a:noFill/>
          </a:ln>
          <a:effectLst/>
        </c:spPr>
      </c:pivotFmt>
      <c:pivotFmt>
        <c:idx val="41"/>
        <c:spPr>
          <a:solidFill>
            <a:srgbClr val="FF9300"/>
          </a:solidFill>
          <a:ln>
            <a:noFill/>
          </a:ln>
          <a:effectLst/>
        </c:spPr>
      </c:pivotFmt>
      <c:pivotFmt>
        <c:idx val="42"/>
        <c:spPr>
          <a:solidFill>
            <a:srgbClr val="FF9300"/>
          </a:solidFill>
          <a:ln>
            <a:noFill/>
          </a:ln>
          <a:effectLst/>
        </c:spPr>
      </c:pivotFmt>
      <c:pivotFmt>
        <c:idx val="43"/>
        <c:spPr>
          <a:solidFill>
            <a:srgbClr val="FF930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9300"/>
          </a:solidFill>
          <a:ln>
            <a:noFill/>
          </a:ln>
          <a:effectLst/>
        </c:spPr>
      </c:pivotFmt>
      <c:pivotFmt>
        <c:idx val="46"/>
        <c:spPr>
          <a:solidFill>
            <a:srgbClr val="FF9300"/>
          </a:solidFill>
          <a:ln>
            <a:noFill/>
          </a:ln>
          <a:effectLst/>
        </c:spPr>
      </c:pivotFmt>
      <c:pivotFmt>
        <c:idx val="47"/>
        <c:spPr>
          <a:solidFill>
            <a:srgbClr val="FF9300"/>
          </a:solidFill>
          <a:ln>
            <a:noFill/>
          </a:ln>
          <a:effectLst/>
        </c:spPr>
      </c:pivotFmt>
      <c:pivotFmt>
        <c:idx val="48"/>
        <c:spPr>
          <a:solidFill>
            <a:srgbClr val="FF9300"/>
          </a:solidFill>
          <a:ln>
            <a:noFill/>
          </a:ln>
          <a:effectLst/>
        </c:spPr>
      </c:pivotFmt>
      <c:pivotFmt>
        <c:idx val="49"/>
        <c:spPr>
          <a:solidFill>
            <a:srgbClr val="FF9300"/>
          </a:solidFill>
          <a:ln>
            <a:noFill/>
          </a:ln>
          <a:effectLst/>
        </c:spPr>
      </c:pivotFmt>
      <c:pivotFmt>
        <c:idx val="50"/>
        <c:spPr>
          <a:solidFill>
            <a:srgbClr val="FF9300"/>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FF9300"/>
          </a:solidFill>
          <a:ln>
            <a:noFill/>
          </a:ln>
          <a:effectLst/>
        </c:spPr>
      </c:pivotFmt>
      <c:pivotFmt>
        <c:idx val="53"/>
        <c:spPr>
          <a:solidFill>
            <a:srgbClr val="FF9300"/>
          </a:solidFill>
          <a:ln>
            <a:noFill/>
          </a:ln>
          <a:effectLst/>
        </c:spPr>
      </c:pivotFmt>
      <c:pivotFmt>
        <c:idx val="54"/>
        <c:spPr>
          <a:solidFill>
            <a:srgbClr val="FF9300"/>
          </a:solidFill>
          <a:ln>
            <a:noFill/>
          </a:ln>
          <a:effectLst/>
        </c:spPr>
      </c:pivotFmt>
      <c:pivotFmt>
        <c:idx val="55"/>
        <c:spPr>
          <a:solidFill>
            <a:srgbClr val="FF9300"/>
          </a:solidFill>
          <a:ln>
            <a:noFill/>
          </a:ln>
          <a:effectLst/>
        </c:spPr>
      </c:pivotFmt>
      <c:pivotFmt>
        <c:idx val="56"/>
        <c:spPr>
          <a:solidFill>
            <a:srgbClr val="FF9300"/>
          </a:solidFill>
          <a:ln>
            <a:noFill/>
          </a:ln>
          <a:effectLst/>
        </c:spPr>
      </c:pivotFmt>
      <c:pivotFmt>
        <c:idx val="57"/>
        <c:spPr>
          <a:solidFill>
            <a:srgbClr val="FF9300"/>
          </a:solidFill>
          <a:ln>
            <a:noFill/>
          </a:ln>
          <a:effectLst/>
        </c:spPr>
      </c:pivotFmt>
    </c:pivotFmts>
    <c:plotArea>
      <c:layout/>
      <c:barChart>
        <c:barDir val="bar"/>
        <c:grouping val="clustered"/>
        <c:varyColors val="0"/>
        <c:ser>
          <c:idx val="0"/>
          <c:order val="0"/>
          <c:tx>
            <c:strRef>
              <c:f>'Size Pivot'!$H$28</c:f>
              <c:strCache>
                <c:ptCount val="1"/>
                <c:pt idx="0">
                  <c:v>Total</c:v>
                </c:pt>
              </c:strCache>
            </c:strRef>
          </c:tx>
          <c:spPr>
            <a:solidFill>
              <a:schemeClr val="accent1"/>
            </a:solidFill>
            <a:ln>
              <a:noFill/>
            </a:ln>
            <a:effectLst/>
          </c:spPr>
          <c:invertIfNegative val="0"/>
          <c:dPt>
            <c:idx val="0"/>
            <c:invertIfNegative val="0"/>
            <c:bubble3D val="0"/>
            <c:spPr>
              <a:solidFill>
                <a:srgbClr val="FF9300"/>
              </a:solidFill>
              <a:ln>
                <a:noFill/>
              </a:ln>
              <a:effectLst/>
            </c:spPr>
          </c:dPt>
          <c:dPt>
            <c:idx val="1"/>
            <c:invertIfNegative val="0"/>
            <c:bubble3D val="0"/>
            <c:spPr>
              <a:solidFill>
                <a:srgbClr val="FF9300"/>
              </a:solidFill>
              <a:ln>
                <a:noFill/>
              </a:ln>
              <a:effectLst/>
            </c:spPr>
          </c:dPt>
          <c:dPt>
            <c:idx val="2"/>
            <c:invertIfNegative val="0"/>
            <c:bubble3D val="0"/>
            <c:spPr>
              <a:solidFill>
                <a:srgbClr val="FF9300"/>
              </a:solidFill>
              <a:ln>
                <a:noFill/>
              </a:ln>
              <a:effectLst/>
            </c:spPr>
          </c:dPt>
          <c:dPt>
            <c:idx val="3"/>
            <c:invertIfNegative val="0"/>
            <c:bubble3D val="0"/>
            <c:spPr>
              <a:solidFill>
                <a:srgbClr val="FF9300"/>
              </a:solidFill>
              <a:ln>
                <a:noFill/>
              </a:ln>
              <a:effectLst/>
            </c:spPr>
          </c:dPt>
          <c:dPt>
            <c:idx val="4"/>
            <c:invertIfNegative val="0"/>
            <c:bubble3D val="0"/>
            <c:spPr>
              <a:solidFill>
                <a:srgbClr val="FF9300"/>
              </a:solidFill>
              <a:ln>
                <a:noFill/>
              </a:ln>
              <a:effectLst/>
            </c:spPr>
          </c:dPt>
          <c:dPt>
            <c:idx val="5"/>
            <c:invertIfNegative val="0"/>
            <c:bubble3D val="0"/>
            <c:spPr>
              <a:solidFill>
                <a:srgbClr val="FF93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'Size Pivot'!$G$29:$G$41</c:f>
              <c:multiLvlStrCache>
                <c:ptCount val="11"/>
                <c:lvl>
                  <c:pt idx="0">
                    <c:v>Medium</c:v>
                  </c:pt>
                  <c:pt idx="1">
                    <c:v>Extra Extra Small</c:v>
                  </c:pt>
                  <c:pt idx="2">
                    <c:v>Large</c:v>
                  </c:pt>
                  <c:pt idx="3">
                    <c:v>Small</c:v>
                  </c:pt>
                  <c:pt idx="4">
                    <c:v>Extra Large</c:v>
                  </c:pt>
                  <c:pt idx="5">
                    <c:v>Extra Small</c:v>
                  </c:pt>
                  <c:pt idx="6">
                    <c:v>Medium</c:v>
                  </c:pt>
                  <c:pt idx="7">
                    <c:v>Extra Large</c:v>
                  </c:pt>
                  <c:pt idx="8">
                    <c:v>Small</c:v>
                  </c:pt>
                  <c:pt idx="9">
                    <c:v>Large</c:v>
                  </c:pt>
                  <c:pt idx="10">
                    <c:v>Extra Extra Large</c:v>
                  </c:pt>
                </c:lvl>
                <c:lvl>
                  <c:pt idx="0">
                    <c:v>Bottom</c:v>
                  </c:pt>
                  <c:pt idx="6">
                    <c:v>Top</c:v>
                  </c:pt>
                </c:lvl>
              </c:multiLvlStrCache>
            </c:multiLvlStrRef>
          </c:cat>
          <c:val>
            <c:numRef>
              <c:f>'Size Pivot'!$H$29:$H$41</c:f>
              <c:numCache>
                <c:formatCode>_("$"* #,##0.00_);_("$"* \(#,##0.00\);_("$"* "-"??_);_(@_)</c:formatCode>
                <c:ptCount val="11"/>
                <c:pt idx="0">
                  <c:v>17.440853658536589</c:v>
                </c:pt>
                <c:pt idx="1">
                  <c:v>16.16</c:v>
                </c:pt>
                <c:pt idx="2">
                  <c:v>15.994727272727273</c:v>
                </c:pt>
                <c:pt idx="3">
                  <c:v>15.406511627906978</c:v>
                </c:pt>
                <c:pt idx="4">
                  <c:v>14.996666666666664</c:v>
                </c:pt>
                <c:pt idx="5">
                  <c:v>14.150833333333333</c:v>
                </c:pt>
                <c:pt idx="6">
                  <c:v>15.705862068965514</c:v>
                </c:pt>
                <c:pt idx="7">
                  <c:v>15.543333333333331</c:v>
                </c:pt>
                <c:pt idx="8">
                  <c:v>15.182</c:v>
                </c:pt>
                <c:pt idx="9">
                  <c:v>13.86392857142857</c:v>
                </c:pt>
                <c:pt idx="10">
                  <c:v>2.4299999999999997</c:v>
                </c:pt>
              </c:numCache>
            </c:numRef>
          </c:val>
          <c:extLst>
            <c:ext xmlns:c16="http://schemas.microsoft.com/office/drawing/2014/chart" uri="{C3380CC4-5D6E-409C-BE32-E72D297353CC}">
              <c16:uniqueId val="{0000000F-C905-514A-B460-823B79E50074}"/>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low"/>
        <c:spPr>
          <a:noFill/>
          <a:ln w="3175" cap="flat" cmpd="dbl"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[DEPOPSALES_2024.xlsx]Size Pivot!SizePivot3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manualLayout>
          <c:xMode val="edge"/>
          <c:yMode val="edge"/>
          <c:x val="0.7470743312757202"/>
          <c:y val="1.9931709925148242E-2"/>
        </c:manualLayout>
      </c:layout>
      <c:overlay val="1"/>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300"/>
          </a:solidFill>
          <a:ln>
            <a:noFill/>
          </a:ln>
          <a:effectLst/>
        </c:spPr>
      </c:pivotFmt>
      <c:pivotFmt>
        <c:idx val="18"/>
        <c:spPr>
          <a:solidFill>
            <a:srgbClr val="FF9300"/>
          </a:solidFill>
          <a:ln>
            <a:noFill/>
          </a:ln>
          <a:effectLst/>
        </c:spPr>
      </c:pivotFmt>
      <c:pivotFmt>
        <c:idx val="19"/>
        <c:spPr>
          <a:solidFill>
            <a:srgbClr val="FF9300"/>
          </a:solidFill>
          <a:ln>
            <a:noFill/>
          </a:ln>
          <a:effectLst/>
        </c:spPr>
      </c:pivotFmt>
      <c:pivotFmt>
        <c:idx val="20"/>
        <c:spPr>
          <a:solidFill>
            <a:srgbClr val="FF9300"/>
          </a:solidFill>
          <a:ln>
            <a:noFill/>
          </a:ln>
          <a:effectLst/>
        </c:spPr>
      </c:pivotFmt>
      <c:pivotFmt>
        <c:idx val="21"/>
        <c:spPr>
          <a:solidFill>
            <a:srgbClr val="FF9300"/>
          </a:solidFill>
          <a:ln>
            <a:noFill/>
          </a:ln>
          <a:effectLst/>
        </c:spPr>
      </c:pivotFmt>
      <c:pivotFmt>
        <c:idx val="22"/>
        <c:spPr>
          <a:solidFill>
            <a:srgbClr val="FF9300"/>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9300"/>
          </a:solidFill>
          <a:ln>
            <a:noFill/>
          </a:ln>
          <a:effectLst/>
        </c:spPr>
      </c:pivotFmt>
      <c:pivotFmt>
        <c:idx val="25"/>
        <c:spPr>
          <a:solidFill>
            <a:srgbClr val="FF9300"/>
          </a:solidFill>
          <a:ln>
            <a:noFill/>
          </a:ln>
          <a:effectLst/>
        </c:spPr>
      </c:pivotFmt>
      <c:pivotFmt>
        <c:idx val="26"/>
        <c:spPr>
          <a:solidFill>
            <a:srgbClr val="FF9300"/>
          </a:solidFill>
          <a:ln>
            <a:noFill/>
          </a:ln>
          <a:effectLst/>
        </c:spPr>
      </c:pivotFmt>
      <c:pivotFmt>
        <c:idx val="27"/>
        <c:spPr>
          <a:solidFill>
            <a:srgbClr val="FF9300"/>
          </a:solidFill>
          <a:ln>
            <a:noFill/>
          </a:ln>
          <a:effectLst/>
        </c:spPr>
      </c:pivotFmt>
      <c:pivotFmt>
        <c:idx val="28"/>
        <c:spPr>
          <a:solidFill>
            <a:srgbClr val="FF9300"/>
          </a:solidFill>
          <a:ln>
            <a:noFill/>
          </a:ln>
          <a:effectLst/>
        </c:spPr>
      </c:pivotFmt>
      <c:pivotFmt>
        <c:idx val="29"/>
        <c:spPr>
          <a:solidFill>
            <a:srgbClr val="FF9300"/>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9300"/>
          </a:solidFill>
          <a:ln>
            <a:noFill/>
          </a:ln>
          <a:effectLst/>
        </c:spPr>
      </c:pivotFmt>
      <c:pivotFmt>
        <c:idx val="32"/>
        <c:spPr>
          <a:solidFill>
            <a:srgbClr val="FF9300"/>
          </a:solidFill>
          <a:ln>
            <a:noFill/>
          </a:ln>
          <a:effectLst/>
        </c:spPr>
      </c:pivotFmt>
      <c:pivotFmt>
        <c:idx val="33"/>
        <c:spPr>
          <a:solidFill>
            <a:srgbClr val="FF9300"/>
          </a:solidFill>
          <a:ln>
            <a:noFill/>
          </a:ln>
          <a:effectLst/>
        </c:spPr>
      </c:pivotFmt>
      <c:pivotFmt>
        <c:idx val="34"/>
        <c:spPr>
          <a:solidFill>
            <a:srgbClr val="FF9300"/>
          </a:solidFill>
          <a:ln>
            <a:noFill/>
          </a:ln>
          <a:effectLst/>
        </c:spPr>
      </c:pivotFmt>
      <c:pivotFmt>
        <c:idx val="35"/>
        <c:spPr>
          <a:solidFill>
            <a:srgbClr val="FF9300"/>
          </a:solidFill>
          <a:ln>
            <a:noFill/>
          </a:ln>
          <a:effectLst/>
        </c:spPr>
      </c:pivotFmt>
      <c:pivotFmt>
        <c:idx val="36"/>
        <c:spPr>
          <a:solidFill>
            <a:srgbClr val="FF9300"/>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9300"/>
          </a:solidFill>
          <a:ln>
            <a:noFill/>
          </a:ln>
          <a:effectLst/>
        </c:spPr>
      </c:pivotFmt>
      <c:pivotFmt>
        <c:idx val="39"/>
        <c:spPr>
          <a:solidFill>
            <a:srgbClr val="FF9300"/>
          </a:solidFill>
          <a:ln>
            <a:noFill/>
          </a:ln>
          <a:effectLst/>
        </c:spPr>
      </c:pivotFmt>
      <c:pivotFmt>
        <c:idx val="40"/>
        <c:spPr>
          <a:solidFill>
            <a:srgbClr val="FF9300"/>
          </a:solidFill>
          <a:ln>
            <a:noFill/>
          </a:ln>
          <a:effectLst/>
        </c:spPr>
      </c:pivotFmt>
      <c:pivotFmt>
        <c:idx val="41"/>
        <c:spPr>
          <a:solidFill>
            <a:srgbClr val="FF9300"/>
          </a:solidFill>
          <a:ln>
            <a:noFill/>
          </a:ln>
          <a:effectLst/>
        </c:spPr>
      </c:pivotFmt>
      <c:pivotFmt>
        <c:idx val="42"/>
        <c:spPr>
          <a:solidFill>
            <a:srgbClr val="FF9300"/>
          </a:solidFill>
          <a:ln>
            <a:noFill/>
          </a:ln>
          <a:effectLst/>
        </c:spPr>
      </c:pivotFmt>
      <c:pivotFmt>
        <c:idx val="43"/>
        <c:spPr>
          <a:solidFill>
            <a:srgbClr val="FF930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9300"/>
          </a:solidFill>
          <a:ln>
            <a:noFill/>
          </a:ln>
          <a:effectLst/>
        </c:spPr>
      </c:pivotFmt>
      <c:pivotFmt>
        <c:idx val="46"/>
        <c:spPr>
          <a:solidFill>
            <a:srgbClr val="FF9300"/>
          </a:solidFill>
          <a:ln>
            <a:noFill/>
          </a:ln>
          <a:effectLst/>
        </c:spPr>
      </c:pivotFmt>
      <c:pivotFmt>
        <c:idx val="47"/>
        <c:spPr>
          <a:solidFill>
            <a:srgbClr val="FF9300"/>
          </a:solidFill>
          <a:ln>
            <a:noFill/>
          </a:ln>
          <a:effectLst/>
        </c:spPr>
      </c:pivotFmt>
      <c:pivotFmt>
        <c:idx val="48"/>
        <c:spPr>
          <a:solidFill>
            <a:srgbClr val="FF9300"/>
          </a:solidFill>
          <a:ln>
            <a:noFill/>
          </a:ln>
          <a:effectLst/>
        </c:spPr>
      </c:pivotFmt>
      <c:pivotFmt>
        <c:idx val="49"/>
        <c:spPr>
          <a:solidFill>
            <a:srgbClr val="FF9300"/>
          </a:solidFill>
          <a:ln>
            <a:noFill/>
          </a:ln>
          <a:effectLst/>
        </c:spPr>
      </c:pivotFmt>
      <c:pivotFmt>
        <c:idx val="50"/>
        <c:spPr>
          <a:solidFill>
            <a:srgbClr val="FF9300"/>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FF9300"/>
          </a:solidFill>
          <a:ln>
            <a:noFill/>
          </a:ln>
          <a:effectLst/>
        </c:spPr>
      </c:pivotFmt>
      <c:pivotFmt>
        <c:idx val="53"/>
        <c:spPr>
          <a:solidFill>
            <a:srgbClr val="FF9300"/>
          </a:solidFill>
          <a:ln>
            <a:noFill/>
          </a:ln>
          <a:effectLst/>
        </c:spPr>
      </c:pivotFmt>
      <c:pivotFmt>
        <c:idx val="54"/>
        <c:spPr>
          <a:solidFill>
            <a:srgbClr val="FF9300"/>
          </a:solidFill>
          <a:ln>
            <a:noFill/>
          </a:ln>
          <a:effectLst/>
        </c:spPr>
      </c:pivotFmt>
      <c:pivotFmt>
        <c:idx val="55"/>
        <c:spPr>
          <a:solidFill>
            <a:srgbClr val="FF9300"/>
          </a:solidFill>
          <a:ln>
            <a:noFill/>
          </a:ln>
          <a:effectLst/>
        </c:spPr>
      </c:pivotFmt>
      <c:pivotFmt>
        <c:idx val="56"/>
        <c:spPr>
          <a:solidFill>
            <a:srgbClr val="FF9300"/>
          </a:solidFill>
          <a:ln>
            <a:noFill/>
          </a:ln>
          <a:effectLst/>
        </c:spPr>
      </c:pivotFmt>
      <c:pivotFmt>
        <c:idx val="57"/>
        <c:spPr>
          <a:solidFill>
            <a:srgbClr val="FF9300"/>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FF9300"/>
          </a:solidFill>
          <a:ln>
            <a:noFill/>
          </a:ln>
          <a:effectLst/>
        </c:spPr>
      </c:pivotFmt>
      <c:pivotFmt>
        <c:idx val="60"/>
        <c:spPr>
          <a:solidFill>
            <a:srgbClr val="FF9300"/>
          </a:solidFill>
          <a:ln>
            <a:noFill/>
          </a:ln>
          <a:effectLst/>
        </c:spPr>
      </c:pivotFmt>
      <c:pivotFmt>
        <c:idx val="61"/>
        <c:spPr>
          <a:solidFill>
            <a:srgbClr val="FF9300"/>
          </a:solidFill>
          <a:ln>
            <a:noFill/>
          </a:ln>
          <a:effectLst/>
        </c:spPr>
      </c:pivotFmt>
      <c:pivotFmt>
        <c:idx val="62"/>
        <c:spPr>
          <a:solidFill>
            <a:srgbClr val="FF9300"/>
          </a:solidFill>
          <a:ln>
            <a:noFill/>
          </a:ln>
          <a:effectLst/>
        </c:spPr>
      </c:pivotFmt>
      <c:pivotFmt>
        <c:idx val="63"/>
        <c:spPr>
          <a:solidFill>
            <a:srgbClr val="FF9300"/>
          </a:solidFill>
          <a:ln>
            <a:noFill/>
          </a:ln>
          <a:effectLst/>
        </c:spPr>
      </c:pivotFmt>
      <c:pivotFmt>
        <c:idx val="64"/>
        <c:spPr>
          <a:solidFill>
            <a:srgbClr val="FF9300"/>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FF9300"/>
          </a:solidFill>
          <a:ln>
            <a:noFill/>
          </a:ln>
          <a:effectLst/>
        </c:spPr>
      </c:pivotFmt>
      <c:pivotFmt>
        <c:idx val="67"/>
        <c:spPr>
          <a:solidFill>
            <a:srgbClr val="FF9300"/>
          </a:solidFill>
          <a:ln>
            <a:noFill/>
          </a:ln>
          <a:effectLst/>
        </c:spPr>
      </c:pivotFmt>
      <c:pivotFmt>
        <c:idx val="68"/>
        <c:spPr>
          <a:solidFill>
            <a:srgbClr val="FF9300"/>
          </a:solidFill>
          <a:ln>
            <a:noFill/>
          </a:ln>
          <a:effectLst/>
        </c:spPr>
      </c:pivotFmt>
      <c:pivotFmt>
        <c:idx val="69"/>
        <c:spPr>
          <a:solidFill>
            <a:srgbClr val="FF9300"/>
          </a:solidFill>
          <a:ln>
            <a:noFill/>
          </a:ln>
          <a:effectLst/>
        </c:spPr>
      </c:pivotFmt>
      <c:pivotFmt>
        <c:idx val="70"/>
        <c:spPr>
          <a:solidFill>
            <a:srgbClr val="FF9300"/>
          </a:solidFill>
          <a:ln>
            <a:noFill/>
          </a:ln>
          <a:effectLst/>
        </c:spPr>
      </c:pivotFmt>
      <c:pivotFmt>
        <c:idx val="71"/>
        <c:spPr>
          <a:solidFill>
            <a:srgbClr val="FF9300"/>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FF9300"/>
          </a:solidFill>
          <a:ln>
            <a:noFill/>
          </a:ln>
          <a:effectLst/>
        </c:spPr>
      </c:pivotFmt>
      <c:pivotFmt>
        <c:idx val="74"/>
        <c:spPr>
          <a:solidFill>
            <a:srgbClr val="FF9300"/>
          </a:solidFill>
          <a:ln>
            <a:noFill/>
          </a:ln>
          <a:effectLst/>
        </c:spPr>
      </c:pivotFmt>
      <c:pivotFmt>
        <c:idx val="75"/>
        <c:spPr>
          <a:solidFill>
            <a:srgbClr val="FF9300"/>
          </a:solidFill>
          <a:ln>
            <a:noFill/>
          </a:ln>
          <a:effectLst/>
        </c:spPr>
      </c:pivotFmt>
      <c:pivotFmt>
        <c:idx val="76"/>
        <c:spPr>
          <a:solidFill>
            <a:srgbClr val="FF9300"/>
          </a:solidFill>
          <a:ln>
            <a:noFill/>
          </a:ln>
          <a:effectLst/>
        </c:spPr>
      </c:pivotFmt>
      <c:pivotFmt>
        <c:idx val="77"/>
        <c:spPr>
          <a:solidFill>
            <a:srgbClr val="FF9300"/>
          </a:solidFill>
          <a:ln>
            <a:noFill/>
          </a:ln>
          <a:effectLst/>
        </c:spPr>
      </c:pivotFmt>
      <c:pivotFmt>
        <c:idx val="78"/>
        <c:spPr>
          <a:solidFill>
            <a:srgbClr val="FF9300"/>
          </a:solidFill>
          <a:ln>
            <a:noFill/>
          </a:ln>
          <a:effectLst/>
        </c:spPr>
      </c:pivotFmt>
    </c:pivotFmts>
    <c:plotArea>
      <c:layout/>
      <c:barChart>
        <c:barDir val="bar"/>
        <c:grouping val="clustered"/>
        <c:varyColors val="0"/>
        <c:ser>
          <c:idx val="0"/>
          <c:order val="0"/>
          <c:tx>
            <c:strRef>
              <c:f>'Size Pivot'!$L$28</c:f>
              <c:strCache>
                <c:ptCount val="1"/>
                <c:pt idx="0">
                  <c:v>Total</c:v>
                </c:pt>
              </c:strCache>
            </c:strRef>
          </c:tx>
          <c:spPr>
            <a:solidFill>
              <a:schemeClr val="accent1"/>
            </a:solidFill>
            <a:ln>
              <a:noFill/>
            </a:ln>
            <a:effectLst/>
          </c:spPr>
          <c:invertIfNegative val="0"/>
          <c:dPt>
            <c:idx val="0"/>
            <c:invertIfNegative val="0"/>
            <c:bubble3D val="0"/>
            <c:spPr>
              <a:solidFill>
                <a:srgbClr val="FF9300"/>
              </a:solidFill>
              <a:ln>
                <a:noFill/>
              </a:ln>
              <a:effectLst/>
            </c:spPr>
          </c:dPt>
          <c:dPt>
            <c:idx val="1"/>
            <c:invertIfNegative val="0"/>
            <c:bubble3D val="0"/>
            <c:spPr>
              <a:solidFill>
                <a:srgbClr val="FF9300"/>
              </a:solidFill>
              <a:ln>
                <a:noFill/>
              </a:ln>
              <a:effectLst/>
            </c:spPr>
          </c:dPt>
          <c:dPt>
            <c:idx val="2"/>
            <c:invertIfNegative val="0"/>
            <c:bubble3D val="0"/>
            <c:spPr>
              <a:solidFill>
                <a:srgbClr val="FF9300"/>
              </a:solidFill>
              <a:ln>
                <a:noFill/>
              </a:ln>
              <a:effectLst/>
            </c:spPr>
          </c:dPt>
          <c:dPt>
            <c:idx val="3"/>
            <c:invertIfNegative val="0"/>
            <c:bubble3D val="0"/>
            <c:spPr>
              <a:solidFill>
                <a:srgbClr val="FF9300"/>
              </a:solidFill>
              <a:ln>
                <a:noFill/>
              </a:ln>
              <a:effectLst/>
            </c:spPr>
          </c:dPt>
          <c:dPt>
            <c:idx val="4"/>
            <c:invertIfNegative val="0"/>
            <c:bubble3D val="0"/>
            <c:spPr>
              <a:solidFill>
                <a:srgbClr val="FF9300"/>
              </a:solidFill>
              <a:ln>
                <a:noFill/>
              </a:ln>
              <a:effectLst/>
            </c:spPr>
          </c:dPt>
          <c:dPt>
            <c:idx val="5"/>
            <c:invertIfNegative val="0"/>
            <c:bubble3D val="0"/>
            <c:spPr>
              <a:solidFill>
                <a:srgbClr val="FF93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'Size Pivot'!$K$29:$K$41</c:f>
              <c:multiLvlStrCache>
                <c:ptCount val="11"/>
                <c:lvl>
                  <c:pt idx="0">
                    <c:v>Medium</c:v>
                  </c:pt>
                  <c:pt idx="1">
                    <c:v>Large</c:v>
                  </c:pt>
                  <c:pt idx="2">
                    <c:v>Small</c:v>
                  </c:pt>
                  <c:pt idx="3">
                    <c:v>Extra Large</c:v>
                  </c:pt>
                  <c:pt idx="4">
                    <c:v>Extra Small</c:v>
                  </c:pt>
                  <c:pt idx="5">
                    <c:v>Extra Extra Small</c:v>
                  </c:pt>
                  <c:pt idx="6">
                    <c:v>Medium</c:v>
                  </c:pt>
                  <c:pt idx="7">
                    <c:v>Large</c:v>
                  </c:pt>
                  <c:pt idx="8">
                    <c:v>Small</c:v>
                  </c:pt>
                  <c:pt idx="9">
                    <c:v>Extra Large</c:v>
                  </c:pt>
                  <c:pt idx="10">
                    <c:v>Extra Extra Large</c:v>
                  </c:pt>
                </c:lvl>
                <c:lvl>
                  <c:pt idx="0">
                    <c:v>Bottom</c:v>
                  </c:pt>
                  <c:pt idx="6">
                    <c:v>Top</c:v>
                  </c:pt>
                </c:lvl>
              </c:multiLvlStrCache>
            </c:multiLvlStrRef>
          </c:cat>
          <c:val>
            <c:numRef>
              <c:f>'Size Pivot'!$L$29:$L$41</c:f>
              <c:numCache>
                <c:formatCode>_("$"* #,##0.00_);_("$"* \(#,##0.00\);_("$"* "-"??_);_(@_)</c:formatCode>
                <c:ptCount val="11"/>
                <c:pt idx="0">
                  <c:v>1430.1500000000003</c:v>
                </c:pt>
                <c:pt idx="1">
                  <c:v>879.71</c:v>
                </c:pt>
                <c:pt idx="2">
                  <c:v>662.48</c:v>
                </c:pt>
                <c:pt idx="3">
                  <c:v>224.94999999999996</c:v>
                </c:pt>
                <c:pt idx="4">
                  <c:v>169.81</c:v>
                </c:pt>
                <c:pt idx="5">
                  <c:v>48.480000000000004</c:v>
                </c:pt>
                <c:pt idx="6">
                  <c:v>455.46999999999991</c:v>
                </c:pt>
                <c:pt idx="7">
                  <c:v>388.18999999999994</c:v>
                </c:pt>
                <c:pt idx="8">
                  <c:v>227.73000000000002</c:v>
                </c:pt>
                <c:pt idx="9">
                  <c:v>139.88999999999999</c:v>
                </c:pt>
                <c:pt idx="10">
                  <c:v>2.4299999999999997</c:v>
                </c:pt>
              </c:numCache>
            </c:numRef>
          </c:val>
          <c:extLst>
            <c:ext xmlns:c16="http://schemas.microsoft.com/office/drawing/2014/chart" uri="{C3380CC4-5D6E-409C-BE32-E72D297353CC}">
              <c16:uniqueId val="{0000000F-AFE5-764B-BDAB-7228A904F61A}"/>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low"/>
        <c:spPr>
          <a:noFill/>
          <a:ln w="3175" cap="flat" cmpd="dbl"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[DEPOPSALES_2024.xlsx]Store Pivot!StorePivot1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a:t>
            </a:r>
          </a:p>
        </c:rich>
      </c:tx>
      <c:layout>
        <c:manualLayout>
          <c:xMode val="edge"/>
          <c:yMode val="edge"/>
          <c:x val="0.7810856080831684"/>
          <c:y val="3.382037033749356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'Store Pivot'!$B$16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Pivot'!$A$17:$A$25</c:f>
              <c:strCache>
                <c:ptCount val="9"/>
                <c:pt idx="0">
                  <c:v>Value Village</c:v>
                </c:pt>
                <c:pt idx="1">
                  <c:v>Goodwill Bins</c:v>
                </c:pt>
                <c:pt idx="2">
                  <c:v>Goodwill Racks</c:v>
                </c:pt>
                <c:pt idx="3">
                  <c:v>Deseret Industries</c:v>
                </c:pt>
                <c:pt idx="4">
                  <c:v>Home</c:v>
                </c:pt>
                <c:pt idx="5">
                  <c:v>Depop</c:v>
                </c:pt>
                <c:pt idx="6">
                  <c:v>St. Vincet de Paul</c:v>
                </c:pt>
                <c:pt idx="7">
                  <c:v>Bella's Voice</c:v>
                </c:pt>
                <c:pt idx="8">
                  <c:v>Helping Hands</c:v>
                </c:pt>
              </c:strCache>
            </c:strRef>
          </c:cat>
          <c:val>
            <c:numRef>
              <c:f>'Store Pivot'!$B$17:$B$25</c:f>
              <c:numCache>
                <c:formatCode>General</c:formatCode>
                <c:ptCount val="9"/>
                <c:pt idx="0">
                  <c:v>131</c:v>
                </c:pt>
                <c:pt idx="1">
                  <c:v>94</c:v>
                </c:pt>
                <c:pt idx="2">
                  <c:v>55</c:v>
                </c:pt>
                <c:pt idx="3">
                  <c:v>29</c:v>
                </c:pt>
                <c:pt idx="4">
                  <c:v>17</c:v>
                </c:pt>
                <c:pt idx="5">
                  <c:v>5</c:v>
                </c:pt>
                <c:pt idx="6">
                  <c:v>3</c:v>
                </c:pt>
                <c:pt idx="7">
                  <c:v>3</c:v>
                </c:pt>
                <c:pt idx="8">
                  <c:v>3</c:v>
                </c:pt>
              </c:numCache>
            </c:numRef>
          </c:val>
          <c:extLst>
            <c:ext xmlns:c16="http://schemas.microsoft.com/office/drawing/2014/chart" uri="{C3380CC4-5D6E-409C-BE32-E72D297353CC}">
              <c16:uniqueId val="{0000000B-0CC3-0F43-B047-8522FCDAACFB}"/>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[DEPOPSALES_2024.xlsx]Store Pivot!StorePivot2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a:t>
            </a:r>
          </a:p>
        </c:rich>
      </c:tx>
      <c:layout>
        <c:manualLayout>
          <c:xMode val="edge"/>
          <c:yMode val="edge"/>
          <c:x val="0.73525773368400105"/>
          <c:y val="4.505357940498776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'Store Pivot'!$G$16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Pivot'!$F$17:$F$25</c:f>
              <c:strCache>
                <c:ptCount val="9"/>
                <c:pt idx="0">
                  <c:v>Helping Hands</c:v>
                </c:pt>
                <c:pt idx="1">
                  <c:v>Bella's Voice</c:v>
                </c:pt>
                <c:pt idx="2">
                  <c:v>Home</c:v>
                </c:pt>
                <c:pt idx="3">
                  <c:v>Value Village</c:v>
                </c:pt>
                <c:pt idx="4">
                  <c:v>Goodwill Racks</c:v>
                </c:pt>
                <c:pt idx="5">
                  <c:v>Goodwill Bins</c:v>
                </c:pt>
                <c:pt idx="6">
                  <c:v>Deseret Industries</c:v>
                </c:pt>
                <c:pt idx="7">
                  <c:v>St. Vincet de Paul</c:v>
                </c:pt>
                <c:pt idx="8">
                  <c:v>Depop</c:v>
                </c:pt>
              </c:strCache>
            </c:strRef>
          </c:cat>
          <c:val>
            <c:numRef>
              <c:f>'Store Pivot'!$G$17:$G$25</c:f>
              <c:numCache>
                <c:formatCode>_("$"* #,##0.00_);_("$"* \(#,##0.00\);_("$"* "-"??_);_(@_)</c:formatCode>
                <c:ptCount val="9"/>
                <c:pt idx="0">
                  <c:v>27.076666666666668</c:v>
                </c:pt>
                <c:pt idx="1">
                  <c:v>20.896666666666668</c:v>
                </c:pt>
                <c:pt idx="2">
                  <c:v>19.489411764705885</c:v>
                </c:pt>
                <c:pt idx="3">
                  <c:v>17.212061068702287</c:v>
                </c:pt>
                <c:pt idx="4">
                  <c:v>16.368181818181821</c:v>
                </c:pt>
                <c:pt idx="5">
                  <c:v>15.235851063829781</c:v>
                </c:pt>
                <c:pt idx="6">
                  <c:v>13.887931034482758</c:v>
                </c:pt>
                <c:pt idx="7">
                  <c:v>11.963333333333333</c:v>
                </c:pt>
                <c:pt idx="8">
                  <c:v>11.728</c:v>
                </c:pt>
              </c:numCache>
            </c:numRef>
          </c:val>
          <c:extLst>
            <c:ext xmlns:c16="http://schemas.microsoft.com/office/drawing/2014/chart" uri="{C3380CC4-5D6E-409C-BE32-E72D297353CC}">
              <c16:uniqueId val="{00000001-C7DB-5144-AFA7-45CC71A865E6}"/>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[DEPOPSALES_2024.xlsx]Category Pivot!CategoryPivot1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a:t>
            </a:r>
          </a:p>
        </c:rich>
      </c:tx>
      <c:layout>
        <c:manualLayout>
          <c:xMode val="edge"/>
          <c:yMode val="edge"/>
          <c:x val="0.7810856080831684"/>
          <c:y val="3.382037033749356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Pivot'!$A$24:$A$36</c:f>
              <c:strCache>
                <c:ptCount val="13"/>
                <c:pt idx="0">
                  <c:v>Track Pants</c:v>
                </c:pt>
                <c:pt idx="1">
                  <c:v>Sweat Pants</c:v>
                </c:pt>
                <c:pt idx="2">
                  <c:v>Shirt</c:v>
                </c:pt>
                <c:pt idx="3">
                  <c:v>Pants</c:v>
                </c:pt>
                <c:pt idx="4">
                  <c:v>Hoodie</c:v>
                </c:pt>
                <c:pt idx="5">
                  <c:v>Jeans</c:v>
                </c:pt>
                <c:pt idx="6">
                  <c:v>Jacket</c:v>
                </c:pt>
                <c:pt idx="7">
                  <c:v>Shorts</c:v>
                </c:pt>
                <c:pt idx="8">
                  <c:v>Crewneck</c:v>
                </c:pt>
                <c:pt idx="9">
                  <c:v>Jersey</c:v>
                </c:pt>
                <c:pt idx="10">
                  <c:v>Long Sleeve</c:v>
                </c:pt>
                <c:pt idx="11">
                  <c:v>Shoes</c:v>
                </c:pt>
                <c:pt idx="12">
                  <c:v>Sweater</c:v>
                </c:pt>
              </c:strCache>
            </c:strRef>
          </c:cat>
          <c:val>
            <c:numRef>
              <c:f>'Category Pivot'!$B$24:$B$36</c:f>
              <c:numCache>
                <c:formatCode>General</c:formatCode>
                <c:ptCount val="13"/>
                <c:pt idx="0">
                  <c:v>145</c:v>
                </c:pt>
                <c:pt idx="1">
                  <c:v>59</c:v>
                </c:pt>
                <c:pt idx="2">
                  <c:v>24</c:v>
                </c:pt>
                <c:pt idx="3">
                  <c:v>22</c:v>
                </c:pt>
                <c:pt idx="4">
                  <c:v>20</c:v>
                </c:pt>
                <c:pt idx="5">
                  <c:v>16</c:v>
                </c:pt>
                <c:pt idx="6">
                  <c:v>12</c:v>
                </c:pt>
                <c:pt idx="7">
                  <c:v>11</c:v>
                </c:pt>
                <c:pt idx="8">
                  <c:v>8</c:v>
                </c:pt>
                <c:pt idx="9">
                  <c:v>7</c:v>
                </c:pt>
                <c:pt idx="10">
                  <c:v>6</c:v>
                </c:pt>
                <c:pt idx="11">
                  <c:v>5</c:v>
                </c:pt>
                <c:pt idx="12">
                  <c:v>5</c:v>
                </c:pt>
              </c:numCache>
            </c:numRef>
          </c:val>
          <c:extLst>
            <c:ext xmlns:c16="http://schemas.microsoft.com/office/drawing/2014/chart" uri="{C3380CC4-5D6E-409C-BE32-E72D297353CC}">
              <c16:uniqueId val="{00000002-818E-5341-9298-D557BFE85BB8}"/>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[DEPOPSALES_2024.xlsx]Category Pivot!CategoryPivot2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a:t>
            </a:r>
          </a:p>
        </c:rich>
      </c:tx>
      <c:layout>
        <c:manualLayout>
          <c:xMode val="edge"/>
          <c:yMode val="edge"/>
          <c:x val="0.69798269912972655"/>
          <c:y val="3.382052363494792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Pivot'!$H$23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Pivot'!$G$24:$G$36</c:f>
              <c:strCache>
                <c:ptCount val="13"/>
                <c:pt idx="0">
                  <c:v>Shoes</c:v>
                </c:pt>
                <c:pt idx="1">
                  <c:v>Jersey</c:v>
                </c:pt>
                <c:pt idx="2">
                  <c:v>Shorts</c:v>
                </c:pt>
                <c:pt idx="3">
                  <c:v>Track Pants</c:v>
                </c:pt>
                <c:pt idx="4">
                  <c:v>Jeans</c:v>
                </c:pt>
                <c:pt idx="5">
                  <c:v>Hoodie</c:v>
                </c:pt>
                <c:pt idx="6">
                  <c:v>Pants</c:v>
                </c:pt>
                <c:pt idx="7">
                  <c:v>Jacket</c:v>
                </c:pt>
                <c:pt idx="8">
                  <c:v>Long Sleeve</c:v>
                </c:pt>
                <c:pt idx="9">
                  <c:v>Sweat Pants</c:v>
                </c:pt>
                <c:pt idx="10">
                  <c:v>Sweater</c:v>
                </c:pt>
                <c:pt idx="11">
                  <c:v>Crewneck</c:v>
                </c:pt>
                <c:pt idx="12">
                  <c:v>Shirt</c:v>
                </c:pt>
              </c:strCache>
            </c:strRef>
          </c:cat>
          <c:val>
            <c:numRef>
              <c:f>'Category Pivot'!$H$24:$H$36</c:f>
              <c:numCache>
                <c:formatCode>_("$"* #,##0.00_);_("$"* \(#,##0.00\);_("$"* "-"??_);_(@_)</c:formatCode>
                <c:ptCount val="13"/>
                <c:pt idx="0">
                  <c:v>31.159999999999997</c:v>
                </c:pt>
                <c:pt idx="1">
                  <c:v>23.490000000000002</c:v>
                </c:pt>
                <c:pt idx="2">
                  <c:v>21.695454545454552</c:v>
                </c:pt>
                <c:pt idx="3">
                  <c:v>17.49386206896552</c:v>
                </c:pt>
                <c:pt idx="4">
                  <c:v>16.165624999999999</c:v>
                </c:pt>
                <c:pt idx="5">
                  <c:v>15.754</c:v>
                </c:pt>
                <c:pt idx="6">
                  <c:v>15.581818181818182</c:v>
                </c:pt>
                <c:pt idx="7">
                  <c:v>15.014166666666666</c:v>
                </c:pt>
                <c:pt idx="8">
                  <c:v>15.008333333333335</c:v>
                </c:pt>
                <c:pt idx="9">
                  <c:v>13.788135593220341</c:v>
                </c:pt>
                <c:pt idx="10">
                  <c:v>12.916</c:v>
                </c:pt>
                <c:pt idx="11">
                  <c:v>12.726250000000002</c:v>
                </c:pt>
                <c:pt idx="12">
                  <c:v>12.399583333333334</c:v>
                </c:pt>
              </c:numCache>
            </c:numRef>
          </c:val>
          <c:extLst>
            <c:ext xmlns:c16="http://schemas.microsoft.com/office/drawing/2014/chart" uri="{C3380CC4-5D6E-409C-BE32-E72D297353CC}">
              <c16:uniqueId val="{00000000-C7CD-1D4A-A217-C71B2F645A7E}"/>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[DEPOPSALES_2024.xlsx]Category Pivot!CategoryPivot3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manualLayout>
          <c:xMode val="edge"/>
          <c:yMode val="edge"/>
          <c:x val="0.74921786156275116"/>
          <c:y val="3.382050991933380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Pivot'!$N$23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Pivot'!$M$24:$M$36</c:f>
              <c:strCache>
                <c:ptCount val="13"/>
                <c:pt idx="0">
                  <c:v>Track Pants</c:v>
                </c:pt>
                <c:pt idx="1">
                  <c:v>Sweat Pants</c:v>
                </c:pt>
                <c:pt idx="2">
                  <c:v>Pants</c:v>
                </c:pt>
                <c:pt idx="3">
                  <c:v>Hoodie</c:v>
                </c:pt>
                <c:pt idx="4">
                  <c:v>Shirt</c:v>
                </c:pt>
                <c:pt idx="5">
                  <c:v>Jeans</c:v>
                </c:pt>
                <c:pt idx="6">
                  <c:v>Shorts</c:v>
                </c:pt>
                <c:pt idx="7">
                  <c:v>Jacket</c:v>
                </c:pt>
                <c:pt idx="8">
                  <c:v>Jersey</c:v>
                </c:pt>
                <c:pt idx="9">
                  <c:v>Shoes</c:v>
                </c:pt>
                <c:pt idx="10">
                  <c:v>Crewneck</c:v>
                </c:pt>
                <c:pt idx="11">
                  <c:v>Long Sleeve</c:v>
                </c:pt>
                <c:pt idx="12">
                  <c:v>Sweater</c:v>
                </c:pt>
              </c:strCache>
            </c:strRef>
          </c:cat>
          <c:val>
            <c:numRef>
              <c:f>'Category Pivot'!$N$24:$N$36</c:f>
              <c:numCache>
                <c:formatCode>_("$"* #,##0.00_);_("$"* \(#,##0.00\);_("$"* "-"??_);_(@_)</c:formatCode>
                <c:ptCount val="13"/>
                <c:pt idx="0">
                  <c:v>2536.6100000000006</c:v>
                </c:pt>
                <c:pt idx="1">
                  <c:v>813.50000000000011</c:v>
                </c:pt>
                <c:pt idx="2">
                  <c:v>342.8</c:v>
                </c:pt>
                <c:pt idx="3">
                  <c:v>315.08</c:v>
                </c:pt>
                <c:pt idx="4">
                  <c:v>297.59000000000003</c:v>
                </c:pt>
                <c:pt idx="5">
                  <c:v>258.64999999999998</c:v>
                </c:pt>
                <c:pt idx="6">
                  <c:v>238.65000000000006</c:v>
                </c:pt>
                <c:pt idx="7">
                  <c:v>180.17</c:v>
                </c:pt>
                <c:pt idx="8">
                  <c:v>164.43</c:v>
                </c:pt>
                <c:pt idx="9">
                  <c:v>155.79999999999998</c:v>
                </c:pt>
                <c:pt idx="10">
                  <c:v>101.81000000000002</c:v>
                </c:pt>
                <c:pt idx="11">
                  <c:v>90.050000000000011</c:v>
                </c:pt>
                <c:pt idx="12">
                  <c:v>64.58</c:v>
                </c:pt>
              </c:numCache>
            </c:numRef>
          </c:val>
          <c:extLst>
            <c:ext xmlns:c16="http://schemas.microsoft.com/office/drawing/2014/chart" uri="{C3380CC4-5D6E-409C-BE32-E72D297353CC}">
              <c16:uniqueId val="{00000000-A636-C144-80C5-85DB81D7BB89}"/>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[DEPOPSALES_2024.xlsx]Date Pivot!DatePivot1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Sold</a:t>
            </a:r>
          </a:p>
        </c:rich>
      </c:tx>
      <c:layout>
        <c:manualLayout>
          <c:xMode val="edge"/>
          <c:yMode val="edge"/>
          <c:x val="0.7810856080831684"/>
          <c:y val="3.382037033749356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'Date 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 Pivot'!$A$20:$A$30</c:f>
              <c:strCache>
                <c:ptCount val="11"/>
                <c:pt idx="0">
                  <c:v>Jul</c:v>
                </c:pt>
                <c:pt idx="1">
                  <c:v>Mar</c:v>
                </c:pt>
                <c:pt idx="2">
                  <c:v>Apr</c:v>
                </c:pt>
                <c:pt idx="3">
                  <c:v>May</c:v>
                </c:pt>
                <c:pt idx="4">
                  <c:v>Jun</c:v>
                </c:pt>
                <c:pt idx="5">
                  <c:v>Aug</c:v>
                </c:pt>
                <c:pt idx="6">
                  <c:v>Dec</c:v>
                </c:pt>
                <c:pt idx="7">
                  <c:v>Sep</c:v>
                </c:pt>
                <c:pt idx="8">
                  <c:v>Nov</c:v>
                </c:pt>
                <c:pt idx="9">
                  <c:v>Oct</c:v>
                </c:pt>
                <c:pt idx="10">
                  <c:v>Feb</c:v>
                </c:pt>
              </c:strCache>
            </c:strRef>
          </c:cat>
          <c:val>
            <c:numRef>
              <c:f>'Date Pivot'!$B$20:$B$30</c:f>
              <c:numCache>
                <c:formatCode>General</c:formatCode>
                <c:ptCount val="11"/>
                <c:pt idx="0">
                  <c:v>69</c:v>
                </c:pt>
                <c:pt idx="1">
                  <c:v>61</c:v>
                </c:pt>
                <c:pt idx="2">
                  <c:v>60</c:v>
                </c:pt>
                <c:pt idx="3">
                  <c:v>49</c:v>
                </c:pt>
                <c:pt idx="4">
                  <c:v>36</c:v>
                </c:pt>
                <c:pt idx="5">
                  <c:v>25</c:v>
                </c:pt>
                <c:pt idx="6">
                  <c:v>17</c:v>
                </c:pt>
                <c:pt idx="7">
                  <c:v>7</c:v>
                </c:pt>
                <c:pt idx="8">
                  <c:v>6</c:v>
                </c:pt>
                <c:pt idx="9">
                  <c:v>5</c:v>
                </c:pt>
                <c:pt idx="10">
                  <c:v>5</c:v>
                </c:pt>
              </c:numCache>
            </c:numRef>
          </c:val>
          <c:extLst>
            <c:ext xmlns:c16="http://schemas.microsoft.com/office/drawing/2014/chart" uri="{C3380CC4-5D6E-409C-BE32-E72D297353CC}">
              <c16:uniqueId val="{00000002-4EB1-364A-AE9D-B6AE158409B3}"/>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[DEPOPSALES_2024.xlsx]Date Pivot!DatePivot2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Profit</a:t>
            </a:r>
          </a:p>
        </c:rich>
      </c:tx>
      <c:layout>
        <c:manualLayout>
          <c:xMode val="edge"/>
          <c:yMode val="edge"/>
          <c:x val="0.68798939347022936"/>
          <c:y val="2.820359731638605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'Date Pivot'!$H$19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 Pivot'!$G$20:$G$30</c:f>
              <c:strCache>
                <c:ptCount val="11"/>
                <c:pt idx="0">
                  <c:v>Sep</c:v>
                </c:pt>
                <c:pt idx="1">
                  <c:v>May</c:v>
                </c:pt>
                <c:pt idx="2">
                  <c:v>Feb</c:v>
                </c:pt>
                <c:pt idx="3">
                  <c:v>Apr</c:v>
                </c:pt>
                <c:pt idx="4">
                  <c:v>Jun</c:v>
                </c:pt>
                <c:pt idx="5">
                  <c:v>Aug</c:v>
                </c:pt>
                <c:pt idx="6">
                  <c:v>Mar</c:v>
                </c:pt>
                <c:pt idx="7">
                  <c:v>Jul</c:v>
                </c:pt>
                <c:pt idx="8">
                  <c:v>Nov</c:v>
                </c:pt>
                <c:pt idx="9">
                  <c:v>Dec</c:v>
                </c:pt>
                <c:pt idx="10">
                  <c:v>Oct</c:v>
                </c:pt>
              </c:strCache>
            </c:strRef>
          </c:cat>
          <c:val>
            <c:numRef>
              <c:f>'Date Pivot'!$H$20:$H$30</c:f>
              <c:numCache>
                <c:formatCode>_("$"* #,##0.00_);_("$"* \(#,##0.00\);_("$"* "-"??_);_(@_)</c:formatCode>
                <c:ptCount val="11"/>
                <c:pt idx="0">
                  <c:v>21.897142857142857</c:v>
                </c:pt>
                <c:pt idx="1">
                  <c:v>21.657142857142858</c:v>
                </c:pt>
                <c:pt idx="2">
                  <c:v>19.423999999999999</c:v>
                </c:pt>
                <c:pt idx="3">
                  <c:v>18.160500000000003</c:v>
                </c:pt>
                <c:pt idx="4">
                  <c:v>17.869166666666668</c:v>
                </c:pt>
                <c:pt idx="5">
                  <c:v>16.949200000000005</c:v>
                </c:pt>
                <c:pt idx="6">
                  <c:v>14.796393442622954</c:v>
                </c:pt>
                <c:pt idx="7">
                  <c:v>13.977246376811593</c:v>
                </c:pt>
                <c:pt idx="8">
                  <c:v>11.506666666666666</c:v>
                </c:pt>
                <c:pt idx="9">
                  <c:v>7.4923529411764713</c:v>
                </c:pt>
                <c:pt idx="10">
                  <c:v>5.6099999999999994</c:v>
                </c:pt>
              </c:numCache>
            </c:numRef>
          </c:val>
          <c:extLst>
            <c:ext xmlns:c16="http://schemas.microsoft.com/office/drawing/2014/chart" uri="{C3380CC4-5D6E-409C-BE32-E72D297353CC}">
              <c16:uniqueId val="{00000000-3EB5-174E-8CDD-F8F03A9E660E}"/>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[DEPOPSALES_2024.xlsx]Date Pivot!DatePivot3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layout>
        <c:manualLayout>
          <c:xMode val="edge"/>
          <c:yMode val="edge"/>
          <c:x val="0.7486519102673761"/>
          <c:y val="3.943691870878719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'Date Pivot'!$M$19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 Pivot'!$L$20:$L$30</c:f>
              <c:strCache>
                <c:ptCount val="11"/>
                <c:pt idx="0">
                  <c:v>Apr</c:v>
                </c:pt>
                <c:pt idx="1">
                  <c:v>May</c:v>
                </c:pt>
                <c:pt idx="2">
                  <c:v>Jul</c:v>
                </c:pt>
                <c:pt idx="3">
                  <c:v>Mar</c:v>
                </c:pt>
                <c:pt idx="4">
                  <c:v>Jun</c:v>
                </c:pt>
                <c:pt idx="5">
                  <c:v>Aug</c:v>
                </c:pt>
                <c:pt idx="6">
                  <c:v>Sep</c:v>
                </c:pt>
                <c:pt idx="7">
                  <c:v>Dec</c:v>
                </c:pt>
                <c:pt idx="8">
                  <c:v>Feb</c:v>
                </c:pt>
                <c:pt idx="9">
                  <c:v>Nov</c:v>
                </c:pt>
                <c:pt idx="10">
                  <c:v>Oct</c:v>
                </c:pt>
              </c:strCache>
            </c:strRef>
          </c:cat>
          <c:val>
            <c:numRef>
              <c:f>'Date Pivot'!$M$20:$M$30</c:f>
              <c:numCache>
                <c:formatCode>_("$"* #,##0.00_);_("$"* \(#,##0.00\);_("$"* "-"??_);_(@_)</c:formatCode>
                <c:ptCount val="11"/>
                <c:pt idx="0">
                  <c:v>1089.6300000000001</c:v>
                </c:pt>
                <c:pt idx="1">
                  <c:v>1061.2</c:v>
                </c:pt>
                <c:pt idx="2">
                  <c:v>964.42999999999984</c:v>
                </c:pt>
                <c:pt idx="3">
                  <c:v>902.58000000000015</c:v>
                </c:pt>
                <c:pt idx="4">
                  <c:v>643.29000000000008</c:v>
                </c:pt>
                <c:pt idx="5">
                  <c:v>423.73000000000013</c:v>
                </c:pt>
                <c:pt idx="6">
                  <c:v>153.28</c:v>
                </c:pt>
                <c:pt idx="7">
                  <c:v>127.37000000000002</c:v>
                </c:pt>
                <c:pt idx="8">
                  <c:v>97.12</c:v>
                </c:pt>
                <c:pt idx="9">
                  <c:v>69.039999999999992</c:v>
                </c:pt>
                <c:pt idx="10">
                  <c:v>28.049999999999997</c:v>
                </c:pt>
              </c:numCache>
            </c:numRef>
          </c:val>
          <c:extLst>
            <c:ext xmlns:c16="http://schemas.microsoft.com/office/drawing/2014/chart" uri="{C3380CC4-5D6E-409C-BE32-E72D297353CC}">
              <c16:uniqueId val="{00000000-AA3B-5E49-B36A-B4A41EC161B4}"/>
            </c:ext>
          </c:extLst>
        </c:ser>
        <c:dLbls>
          <c:dLblPos val="outEnd"/>
          <c:showLegendKey val="0"/>
          <c:showVal val="1"/>
          <c:showCatName val="0"/>
          <c:showSerName val="0"/>
          <c:showPercent val="0"/>
          <c:showBubbleSize val="0"/>
        </c:dLbls>
        <c:gapWidth val="18"/>
        <c:axId val="2076496848"/>
        <c:axId val="2076604208"/>
      </c:barChart>
      <c:catAx>
        <c:axId val="207649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604208"/>
        <c:crosses val="autoZero"/>
        <c:auto val="1"/>
        <c:lblAlgn val="ctr"/>
        <c:lblOffset val="100"/>
        <c:noMultiLvlLbl val="0"/>
      </c:catAx>
      <c:valAx>
        <c:axId val="20766042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20764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3</xdr:col>
      <xdr:colOff>114135</xdr:colOff>
      <xdr:row>0</xdr:row>
      <xdr:rowOff>266048</xdr:rowOff>
    </xdr:from>
    <xdr:to>
      <xdr:col>5</xdr:col>
      <xdr:colOff>948267</xdr:colOff>
      <xdr:row>9</xdr:row>
      <xdr:rowOff>156144</xdr:rowOff>
    </xdr:to>
    <mc:AlternateContent xmlns:mc="http://schemas.openxmlformats.org/markup-compatibility/2006">
      <mc:Choice xmlns:sle15="http://schemas.microsoft.com/office/drawing/2012/slicer" Requires="sle15">
        <xdr:graphicFrame macro="">
          <xdr:nvGraphicFramePr>
            <xdr:cNvPr id="2" name="Purchased From">
              <a:extLst>
                <a:ext uri="{FF2B5EF4-FFF2-40B4-BE49-F238E27FC236}">
                  <a16:creationId xmlns:a16="http://schemas.microsoft.com/office/drawing/2014/main" id="{7EAFE43D-3786-8506-D888-C171775C07A9}"/>
                </a:ext>
              </a:extLst>
            </xdr:cNvPr>
            <xdr:cNvGraphicFramePr/>
          </xdr:nvGraphicFramePr>
          <xdr:xfrm>
            <a:off x="0" y="0"/>
            <a:ext cx="0" cy="0"/>
          </xdr:xfrm>
          <a:graphic>
            <a:graphicData uri="http://schemas.microsoft.com/office/drawing/2010/slicer">
              <sle:slicer xmlns:sle="http://schemas.microsoft.com/office/drawing/2010/slicer" name="Purchased From"/>
            </a:graphicData>
          </a:graphic>
        </xdr:graphicFrame>
      </mc:Choice>
      <mc:Fallback>
        <xdr:sp macro="" textlink="">
          <xdr:nvSpPr>
            <xdr:cNvPr id="0" name=""/>
            <xdr:cNvSpPr>
              <a:spLocks noTextEdit="1"/>
            </xdr:cNvSpPr>
          </xdr:nvSpPr>
          <xdr:spPr>
            <a:xfrm>
              <a:off x="3136735" y="266048"/>
              <a:ext cx="3069332" cy="1718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5</xdr:col>
      <xdr:colOff>1066798</xdr:colOff>
      <xdr:row>0</xdr:row>
      <xdr:rowOff>262468</xdr:rowOff>
    </xdr:from>
    <xdr:to>
      <xdr:col>9</xdr:col>
      <xdr:colOff>25400</xdr:colOff>
      <xdr:row>9</xdr:row>
      <xdr:rowOff>160867</xdr:rowOff>
    </xdr:to>
    <mc:AlternateContent xmlns:mc="http://schemas.openxmlformats.org/markup-compatibility/2006">
      <mc:Choice xmlns:sle15="http://schemas.microsoft.com/office/drawing/2012/slicer" Requires="sle15">
        <xdr:graphicFrame macro="">
          <xdr:nvGraphicFramePr>
            <xdr:cNvPr id="3" name="Subcategory">
              <a:extLst>
                <a:ext uri="{FF2B5EF4-FFF2-40B4-BE49-F238E27FC236}">
                  <a16:creationId xmlns:a16="http://schemas.microsoft.com/office/drawing/2014/main" id="{0EAFEFF6-B2B1-DEF6-5A16-D1252E38621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6324598" y="262468"/>
              <a:ext cx="3217335" cy="1727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7</xdr:col>
      <xdr:colOff>864449</xdr:colOff>
      <xdr:row>2</xdr:row>
      <xdr:rowOff>27563</xdr:rowOff>
    </xdr:from>
    <xdr:to>
      <xdr:col>11</xdr:col>
      <xdr:colOff>163530</xdr:colOff>
      <xdr:row>9</xdr:row>
      <xdr:rowOff>120139</xdr:rowOff>
    </xdr:to>
    <mc:AlternateContent xmlns:mc="http://schemas.openxmlformats.org/markup-compatibility/2006">
      <mc:Choice xmlns:tsle="http://schemas.microsoft.com/office/drawing/2012/timeslicer" Requires="tsle">
        <xdr:graphicFrame macro="">
          <xdr:nvGraphicFramePr>
            <xdr:cNvPr id="3" name="Sold Date">
              <a:extLst>
                <a:ext uri="{FF2B5EF4-FFF2-40B4-BE49-F238E27FC236}">
                  <a16:creationId xmlns:a16="http://schemas.microsoft.com/office/drawing/2014/main" id="{75C084E9-CB30-6808-638B-D8EF9595A476}"/>
                </a:ext>
              </a:extLst>
            </xdr:cNvPr>
            <xdr:cNvGraphicFramePr/>
          </xdr:nvGraphicFramePr>
          <xdr:xfrm>
            <a:off x="0" y="0"/>
            <a:ext cx="0" cy="0"/>
          </xdr:xfrm>
          <a:graphic>
            <a:graphicData uri="http://schemas.microsoft.com/office/drawing/2012/timeslicer">
              <tsle:timeslicer xmlns:tsle="http://schemas.microsoft.com/office/drawing/2012/timeslicer" name="Sold Date"/>
            </a:graphicData>
          </a:graphic>
        </xdr:graphicFrame>
      </mc:Choice>
      <mc:Fallback>
        <xdr:sp macro="" textlink="">
          <xdr:nvSpPr>
            <xdr:cNvPr id="0" name=""/>
            <xdr:cNvSpPr>
              <a:spLocks noTextEdit="1"/>
            </xdr:cNvSpPr>
          </xdr:nvSpPr>
          <xdr:spPr>
            <a:xfrm>
              <a:off x="7279340" y="379826"/>
              <a:ext cx="3044190" cy="13254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4</xdr:col>
      <xdr:colOff>252329</xdr:colOff>
      <xdr:row>1</xdr:row>
      <xdr:rowOff>167440</xdr:rowOff>
    </xdr:from>
    <xdr:to>
      <xdr:col>7</xdr:col>
      <xdr:colOff>361534</xdr:colOff>
      <xdr:row>11</xdr:row>
      <xdr:rowOff>116974</xdr:rowOff>
    </xdr:to>
    <mc:AlternateContent xmlns:mc="http://schemas.openxmlformats.org/markup-compatibility/2006">
      <mc:Choice xmlns:a14="http://schemas.microsoft.com/office/drawing/2010/main" Requires="a14">
        <xdr:graphicFrame macro="">
          <xdr:nvGraphicFramePr>
            <xdr:cNvPr id="5" name="Subcategory 1">
              <a:extLst>
                <a:ext uri="{FF2B5EF4-FFF2-40B4-BE49-F238E27FC236}">
                  <a16:creationId xmlns:a16="http://schemas.microsoft.com/office/drawing/2014/main" id="{9D0D1B8A-CE06-F779-59AD-A40031C76B9C}"/>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3747147" y="343571"/>
              <a:ext cx="3029278" cy="1710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168376</xdr:colOff>
      <xdr:row>15</xdr:row>
      <xdr:rowOff>1009</xdr:rowOff>
    </xdr:from>
    <xdr:to>
      <xdr:col>13</xdr:col>
      <xdr:colOff>420581</xdr:colOff>
      <xdr:row>28</xdr:row>
      <xdr:rowOff>161893</xdr:rowOff>
    </xdr:to>
    <xdr:graphicFrame macro="">
      <xdr:nvGraphicFramePr>
        <xdr:cNvPr id="7" name="Chart 6">
          <a:extLst>
            <a:ext uri="{FF2B5EF4-FFF2-40B4-BE49-F238E27FC236}">
              <a16:creationId xmlns:a16="http://schemas.microsoft.com/office/drawing/2014/main" id="{072FD46B-68A6-507B-3B9A-73FE27E36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9270</xdr:colOff>
      <xdr:row>14</xdr:row>
      <xdr:rowOff>175217</xdr:rowOff>
    </xdr:from>
    <xdr:to>
      <xdr:col>4</xdr:col>
      <xdr:colOff>406980</xdr:colOff>
      <xdr:row>28</xdr:row>
      <xdr:rowOff>159969</xdr:rowOff>
    </xdr:to>
    <xdr:graphicFrame macro="">
      <xdr:nvGraphicFramePr>
        <xdr:cNvPr id="8" name="Chart 7">
          <a:extLst>
            <a:ext uri="{FF2B5EF4-FFF2-40B4-BE49-F238E27FC236}">
              <a16:creationId xmlns:a16="http://schemas.microsoft.com/office/drawing/2014/main" id="{F13C308E-37BF-7542-A1DC-127F8E505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667446</xdr:colOff>
      <xdr:row>15</xdr:row>
      <xdr:rowOff>0</xdr:rowOff>
    </xdr:from>
    <xdr:to>
      <xdr:col>8</xdr:col>
      <xdr:colOff>715710</xdr:colOff>
      <xdr:row>28</xdr:row>
      <xdr:rowOff>160884</xdr:rowOff>
    </xdr:to>
    <xdr:graphicFrame macro="">
      <xdr:nvGraphicFramePr>
        <xdr:cNvPr id="9" name="Chart 8">
          <a:extLst>
            <a:ext uri="{FF2B5EF4-FFF2-40B4-BE49-F238E27FC236}">
              <a16:creationId xmlns:a16="http://schemas.microsoft.com/office/drawing/2014/main" id="{1AF9BBCB-5CFD-5F40-A7C5-035CB4784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212378</xdr:colOff>
      <xdr:row>2</xdr:row>
      <xdr:rowOff>14275</xdr:rowOff>
    </xdr:from>
    <xdr:to>
      <xdr:col>7</xdr:col>
      <xdr:colOff>611825</xdr:colOff>
      <xdr:row>12</xdr:row>
      <xdr:rowOff>0</xdr:rowOff>
    </xdr:to>
    <mc:AlternateContent xmlns:mc="http://schemas.openxmlformats.org/markup-compatibility/2006">
      <mc:Choice xmlns:a14="http://schemas.microsoft.com/office/drawing/2010/main" Requires="a14">
        <xdr:graphicFrame macro="">
          <xdr:nvGraphicFramePr>
            <xdr:cNvPr id="3" name="Purchased From 1">
              <a:extLst>
                <a:ext uri="{FF2B5EF4-FFF2-40B4-BE49-F238E27FC236}">
                  <a16:creationId xmlns:a16="http://schemas.microsoft.com/office/drawing/2014/main" id="{BFEC9365-95BF-31BF-8CD0-DD40CB003C4A}"/>
                </a:ext>
              </a:extLst>
            </xdr:cNvPr>
            <xdr:cNvGraphicFramePr/>
          </xdr:nvGraphicFramePr>
          <xdr:xfrm>
            <a:off x="0" y="0"/>
            <a:ext cx="0" cy="0"/>
          </xdr:xfrm>
          <a:graphic>
            <a:graphicData uri="http://schemas.microsoft.com/office/drawing/2010/slicer">
              <sle:slicer xmlns:sle="http://schemas.microsoft.com/office/drawing/2010/slicer" name="Purchased From 1"/>
            </a:graphicData>
          </a:graphic>
        </xdr:graphicFrame>
      </mc:Choice>
      <mc:Fallback>
        <xdr:sp macro="" textlink="">
          <xdr:nvSpPr>
            <xdr:cNvPr id="0" name=""/>
            <xdr:cNvSpPr>
              <a:spLocks noTextEdit="1"/>
            </xdr:cNvSpPr>
          </xdr:nvSpPr>
          <xdr:spPr>
            <a:xfrm>
              <a:off x="3354933" y="366538"/>
              <a:ext cx="2865286" cy="1747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803807</xdr:colOff>
      <xdr:row>2</xdr:row>
      <xdr:rowOff>16501</xdr:rowOff>
    </xdr:from>
    <xdr:to>
      <xdr:col>12</xdr:col>
      <xdr:colOff>65075</xdr:colOff>
      <xdr:row>9</xdr:row>
      <xdr:rowOff>104382</xdr:rowOff>
    </xdr:to>
    <mc:AlternateContent xmlns:mc="http://schemas.openxmlformats.org/markup-compatibility/2006">
      <mc:Choice xmlns:tsle="http://schemas.microsoft.com/office/drawing/2012/timeslicer" Requires="tsle">
        <xdr:graphicFrame macro="">
          <xdr:nvGraphicFramePr>
            <xdr:cNvPr id="4" name="Sold Date 1">
              <a:extLst>
                <a:ext uri="{FF2B5EF4-FFF2-40B4-BE49-F238E27FC236}">
                  <a16:creationId xmlns:a16="http://schemas.microsoft.com/office/drawing/2014/main" id="{78134377-5578-AD1C-AAA0-64C176A4053C}"/>
                </a:ext>
              </a:extLst>
            </xdr:cNvPr>
            <xdr:cNvGraphicFramePr/>
          </xdr:nvGraphicFramePr>
          <xdr:xfrm>
            <a:off x="0" y="0"/>
            <a:ext cx="0" cy="0"/>
          </xdr:xfrm>
          <a:graphic>
            <a:graphicData uri="http://schemas.microsoft.com/office/drawing/2012/timeslicer">
              <tsle:timeslicer xmlns:tsle="http://schemas.microsoft.com/office/drawing/2012/timeslicer" name="Sold Date 1"/>
            </a:graphicData>
          </a:graphic>
        </xdr:graphicFrame>
      </mc:Choice>
      <mc:Fallback>
        <xdr:sp macro="" textlink="">
          <xdr:nvSpPr>
            <xdr:cNvPr id="0" name=""/>
            <xdr:cNvSpPr>
              <a:spLocks noTextEdit="1"/>
            </xdr:cNvSpPr>
          </xdr:nvSpPr>
          <xdr:spPr>
            <a:xfrm>
              <a:off x="6412201" y="368764"/>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9274</xdr:colOff>
      <xdr:row>21</xdr:row>
      <xdr:rowOff>176131</xdr:rowOff>
    </xdr:from>
    <xdr:to>
      <xdr:col>4</xdr:col>
      <xdr:colOff>759247</xdr:colOff>
      <xdr:row>36</xdr:row>
      <xdr:rowOff>9270</xdr:rowOff>
    </xdr:to>
    <xdr:graphicFrame macro="">
      <xdr:nvGraphicFramePr>
        <xdr:cNvPr id="5" name="Chart 4">
          <a:extLst>
            <a:ext uri="{FF2B5EF4-FFF2-40B4-BE49-F238E27FC236}">
              <a16:creationId xmlns:a16="http://schemas.microsoft.com/office/drawing/2014/main" id="{BC2793EB-8610-E24A-997A-0608987C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176130</xdr:colOff>
      <xdr:row>21</xdr:row>
      <xdr:rowOff>176131</xdr:rowOff>
    </xdr:from>
    <xdr:to>
      <xdr:col>10</xdr:col>
      <xdr:colOff>45445</xdr:colOff>
      <xdr:row>36</xdr:row>
      <xdr:rowOff>0</xdr:rowOff>
    </xdr:to>
    <xdr:graphicFrame macro="">
      <xdr:nvGraphicFramePr>
        <xdr:cNvPr id="6" name="Chart 5">
          <a:extLst>
            <a:ext uri="{FF2B5EF4-FFF2-40B4-BE49-F238E27FC236}">
              <a16:creationId xmlns:a16="http://schemas.microsoft.com/office/drawing/2014/main" id="{ED9D59D9-1F76-3244-9DDD-31C9C1083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305912</xdr:colOff>
      <xdr:row>21</xdr:row>
      <xdr:rowOff>176129</xdr:rowOff>
    </xdr:from>
    <xdr:to>
      <xdr:col>15</xdr:col>
      <xdr:colOff>175228</xdr:colOff>
      <xdr:row>35</xdr:row>
      <xdr:rowOff>176130</xdr:rowOff>
    </xdr:to>
    <xdr:graphicFrame macro="">
      <xdr:nvGraphicFramePr>
        <xdr:cNvPr id="7" name="Chart 6">
          <a:extLst>
            <a:ext uri="{FF2B5EF4-FFF2-40B4-BE49-F238E27FC236}">
              <a16:creationId xmlns:a16="http://schemas.microsoft.com/office/drawing/2014/main" id="{9C7029ED-C8CD-DB47-A81F-A6C74D879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296644</xdr:colOff>
      <xdr:row>2</xdr:row>
      <xdr:rowOff>16130</xdr:rowOff>
    </xdr:from>
    <xdr:to>
      <xdr:col>8</xdr:col>
      <xdr:colOff>27810</xdr:colOff>
      <xdr:row>12</xdr:row>
      <xdr:rowOff>27811</xdr:rowOff>
    </xdr:to>
    <mc:AlternateContent xmlns:mc="http://schemas.openxmlformats.org/markup-compatibility/2006">
      <mc:Choice xmlns:a14="http://schemas.microsoft.com/office/drawing/2010/main" Requires="a14">
        <xdr:graphicFrame macro="">
          <xdr:nvGraphicFramePr>
            <xdr:cNvPr id="2" name="Subcategory 2">
              <a:extLst>
                <a:ext uri="{FF2B5EF4-FFF2-40B4-BE49-F238E27FC236}">
                  <a16:creationId xmlns:a16="http://schemas.microsoft.com/office/drawing/2014/main" id="{1B2E6BCF-6BD4-F19E-E8E7-F3B94CB719AA}"/>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dr:sp macro="" textlink="">
          <xdr:nvSpPr>
            <xdr:cNvPr id="0" name=""/>
            <xdr:cNvSpPr>
              <a:spLocks noTextEdit="1"/>
            </xdr:cNvSpPr>
          </xdr:nvSpPr>
          <xdr:spPr>
            <a:xfrm>
              <a:off x="3383578" y="368393"/>
              <a:ext cx="2957152" cy="1772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185957</xdr:colOff>
      <xdr:row>2</xdr:row>
      <xdr:rowOff>16686</xdr:rowOff>
    </xdr:from>
    <xdr:to>
      <xdr:col>11</xdr:col>
      <xdr:colOff>621095</xdr:colOff>
      <xdr:row>12</xdr:row>
      <xdr:rowOff>27810</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788B98B9-DC70-91BB-29FC-64138B1EB516}"/>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498877" y="368949"/>
              <a:ext cx="2761926" cy="1772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9269</xdr:colOff>
      <xdr:row>18</xdr:row>
      <xdr:rowOff>0</xdr:rowOff>
    </xdr:from>
    <xdr:to>
      <xdr:col>5</xdr:col>
      <xdr:colOff>54716</xdr:colOff>
      <xdr:row>31</xdr:row>
      <xdr:rowOff>160884</xdr:rowOff>
    </xdr:to>
    <xdr:graphicFrame macro="">
      <xdr:nvGraphicFramePr>
        <xdr:cNvPr id="4" name="Chart 3">
          <a:extLst>
            <a:ext uri="{FF2B5EF4-FFF2-40B4-BE49-F238E27FC236}">
              <a16:creationId xmlns:a16="http://schemas.microsoft.com/office/drawing/2014/main" id="{CEC3C8A2-5A87-8345-9BC0-DF3DA09E6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315181</xdr:colOff>
      <xdr:row>18</xdr:row>
      <xdr:rowOff>2</xdr:rowOff>
    </xdr:from>
    <xdr:to>
      <xdr:col>10</xdr:col>
      <xdr:colOff>184496</xdr:colOff>
      <xdr:row>31</xdr:row>
      <xdr:rowOff>160886</xdr:rowOff>
    </xdr:to>
    <xdr:graphicFrame macro="">
      <xdr:nvGraphicFramePr>
        <xdr:cNvPr id="5" name="Chart 4">
          <a:extLst>
            <a:ext uri="{FF2B5EF4-FFF2-40B4-BE49-F238E27FC236}">
              <a16:creationId xmlns:a16="http://schemas.microsoft.com/office/drawing/2014/main" id="{1F238819-BDD4-C04A-97D3-CD079EFE0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444964</xdr:colOff>
      <xdr:row>18</xdr:row>
      <xdr:rowOff>0</xdr:rowOff>
    </xdr:from>
    <xdr:to>
      <xdr:col>15</xdr:col>
      <xdr:colOff>314279</xdr:colOff>
      <xdr:row>31</xdr:row>
      <xdr:rowOff>160884</xdr:rowOff>
    </xdr:to>
    <xdr:graphicFrame macro="">
      <xdr:nvGraphicFramePr>
        <xdr:cNvPr id="6" name="Chart 5">
          <a:extLst>
            <a:ext uri="{FF2B5EF4-FFF2-40B4-BE49-F238E27FC236}">
              <a16:creationId xmlns:a16="http://schemas.microsoft.com/office/drawing/2014/main" id="{9DD9930D-F6E3-204A-9524-4E5E251D2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548786</xdr:colOff>
      <xdr:row>2</xdr:row>
      <xdr:rowOff>16964</xdr:rowOff>
    </xdr:from>
    <xdr:to>
      <xdr:col>14</xdr:col>
      <xdr:colOff>310638</xdr:colOff>
      <xdr:row>9</xdr:row>
      <xdr:rowOff>104845</xdr:rowOff>
    </xdr:to>
    <mc:AlternateContent xmlns:mc="http://schemas.openxmlformats.org/markup-compatibility/2006">
      <mc:Choice xmlns:tsle="http://schemas.microsoft.com/office/drawing/2012/timeslicer" Requires="tsle">
        <xdr:graphicFrame macro="">
          <xdr:nvGraphicFramePr>
            <xdr:cNvPr id="3" name="Sold Date 2">
              <a:extLst>
                <a:ext uri="{FF2B5EF4-FFF2-40B4-BE49-F238E27FC236}">
                  <a16:creationId xmlns:a16="http://schemas.microsoft.com/office/drawing/2014/main" id="{5AF57990-97F8-50BA-7BC8-F322A7F30A24}"/>
                </a:ext>
              </a:extLst>
            </xdr:cNvPr>
            <xdr:cNvGraphicFramePr/>
          </xdr:nvGraphicFramePr>
          <xdr:xfrm>
            <a:off x="0" y="0"/>
            <a:ext cx="0" cy="0"/>
          </xdr:xfrm>
          <a:graphic>
            <a:graphicData uri="http://schemas.microsoft.com/office/drawing/2012/timeslicer">
              <tsle:timeslicer xmlns:tsle="http://schemas.microsoft.com/office/drawing/2012/timeslicer" name="Sold Date 2"/>
            </a:graphicData>
          </a:graphic>
        </xdr:graphicFrame>
      </mc:Choice>
      <mc:Fallback>
        <xdr:sp macro="" textlink="">
          <xdr:nvSpPr>
            <xdr:cNvPr id="0" name=""/>
            <xdr:cNvSpPr>
              <a:spLocks noTextEdit="1"/>
            </xdr:cNvSpPr>
          </xdr:nvSpPr>
          <xdr:spPr>
            <a:xfrm>
              <a:off x="9587107" y="369227"/>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xdr:from>
      <xdr:col>0</xdr:col>
      <xdr:colOff>9270</xdr:colOff>
      <xdr:row>16</xdr:row>
      <xdr:rowOff>9640</xdr:rowOff>
    </xdr:from>
    <xdr:to>
      <xdr:col>4</xdr:col>
      <xdr:colOff>529551</xdr:colOff>
      <xdr:row>29</xdr:row>
      <xdr:rowOff>166861</xdr:rowOff>
    </xdr:to>
    <xdr:graphicFrame macro="">
      <xdr:nvGraphicFramePr>
        <xdr:cNvPr id="5" name="Chart 4">
          <a:extLst>
            <a:ext uri="{FF2B5EF4-FFF2-40B4-BE49-F238E27FC236}">
              <a16:creationId xmlns:a16="http://schemas.microsoft.com/office/drawing/2014/main" id="{F215B2E3-41ED-7FD9-8CD6-6723B3F7E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17613</xdr:colOff>
      <xdr:row>15</xdr:row>
      <xdr:rowOff>167233</xdr:rowOff>
    </xdr:from>
    <xdr:to>
      <xdr:col>9</xdr:col>
      <xdr:colOff>9500</xdr:colOff>
      <xdr:row>29</xdr:row>
      <xdr:rowOff>151986</xdr:rowOff>
    </xdr:to>
    <xdr:graphicFrame macro="">
      <xdr:nvGraphicFramePr>
        <xdr:cNvPr id="7" name="Chart 6">
          <a:extLst>
            <a:ext uri="{FF2B5EF4-FFF2-40B4-BE49-F238E27FC236}">
              <a16:creationId xmlns:a16="http://schemas.microsoft.com/office/drawing/2014/main" id="{2F5079A8-198B-8FA8-8916-BCD6F5E7E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314256</xdr:colOff>
      <xdr:row>15</xdr:row>
      <xdr:rowOff>167232</xdr:rowOff>
    </xdr:from>
    <xdr:to>
      <xdr:col>13</xdr:col>
      <xdr:colOff>686216</xdr:colOff>
      <xdr:row>29</xdr:row>
      <xdr:rowOff>151985</xdr:rowOff>
    </xdr:to>
    <xdr:graphicFrame macro="">
      <xdr:nvGraphicFramePr>
        <xdr:cNvPr id="8" name="Chart 7">
          <a:extLst>
            <a:ext uri="{FF2B5EF4-FFF2-40B4-BE49-F238E27FC236}">
              <a16:creationId xmlns:a16="http://schemas.microsoft.com/office/drawing/2014/main" id="{21CCBEB5-689F-CF7B-2C65-E69AE0E6B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232028</xdr:colOff>
      <xdr:row>2</xdr:row>
      <xdr:rowOff>14738</xdr:rowOff>
    </xdr:from>
    <xdr:to>
      <xdr:col>6</xdr:col>
      <xdr:colOff>1066059</xdr:colOff>
      <xdr:row>12</xdr:row>
      <xdr:rowOff>27810</xdr:rowOff>
    </xdr:to>
    <mc:AlternateContent xmlns:mc="http://schemas.openxmlformats.org/markup-compatibility/2006">
      <mc:Choice xmlns:a14="http://schemas.microsoft.com/office/drawing/2010/main" Requires="a14">
        <xdr:graphicFrame macro="">
          <xdr:nvGraphicFramePr>
            <xdr:cNvPr id="9" name="Purchased From 2">
              <a:extLst>
                <a:ext uri="{FF2B5EF4-FFF2-40B4-BE49-F238E27FC236}">
                  <a16:creationId xmlns:a16="http://schemas.microsoft.com/office/drawing/2014/main" id="{E2814750-D8B0-6CCB-2C54-3F1A81EA6DC0}"/>
                </a:ext>
              </a:extLst>
            </xdr:cNvPr>
            <xdr:cNvGraphicFramePr/>
          </xdr:nvGraphicFramePr>
          <xdr:xfrm>
            <a:off x="0" y="0"/>
            <a:ext cx="0" cy="0"/>
          </xdr:xfrm>
          <a:graphic>
            <a:graphicData uri="http://schemas.microsoft.com/office/drawing/2010/slicer">
              <sle:slicer xmlns:sle="http://schemas.microsoft.com/office/drawing/2010/slicer" name="Purchased From 2"/>
            </a:graphicData>
          </a:graphic>
        </xdr:graphicFrame>
      </mc:Choice>
      <mc:Fallback>
        <xdr:sp macro="" textlink="">
          <xdr:nvSpPr>
            <xdr:cNvPr id="0" name=""/>
            <xdr:cNvSpPr>
              <a:spLocks noTextEdit="1"/>
            </xdr:cNvSpPr>
          </xdr:nvSpPr>
          <xdr:spPr>
            <a:xfrm>
              <a:off x="3661955" y="367001"/>
              <a:ext cx="2762206" cy="1774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92979</xdr:colOff>
      <xdr:row>2</xdr:row>
      <xdr:rowOff>14741</xdr:rowOff>
    </xdr:from>
    <xdr:to>
      <xdr:col>10</xdr:col>
      <xdr:colOff>398613</xdr:colOff>
      <xdr:row>12</xdr:row>
      <xdr:rowOff>27811</xdr:rowOff>
    </xdr:to>
    <mc:AlternateContent xmlns:mc="http://schemas.openxmlformats.org/markup-compatibility/2006">
      <mc:Choice xmlns:a14="http://schemas.microsoft.com/office/drawing/2010/main" Requires="a14">
        <xdr:graphicFrame macro="">
          <xdr:nvGraphicFramePr>
            <xdr:cNvPr id="10" name="Subcategory 3">
              <a:extLst>
                <a:ext uri="{FF2B5EF4-FFF2-40B4-BE49-F238E27FC236}">
                  <a16:creationId xmlns:a16="http://schemas.microsoft.com/office/drawing/2014/main" id="{FFD76473-4590-5AAB-232B-99DF94BBD76C}"/>
                </a:ext>
              </a:extLst>
            </xdr:cNvPr>
            <xdr:cNvGraphicFramePr/>
          </xdr:nvGraphicFramePr>
          <xdr:xfrm>
            <a:off x="0" y="0"/>
            <a:ext cx="0" cy="0"/>
          </xdr:xfrm>
          <a:graphic>
            <a:graphicData uri="http://schemas.microsoft.com/office/drawing/2010/slicer">
              <sle:slicer xmlns:sle="http://schemas.microsoft.com/office/drawing/2010/slicer" name="Subcategory 3"/>
            </a:graphicData>
          </a:graphic>
        </xdr:graphicFrame>
      </mc:Choice>
      <mc:Fallback>
        <xdr:sp macro="" textlink="">
          <xdr:nvSpPr>
            <xdr:cNvPr id="0" name=""/>
            <xdr:cNvSpPr>
              <a:spLocks noTextEdit="1"/>
            </xdr:cNvSpPr>
          </xdr:nvSpPr>
          <xdr:spPr>
            <a:xfrm>
              <a:off x="6554220" y="367004"/>
              <a:ext cx="2882714" cy="1774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8342</xdr:colOff>
      <xdr:row>26</xdr:row>
      <xdr:rowOff>167232</xdr:rowOff>
    </xdr:from>
    <xdr:to>
      <xdr:col>4</xdr:col>
      <xdr:colOff>324681</xdr:colOff>
      <xdr:row>41</xdr:row>
      <xdr:rowOff>1</xdr:rowOff>
    </xdr:to>
    <xdr:graphicFrame macro="">
      <xdr:nvGraphicFramePr>
        <xdr:cNvPr id="3" name="Chart 2">
          <a:extLst>
            <a:ext uri="{FF2B5EF4-FFF2-40B4-BE49-F238E27FC236}">
              <a16:creationId xmlns:a16="http://schemas.microsoft.com/office/drawing/2014/main" id="{EB67C229-D643-08E6-2022-090C82B41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610898</xdr:colOff>
      <xdr:row>27</xdr:row>
      <xdr:rowOff>9639</xdr:rowOff>
    </xdr:from>
    <xdr:to>
      <xdr:col>8</xdr:col>
      <xdr:colOff>778917</xdr:colOff>
      <xdr:row>41</xdr:row>
      <xdr:rowOff>12679</xdr:rowOff>
    </xdr:to>
    <xdr:graphicFrame macro="">
      <xdr:nvGraphicFramePr>
        <xdr:cNvPr id="4" name="Chart 3">
          <a:extLst>
            <a:ext uri="{FF2B5EF4-FFF2-40B4-BE49-F238E27FC236}">
              <a16:creationId xmlns:a16="http://schemas.microsoft.com/office/drawing/2014/main" id="{EE8E1962-C8AF-7222-E2C0-9DC28B18C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138123</xdr:colOff>
      <xdr:row>27</xdr:row>
      <xdr:rowOff>9642</xdr:rowOff>
    </xdr:from>
    <xdr:to>
      <xdr:col>13</xdr:col>
      <xdr:colOff>556433</xdr:colOff>
      <xdr:row>41</xdr:row>
      <xdr:rowOff>12682</xdr:rowOff>
    </xdr:to>
    <xdr:graphicFrame macro="">
      <xdr:nvGraphicFramePr>
        <xdr:cNvPr id="5" name="Chart 4">
          <a:extLst>
            <a:ext uri="{FF2B5EF4-FFF2-40B4-BE49-F238E27FC236}">
              <a16:creationId xmlns:a16="http://schemas.microsoft.com/office/drawing/2014/main" id="{B65DC3E3-B711-81A9-F2D4-534AC3558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296641</xdr:colOff>
      <xdr:row>12</xdr:row>
      <xdr:rowOff>134973</xdr:rowOff>
    </xdr:from>
    <xdr:to>
      <xdr:col>7</xdr:col>
      <xdr:colOff>203942</xdr:colOff>
      <xdr:row>21</xdr:row>
      <xdr:rowOff>27811</xdr:rowOff>
    </xdr:to>
    <mc:AlternateContent xmlns:mc="http://schemas.openxmlformats.org/markup-compatibility/2006">
      <mc:Choice xmlns:a14="http://schemas.microsoft.com/office/drawing/2010/main" Requires="a14">
        <xdr:graphicFrame macro="">
          <xdr:nvGraphicFramePr>
            <xdr:cNvPr id="2" name="Subcategory 4">
              <a:extLst>
                <a:ext uri="{FF2B5EF4-FFF2-40B4-BE49-F238E27FC236}">
                  <a16:creationId xmlns:a16="http://schemas.microsoft.com/office/drawing/2014/main" id="{216F7C9D-8258-3259-2D9C-9940295BF58A}"/>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dr:sp macro="" textlink="">
          <xdr:nvSpPr>
            <xdr:cNvPr id="0" name=""/>
            <xdr:cNvSpPr>
              <a:spLocks noTextEdit="1"/>
            </xdr:cNvSpPr>
          </xdr:nvSpPr>
          <xdr:spPr>
            <a:xfrm>
              <a:off x="3930510" y="2248550"/>
              <a:ext cx="2864454" cy="1478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306469</xdr:colOff>
      <xdr:row>2</xdr:row>
      <xdr:rowOff>15017</xdr:rowOff>
    </xdr:from>
    <xdr:to>
      <xdr:col>7</xdr:col>
      <xdr:colOff>203942</xdr:colOff>
      <xdr:row>12</xdr:row>
      <xdr:rowOff>27810</xdr:rowOff>
    </xdr:to>
    <mc:AlternateContent xmlns:mc="http://schemas.openxmlformats.org/markup-compatibility/2006">
      <mc:Choice xmlns:a14="http://schemas.microsoft.com/office/drawing/2010/main" Requires="a14">
        <xdr:graphicFrame macro="">
          <xdr:nvGraphicFramePr>
            <xdr:cNvPr id="6" name="Purchased From 3">
              <a:extLst>
                <a:ext uri="{FF2B5EF4-FFF2-40B4-BE49-F238E27FC236}">
                  <a16:creationId xmlns:a16="http://schemas.microsoft.com/office/drawing/2014/main" id="{4BAF5333-E32F-1461-ED10-6C743CD479DB}"/>
                </a:ext>
              </a:extLst>
            </xdr:cNvPr>
            <xdr:cNvGraphicFramePr/>
          </xdr:nvGraphicFramePr>
          <xdr:xfrm>
            <a:off x="0" y="0"/>
            <a:ext cx="0" cy="0"/>
          </xdr:xfrm>
          <a:graphic>
            <a:graphicData uri="http://schemas.microsoft.com/office/drawing/2010/slicer">
              <sle:slicer xmlns:sle="http://schemas.microsoft.com/office/drawing/2010/slicer" name="Purchased From 3"/>
            </a:graphicData>
          </a:graphic>
        </xdr:graphicFrame>
      </mc:Choice>
      <mc:Fallback>
        <xdr:sp macro="" textlink="">
          <xdr:nvSpPr>
            <xdr:cNvPr id="0" name=""/>
            <xdr:cNvSpPr>
              <a:spLocks noTextEdit="1"/>
            </xdr:cNvSpPr>
          </xdr:nvSpPr>
          <xdr:spPr>
            <a:xfrm>
              <a:off x="3940338" y="367280"/>
              <a:ext cx="2854626" cy="1774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20393</xdr:colOff>
      <xdr:row>9</xdr:row>
      <xdr:rowOff>35506</xdr:rowOff>
    </xdr:from>
    <xdr:to>
      <xdr:col>12</xdr:col>
      <xdr:colOff>356989</xdr:colOff>
      <xdr:row>16</xdr:row>
      <xdr:rowOff>123386</xdr:rowOff>
    </xdr:to>
    <mc:AlternateContent xmlns:mc="http://schemas.openxmlformats.org/markup-compatibility/2006">
      <mc:Choice xmlns:tsle="http://schemas.microsoft.com/office/drawing/2012/timeslicer" Requires="tsle">
        <xdr:graphicFrame macro="">
          <xdr:nvGraphicFramePr>
            <xdr:cNvPr id="7" name="Sold Date 3">
              <a:extLst>
                <a:ext uri="{FF2B5EF4-FFF2-40B4-BE49-F238E27FC236}">
                  <a16:creationId xmlns:a16="http://schemas.microsoft.com/office/drawing/2014/main" id="{C8CEC8CA-E78E-5D6B-C61E-942AD2048829}"/>
                </a:ext>
              </a:extLst>
            </xdr:cNvPr>
            <xdr:cNvGraphicFramePr/>
          </xdr:nvGraphicFramePr>
          <xdr:xfrm>
            <a:off x="0" y="0"/>
            <a:ext cx="0" cy="0"/>
          </xdr:xfrm>
          <a:graphic>
            <a:graphicData uri="http://schemas.microsoft.com/office/drawing/2012/timeslicer">
              <tsle:timeslicer xmlns:tsle="http://schemas.microsoft.com/office/drawing/2012/timeslicer" name="Sold Date 3"/>
            </a:graphicData>
          </a:graphic>
        </xdr:graphicFrame>
      </mc:Choice>
      <mc:Fallback>
        <xdr:sp macro="" textlink="">
          <xdr:nvSpPr>
            <xdr:cNvPr id="0" name=""/>
            <xdr:cNvSpPr>
              <a:spLocks noTextEdit="1"/>
            </xdr:cNvSpPr>
          </xdr:nvSpPr>
          <xdr:spPr>
            <a:xfrm>
              <a:off x="7538422" y="1620688"/>
              <a:ext cx="3970465"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Moriones" refreshedDate="45812.989692476855" createdVersion="8" refreshedVersion="8" minRefreshableVersion="3" recordCount="340" xr:uid="{0F19AB20-4F81-4BCE-B781-EF1ABDD2FEA8}">
  <cacheSource type="worksheet">
    <worksheetSource name="Inventory"/>
  </cacheSource>
  <cacheFields count="21">
    <cacheField name="Sale #" numFmtId="0">
      <sharedItems containsSemiMixedTypes="0" containsString="0" containsNumber="1" containsInteger="1" minValue="1" maxValue="340"/>
    </cacheField>
    <cacheField name="Category" numFmtId="0">
      <sharedItems containsBlank="1" count="6">
        <s v="Bottom"/>
        <s v="Top"/>
        <s v="Footwear"/>
        <m u="1"/>
        <s v="Bottom " u="1"/>
        <s v="Top " u="1"/>
      </sharedItems>
    </cacheField>
    <cacheField name="Subcategory" numFmtId="0">
      <sharedItems containsBlank="1" count="17">
        <s v="Pants"/>
        <s v="Hoodie"/>
        <s v="Crewneck"/>
        <s v="Shirt"/>
        <s v="Track Pants"/>
        <s v="Jeans"/>
        <s v="Sweat Pants"/>
        <s v="Sweater"/>
        <s v="Long Sleeve"/>
        <s v="Jacket"/>
        <s v="Jersey"/>
        <s v="Shoes"/>
        <s v="Shorts"/>
        <s v="Fleece" u="1"/>
        <s v="Pajamas" u="1"/>
        <m u="1"/>
        <s v="N/A" u="1"/>
      </sharedItems>
    </cacheField>
    <cacheField name="Brand" numFmtId="0">
      <sharedItems containsBlank="1" count="97">
        <s v="Dickies"/>
        <s v="Carhartt"/>
        <s v="Lee Sport"/>
        <s v="Reebok"/>
        <s v="Nike"/>
        <s v="Adidas"/>
        <s v="Calvin Klein"/>
        <s v="Columbia"/>
        <s v="Levis"/>
        <s v="NFL"/>
        <s v="Champion"/>
        <s v="Aberocrombie"/>
        <s v="Team Champ"/>
        <s v="Bape"/>
        <s v="Gildan"/>
        <s v="St. Johns Bay"/>
        <s v="Mastermind JPN"/>
        <s v="Other"/>
        <s v="Terriroty Ahead"/>
        <s v="Shein"/>
        <s v="Russell"/>
        <s v="Psycho Bunny"/>
        <s v="Under Armour"/>
        <s v="Faded Glory"/>
        <s v="RetroFit"/>
        <s v="Starter"/>
        <s v="Disney"/>
        <s v="Alstyle Apparel"/>
        <s v="Primitive"/>
        <s v="Fox"/>
        <s v="Old Navy"/>
        <s v="Jeezers"/>
        <s v="N/A"/>
        <s v="Hello Kitty"/>
        <s v="No Boundaries"/>
        <s v="Sport Tek"/>
        <s v="Real Tree"/>
        <s v="Vans"/>
        <s v="Gap"/>
        <s v="Zion"/>
        <s v="Max"/>
        <s v="Cabelas"/>
        <s v="Tek Gear"/>
        <s v="Mossy Oak"/>
        <s v="Lee"/>
        <s v="Joe Boxer"/>
        <s v="Everlast"/>
        <s v="BDG"/>
        <s v="JNCO"/>
        <s v="Champs"/>
        <s v="Canyon River"/>
        <s v="Uggs"/>
        <s v="OVB"/>
        <s v="Billionaire Boys Club"/>
        <s v="Ben Davis"/>
        <s v="Jordan"/>
        <s v="Territory Ahead"/>
        <s v="PBX Pro"/>
        <s v="Supreme"/>
        <s v="Bare"/>
        <s v="Aeropostale"/>
        <s v="Merona"/>
        <s v="Derek Heart"/>
        <s v="Polo"/>
        <s v="Blue Canyon"/>
        <s v="Name It"/>
        <s v="Rusty"/>
        <s v="PrettyLittleThing"/>
        <s v="Wilson"/>
        <s v="Hugo Boss"/>
        <s v="Soffe"/>
        <s v="Olympics"/>
        <s v="Hanes"/>
        <s v="Wrangler"/>
        <s v="G.H. Bass"/>
        <s v="Dockers"/>
        <s v="Timberland"/>
        <s v="Fox Racing"/>
        <s v="Skin"/>
        <s v="Gear"/>
        <s v="7 For All Mankind"/>
        <s v="Rocawear"/>
        <s v="Target"/>
        <s v="Doc Martens"/>
        <s v="Express"/>
        <s v="BCBG"/>
        <s v="Fruit of the Loom"/>
        <s v="Umbro"/>
        <s v="Big Dogs"/>
        <s v="LMS Sports"/>
        <s v="Zara"/>
        <s v="New Balance"/>
        <s v="Puma"/>
        <s v="Eddie Bauer"/>
        <s v="Fila"/>
        <s v="Eastbay"/>
        <m u="1"/>
      </sharedItems>
    </cacheField>
    <cacheField name="Color" numFmtId="0">
      <sharedItems/>
    </cacheField>
    <cacheField name="Size" numFmtId="0">
      <sharedItems containsMixedTypes="1" containsNumber="1" minValue="6" maxValue="32" count="37">
        <s v="30x30"/>
        <s v="Large"/>
        <s v="31x32"/>
        <s v="Small"/>
        <s v="Medium"/>
        <s v="34x30"/>
        <s v="Extra Large"/>
        <n v="6"/>
        <s v="32x32"/>
        <n v="25"/>
        <s v="28x30"/>
        <s v="Extra Small"/>
        <n v="9"/>
        <s v="Extra Extra Small"/>
        <s v="36x32"/>
        <s v="34x31"/>
        <s v="25x30"/>
        <n v="30"/>
        <s v="30x32"/>
        <n v="12"/>
        <s v="36x34"/>
        <s v="32x34"/>
        <n v="8.5"/>
        <s v="34x32"/>
        <s v="22x27"/>
        <s v="26x29"/>
        <s v="30x27"/>
        <s v="29x30"/>
        <s v="29x29"/>
        <n v="32"/>
        <s v="24x27"/>
        <n v="24"/>
        <n v="7"/>
        <s v="34x34"/>
        <s v="27x30"/>
        <s v="24x29"/>
        <s v="Extra Extra Large"/>
      </sharedItems>
    </cacheField>
    <cacheField name="Bought Price" numFmtId="44">
      <sharedItems containsSemiMixedTypes="0" containsString="0" containsNumber="1" minValue="0" maxValue="50"/>
    </cacheField>
    <cacheField name="Purchased From" numFmtId="44">
      <sharedItems containsBlank="1" count="11">
        <s v="Goodwill Bins"/>
        <s v="Value Village"/>
        <s v="Bella's Voice"/>
        <s v="Home"/>
        <s v="St. Vincet de Paul"/>
        <s v="Helping Hands"/>
        <s v="Goodwill Racks"/>
        <s v="Depop"/>
        <s v="Deseret Industries"/>
        <m u="1"/>
        <s v="Goodwill" u="1"/>
      </sharedItems>
    </cacheField>
    <cacheField name="Listed Date" numFmtId="0">
      <sharedItems containsNonDate="0" containsDate="1" containsString="0" containsBlank="1" minDate="2024-02-10T00:00:00" maxDate="2024-03-28T00:00:00" count="25">
        <d v="2024-02-10T00:00:00"/>
        <d v="2024-02-20T00:00:00"/>
        <d v="2024-02-21T00:00:00"/>
        <d v="2024-02-22T00:00:00"/>
        <d v="2024-02-23T00:00:00"/>
        <d v="2024-02-25T00:00:00"/>
        <d v="2024-02-26T00:00:00"/>
        <d v="2024-02-27T00:00:00"/>
        <d v="2024-03-04T00:00:00"/>
        <d v="2024-03-06T00:00:00"/>
        <d v="2024-03-05T00:00:00"/>
        <d v="2024-03-08T00:00:00"/>
        <d v="2024-03-10T00:00:00"/>
        <d v="2024-03-11T00:00:00"/>
        <d v="2024-03-13T00:00:00"/>
        <d v="2024-03-16T00:00:00"/>
        <d v="2024-03-17T00:00:00"/>
        <d v="2024-03-18T00:00:00"/>
        <d v="2024-03-19T00:00:00"/>
        <d v="2024-03-20T00:00:00"/>
        <d v="2024-03-22T00:00:00"/>
        <d v="2024-03-27T00:00:00"/>
        <d v="2024-03-24T00:00:00"/>
        <d v="2024-03-21T00:00:00"/>
        <m/>
      </sharedItems>
      <fieldGroup par="18"/>
    </cacheField>
    <cacheField name="Listed Price" numFmtId="44">
      <sharedItems containsSemiMixedTypes="0" containsString="0" containsNumber="1" minValue="4.2" maxValue="200"/>
    </cacheField>
    <cacheField name="Sold Status" numFmtId="0">
      <sharedItems containsBlank="1"/>
    </cacheField>
    <cacheField name="Sold Date" numFmtId="14">
      <sharedItems containsSemiMixedTypes="0" containsNonDate="0" containsDate="1" containsString="0" minDate="2024-02-18T00:00:00" maxDate="2025-01-01T00:00:00" count="167">
        <d v="2024-02-18T00:00:00"/>
        <d v="2024-02-22T00:00:00"/>
        <d v="2024-02-24T00:00:00"/>
        <d v="2024-03-18T00:00:00"/>
        <d v="2024-03-14T00:00:00"/>
        <d v="2024-02-23T00:00:00"/>
        <d v="2024-02-27T00:00:00"/>
        <d v="2024-03-20T00:00:00"/>
        <d v="2024-03-08T00:00:00"/>
        <d v="2024-03-09T00:00:00"/>
        <d v="2024-03-23T00:00:00"/>
        <d v="2024-03-15T00:00:00"/>
        <d v="2024-03-06T00:00:00"/>
        <d v="2024-03-01T00:00:00"/>
        <d v="2024-03-24T00:00:00"/>
        <d v="2024-03-12T00:00:00"/>
        <d v="2024-03-21T00:00:00"/>
        <d v="2024-03-27T00:00:00"/>
        <d v="2024-03-07T00:00:00"/>
        <d v="2024-03-11T00:00:00"/>
        <d v="2024-03-13T00:00:00"/>
        <d v="2024-03-19T00:00:00"/>
        <d v="2024-03-22T00:00:00"/>
        <d v="2024-03-25T00:00:00"/>
        <d v="2024-03-1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5T00:00:00"/>
        <d v="2024-04-16T00:00:00"/>
        <d v="2024-04-17T00:00:00"/>
        <d v="2024-04-18T00:00:00"/>
        <d v="2024-04-21T00:00:00"/>
        <d v="2024-04-22T00:00:00"/>
        <d v="2024-04-23T00:00:00"/>
        <d v="2024-04-24T00:00:00"/>
        <d v="2024-04-25T00:00:00"/>
        <d v="2024-04-27T00:00:00"/>
        <d v="2024-04-29T00:00:00"/>
        <d v="2024-05-02T00:00:00"/>
        <d v="2024-05-03T00:00:00"/>
        <d v="2024-05-04T00:00:00"/>
        <d v="2024-05-05T00:00:00"/>
        <d v="2024-05-06T00:00:00"/>
        <d v="2024-05-08T00:00:00"/>
        <d v="2024-05-09T00:00:00"/>
        <d v="2024-05-13T00:00:00"/>
        <d v="2024-05-14T00:00:00"/>
        <d v="2024-05-15T00:00:00"/>
        <d v="2024-05-16T00:00:00"/>
        <d v="2024-05-17T00:00:00"/>
        <d v="2024-05-18T00:00:00"/>
        <d v="2024-05-19T00:00:00"/>
        <d v="2024-05-20T00:00:00"/>
        <d v="2024-05-23T00:00:00"/>
        <d v="2024-05-24T00:00:00"/>
        <d v="2024-05-25T00:00:00"/>
        <d v="2024-05-26T00:00:00"/>
        <d v="2024-05-27T00:00:00"/>
        <d v="2024-05-28T00:00:00"/>
        <d v="2024-05-29T00:00:00"/>
        <d v="2024-05-30T00:00:00"/>
        <d v="2024-06-01T00:00:00"/>
        <d v="2024-06-02T00:00:00"/>
        <d v="2024-06-04T00:00:00"/>
        <d v="2024-06-06T00:00:00"/>
        <d v="2024-06-07T00:00:00"/>
        <d v="2024-06-08T00:00:00"/>
        <d v="2024-06-09T00:00:00"/>
        <d v="2024-06-10T00:00:00"/>
        <d v="2024-06-11T00:00:00"/>
        <d v="2024-06-13T00:00:00"/>
        <d v="2024-06-15T00:00:00"/>
        <d v="2024-06-16T00:00:00"/>
        <d v="2024-06-17T00:00:00"/>
        <d v="2024-06-21T00:00:00"/>
        <d v="2024-06-22T00:00:00"/>
        <d v="2024-06-23T00:00:00"/>
        <d v="2024-06-24T00:00:00"/>
        <d v="2024-06-27T00:00:00"/>
        <d v="2024-06-28T00:00:00"/>
        <d v="2024-06-29T00:00:00"/>
        <d v="2024-06-30T00:00:00"/>
        <d v="2024-07-01T00:00:00"/>
        <d v="2024-07-02T00:00:00"/>
        <d v="2024-07-03T00:00:00"/>
        <d v="2024-07-04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8T00:00:00"/>
        <d v="2024-07-29T00:00:00"/>
        <d v="2024-07-30T00:00:00"/>
        <d v="2024-07-31T00:00:00"/>
        <d v="2024-08-01T00:00:00"/>
        <d v="2024-08-08T00:00:00"/>
        <d v="2024-08-09T00:00:00"/>
        <d v="2024-08-10T00:00:00"/>
        <d v="2024-08-12T00:00:00"/>
        <d v="2024-08-13T00:00:00"/>
        <d v="2024-08-15T00:00:00"/>
        <d v="2024-08-17T00:00:00"/>
        <d v="2024-08-18T00:00:00"/>
        <d v="2024-08-19T00:00:00"/>
        <d v="2024-08-21T00:00:00"/>
        <d v="2024-08-22T00:00:00"/>
        <d v="2024-08-25T00:00:00"/>
        <d v="2024-08-30T00:00:00"/>
        <d v="2024-09-02T00:00:00"/>
        <d v="2024-09-04T00:00:00"/>
        <d v="2024-09-09T00:00:00"/>
        <d v="2024-09-13T00:00:00"/>
        <d v="2024-09-17T00:00:00"/>
        <d v="2024-09-21T00:00:00"/>
        <d v="2024-10-10T00:00:00"/>
        <d v="2024-10-20T00:00:00"/>
        <d v="2024-10-28T00:00:00"/>
        <d v="2024-10-29T00:00:00"/>
        <d v="2024-11-04T00:00:00"/>
        <d v="2024-11-11T00:00:00"/>
        <d v="2024-11-13T00:00:00"/>
        <d v="2024-11-14T00:00:00"/>
        <d v="2024-11-26T00:00:00"/>
        <d v="2024-11-27T00:00:00"/>
        <d v="2024-12-08T00:00:00"/>
        <d v="2024-12-09T00:00:00"/>
        <d v="2024-12-10T00:00:00"/>
        <d v="2024-12-13T00:00:00"/>
        <d v="2024-12-19T00:00:00"/>
        <d v="2024-12-20T00:00:00"/>
        <d v="2024-12-21T00:00:00"/>
        <d v="2024-12-23T00:00:00"/>
        <d v="2024-12-24T00:00:00"/>
        <d v="2024-12-27T00:00:00"/>
        <d v="2024-12-29T00:00:00"/>
        <d v="2024-12-31T00:00:00"/>
      </sharedItems>
      <fieldGroup par="20"/>
    </cacheField>
    <cacheField name="Days Live " numFmtId="0">
      <sharedItems containsSemiMixedTypes="0" containsString="0" containsNumber="1" containsInteger="1" minValue="1" maxValue="45657"/>
    </cacheField>
    <cacheField name="Sold Price" numFmtId="44">
      <sharedItems containsSemiMixedTypes="0" containsString="0" containsNumber="1" minValue="4.2" maxValue="170"/>
    </cacheField>
    <cacheField name="Shipping" numFmtId="44">
      <sharedItems containsSemiMixedTypes="0" containsString="0" containsNumber="1" minValue="2.66" maxValue="13.99"/>
    </cacheField>
    <cacheField name="Total Payout" numFmtId="44">
      <sharedItems containsSemiMixedTypes="0" containsString="0" containsNumber="1" minValue="3.39" maxValue="146.30000000000001"/>
    </cacheField>
    <cacheField name="Profit" numFmtId="44">
      <sharedItems containsSemiMixedTypes="0" containsString="0" containsNumber="1" minValue="0" maxValue="132.30000000000001"/>
    </cacheField>
    <cacheField name="Days (Listed Date)" numFmtId="0" databaseField="0">
      <fieldGroup base="8">
        <rangePr groupBy="days" startDate="2024-02-10T00:00:00" endDate="2024-03-28T00:00:00"/>
        <groupItems count="368">
          <s v="&lt;2/1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8/24"/>
        </groupItems>
      </fieldGroup>
    </cacheField>
    <cacheField name="Months (Listed Date)" numFmtId="0" databaseField="0">
      <fieldGroup base="8">
        <rangePr groupBy="months" startDate="2024-02-10T00:00:00" endDate="2024-03-28T00:00:00"/>
        <groupItems count="14">
          <s v="&lt;2/10/24"/>
          <s v="Jan"/>
          <s v="Feb"/>
          <s v="Mar"/>
          <s v="Apr"/>
          <s v="May"/>
          <s v="Jun"/>
          <s v="Jul"/>
          <s v="Aug"/>
          <s v="Sep"/>
          <s v="Oct"/>
          <s v="Nov"/>
          <s v="Dec"/>
          <s v="&gt;3/28/24"/>
        </groupItems>
      </fieldGroup>
    </cacheField>
    <cacheField name="Days (Sold Date)" numFmtId="0" databaseField="0">
      <fieldGroup base="11">
        <rangePr groupBy="days" startDate="2024-02-18T00:00:00" endDate="2025-01-01T00:00:00"/>
        <groupItems count="368">
          <s v="&lt;2/18/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5"/>
        </groupItems>
      </fieldGroup>
    </cacheField>
    <cacheField name="Months (Sold Date)" numFmtId="0" databaseField="0">
      <fieldGroup base="11">
        <rangePr groupBy="months" startDate="2024-02-18T00:00:00" endDate="2025-01-01T00:00:00"/>
        <groupItems count="14">
          <s v="&lt;2/18/24"/>
          <s v="Jan"/>
          <s v="Feb"/>
          <s v="Mar"/>
          <s v="Apr"/>
          <s v="May"/>
          <s v="Jun"/>
          <s v="Jul"/>
          <s v="Aug"/>
          <s v="Sep"/>
          <s v="Oct"/>
          <s v="Nov"/>
          <s v="Dec"/>
          <s v="&gt;1/1/25"/>
        </groupItems>
      </fieldGroup>
    </cacheField>
  </cacheFields>
  <extLst>
    <ext xmlns:x14="http://schemas.microsoft.com/office/spreadsheetml/2009/9/main" uri="{725AE2AE-9491-48be-B2B4-4EB974FC3084}">
      <x14:pivotCacheDefinition pivotCacheId="953699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n v="1"/>
    <x v="0"/>
    <x v="0"/>
    <x v="0"/>
    <s v="Grey"/>
    <x v="0"/>
    <n v="1.7"/>
    <x v="0"/>
    <x v="0"/>
    <n v="35"/>
    <s v="SOLD"/>
    <x v="0"/>
    <n v="8"/>
    <n v="29.8"/>
    <n v="6.29"/>
    <n v="25.12"/>
    <n v="23.42"/>
  </r>
  <r>
    <n v="2"/>
    <x v="1"/>
    <x v="1"/>
    <x v="1"/>
    <s v="Black"/>
    <x v="1"/>
    <n v="1.7"/>
    <x v="0"/>
    <x v="1"/>
    <n v="32"/>
    <s v="SOLD"/>
    <x v="1"/>
    <n v="2"/>
    <n v="32"/>
    <n v="10.99"/>
    <n v="26.83"/>
    <n v="25.13"/>
  </r>
  <r>
    <n v="3"/>
    <x v="1"/>
    <x v="2"/>
    <x v="2"/>
    <s v="Black"/>
    <x v="1"/>
    <n v="11"/>
    <x v="1"/>
    <x v="2"/>
    <n v="33"/>
    <s v="SOLD"/>
    <x v="2"/>
    <n v="3"/>
    <n v="33"/>
    <n v="6.29"/>
    <n v="27.85"/>
    <n v="16.850000000000001"/>
  </r>
  <r>
    <n v="4"/>
    <x v="0"/>
    <x v="0"/>
    <x v="1"/>
    <s v="Tan"/>
    <x v="2"/>
    <n v="1.7"/>
    <x v="0"/>
    <x v="2"/>
    <n v="32"/>
    <s v="SOLD"/>
    <x v="3"/>
    <n v="26"/>
    <n v="26"/>
    <n v="7.99"/>
    <n v="24.71"/>
    <n v="23.01"/>
  </r>
  <r>
    <n v="5"/>
    <x v="1"/>
    <x v="2"/>
    <x v="3"/>
    <s v="Grey"/>
    <x v="1"/>
    <n v="11"/>
    <x v="1"/>
    <x v="2"/>
    <n v="33"/>
    <s v="SOLD"/>
    <x v="4"/>
    <n v="22"/>
    <n v="29"/>
    <n v="6.29"/>
    <n v="24.41"/>
    <n v="13.41"/>
  </r>
  <r>
    <n v="6"/>
    <x v="1"/>
    <x v="3"/>
    <x v="0"/>
    <s v="Grey"/>
    <x v="3"/>
    <n v="4"/>
    <x v="2"/>
    <x v="3"/>
    <n v="30"/>
    <s v="SOLD"/>
    <x v="5"/>
    <n v="1"/>
    <n v="25"/>
    <n v="6.29"/>
    <n v="20.94"/>
    <n v="16.940000000000001"/>
  </r>
  <r>
    <n v="7"/>
    <x v="0"/>
    <x v="4"/>
    <x v="4"/>
    <s v="Black"/>
    <x v="1"/>
    <n v="1.7"/>
    <x v="0"/>
    <x v="4"/>
    <n v="23"/>
    <s v="SOLD"/>
    <x v="6"/>
    <n v="4"/>
    <n v="19.8"/>
    <n v="5.49"/>
    <n v="16.48"/>
    <n v="14.780000000000001"/>
  </r>
  <r>
    <n v="8"/>
    <x v="0"/>
    <x v="4"/>
    <x v="5"/>
    <s v="Black"/>
    <x v="1"/>
    <n v="1.7"/>
    <x v="0"/>
    <x v="4"/>
    <n v="24"/>
    <s v="SOLD"/>
    <x v="7"/>
    <n v="26"/>
    <n v="24"/>
    <n v="5.49"/>
    <n v="20.12"/>
    <n v="18.420000000000002"/>
  </r>
  <r>
    <n v="9"/>
    <x v="0"/>
    <x v="4"/>
    <x v="5"/>
    <s v="Black"/>
    <x v="4"/>
    <n v="1.7"/>
    <x v="0"/>
    <x v="4"/>
    <n v="24"/>
    <s v="SOLD"/>
    <x v="8"/>
    <n v="14"/>
    <n v="20"/>
    <n v="5.49"/>
    <n v="16.71"/>
    <n v="15.010000000000002"/>
  </r>
  <r>
    <n v="10"/>
    <x v="0"/>
    <x v="4"/>
    <x v="4"/>
    <s v="Black"/>
    <x v="1"/>
    <n v="0"/>
    <x v="3"/>
    <x v="4"/>
    <n v="52"/>
    <s v="SOLD"/>
    <x v="9"/>
    <n v="15"/>
    <n v="52"/>
    <n v="6.29"/>
    <n v="46.8"/>
    <n v="46.8"/>
  </r>
  <r>
    <n v="11"/>
    <x v="0"/>
    <x v="0"/>
    <x v="6"/>
    <s v="Brown"/>
    <x v="0"/>
    <n v="1.7"/>
    <x v="0"/>
    <x v="5"/>
    <n v="23"/>
    <s v="SOLD"/>
    <x v="10"/>
    <n v="27"/>
    <n v="18.399999999999999"/>
    <n v="6.29"/>
    <n v="15.24"/>
    <n v="13.540000000000001"/>
  </r>
  <r>
    <n v="12"/>
    <x v="0"/>
    <x v="0"/>
    <x v="7"/>
    <s v="Tan"/>
    <x v="0"/>
    <n v="1.7"/>
    <x v="0"/>
    <x v="5"/>
    <n v="18"/>
    <s v="SOLD"/>
    <x v="11"/>
    <n v="19"/>
    <n v="10.8"/>
    <n v="6.29"/>
    <n v="8.68"/>
    <n v="6.9799999999999995"/>
  </r>
  <r>
    <n v="13"/>
    <x v="0"/>
    <x v="5"/>
    <x v="8"/>
    <s v="Blue"/>
    <x v="5"/>
    <n v="1.7"/>
    <x v="0"/>
    <x v="5"/>
    <n v="26"/>
    <s v="SOLD"/>
    <x v="12"/>
    <n v="10"/>
    <n v="14"/>
    <n v="7.99"/>
    <n v="11.89"/>
    <n v="10.190000000000001"/>
  </r>
  <r>
    <n v="14"/>
    <x v="0"/>
    <x v="4"/>
    <x v="4"/>
    <s v="Black"/>
    <x v="3"/>
    <n v="2"/>
    <x v="4"/>
    <x v="6"/>
    <n v="30"/>
    <s v="SOLD"/>
    <x v="13"/>
    <n v="4"/>
    <n v="23.8"/>
    <n v="5.49"/>
    <n v="19.89"/>
    <n v="17.89"/>
  </r>
  <r>
    <n v="15"/>
    <x v="1"/>
    <x v="1"/>
    <x v="9"/>
    <s v="Blue"/>
    <x v="1"/>
    <n v="10"/>
    <x v="5"/>
    <x v="7"/>
    <n v="25"/>
    <s v="SOLD"/>
    <x v="14"/>
    <n v="26"/>
    <n v="20"/>
    <n v="7.99"/>
    <n v="16.57"/>
    <n v="6.57"/>
  </r>
  <r>
    <n v="16"/>
    <x v="1"/>
    <x v="3"/>
    <x v="1"/>
    <s v="Black"/>
    <x v="1"/>
    <n v="1.7"/>
    <x v="0"/>
    <x v="7"/>
    <n v="10"/>
    <s v="SOLD"/>
    <x v="15"/>
    <n v="14"/>
    <n v="9"/>
    <n v="5.49"/>
    <n v="7.15"/>
    <n v="5.45"/>
  </r>
  <r>
    <n v="17"/>
    <x v="0"/>
    <x v="6"/>
    <x v="4"/>
    <s v="Grey"/>
    <x v="6"/>
    <n v="1.7"/>
    <x v="0"/>
    <x v="8"/>
    <n v="20"/>
    <s v="SOLD"/>
    <x v="16"/>
    <n v="17"/>
    <n v="18"/>
    <n v="6.29"/>
    <n v="14.91"/>
    <n v="13.21"/>
  </r>
  <r>
    <n v="18"/>
    <x v="0"/>
    <x v="4"/>
    <x v="10"/>
    <s v="Black"/>
    <x v="1"/>
    <n v="1.7"/>
    <x v="0"/>
    <x v="8"/>
    <n v="20"/>
    <s v="SOLD"/>
    <x v="3"/>
    <n v="14"/>
    <n v="18"/>
    <n v="6.29"/>
    <n v="14.86"/>
    <n v="13.16"/>
  </r>
  <r>
    <n v="19"/>
    <x v="0"/>
    <x v="4"/>
    <x v="11"/>
    <s v="Black"/>
    <x v="3"/>
    <n v="1.7"/>
    <x v="0"/>
    <x v="8"/>
    <n v="12"/>
    <s v="SOLD"/>
    <x v="8"/>
    <n v="4"/>
    <n v="11"/>
    <n v="6.29"/>
    <n v="8.81"/>
    <n v="7.11"/>
  </r>
  <r>
    <n v="20"/>
    <x v="1"/>
    <x v="7"/>
    <x v="5"/>
    <s v="Blue"/>
    <x v="1"/>
    <n v="1.7"/>
    <x v="0"/>
    <x v="9"/>
    <n v="14.4"/>
    <s v="SOLD"/>
    <x v="17"/>
    <n v="21"/>
    <n v="12"/>
    <n v="6.29"/>
    <n v="9.75"/>
    <n v="8.0500000000000007"/>
  </r>
  <r>
    <n v="21"/>
    <x v="1"/>
    <x v="3"/>
    <x v="12"/>
    <s v="White"/>
    <x v="1"/>
    <n v="1.7"/>
    <x v="0"/>
    <x v="10"/>
    <n v="12"/>
    <s v="SOLD"/>
    <x v="18"/>
    <n v="2"/>
    <n v="10"/>
    <n v="5.49"/>
    <n v="8.02"/>
    <n v="6.3199999999999994"/>
  </r>
  <r>
    <n v="22"/>
    <x v="1"/>
    <x v="8"/>
    <x v="13"/>
    <s v="White"/>
    <x v="4"/>
    <n v="0"/>
    <x v="3"/>
    <x v="9"/>
    <n v="30"/>
    <s v="SOLD"/>
    <x v="8"/>
    <n v="2"/>
    <n v="30"/>
    <n v="6.29"/>
    <n v="25.35"/>
    <n v="25.35"/>
  </r>
  <r>
    <n v="23"/>
    <x v="1"/>
    <x v="8"/>
    <x v="14"/>
    <s v="White"/>
    <x v="6"/>
    <n v="1.7"/>
    <x v="0"/>
    <x v="9"/>
    <n v="17"/>
    <s v="SOLD"/>
    <x v="15"/>
    <n v="6"/>
    <n v="13.6"/>
    <n v="6.29"/>
    <n v="11.1"/>
    <n v="9.4"/>
  </r>
  <r>
    <n v="24"/>
    <x v="0"/>
    <x v="0"/>
    <x v="15"/>
    <s v="Grey"/>
    <x v="7"/>
    <n v="4"/>
    <x v="4"/>
    <x v="9"/>
    <n v="18"/>
    <s v="SOLD"/>
    <x v="11"/>
    <n v="9"/>
    <n v="14.4"/>
    <n v="7.99"/>
    <n v="11.71"/>
    <n v="7.7100000000000009"/>
  </r>
  <r>
    <n v="25"/>
    <x v="1"/>
    <x v="3"/>
    <x v="16"/>
    <s v="Black"/>
    <x v="3"/>
    <n v="0"/>
    <x v="3"/>
    <x v="9"/>
    <n v="18"/>
    <s v="SOLD"/>
    <x v="19"/>
    <n v="5"/>
    <n v="18"/>
    <n v="5.49"/>
    <n v="14.93"/>
    <n v="14.93"/>
  </r>
  <r>
    <n v="26"/>
    <x v="0"/>
    <x v="0"/>
    <x v="1"/>
    <s v="Black"/>
    <x v="0"/>
    <n v="1.7"/>
    <x v="0"/>
    <x v="11"/>
    <n v="55"/>
    <s v="SOLD"/>
    <x v="9"/>
    <n v="1"/>
    <n v="55"/>
    <n v="7.99"/>
    <n v="46.75"/>
    <n v="45.05"/>
  </r>
  <r>
    <n v="27"/>
    <x v="0"/>
    <x v="4"/>
    <x v="4"/>
    <s v="Black"/>
    <x v="4"/>
    <n v="8"/>
    <x v="1"/>
    <x v="12"/>
    <n v="35"/>
    <s v="SOLD"/>
    <x v="20"/>
    <n v="3"/>
    <n v="35"/>
    <n v="6.29"/>
    <n v="29.62"/>
    <n v="21.62"/>
  </r>
  <r>
    <n v="28"/>
    <x v="0"/>
    <x v="6"/>
    <x v="4"/>
    <s v="Grey"/>
    <x v="4"/>
    <n v="1.7"/>
    <x v="0"/>
    <x v="12"/>
    <n v="22"/>
    <s v="SOLD"/>
    <x v="20"/>
    <n v="3"/>
    <n v="20"/>
    <n v="6.29"/>
    <n v="16.63"/>
    <n v="14.93"/>
  </r>
  <r>
    <n v="29"/>
    <x v="0"/>
    <x v="4"/>
    <x v="4"/>
    <s v="Black"/>
    <x v="1"/>
    <n v="1.7"/>
    <x v="0"/>
    <x v="13"/>
    <n v="25"/>
    <s v="SOLD"/>
    <x v="20"/>
    <n v="2"/>
    <n v="20"/>
    <n v="5.49"/>
    <n v="16.649999999999999"/>
    <n v="14.95"/>
  </r>
  <r>
    <n v="30"/>
    <x v="1"/>
    <x v="9"/>
    <x v="17"/>
    <s v="Black"/>
    <x v="4"/>
    <n v="0"/>
    <x v="3"/>
    <x v="14"/>
    <n v="60"/>
    <s v="SOLD"/>
    <x v="21"/>
    <n v="6"/>
    <n v="51"/>
    <n v="7.99"/>
    <n v="43.41"/>
    <n v="43.41"/>
  </r>
  <r>
    <n v="31"/>
    <x v="0"/>
    <x v="6"/>
    <x v="10"/>
    <s v="Grey"/>
    <x v="3"/>
    <n v="0"/>
    <x v="3"/>
    <x v="14"/>
    <n v="20"/>
    <s v="SOLD"/>
    <x v="22"/>
    <n v="9"/>
    <n v="10"/>
    <n v="6.29"/>
    <n v="7.98"/>
    <n v="7.98"/>
  </r>
  <r>
    <n v="32"/>
    <x v="0"/>
    <x v="4"/>
    <x v="5"/>
    <s v="Blue"/>
    <x v="4"/>
    <n v="6.79"/>
    <x v="1"/>
    <x v="15"/>
    <n v="24.7"/>
    <s v="SOLD"/>
    <x v="3"/>
    <n v="2"/>
    <n v="24.7"/>
    <n v="6.29"/>
    <n v="23.15"/>
    <n v="16.36"/>
  </r>
  <r>
    <n v="33"/>
    <x v="0"/>
    <x v="6"/>
    <x v="15"/>
    <s v="Blue"/>
    <x v="1"/>
    <n v="1.79"/>
    <x v="0"/>
    <x v="15"/>
    <n v="12"/>
    <s v="SOLD"/>
    <x v="10"/>
    <n v="7"/>
    <n v="7"/>
    <n v="6.29"/>
    <n v="5.38"/>
    <n v="3.59"/>
  </r>
  <r>
    <n v="34"/>
    <x v="0"/>
    <x v="5"/>
    <x v="18"/>
    <s v="Blue"/>
    <x v="8"/>
    <n v="9.99"/>
    <x v="6"/>
    <x v="15"/>
    <n v="27"/>
    <s v="SOLD"/>
    <x v="23"/>
    <n v="9"/>
    <n v="21"/>
    <n v="5.35"/>
    <n v="17.77"/>
    <n v="7.7799999999999994"/>
  </r>
  <r>
    <n v="35"/>
    <x v="0"/>
    <x v="0"/>
    <x v="19"/>
    <s v="Grey"/>
    <x v="9"/>
    <n v="1.7"/>
    <x v="0"/>
    <x v="15"/>
    <n v="7"/>
    <s v="SOLD"/>
    <x v="24"/>
    <n v="1"/>
    <n v="7"/>
    <n v="6.29"/>
    <n v="5.38"/>
    <n v="3.6799999999999997"/>
  </r>
  <r>
    <n v="36"/>
    <x v="0"/>
    <x v="6"/>
    <x v="20"/>
    <s v="Grey"/>
    <x v="4"/>
    <n v="11"/>
    <x v="1"/>
    <x v="15"/>
    <n v="22.5"/>
    <s v="SOLD"/>
    <x v="3"/>
    <n v="2"/>
    <n v="20"/>
    <n v="6.29"/>
    <n v="18.61"/>
    <n v="7.6099999999999994"/>
  </r>
  <r>
    <n v="37"/>
    <x v="0"/>
    <x v="6"/>
    <x v="20"/>
    <s v="Grey"/>
    <x v="1"/>
    <n v="11"/>
    <x v="1"/>
    <x v="15"/>
    <n v="22.5"/>
    <s v="SOLD"/>
    <x v="16"/>
    <n v="5"/>
    <n v="22.5"/>
    <n v="6.29"/>
    <n v="18.77"/>
    <n v="7.77"/>
  </r>
  <r>
    <n v="38"/>
    <x v="0"/>
    <x v="6"/>
    <x v="21"/>
    <s v="Plaid"/>
    <x v="4"/>
    <n v="1.7"/>
    <x v="0"/>
    <x v="16"/>
    <n v="22"/>
    <s v="SOLD"/>
    <x v="14"/>
    <n v="7"/>
    <n v="20"/>
    <n v="6.29"/>
    <n v="16.63"/>
    <n v="14.93"/>
  </r>
  <r>
    <n v="39"/>
    <x v="0"/>
    <x v="5"/>
    <x v="1"/>
    <s v="Blue"/>
    <x v="8"/>
    <n v="16.559999999999999"/>
    <x v="7"/>
    <x v="17"/>
    <n v="22.1"/>
    <s v="SOLD"/>
    <x v="7"/>
    <n v="2"/>
    <n v="20"/>
    <n v="7.99"/>
    <n v="16.559999999999999"/>
    <n v="0"/>
  </r>
  <r>
    <n v="40"/>
    <x v="0"/>
    <x v="6"/>
    <x v="22"/>
    <s v="Black"/>
    <x v="4"/>
    <n v="1.7"/>
    <x v="0"/>
    <x v="17"/>
    <n v="22"/>
    <s v="SOLD"/>
    <x v="16"/>
    <n v="3"/>
    <n v="18.7"/>
    <n v="6.29"/>
    <n v="15.56"/>
    <n v="13.860000000000001"/>
  </r>
  <r>
    <n v="41"/>
    <x v="0"/>
    <x v="0"/>
    <x v="23"/>
    <s v="Olive"/>
    <x v="10"/>
    <n v="1.7"/>
    <x v="0"/>
    <x v="17"/>
    <n v="24"/>
    <s v="SOLD"/>
    <x v="23"/>
    <n v="7"/>
    <n v="24"/>
    <n v="7.99"/>
    <n v="20.03"/>
    <n v="18.330000000000002"/>
  </r>
  <r>
    <n v="42"/>
    <x v="0"/>
    <x v="5"/>
    <x v="19"/>
    <s v="Blue"/>
    <x v="10"/>
    <n v="0"/>
    <x v="3"/>
    <x v="17"/>
    <n v="10"/>
    <s v="SOLD"/>
    <x v="16"/>
    <n v="3"/>
    <n v="10"/>
    <n v="7.99"/>
    <n v="7.96"/>
    <n v="7.96"/>
  </r>
  <r>
    <n v="43"/>
    <x v="1"/>
    <x v="3"/>
    <x v="24"/>
    <s v="Red"/>
    <x v="4"/>
    <n v="4.49"/>
    <x v="1"/>
    <x v="18"/>
    <n v="15"/>
    <s v="SOLD"/>
    <x v="23"/>
    <n v="6"/>
    <n v="15"/>
    <n v="5.35"/>
    <n v="12.5"/>
    <n v="8.01"/>
  </r>
  <r>
    <n v="44"/>
    <x v="0"/>
    <x v="6"/>
    <x v="5"/>
    <s v="Black"/>
    <x v="11"/>
    <n v="0"/>
    <x v="3"/>
    <x v="19"/>
    <n v="8"/>
    <s v="SOLD"/>
    <x v="16"/>
    <n v="1"/>
    <n v="8"/>
    <n v="6.29"/>
    <n v="6.25"/>
    <n v="6.25"/>
  </r>
  <r>
    <n v="45"/>
    <x v="0"/>
    <x v="4"/>
    <x v="5"/>
    <s v="Black"/>
    <x v="4"/>
    <n v="10"/>
    <x v="1"/>
    <x v="19"/>
    <n v="25"/>
    <s v="SOLD"/>
    <x v="16"/>
    <n v="1"/>
    <n v="25"/>
    <n v="6.29"/>
    <n v="21.02"/>
    <n v="11.02"/>
  </r>
  <r>
    <n v="46"/>
    <x v="1"/>
    <x v="1"/>
    <x v="4"/>
    <s v="Black"/>
    <x v="4"/>
    <n v="5"/>
    <x v="1"/>
    <x v="20"/>
    <n v="30"/>
    <s v="SOLD"/>
    <x v="10"/>
    <n v="1"/>
    <n v="24"/>
    <n v="7.99"/>
    <n v="20.04"/>
    <n v="15.04"/>
  </r>
  <r>
    <n v="47"/>
    <x v="0"/>
    <x v="4"/>
    <x v="4"/>
    <s v="Purple"/>
    <x v="4"/>
    <n v="10"/>
    <x v="1"/>
    <x v="19"/>
    <n v="55"/>
    <s v="SOLD"/>
    <x v="23"/>
    <n v="5"/>
    <n v="47.5"/>
    <n v="6.29"/>
    <n v="40.409999999999997"/>
    <n v="30.409999999999997"/>
  </r>
  <r>
    <n v="48"/>
    <x v="0"/>
    <x v="4"/>
    <x v="25"/>
    <s v="Grey"/>
    <x v="3"/>
    <n v="3"/>
    <x v="6"/>
    <x v="20"/>
    <n v="26"/>
    <s v="SOLD"/>
    <x v="17"/>
    <n v="5"/>
    <n v="23"/>
    <n v="6.29"/>
    <n v="19.22"/>
    <n v="16.22"/>
  </r>
  <r>
    <n v="49"/>
    <x v="1"/>
    <x v="9"/>
    <x v="26"/>
    <s v="Navy"/>
    <x v="1"/>
    <n v="10"/>
    <x v="1"/>
    <x v="19"/>
    <n v="22"/>
    <s v="SOLD"/>
    <x v="25"/>
    <n v="8"/>
    <n v="22"/>
    <n v="7.99"/>
    <n v="18.29"/>
    <n v="8.2899999999999991"/>
  </r>
  <r>
    <n v="50"/>
    <x v="1"/>
    <x v="3"/>
    <x v="27"/>
    <s v="White"/>
    <x v="4"/>
    <n v="5"/>
    <x v="1"/>
    <x v="20"/>
    <n v="16"/>
    <s v="SOLD"/>
    <x v="25"/>
    <n v="6"/>
    <n v="13.6"/>
    <n v="5.49"/>
    <n v="11.16"/>
    <n v="6.16"/>
  </r>
  <r>
    <n v="51"/>
    <x v="0"/>
    <x v="4"/>
    <x v="4"/>
    <s v="Black"/>
    <x v="3"/>
    <n v="10"/>
    <x v="1"/>
    <x v="19"/>
    <n v="28"/>
    <s v="SOLD"/>
    <x v="25"/>
    <n v="8"/>
    <n v="23.8"/>
    <n v="6.29"/>
    <n v="19.899999999999999"/>
    <n v="9.8999999999999986"/>
  </r>
  <r>
    <n v="52"/>
    <x v="0"/>
    <x v="4"/>
    <x v="4"/>
    <s v="Black"/>
    <x v="4"/>
    <n v="10"/>
    <x v="1"/>
    <x v="21"/>
    <n v="72"/>
    <s v="SOLD"/>
    <x v="25"/>
    <n v="1"/>
    <n v="61.2"/>
    <n v="6.29"/>
    <n v="52.23"/>
    <n v="42.23"/>
  </r>
  <r>
    <n v="53"/>
    <x v="0"/>
    <x v="4"/>
    <x v="4"/>
    <s v="Grey"/>
    <x v="3"/>
    <n v="10"/>
    <x v="0"/>
    <x v="22"/>
    <n v="30"/>
    <s v="SOLD"/>
    <x v="25"/>
    <n v="4"/>
    <n v="24"/>
    <n v="6.29"/>
    <n v="20.079999999999998"/>
    <n v="10.079999999999998"/>
  </r>
  <r>
    <n v="54"/>
    <x v="0"/>
    <x v="4"/>
    <x v="20"/>
    <s v="Black"/>
    <x v="3"/>
    <n v="8"/>
    <x v="6"/>
    <x v="23"/>
    <n v="26"/>
    <s v="SOLD"/>
    <x v="25"/>
    <n v="7"/>
    <n v="23"/>
    <n v="6.29"/>
    <n v="19.21"/>
    <n v="11.21"/>
  </r>
  <r>
    <n v="55"/>
    <x v="0"/>
    <x v="4"/>
    <x v="3"/>
    <s v="Black"/>
    <x v="3"/>
    <n v="10"/>
    <x v="1"/>
    <x v="21"/>
    <n v="30"/>
    <s v="SOLD"/>
    <x v="25"/>
    <n v="1"/>
    <n v="30"/>
    <n v="6.29"/>
    <n v="25.35"/>
    <n v="15.350000000000001"/>
  </r>
  <r>
    <n v="56"/>
    <x v="1"/>
    <x v="1"/>
    <x v="28"/>
    <s v="Black"/>
    <x v="4"/>
    <n v="1.7"/>
    <x v="0"/>
    <x v="24"/>
    <n v="20"/>
    <s v="SOLD"/>
    <x v="26"/>
    <n v="45380"/>
    <n v="17"/>
    <n v="7.99"/>
    <n v="13.95"/>
    <n v="12.25"/>
  </r>
  <r>
    <n v="57"/>
    <x v="0"/>
    <x v="4"/>
    <x v="5"/>
    <s v="Black"/>
    <x v="4"/>
    <n v="1.7"/>
    <x v="0"/>
    <x v="24"/>
    <n v="30"/>
    <s v="SOLD"/>
    <x v="26"/>
    <n v="45380"/>
    <n v="30"/>
    <n v="5.49"/>
    <n v="25.3"/>
    <n v="23.6"/>
  </r>
  <r>
    <n v="58"/>
    <x v="0"/>
    <x v="4"/>
    <x v="5"/>
    <s v="Black"/>
    <x v="4"/>
    <n v="10"/>
    <x v="1"/>
    <x v="24"/>
    <n v="28"/>
    <s v="SOLD"/>
    <x v="26"/>
    <n v="45380"/>
    <n v="24"/>
    <n v="6.29"/>
    <n v="20.09"/>
    <n v="10.09"/>
  </r>
  <r>
    <n v="59"/>
    <x v="1"/>
    <x v="3"/>
    <x v="4"/>
    <s v="White"/>
    <x v="1"/>
    <n v="0"/>
    <x v="3"/>
    <x v="24"/>
    <n v="45"/>
    <s v="SOLD"/>
    <x v="26"/>
    <n v="45380"/>
    <n v="37"/>
    <n v="5.49"/>
    <n v="31.38"/>
    <n v="31.38"/>
  </r>
  <r>
    <n v="60"/>
    <x v="0"/>
    <x v="4"/>
    <x v="5"/>
    <s v="Navy"/>
    <x v="3"/>
    <n v="11"/>
    <x v="1"/>
    <x v="24"/>
    <n v="30"/>
    <s v="SOLD"/>
    <x v="26"/>
    <n v="45380"/>
    <n v="25"/>
    <n v="5.49"/>
    <n v="20.97"/>
    <n v="9.9699999999999989"/>
  </r>
  <r>
    <n v="61"/>
    <x v="1"/>
    <x v="1"/>
    <x v="29"/>
    <s v="Black"/>
    <x v="4"/>
    <n v="7"/>
    <x v="1"/>
    <x v="24"/>
    <n v="30"/>
    <s v="SOLD"/>
    <x v="27"/>
    <n v="45381"/>
    <n v="30"/>
    <n v="7.99"/>
    <n v="25.21"/>
    <n v="18.21"/>
  </r>
  <r>
    <n v="62"/>
    <x v="1"/>
    <x v="2"/>
    <x v="30"/>
    <s v="Red"/>
    <x v="1"/>
    <n v="7"/>
    <x v="1"/>
    <x v="24"/>
    <n v="15"/>
    <s v="SOLD"/>
    <x v="28"/>
    <n v="45382"/>
    <n v="15"/>
    <n v="7.99"/>
    <n v="12.25"/>
    <n v="5.25"/>
  </r>
  <r>
    <n v="63"/>
    <x v="0"/>
    <x v="4"/>
    <x v="4"/>
    <s v="Navy"/>
    <x v="3"/>
    <n v="11"/>
    <x v="1"/>
    <x v="24"/>
    <n v="52"/>
    <s v="SOLD"/>
    <x v="28"/>
    <n v="45382"/>
    <n v="43"/>
    <n v="6.29"/>
    <n v="36.54"/>
    <n v="25.54"/>
  </r>
  <r>
    <n v="64"/>
    <x v="0"/>
    <x v="4"/>
    <x v="4"/>
    <s v="Grey"/>
    <x v="3"/>
    <n v="14.69"/>
    <x v="7"/>
    <x v="24"/>
    <n v="30"/>
    <s v="SOLD"/>
    <x v="28"/>
    <n v="45382"/>
    <n v="25.5"/>
    <n v="6.29"/>
    <n v="21.39"/>
    <n v="6.7000000000000011"/>
  </r>
  <r>
    <n v="65"/>
    <x v="0"/>
    <x v="4"/>
    <x v="4"/>
    <s v="Black"/>
    <x v="3"/>
    <n v="15"/>
    <x v="1"/>
    <x v="24"/>
    <n v="42"/>
    <s v="SOLD"/>
    <x v="28"/>
    <n v="45382"/>
    <n v="37.5"/>
    <n v="6.29"/>
    <n v="31.85"/>
    <n v="16.850000000000001"/>
  </r>
  <r>
    <n v="66"/>
    <x v="0"/>
    <x v="4"/>
    <x v="5"/>
    <s v="Black"/>
    <x v="3"/>
    <n v="5"/>
    <x v="6"/>
    <x v="24"/>
    <n v="32"/>
    <s v="SOLD"/>
    <x v="28"/>
    <n v="45382"/>
    <n v="30"/>
    <n v="6.29"/>
    <n v="25.25"/>
    <n v="20.25"/>
  </r>
  <r>
    <n v="67"/>
    <x v="0"/>
    <x v="4"/>
    <x v="4"/>
    <s v="Navy"/>
    <x v="1"/>
    <n v="11"/>
    <x v="1"/>
    <x v="24"/>
    <n v="32"/>
    <s v="SOLD"/>
    <x v="29"/>
    <n v="45383"/>
    <n v="32"/>
    <n v="6.29"/>
    <n v="25.28"/>
    <n v="14.280000000000001"/>
  </r>
  <r>
    <n v="68"/>
    <x v="1"/>
    <x v="3"/>
    <x v="26"/>
    <s v="Black"/>
    <x v="1"/>
    <n v="6.79"/>
    <x v="1"/>
    <x v="24"/>
    <n v="25"/>
    <s v="SOLD"/>
    <x v="29"/>
    <n v="45383"/>
    <n v="22.5"/>
    <n v="5.49"/>
    <n v="19"/>
    <n v="12.21"/>
  </r>
  <r>
    <n v="69"/>
    <x v="0"/>
    <x v="4"/>
    <x v="5"/>
    <s v="Black"/>
    <x v="4"/>
    <n v="1.7"/>
    <x v="0"/>
    <x v="24"/>
    <n v="32"/>
    <s v="SOLD"/>
    <x v="29"/>
    <n v="45383"/>
    <n v="32"/>
    <n v="5.49"/>
    <n v="27.33"/>
    <n v="25.63"/>
  </r>
  <r>
    <n v="70"/>
    <x v="0"/>
    <x v="4"/>
    <x v="5"/>
    <s v="Navy"/>
    <x v="1"/>
    <n v="6.79"/>
    <x v="1"/>
    <x v="24"/>
    <n v="35"/>
    <s v="SOLD"/>
    <x v="30"/>
    <n v="45384"/>
    <n v="32"/>
    <n v="5.49"/>
    <n v="27"/>
    <n v="20.21"/>
  </r>
  <r>
    <n v="71"/>
    <x v="0"/>
    <x v="4"/>
    <x v="5"/>
    <s v="Navy"/>
    <x v="11"/>
    <n v="10"/>
    <x v="1"/>
    <x v="24"/>
    <n v="40"/>
    <s v="SOLD"/>
    <x v="30"/>
    <n v="45384"/>
    <n v="34"/>
    <n v="5.49"/>
    <n v="28.75"/>
    <n v="18.75"/>
  </r>
  <r>
    <n v="72"/>
    <x v="0"/>
    <x v="6"/>
    <x v="31"/>
    <s v="Black"/>
    <x v="4"/>
    <n v="6"/>
    <x v="1"/>
    <x v="24"/>
    <n v="30"/>
    <s v="SOLD"/>
    <x v="30"/>
    <n v="45384"/>
    <n v="25"/>
    <n v="6.29"/>
    <n v="20.94"/>
    <n v="14.940000000000001"/>
  </r>
  <r>
    <n v="73"/>
    <x v="0"/>
    <x v="6"/>
    <x v="32"/>
    <s v="Blue"/>
    <x v="4"/>
    <n v="6.79"/>
    <x v="1"/>
    <x v="24"/>
    <n v="33"/>
    <s v="SOLD"/>
    <x v="30"/>
    <n v="45384"/>
    <n v="26"/>
    <n v="6.29"/>
    <n v="21.81"/>
    <n v="15.02"/>
  </r>
  <r>
    <n v="74"/>
    <x v="0"/>
    <x v="4"/>
    <x v="4"/>
    <s v="Black"/>
    <x v="4"/>
    <n v="10"/>
    <x v="6"/>
    <x v="24"/>
    <n v="33"/>
    <s v="SOLD"/>
    <x v="30"/>
    <n v="45384"/>
    <n v="30"/>
    <n v="6.29"/>
    <n v="25.27"/>
    <n v="15.27"/>
  </r>
  <r>
    <n v="75"/>
    <x v="0"/>
    <x v="6"/>
    <x v="10"/>
    <s v="Black"/>
    <x v="4"/>
    <n v="6.79"/>
    <x v="1"/>
    <x v="24"/>
    <n v="26"/>
    <s v="SOLD"/>
    <x v="30"/>
    <n v="45384"/>
    <n v="22.1"/>
    <n v="6.29"/>
    <n v="18.5"/>
    <n v="11.71"/>
  </r>
  <r>
    <n v="76"/>
    <x v="0"/>
    <x v="6"/>
    <x v="22"/>
    <s v="Black"/>
    <x v="4"/>
    <n v="7.99"/>
    <x v="1"/>
    <x v="24"/>
    <n v="30"/>
    <s v="SOLD"/>
    <x v="31"/>
    <n v="45385"/>
    <n v="25"/>
    <n v="6.29"/>
    <n v="20.94"/>
    <n v="12.950000000000001"/>
  </r>
  <r>
    <n v="77"/>
    <x v="0"/>
    <x v="4"/>
    <x v="5"/>
    <s v="Black"/>
    <x v="4"/>
    <n v="6.79"/>
    <x v="1"/>
    <x v="24"/>
    <n v="26"/>
    <s v="SOLD"/>
    <x v="31"/>
    <n v="45385"/>
    <n v="20"/>
    <n v="6.29"/>
    <n v="16.62"/>
    <n v="9.8300000000000018"/>
  </r>
  <r>
    <n v="78"/>
    <x v="0"/>
    <x v="4"/>
    <x v="5"/>
    <s v="Grey"/>
    <x v="3"/>
    <n v="10"/>
    <x v="1"/>
    <x v="24"/>
    <n v="26"/>
    <s v="SOLD"/>
    <x v="31"/>
    <n v="45385"/>
    <n v="24"/>
    <n v="6.29"/>
    <n v="20.09"/>
    <n v="10.09"/>
  </r>
  <r>
    <n v="79"/>
    <x v="0"/>
    <x v="4"/>
    <x v="10"/>
    <s v="Black"/>
    <x v="4"/>
    <n v="0"/>
    <x v="3"/>
    <x v="24"/>
    <n v="33"/>
    <s v="SOLD"/>
    <x v="31"/>
    <n v="45385"/>
    <n v="33"/>
    <n v="6.29"/>
    <n v="27.87"/>
    <n v="27.87"/>
  </r>
  <r>
    <n v="80"/>
    <x v="0"/>
    <x v="4"/>
    <x v="20"/>
    <s v="Black"/>
    <x v="3"/>
    <n v="9"/>
    <x v="6"/>
    <x v="24"/>
    <n v="32"/>
    <s v="SOLD"/>
    <x v="32"/>
    <n v="45386"/>
    <n v="32"/>
    <n v="6.29"/>
    <n v="27"/>
    <n v="18"/>
  </r>
  <r>
    <n v="81"/>
    <x v="0"/>
    <x v="6"/>
    <x v="32"/>
    <s v="Black"/>
    <x v="3"/>
    <n v="1.7"/>
    <x v="0"/>
    <x v="24"/>
    <n v="30"/>
    <s v="SOLD"/>
    <x v="32"/>
    <n v="45386"/>
    <n v="27"/>
    <n v="6.29"/>
    <n v="22.67"/>
    <n v="20.970000000000002"/>
  </r>
  <r>
    <n v="82"/>
    <x v="0"/>
    <x v="4"/>
    <x v="4"/>
    <s v="Navy"/>
    <x v="4"/>
    <n v="9.99"/>
    <x v="6"/>
    <x v="24"/>
    <n v="35"/>
    <s v="SOLD"/>
    <x v="33"/>
    <n v="45387"/>
    <n v="35"/>
    <n v="6.29"/>
    <n v="29.58"/>
    <n v="19.589999999999996"/>
  </r>
  <r>
    <n v="83"/>
    <x v="0"/>
    <x v="4"/>
    <x v="5"/>
    <s v="Grey"/>
    <x v="3"/>
    <n v="4.49"/>
    <x v="6"/>
    <x v="24"/>
    <n v="35"/>
    <s v="SOLD"/>
    <x v="33"/>
    <n v="45387"/>
    <n v="35"/>
    <n v="6.29"/>
    <n v="29.59"/>
    <n v="25.1"/>
  </r>
  <r>
    <n v="84"/>
    <x v="1"/>
    <x v="9"/>
    <x v="25"/>
    <s v="Black"/>
    <x v="6"/>
    <n v="1.7"/>
    <x v="0"/>
    <x v="24"/>
    <n v="14"/>
    <s v="SOLD"/>
    <x v="33"/>
    <n v="45387"/>
    <n v="8"/>
    <n v="6.29"/>
    <n v="6.28"/>
    <n v="4.58"/>
  </r>
  <r>
    <n v="85"/>
    <x v="1"/>
    <x v="2"/>
    <x v="32"/>
    <s v="Cream"/>
    <x v="1"/>
    <n v="1.7"/>
    <x v="0"/>
    <x v="24"/>
    <n v="17"/>
    <s v="SOLD"/>
    <x v="33"/>
    <n v="45387"/>
    <n v="17"/>
    <n v="7.49"/>
    <n v="14.04"/>
    <n v="12.34"/>
  </r>
  <r>
    <n v="86"/>
    <x v="1"/>
    <x v="1"/>
    <x v="33"/>
    <s v="Black"/>
    <x v="1"/>
    <n v="6.79"/>
    <x v="1"/>
    <x v="24"/>
    <n v="27"/>
    <s v="SOLD"/>
    <x v="33"/>
    <n v="45387"/>
    <n v="22.5"/>
    <n v="7.49"/>
    <n v="18.809999999999999"/>
    <n v="12.02"/>
  </r>
  <r>
    <n v="87"/>
    <x v="0"/>
    <x v="4"/>
    <x v="4"/>
    <s v="Black"/>
    <x v="4"/>
    <n v="12.5"/>
    <x v="1"/>
    <x v="24"/>
    <n v="52"/>
    <s v="SOLD"/>
    <x v="33"/>
    <n v="45387"/>
    <n v="45"/>
    <n v="6.29"/>
    <n v="38.29"/>
    <n v="25.79"/>
  </r>
  <r>
    <n v="88"/>
    <x v="0"/>
    <x v="4"/>
    <x v="5"/>
    <s v="Black"/>
    <x v="1"/>
    <n v="12.5"/>
    <x v="1"/>
    <x v="24"/>
    <n v="35"/>
    <s v="SOLD"/>
    <x v="33"/>
    <n v="45387"/>
    <n v="30"/>
    <n v="6.29"/>
    <n v="25.29"/>
    <n v="12.79"/>
  </r>
  <r>
    <n v="89"/>
    <x v="0"/>
    <x v="6"/>
    <x v="20"/>
    <s v="Black"/>
    <x v="4"/>
    <n v="6.79"/>
    <x v="1"/>
    <x v="24"/>
    <n v="33"/>
    <s v="SOLD"/>
    <x v="33"/>
    <n v="45387"/>
    <n v="28.5"/>
    <n v="6.29"/>
    <n v="23.97"/>
    <n v="17.18"/>
  </r>
  <r>
    <n v="90"/>
    <x v="0"/>
    <x v="6"/>
    <x v="20"/>
    <s v="Navy"/>
    <x v="6"/>
    <n v="4.99"/>
    <x v="6"/>
    <x v="24"/>
    <n v="25"/>
    <s v="SOLD"/>
    <x v="34"/>
    <n v="45388"/>
    <n v="20"/>
    <n v="6.29"/>
    <n v="16.62"/>
    <n v="11.63"/>
  </r>
  <r>
    <n v="91"/>
    <x v="0"/>
    <x v="4"/>
    <x v="3"/>
    <s v="Black"/>
    <x v="1"/>
    <n v="11"/>
    <x v="1"/>
    <x v="24"/>
    <n v="35"/>
    <s v="SOLD"/>
    <x v="35"/>
    <n v="45389"/>
    <n v="35"/>
    <n v="6.29"/>
    <n v="29.57"/>
    <n v="18.57"/>
  </r>
  <r>
    <n v="92"/>
    <x v="0"/>
    <x v="6"/>
    <x v="32"/>
    <s v="Black"/>
    <x v="1"/>
    <n v="2"/>
    <x v="4"/>
    <x v="24"/>
    <n v="20"/>
    <s v="SOLD"/>
    <x v="35"/>
    <n v="45389"/>
    <n v="15"/>
    <n v="6.29"/>
    <n v="12.29"/>
    <n v="10.29"/>
  </r>
  <r>
    <n v="93"/>
    <x v="1"/>
    <x v="10"/>
    <x v="26"/>
    <s v="Black"/>
    <x v="3"/>
    <n v="6"/>
    <x v="6"/>
    <x v="24"/>
    <n v="45"/>
    <s v="SOLD"/>
    <x v="35"/>
    <n v="45389"/>
    <n v="45"/>
    <n v="6.29"/>
    <n v="38.36"/>
    <n v="32.36"/>
  </r>
  <r>
    <n v="94"/>
    <x v="0"/>
    <x v="6"/>
    <x v="34"/>
    <s v="Black"/>
    <x v="4"/>
    <n v="1"/>
    <x v="5"/>
    <x v="24"/>
    <n v="25"/>
    <s v="SOLD"/>
    <x v="35"/>
    <n v="45389"/>
    <n v="20"/>
    <n v="6.29"/>
    <n v="16.68"/>
    <n v="15.68"/>
  </r>
  <r>
    <n v="95"/>
    <x v="0"/>
    <x v="4"/>
    <x v="5"/>
    <s v="Grey"/>
    <x v="3"/>
    <n v="6"/>
    <x v="6"/>
    <x v="24"/>
    <n v="29"/>
    <s v="SOLD"/>
    <x v="36"/>
    <n v="45390"/>
    <n v="22"/>
    <n v="6.29"/>
    <n v="18.350000000000001"/>
    <n v="12.350000000000001"/>
  </r>
  <r>
    <n v="96"/>
    <x v="0"/>
    <x v="6"/>
    <x v="20"/>
    <s v="Grey"/>
    <x v="6"/>
    <n v="8.5"/>
    <x v="1"/>
    <x v="24"/>
    <n v="35"/>
    <s v="SOLD"/>
    <x v="37"/>
    <n v="45391"/>
    <n v="30"/>
    <n v="6.29"/>
    <n v="25.25"/>
    <n v="16.75"/>
  </r>
  <r>
    <n v="97"/>
    <x v="0"/>
    <x v="6"/>
    <x v="20"/>
    <s v="Grey"/>
    <x v="3"/>
    <n v="1.7"/>
    <x v="0"/>
    <x v="24"/>
    <n v="15"/>
    <s v="SOLD"/>
    <x v="37"/>
    <n v="45391"/>
    <n v="12"/>
    <n v="6.29"/>
    <n v="9.6999999999999993"/>
    <n v="7.9999999999999991"/>
  </r>
  <r>
    <n v="98"/>
    <x v="0"/>
    <x v="4"/>
    <x v="5"/>
    <s v="Black"/>
    <x v="1"/>
    <n v="10.5"/>
    <x v="1"/>
    <x v="24"/>
    <n v="37"/>
    <s v="SOLD"/>
    <x v="37"/>
    <n v="45391"/>
    <n v="37"/>
    <n v="6.29"/>
    <n v="31.3"/>
    <n v="20.8"/>
  </r>
  <r>
    <n v="99"/>
    <x v="0"/>
    <x v="6"/>
    <x v="4"/>
    <s v="Black"/>
    <x v="4"/>
    <n v="19.88"/>
    <x v="7"/>
    <x v="24"/>
    <n v="35"/>
    <s v="SOLD"/>
    <x v="37"/>
    <n v="45391"/>
    <n v="35"/>
    <n v="6.29"/>
    <n v="29.59"/>
    <n v="9.7100000000000009"/>
  </r>
  <r>
    <n v="100"/>
    <x v="0"/>
    <x v="6"/>
    <x v="4"/>
    <s v="Black "/>
    <x v="4"/>
    <n v="7"/>
    <x v="6"/>
    <x v="24"/>
    <n v="30"/>
    <s v="SOLD"/>
    <x v="37"/>
    <n v="45391"/>
    <n v="30"/>
    <n v="6.29"/>
    <n v="25.25"/>
    <n v="18.25"/>
  </r>
  <r>
    <n v="101"/>
    <x v="0"/>
    <x v="0"/>
    <x v="8"/>
    <s v="Black"/>
    <x v="0"/>
    <n v="1.7"/>
    <x v="0"/>
    <x v="24"/>
    <n v="30"/>
    <s v="SOLD"/>
    <x v="38"/>
    <n v="45392"/>
    <n v="20"/>
    <n v="7.49"/>
    <n v="16.579999999999998"/>
    <n v="14.879999999999999"/>
  </r>
  <r>
    <n v="102"/>
    <x v="0"/>
    <x v="6"/>
    <x v="3"/>
    <s v="Black"/>
    <x v="1"/>
    <n v="10.59"/>
    <x v="1"/>
    <x v="24"/>
    <n v="33"/>
    <s v="SOLD"/>
    <x v="39"/>
    <n v="45394"/>
    <n v="28"/>
    <n v="6.29"/>
    <n v="23.62"/>
    <n v="13.030000000000001"/>
  </r>
  <r>
    <n v="103"/>
    <x v="1"/>
    <x v="1"/>
    <x v="4"/>
    <s v="Grey"/>
    <x v="6"/>
    <n v="12.99"/>
    <x v="6"/>
    <x v="24"/>
    <n v="70"/>
    <s v="SOLD"/>
    <x v="39"/>
    <n v="45394"/>
    <n v="70"/>
    <n v="10.99"/>
    <n v="59.88"/>
    <n v="46.89"/>
  </r>
  <r>
    <n v="104"/>
    <x v="0"/>
    <x v="4"/>
    <x v="35"/>
    <s v="Black"/>
    <x v="4"/>
    <n v="7"/>
    <x v="6"/>
    <x v="24"/>
    <n v="40"/>
    <s v="SOLD"/>
    <x v="39"/>
    <n v="45394"/>
    <n v="40"/>
    <n v="6.29"/>
    <n v="33.9"/>
    <n v="26.9"/>
  </r>
  <r>
    <n v="105"/>
    <x v="0"/>
    <x v="4"/>
    <x v="4"/>
    <s v="Blue"/>
    <x v="1"/>
    <n v="12.99"/>
    <x v="6"/>
    <x v="24"/>
    <n v="42"/>
    <s v="SOLD"/>
    <x v="40"/>
    <n v="45395"/>
    <n v="35"/>
    <n v="6.29"/>
    <n v="29.62"/>
    <n v="16.630000000000003"/>
  </r>
  <r>
    <n v="106"/>
    <x v="0"/>
    <x v="4"/>
    <x v="5"/>
    <s v="Black"/>
    <x v="1"/>
    <n v="10"/>
    <x v="1"/>
    <x v="24"/>
    <n v="40"/>
    <s v="SOLD"/>
    <x v="41"/>
    <n v="45397"/>
    <n v="38"/>
    <n v="6.29"/>
    <n v="32.19"/>
    <n v="22.189999999999998"/>
  </r>
  <r>
    <n v="107"/>
    <x v="1"/>
    <x v="1"/>
    <x v="36"/>
    <s v="Brown"/>
    <x v="3"/>
    <n v="7.99"/>
    <x v="6"/>
    <x v="24"/>
    <n v="25"/>
    <s v="SOLD"/>
    <x v="41"/>
    <n v="45397"/>
    <n v="20"/>
    <n v="6.29"/>
    <n v="16.62"/>
    <n v="8.6300000000000008"/>
  </r>
  <r>
    <n v="108"/>
    <x v="0"/>
    <x v="4"/>
    <x v="32"/>
    <s v="Red"/>
    <x v="6"/>
    <n v="11"/>
    <x v="1"/>
    <x v="24"/>
    <n v="30"/>
    <s v="SOLD"/>
    <x v="41"/>
    <n v="45397"/>
    <n v="23"/>
    <n v="6.29"/>
    <n v="19.2"/>
    <n v="8.1999999999999993"/>
  </r>
  <r>
    <n v="109"/>
    <x v="0"/>
    <x v="4"/>
    <x v="3"/>
    <s v="Black"/>
    <x v="4"/>
    <n v="11"/>
    <x v="1"/>
    <x v="24"/>
    <n v="35"/>
    <s v="SOLD"/>
    <x v="42"/>
    <n v="45398"/>
    <n v="28"/>
    <n v="6.29"/>
    <n v="23.62"/>
    <n v="12.620000000000001"/>
  </r>
  <r>
    <n v="110"/>
    <x v="2"/>
    <x v="11"/>
    <x v="37"/>
    <s v="Black"/>
    <x v="12"/>
    <n v="32.03"/>
    <x v="7"/>
    <x v="24"/>
    <n v="65"/>
    <s v="SOLD"/>
    <x v="42"/>
    <n v="45398"/>
    <n v="57"/>
    <n v="10.99"/>
    <n v="48.44"/>
    <n v="16.409999999999997"/>
  </r>
  <r>
    <n v="111"/>
    <x v="0"/>
    <x v="4"/>
    <x v="4"/>
    <s v="Olive"/>
    <x v="4"/>
    <n v="31"/>
    <x v="1"/>
    <x v="24"/>
    <n v="125"/>
    <s v="SOLD"/>
    <x v="43"/>
    <n v="45399"/>
    <n v="125"/>
    <n v="10.99"/>
    <n v="107.19"/>
    <n v="76.19"/>
  </r>
  <r>
    <n v="112"/>
    <x v="0"/>
    <x v="4"/>
    <x v="4"/>
    <s v="Black"/>
    <x v="4"/>
    <n v="1.7"/>
    <x v="0"/>
    <x v="24"/>
    <n v="28"/>
    <s v="SOLD"/>
    <x v="44"/>
    <n v="45400"/>
    <n v="28"/>
    <n v="6.29"/>
    <n v="23.62"/>
    <n v="21.92"/>
  </r>
  <r>
    <n v="113"/>
    <x v="0"/>
    <x v="4"/>
    <x v="5"/>
    <s v="Grey"/>
    <x v="6"/>
    <n v="12"/>
    <x v="1"/>
    <x v="24"/>
    <n v="40"/>
    <s v="SOLD"/>
    <x v="45"/>
    <n v="45403"/>
    <n v="35"/>
    <n v="6.29"/>
    <n v="29.57"/>
    <n v="17.57"/>
  </r>
  <r>
    <n v="114"/>
    <x v="0"/>
    <x v="4"/>
    <x v="5"/>
    <s v="Black"/>
    <x v="1"/>
    <n v="8.99"/>
    <x v="2"/>
    <x v="24"/>
    <n v="45"/>
    <s v="SOLD"/>
    <x v="46"/>
    <n v="45404"/>
    <n v="39"/>
    <n v="6.29"/>
    <n v="32.17"/>
    <n v="23.18"/>
  </r>
  <r>
    <n v="115"/>
    <x v="0"/>
    <x v="4"/>
    <x v="10"/>
    <s v="Black"/>
    <x v="13"/>
    <n v="0"/>
    <x v="3"/>
    <x v="24"/>
    <n v="23"/>
    <s v="SOLD"/>
    <x v="47"/>
    <n v="45405"/>
    <n v="18"/>
    <n v="5.49"/>
    <n v="14.94"/>
    <n v="14.94"/>
  </r>
  <r>
    <n v="116"/>
    <x v="0"/>
    <x v="4"/>
    <x v="25"/>
    <s v="Black"/>
    <x v="13"/>
    <n v="2.99"/>
    <x v="6"/>
    <x v="24"/>
    <n v="25"/>
    <s v="SOLD"/>
    <x v="47"/>
    <n v="45405"/>
    <n v="22.56"/>
    <n v="5.49"/>
    <n v="18.86"/>
    <n v="15.87"/>
  </r>
  <r>
    <n v="117"/>
    <x v="0"/>
    <x v="4"/>
    <x v="32"/>
    <s v="Olive"/>
    <x v="4"/>
    <n v="5.8"/>
    <x v="1"/>
    <x v="24"/>
    <n v="42"/>
    <s v="SOLD"/>
    <x v="48"/>
    <n v="45406"/>
    <n v="30"/>
    <n v="5.49"/>
    <n v="25.3"/>
    <n v="19.5"/>
  </r>
  <r>
    <n v="118"/>
    <x v="0"/>
    <x v="4"/>
    <x v="38"/>
    <s v="Blue"/>
    <x v="14"/>
    <n v="11"/>
    <x v="1"/>
    <x v="24"/>
    <n v="30"/>
    <s v="SOLD"/>
    <x v="48"/>
    <n v="45406"/>
    <n v="25"/>
    <n v="3.45"/>
    <n v="21.32"/>
    <n v="10.32"/>
  </r>
  <r>
    <n v="119"/>
    <x v="0"/>
    <x v="4"/>
    <x v="5"/>
    <s v="Navy"/>
    <x v="6"/>
    <n v="5"/>
    <x v="1"/>
    <x v="24"/>
    <n v="40"/>
    <s v="SOLD"/>
    <x v="48"/>
    <n v="45406"/>
    <n v="25"/>
    <n v="3.45"/>
    <n v="21.32"/>
    <n v="16.32"/>
  </r>
  <r>
    <n v="120"/>
    <x v="0"/>
    <x v="4"/>
    <x v="30"/>
    <s v="Yellow"/>
    <x v="4"/>
    <n v="8.5"/>
    <x v="1"/>
    <x v="24"/>
    <n v="35"/>
    <s v="SOLD"/>
    <x v="48"/>
    <n v="45406"/>
    <n v="32"/>
    <n v="6.29"/>
    <n v="26.97"/>
    <n v="18.47"/>
  </r>
  <r>
    <n v="121"/>
    <x v="0"/>
    <x v="4"/>
    <x v="5"/>
    <s v="Black"/>
    <x v="1"/>
    <n v="7.2"/>
    <x v="1"/>
    <x v="24"/>
    <n v="60"/>
    <s v="SOLD"/>
    <x v="49"/>
    <n v="45407"/>
    <n v="47"/>
    <n v="6.29"/>
    <n v="39.950000000000003"/>
    <n v="32.75"/>
  </r>
  <r>
    <n v="122"/>
    <x v="0"/>
    <x v="4"/>
    <x v="5"/>
    <s v="Black"/>
    <x v="6"/>
    <n v="9"/>
    <x v="1"/>
    <x v="24"/>
    <n v="40"/>
    <s v="SOLD"/>
    <x v="49"/>
    <n v="45407"/>
    <n v="32"/>
    <n v="5.49"/>
    <n v="27.11"/>
    <n v="18.11"/>
  </r>
  <r>
    <n v="123"/>
    <x v="1"/>
    <x v="3"/>
    <x v="39"/>
    <s v="Brown"/>
    <x v="4"/>
    <n v="3.99"/>
    <x v="6"/>
    <x v="24"/>
    <n v="25"/>
    <s v="SOLD"/>
    <x v="49"/>
    <n v="45407"/>
    <n v="20"/>
    <n v="5.49"/>
    <n v="16.64"/>
    <n v="12.65"/>
  </r>
  <r>
    <n v="124"/>
    <x v="0"/>
    <x v="4"/>
    <x v="40"/>
    <s v="Black"/>
    <x v="4"/>
    <n v="7.99"/>
    <x v="6"/>
    <x v="24"/>
    <n v="40"/>
    <s v="SOLD"/>
    <x v="50"/>
    <n v="45409"/>
    <n v="40"/>
    <n v="6.29"/>
    <n v="33.93"/>
    <n v="25.939999999999998"/>
  </r>
  <r>
    <n v="125"/>
    <x v="0"/>
    <x v="6"/>
    <x v="4"/>
    <s v="Grey"/>
    <x v="4"/>
    <n v="9.99"/>
    <x v="6"/>
    <x v="24"/>
    <n v="30"/>
    <s v="SOLD"/>
    <x v="50"/>
    <n v="45409"/>
    <n v="25"/>
    <n v="6.29"/>
    <n v="21.34"/>
    <n v="11.35"/>
  </r>
  <r>
    <n v="126"/>
    <x v="0"/>
    <x v="6"/>
    <x v="10"/>
    <s v="Grey"/>
    <x v="1"/>
    <n v="1.7"/>
    <x v="0"/>
    <x v="24"/>
    <n v="22"/>
    <s v="SOLD"/>
    <x v="51"/>
    <n v="45411"/>
    <n v="22"/>
    <n v="6.29"/>
    <n v="18.36"/>
    <n v="16.66"/>
  </r>
  <r>
    <n v="127"/>
    <x v="0"/>
    <x v="4"/>
    <x v="30"/>
    <s v="Black"/>
    <x v="1"/>
    <n v="8"/>
    <x v="1"/>
    <x v="24"/>
    <n v="26"/>
    <s v="SOLD"/>
    <x v="52"/>
    <n v="45414"/>
    <n v="26"/>
    <n v="6.29"/>
    <n v="21.8"/>
    <n v="13.8"/>
  </r>
  <r>
    <n v="128"/>
    <x v="0"/>
    <x v="6"/>
    <x v="41"/>
    <s v="Navy"/>
    <x v="6"/>
    <n v="10"/>
    <x v="1"/>
    <x v="24"/>
    <n v="40"/>
    <s v="SOLD"/>
    <x v="52"/>
    <n v="45414"/>
    <n v="25"/>
    <n v="6.29"/>
    <n v="20.93"/>
    <n v="10.93"/>
  </r>
  <r>
    <n v="129"/>
    <x v="0"/>
    <x v="6"/>
    <x v="4"/>
    <s v="Black"/>
    <x v="3"/>
    <n v="1.7"/>
    <x v="0"/>
    <x v="24"/>
    <n v="28"/>
    <s v="SOLD"/>
    <x v="52"/>
    <n v="45414"/>
    <n v="25"/>
    <n v="2.66"/>
    <n v="21.43"/>
    <n v="19.73"/>
  </r>
  <r>
    <n v="130"/>
    <x v="0"/>
    <x v="6"/>
    <x v="42"/>
    <s v="Grey"/>
    <x v="3"/>
    <n v="7"/>
    <x v="1"/>
    <x v="24"/>
    <n v="25"/>
    <s v="SOLD"/>
    <x v="52"/>
    <n v="45414"/>
    <n v="25"/>
    <n v="2.66"/>
    <n v="21.43"/>
    <n v="14.43"/>
  </r>
  <r>
    <n v="131"/>
    <x v="0"/>
    <x v="4"/>
    <x v="5"/>
    <s v="Black"/>
    <x v="3"/>
    <n v="7"/>
    <x v="1"/>
    <x v="24"/>
    <n v="40"/>
    <s v="SOLD"/>
    <x v="52"/>
    <n v="45414"/>
    <n v="25"/>
    <n v="2.66"/>
    <n v="21.43"/>
    <n v="14.43"/>
  </r>
  <r>
    <n v="132"/>
    <x v="1"/>
    <x v="1"/>
    <x v="43"/>
    <s v="Pink"/>
    <x v="3"/>
    <n v="1.7"/>
    <x v="0"/>
    <x v="24"/>
    <n v="30"/>
    <s v="SOLD"/>
    <x v="52"/>
    <n v="45414"/>
    <n v="25"/>
    <n v="6.29"/>
    <n v="21.02"/>
    <n v="19.32"/>
  </r>
  <r>
    <n v="133"/>
    <x v="0"/>
    <x v="6"/>
    <x v="20"/>
    <s v="Grey"/>
    <x v="1"/>
    <n v="8"/>
    <x v="1"/>
    <x v="24"/>
    <n v="35"/>
    <s v="SOLD"/>
    <x v="53"/>
    <n v="45415"/>
    <n v="30"/>
    <n v="6.29"/>
    <n v="25.28"/>
    <n v="17.28"/>
  </r>
  <r>
    <n v="134"/>
    <x v="0"/>
    <x v="5"/>
    <x v="44"/>
    <s v="Blue"/>
    <x v="15"/>
    <n v="1.7"/>
    <x v="0"/>
    <x v="24"/>
    <n v="32"/>
    <s v="SOLD"/>
    <x v="53"/>
    <n v="45415"/>
    <n v="25"/>
    <n v="6.29"/>
    <n v="20.93"/>
    <n v="19.23"/>
  </r>
  <r>
    <n v="135"/>
    <x v="0"/>
    <x v="4"/>
    <x v="4"/>
    <s v="Black"/>
    <x v="1"/>
    <n v="10"/>
    <x v="1"/>
    <x v="24"/>
    <n v="38"/>
    <s v="SOLD"/>
    <x v="54"/>
    <n v="45416"/>
    <n v="33"/>
    <n v="6.29"/>
    <n v="27.89"/>
    <n v="17.89"/>
  </r>
  <r>
    <n v="136"/>
    <x v="0"/>
    <x v="6"/>
    <x v="45"/>
    <s v="Grey"/>
    <x v="6"/>
    <n v="7"/>
    <x v="1"/>
    <x v="24"/>
    <n v="30"/>
    <s v="SOLD"/>
    <x v="54"/>
    <n v="45416"/>
    <n v="25.5"/>
    <n v="6.29"/>
    <n v="21.45"/>
    <n v="14.45"/>
  </r>
  <r>
    <n v="137"/>
    <x v="0"/>
    <x v="6"/>
    <x v="46"/>
    <s v="Black"/>
    <x v="3"/>
    <n v="1.7"/>
    <x v="0"/>
    <x v="24"/>
    <n v="35"/>
    <s v="SOLD"/>
    <x v="55"/>
    <n v="45417"/>
    <n v="35"/>
    <n v="6.29"/>
    <n v="29.58"/>
    <n v="27.88"/>
  </r>
  <r>
    <n v="138"/>
    <x v="0"/>
    <x v="5"/>
    <x v="47"/>
    <s v="Blue"/>
    <x v="16"/>
    <n v="1.7"/>
    <x v="0"/>
    <x v="24"/>
    <n v="50"/>
    <s v="SOLD"/>
    <x v="56"/>
    <n v="45418"/>
    <n v="35"/>
    <n v="7.99"/>
    <n v="29.55"/>
    <n v="27.85"/>
  </r>
  <r>
    <n v="139"/>
    <x v="0"/>
    <x v="6"/>
    <x v="20"/>
    <s v="Black"/>
    <x v="4"/>
    <n v="1.7"/>
    <x v="0"/>
    <x v="24"/>
    <n v="32"/>
    <s v="SOLD"/>
    <x v="56"/>
    <n v="45418"/>
    <n v="20"/>
    <n v="6.29"/>
    <n v="16.62"/>
    <n v="14.920000000000002"/>
  </r>
  <r>
    <n v="140"/>
    <x v="1"/>
    <x v="1"/>
    <x v="4"/>
    <s v="Yellow"/>
    <x v="3"/>
    <n v="9"/>
    <x v="1"/>
    <x v="24"/>
    <n v="40"/>
    <s v="SOLD"/>
    <x v="57"/>
    <n v="45420"/>
    <n v="34"/>
    <n v="10.99"/>
    <n v="28.59"/>
    <n v="19.59"/>
  </r>
  <r>
    <n v="141"/>
    <x v="0"/>
    <x v="4"/>
    <x v="10"/>
    <s v="Black"/>
    <x v="4"/>
    <n v="1.7"/>
    <x v="0"/>
    <x v="24"/>
    <n v="32"/>
    <s v="SOLD"/>
    <x v="57"/>
    <n v="45420"/>
    <n v="29.5"/>
    <n v="6.29"/>
    <n v="24.84"/>
    <n v="23.14"/>
  </r>
  <r>
    <n v="142"/>
    <x v="0"/>
    <x v="4"/>
    <x v="4"/>
    <s v="Red"/>
    <x v="13"/>
    <n v="5"/>
    <x v="6"/>
    <x v="24"/>
    <n v="35"/>
    <s v="SOLD"/>
    <x v="57"/>
    <n v="45420"/>
    <n v="27"/>
    <n v="6.29"/>
    <n v="22.67"/>
    <n v="17.670000000000002"/>
  </r>
  <r>
    <n v="143"/>
    <x v="0"/>
    <x v="4"/>
    <x v="30"/>
    <s v="Grey"/>
    <x v="3"/>
    <n v="8"/>
    <x v="1"/>
    <x v="24"/>
    <n v="40"/>
    <s v="SOLD"/>
    <x v="57"/>
    <n v="45420"/>
    <n v="30"/>
    <n v="6.29"/>
    <n v="25.27"/>
    <n v="17.27"/>
  </r>
  <r>
    <n v="144"/>
    <x v="0"/>
    <x v="4"/>
    <x v="30"/>
    <s v="Black"/>
    <x v="4"/>
    <n v="8"/>
    <x v="1"/>
    <x v="24"/>
    <n v="35"/>
    <s v="SOLD"/>
    <x v="57"/>
    <n v="45420"/>
    <n v="35"/>
    <n v="6.29"/>
    <n v="29.58"/>
    <n v="21.58"/>
  </r>
  <r>
    <n v="145"/>
    <x v="0"/>
    <x v="6"/>
    <x v="14"/>
    <s v="Black"/>
    <x v="3"/>
    <n v="8"/>
    <x v="1"/>
    <x v="24"/>
    <n v="32"/>
    <s v="SOLD"/>
    <x v="58"/>
    <n v="45421"/>
    <n v="27"/>
    <n v="6.29"/>
    <n v="22.67"/>
    <n v="14.670000000000002"/>
  </r>
  <r>
    <n v="146"/>
    <x v="0"/>
    <x v="6"/>
    <x v="5"/>
    <s v="Black"/>
    <x v="4"/>
    <n v="1.7"/>
    <x v="0"/>
    <x v="24"/>
    <n v="30"/>
    <s v="SOLD"/>
    <x v="59"/>
    <n v="45425"/>
    <n v="20"/>
    <n v="6.29"/>
    <n v="16.64"/>
    <n v="14.940000000000001"/>
  </r>
  <r>
    <n v="147"/>
    <x v="0"/>
    <x v="12"/>
    <x v="48"/>
    <s v="Black"/>
    <x v="17"/>
    <n v="14"/>
    <x v="1"/>
    <x v="24"/>
    <n v="200"/>
    <s v="SOLD"/>
    <x v="59"/>
    <n v="45425"/>
    <n v="170"/>
    <n v="6.29"/>
    <n v="146.30000000000001"/>
    <n v="132.30000000000001"/>
  </r>
  <r>
    <n v="148"/>
    <x v="0"/>
    <x v="4"/>
    <x v="4"/>
    <s v="Black"/>
    <x v="1"/>
    <n v="11"/>
    <x v="1"/>
    <x v="24"/>
    <n v="55"/>
    <s v="SOLD"/>
    <x v="59"/>
    <n v="45425"/>
    <n v="50"/>
    <n v="6.29"/>
    <n v="42.52"/>
    <n v="31.520000000000003"/>
  </r>
  <r>
    <n v="149"/>
    <x v="0"/>
    <x v="4"/>
    <x v="49"/>
    <s v="Black"/>
    <x v="4"/>
    <n v="5"/>
    <x v="1"/>
    <x v="24"/>
    <n v="35"/>
    <s v="SOLD"/>
    <x v="60"/>
    <n v="45426"/>
    <n v="25"/>
    <n v="6.29"/>
    <n v="20.97"/>
    <n v="15.969999999999999"/>
  </r>
  <r>
    <n v="150"/>
    <x v="0"/>
    <x v="0"/>
    <x v="19"/>
    <s v="Camo"/>
    <x v="18"/>
    <n v="1.7"/>
    <x v="0"/>
    <x v="24"/>
    <n v="15"/>
    <s v="SOLD"/>
    <x v="61"/>
    <n v="45427"/>
    <n v="15"/>
    <n v="6.29"/>
    <n v="12.26"/>
    <n v="10.56"/>
  </r>
  <r>
    <n v="151"/>
    <x v="1"/>
    <x v="1"/>
    <x v="9"/>
    <s v="Navy"/>
    <x v="4"/>
    <n v="5"/>
    <x v="1"/>
    <x v="24"/>
    <n v="45"/>
    <s v="SOLD"/>
    <x v="61"/>
    <n v="45427"/>
    <n v="30"/>
    <n v="6.29"/>
    <n v="25.19"/>
    <n v="20.190000000000001"/>
  </r>
  <r>
    <n v="152"/>
    <x v="1"/>
    <x v="8"/>
    <x v="3"/>
    <s v="Grey"/>
    <x v="6"/>
    <n v="1.7"/>
    <x v="0"/>
    <x v="24"/>
    <n v="26"/>
    <s v="SOLD"/>
    <x v="62"/>
    <n v="45428"/>
    <n v="17"/>
    <n v="6.29"/>
    <n v="14.08"/>
    <n v="12.38"/>
  </r>
  <r>
    <n v="153"/>
    <x v="1"/>
    <x v="10"/>
    <x v="5"/>
    <s v="Red"/>
    <x v="1"/>
    <n v="6"/>
    <x v="6"/>
    <x v="24"/>
    <n v="45"/>
    <s v="SOLD"/>
    <x v="63"/>
    <n v="45429"/>
    <n v="45"/>
    <n v="5.49"/>
    <n v="38.26"/>
    <n v="32.26"/>
  </r>
  <r>
    <n v="154"/>
    <x v="1"/>
    <x v="10"/>
    <x v="4"/>
    <s v="Red"/>
    <x v="1"/>
    <n v="6"/>
    <x v="6"/>
    <x v="24"/>
    <n v="40"/>
    <s v="SOLD"/>
    <x v="63"/>
    <n v="45429"/>
    <n v="34"/>
    <n v="5.49"/>
    <n v="28.75"/>
    <n v="22.75"/>
  </r>
  <r>
    <n v="155"/>
    <x v="1"/>
    <x v="1"/>
    <x v="4"/>
    <s v="Grey"/>
    <x v="4"/>
    <n v="8"/>
    <x v="1"/>
    <x v="24"/>
    <n v="35"/>
    <s v="SOLD"/>
    <x v="63"/>
    <n v="45429"/>
    <n v="26.3"/>
    <n v="7.99"/>
    <n v="22.01"/>
    <n v="14.010000000000002"/>
  </r>
  <r>
    <n v="156"/>
    <x v="0"/>
    <x v="4"/>
    <x v="50"/>
    <s v="Black"/>
    <x v="4"/>
    <n v="8"/>
    <x v="1"/>
    <x v="24"/>
    <n v="35"/>
    <s v="SOLD"/>
    <x v="64"/>
    <n v="45430"/>
    <n v="35"/>
    <n v="6.29"/>
    <n v="29.6"/>
    <n v="21.6"/>
  </r>
  <r>
    <n v="157"/>
    <x v="0"/>
    <x v="4"/>
    <x v="5"/>
    <s v="Black"/>
    <x v="3"/>
    <n v="8"/>
    <x v="6"/>
    <x v="24"/>
    <n v="40"/>
    <s v="SOLD"/>
    <x v="64"/>
    <n v="45430"/>
    <n v="34"/>
    <n v="6.29"/>
    <n v="28.75"/>
    <n v="20.75"/>
  </r>
  <r>
    <n v="158"/>
    <x v="0"/>
    <x v="4"/>
    <x v="5"/>
    <s v="Black"/>
    <x v="3"/>
    <n v="8"/>
    <x v="1"/>
    <x v="24"/>
    <n v="35"/>
    <s v="SOLD"/>
    <x v="64"/>
    <n v="45430"/>
    <n v="29.75"/>
    <n v="6.29"/>
    <n v="25.05"/>
    <n v="17.05"/>
  </r>
  <r>
    <n v="159"/>
    <x v="0"/>
    <x v="6"/>
    <x v="20"/>
    <s v="Navy"/>
    <x v="3"/>
    <n v="7"/>
    <x v="8"/>
    <x v="24"/>
    <n v="32"/>
    <s v="SOLD"/>
    <x v="65"/>
    <n v="45431"/>
    <n v="24"/>
    <n v="6.29"/>
    <n v="20.149999999999999"/>
    <n v="13.149999999999999"/>
  </r>
  <r>
    <n v="160"/>
    <x v="0"/>
    <x v="4"/>
    <x v="5"/>
    <s v="Navy"/>
    <x v="3"/>
    <n v="8"/>
    <x v="6"/>
    <x v="24"/>
    <n v="35"/>
    <s v="SOLD"/>
    <x v="65"/>
    <n v="45431"/>
    <n v="31"/>
    <n v="6.29"/>
    <n v="26.22"/>
    <n v="18.22"/>
  </r>
  <r>
    <n v="161"/>
    <x v="2"/>
    <x v="11"/>
    <x v="51"/>
    <s v="Blue"/>
    <x v="19"/>
    <n v="7"/>
    <x v="1"/>
    <x v="24"/>
    <n v="85"/>
    <s v="SOLD"/>
    <x v="66"/>
    <n v="45432"/>
    <n v="70"/>
    <n v="10.99"/>
    <n v="59.88"/>
    <n v="52.88"/>
  </r>
  <r>
    <n v="162"/>
    <x v="0"/>
    <x v="5"/>
    <x v="8"/>
    <s v="Blue"/>
    <x v="20"/>
    <n v="1.7"/>
    <x v="0"/>
    <x v="24"/>
    <n v="26"/>
    <s v="SOLD"/>
    <x v="66"/>
    <n v="45432"/>
    <n v="20"/>
    <n v="7.99"/>
    <n v="15.63"/>
    <n v="13.930000000000001"/>
  </r>
  <r>
    <n v="163"/>
    <x v="1"/>
    <x v="2"/>
    <x v="52"/>
    <s v="Green"/>
    <x v="1"/>
    <n v="1.7"/>
    <x v="0"/>
    <x v="24"/>
    <n v="22"/>
    <s v="SOLD"/>
    <x v="67"/>
    <n v="45435"/>
    <n v="22"/>
    <n v="6.29"/>
    <n v="18.350000000000001"/>
    <n v="16.650000000000002"/>
  </r>
  <r>
    <n v="164"/>
    <x v="0"/>
    <x v="4"/>
    <x v="4"/>
    <s v="Grey"/>
    <x v="4"/>
    <n v="11"/>
    <x v="1"/>
    <x v="24"/>
    <n v="38"/>
    <s v="SOLD"/>
    <x v="68"/>
    <n v="45436"/>
    <n v="38"/>
    <n v="6.29"/>
    <n v="32.22"/>
    <n v="21.22"/>
  </r>
  <r>
    <n v="165"/>
    <x v="0"/>
    <x v="4"/>
    <x v="10"/>
    <s v="Grey"/>
    <x v="1"/>
    <n v="8"/>
    <x v="1"/>
    <x v="24"/>
    <n v="32"/>
    <s v="SOLD"/>
    <x v="69"/>
    <n v="45437"/>
    <n v="32"/>
    <n v="6.29"/>
    <n v="26.99"/>
    <n v="18.989999999999998"/>
  </r>
  <r>
    <n v="166"/>
    <x v="1"/>
    <x v="3"/>
    <x v="53"/>
    <s v="Grey"/>
    <x v="4"/>
    <n v="6"/>
    <x v="6"/>
    <x v="24"/>
    <n v="30"/>
    <s v="SOLD"/>
    <x v="70"/>
    <n v="45438"/>
    <n v="25.5"/>
    <n v="5.49"/>
    <n v="21.39"/>
    <n v="15.39"/>
  </r>
  <r>
    <n v="167"/>
    <x v="0"/>
    <x v="4"/>
    <x v="22"/>
    <s v="Black"/>
    <x v="4"/>
    <n v="1.7"/>
    <x v="0"/>
    <x v="24"/>
    <n v="32"/>
    <s v="SOLD"/>
    <x v="71"/>
    <n v="45439"/>
    <n v="25.6"/>
    <n v="6.29"/>
    <n v="21.45"/>
    <n v="19.75"/>
  </r>
  <r>
    <n v="168"/>
    <x v="0"/>
    <x v="5"/>
    <x v="54"/>
    <s v="Grey"/>
    <x v="21"/>
    <n v="13"/>
    <x v="1"/>
    <x v="24"/>
    <n v="40"/>
    <s v="SOLD"/>
    <x v="71"/>
    <n v="45439"/>
    <n v="40"/>
    <n v="7.99"/>
    <n v="33.82"/>
    <n v="20.82"/>
  </r>
  <r>
    <n v="169"/>
    <x v="0"/>
    <x v="4"/>
    <x v="5"/>
    <s v="Navy"/>
    <x v="4"/>
    <n v="11"/>
    <x v="1"/>
    <x v="24"/>
    <n v="50"/>
    <s v="SOLD"/>
    <x v="71"/>
    <n v="45439"/>
    <n v="45"/>
    <n v="6.29"/>
    <n v="38.22"/>
    <n v="27.22"/>
  </r>
  <r>
    <n v="170"/>
    <x v="0"/>
    <x v="6"/>
    <x v="25"/>
    <s v="Red"/>
    <x v="4"/>
    <n v="8"/>
    <x v="8"/>
    <x v="24"/>
    <n v="35"/>
    <s v="SOLD"/>
    <x v="71"/>
    <n v="45439"/>
    <n v="35"/>
    <n v="6.29"/>
    <n v="29.58"/>
    <n v="21.58"/>
  </r>
  <r>
    <n v="171"/>
    <x v="1"/>
    <x v="3"/>
    <x v="44"/>
    <s v="Grey"/>
    <x v="1"/>
    <n v="4"/>
    <x v="8"/>
    <x v="24"/>
    <n v="20"/>
    <s v="SOLD"/>
    <x v="72"/>
    <n v="45440"/>
    <n v="15"/>
    <n v="5.49"/>
    <n v="12.32"/>
    <n v="8.32"/>
  </r>
  <r>
    <n v="172"/>
    <x v="0"/>
    <x v="6"/>
    <x v="20"/>
    <s v="Navy"/>
    <x v="11"/>
    <n v="5"/>
    <x v="8"/>
    <x v="24"/>
    <n v="32"/>
    <s v="SOLD"/>
    <x v="72"/>
    <n v="45440"/>
    <n v="25"/>
    <n v="6.29"/>
    <n v="20.94"/>
    <n v="15.940000000000001"/>
  </r>
  <r>
    <n v="173"/>
    <x v="0"/>
    <x v="4"/>
    <x v="5"/>
    <s v="Navy"/>
    <x v="4"/>
    <n v="11"/>
    <x v="1"/>
    <x v="24"/>
    <n v="35"/>
    <s v="SOLD"/>
    <x v="72"/>
    <n v="45440"/>
    <n v="35"/>
    <n v="6.29"/>
    <n v="29.58"/>
    <n v="18.579999999999998"/>
  </r>
  <r>
    <n v="174"/>
    <x v="0"/>
    <x v="4"/>
    <x v="55"/>
    <s v="Grey"/>
    <x v="3"/>
    <n v="5"/>
    <x v="6"/>
    <x v="24"/>
    <n v="35"/>
    <s v="SOLD"/>
    <x v="73"/>
    <n v="45441"/>
    <n v="35"/>
    <n v="5.49"/>
    <n v="29.63"/>
    <n v="24.63"/>
  </r>
  <r>
    <n v="175"/>
    <x v="0"/>
    <x v="4"/>
    <x v="5"/>
    <s v="Black"/>
    <x v="1"/>
    <n v="8"/>
    <x v="1"/>
    <x v="24"/>
    <n v="38"/>
    <s v="SOLD"/>
    <x v="74"/>
    <n v="45442"/>
    <n v="35"/>
    <n v="6.29"/>
    <n v="29.59"/>
    <n v="21.59"/>
  </r>
  <r>
    <n v="176"/>
    <x v="0"/>
    <x v="4"/>
    <x v="10"/>
    <s v="Black"/>
    <x v="6"/>
    <n v="1.7"/>
    <x v="0"/>
    <x v="24"/>
    <n v="30"/>
    <s v="SOLD"/>
    <x v="75"/>
    <n v="45444"/>
    <n v="16"/>
    <n v="6.29"/>
    <n v="13.16"/>
    <n v="11.46"/>
  </r>
  <r>
    <n v="177"/>
    <x v="0"/>
    <x v="6"/>
    <x v="20"/>
    <s v="Black"/>
    <x v="1"/>
    <n v="1.7"/>
    <x v="0"/>
    <x v="24"/>
    <n v="32"/>
    <s v="SOLD"/>
    <x v="76"/>
    <n v="45445"/>
    <n v="21"/>
    <n v="6.29"/>
    <n v="17.55"/>
    <n v="15.850000000000001"/>
  </r>
  <r>
    <n v="178"/>
    <x v="0"/>
    <x v="4"/>
    <x v="4"/>
    <s v="Grey"/>
    <x v="4"/>
    <n v="11"/>
    <x v="1"/>
    <x v="24"/>
    <n v="70"/>
    <s v="SOLD"/>
    <x v="77"/>
    <n v="45447"/>
    <n v="43.4"/>
    <n v="6.29"/>
    <n v="36.83"/>
    <n v="25.83"/>
  </r>
  <r>
    <n v="179"/>
    <x v="0"/>
    <x v="4"/>
    <x v="4"/>
    <s v="Navy"/>
    <x v="1"/>
    <n v="6"/>
    <x v="8"/>
    <x v="24"/>
    <n v="38"/>
    <s v="SOLD"/>
    <x v="78"/>
    <n v="45449"/>
    <n v="33.1"/>
    <n v="6.29"/>
    <n v="27.93"/>
    <n v="21.93"/>
  </r>
  <r>
    <n v="180"/>
    <x v="2"/>
    <x v="11"/>
    <x v="4"/>
    <s v="Multi"/>
    <x v="22"/>
    <n v="3"/>
    <x v="0"/>
    <x v="24"/>
    <n v="30"/>
    <s v="SOLD"/>
    <x v="78"/>
    <n v="45449"/>
    <n v="24"/>
    <n v="10.99"/>
    <n v="19.920000000000002"/>
    <n v="16.920000000000002"/>
  </r>
  <r>
    <n v="181"/>
    <x v="0"/>
    <x v="4"/>
    <x v="4"/>
    <s v="Blue"/>
    <x v="6"/>
    <n v="6"/>
    <x v="6"/>
    <x v="24"/>
    <n v="32"/>
    <s v="SOLD"/>
    <x v="78"/>
    <n v="45449"/>
    <n v="25"/>
    <n v="6.29"/>
    <n v="20.95"/>
    <n v="14.95"/>
  </r>
  <r>
    <n v="182"/>
    <x v="0"/>
    <x v="4"/>
    <x v="4"/>
    <s v="Grey"/>
    <x v="1"/>
    <n v="8"/>
    <x v="1"/>
    <x v="24"/>
    <n v="38"/>
    <s v="SOLD"/>
    <x v="79"/>
    <n v="45450"/>
    <n v="32"/>
    <n v="6.29"/>
    <n v="27"/>
    <n v="19"/>
  </r>
  <r>
    <n v="183"/>
    <x v="0"/>
    <x v="4"/>
    <x v="5"/>
    <s v="Navy"/>
    <x v="1"/>
    <n v="1.7"/>
    <x v="0"/>
    <x v="24"/>
    <n v="42"/>
    <s v="SOLD"/>
    <x v="79"/>
    <n v="45450"/>
    <n v="32"/>
    <n v="6.29"/>
    <n v="26.99"/>
    <n v="25.29"/>
  </r>
  <r>
    <n v="184"/>
    <x v="1"/>
    <x v="1"/>
    <x v="5"/>
    <s v="Purple"/>
    <x v="1"/>
    <n v="1.7"/>
    <x v="0"/>
    <x v="24"/>
    <n v="50"/>
    <s v="SOLD"/>
    <x v="79"/>
    <n v="45450"/>
    <n v="40"/>
    <n v="10.99"/>
    <n v="33.79"/>
    <n v="32.089999999999996"/>
  </r>
  <r>
    <n v="185"/>
    <x v="0"/>
    <x v="4"/>
    <x v="10"/>
    <s v="Black"/>
    <x v="4"/>
    <n v="8"/>
    <x v="6"/>
    <x v="24"/>
    <n v="35"/>
    <s v="SOLD"/>
    <x v="80"/>
    <n v="45451"/>
    <n v="29.8"/>
    <n v="6.29"/>
    <n v="25.08"/>
    <n v="17.079999999999998"/>
  </r>
  <r>
    <n v="186"/>
    <x v="0"/>
    <x v="4"/>
    <x v="3"/>
    <s v="Black"/>
    <x v="1"/>
    <n v="11"/>
    <x v="1"/>
    <x v="24"/>
    <n v="35"/>
    <s v="SOLD"/>
    <x v="81"/>
    <n v="45452"/>
    <n v="35"/>
    <n v="6.29"/>
    <n v="29.6"/>
    <n v="18.600000000000001"/>
  </r>
  <r>
    <n v="187"/>
    <x v="0"/>
    <x v="4"/>
    <x v="32"/>
    <s v="Grey"/>
    <x v="1"/>
    <n v="5"/>
    <x v="1"/>
    <x v="24"/>
    <n v="35"/>
    <s v="SOLD"/>
    <x v="81"/>
    <n v="45452"/>
    <n v="28"/>
    <n v="6.29"/>
    <n v="23.55"/>
    <n v="18.55"/>
  </r>
  <r>
    <n v="188"/>
    <x v="0"/>
    <x v="4"/>
    <x v="4"/>
    <s v="Black"/>
    <x v="4"/>
    <n v="5"/>
    <x v="8"/>
    <x v="24"/>
    <n v="55"/>
    <s v="SOLD"/>
    <x v="82"/>
    <n v="45453"/>
    <n v="41.8"/>
    <n v="6.29"/>
    <n v="35.58"/>
    <n v="30.58"/>
  </r>
  <r>
    <n v="189"/>
    <x v="0"/>
    <x v="6"/>
    <x v="4"/>
    <s v="Black"/>
    <x v="4"/>
    <n v="12"/>
    <x v="1"/>
    <x v="24"/>
    <n v="70"/>
    <s v="SOLD"/>
    <x v="83"/>
    <n v="45454"/>
    <n v="55"/>
    <n v="6.29"/>
    <n v="46.87"/>
    <n v="34.869999999999997"/>
  </r>
  <r>
    <n v="190"/>
    <x v="0"/>
    <x v="4"/>
    <x v="5"/>
    <s v="Black"/>
    <x v="4"/>
    <n v="8"/>
    <x v="1"/>
    <x v="24"/>
    <n v="34"/>
    <s v="SOLD"/>
    <x v="84"/>
    <n v="45456"/>
    <n v="25"/>
    <n v="6.29"/>
    <n v="20.93"/>
    <n v="12.93"/>
  </r>
  <r>
    <n v="191"/>
    <x v="0"/>
    <x v="4"/>
    <x v="4"/>
    <s v="Black"/>
    <x v="3"/>
    <n v="8"/>
    <x v="1"/>
    <x v="24"/>
    <n v="35"/>
    <s v="SOLD"/>
    <x v="84"/>
    <n v="45456"/>
    <n v="29.5"/>
    <n v="6.29"/>
    <n v="24.83"/>
    <n v="16.829999999999998"/>
  </r>
  <r>
    <n v="192"/>
    <x v="1"/>
    <x v="9"/>
    <x v="56"/>
    <s v="Orange"/>
    <x v="4"/>
    <n v="8"/>
    <x v="1"/>
    <x v="24"/>
    <n v="35"/>
    <s v="SOLD"/>
    <x v="84"/>
    <n v="45456"/>
    <n v="28"/>
    <n v="7.99"/>
    <n v="23.51"/>
    <n v="15.510000000000002"/>
  </r>
  <r>
    <n v="193"/>
    <x v="0"/>
    <x v="6"/>
    <x v="20"/>
    <s v="Black"/>
    <x v="1"/>
    <n v="1.7"/>
    <x v="0"/>
    <x v="24"/>
    <n v="30"/>
    <s v="SOLD"/>
    <x v="85"/>
    <n v="45458"/>
    <n v="30"/>
    <n v="6.29"/>
    <n v="25.35"/>
    <n v="23.650000000000002"/>
  </r>
  <r>
    <n v="194"/>
    <x v="0"/>
    <x v="4"/>
    <x v="32"/>
    <s v="Grey"/>
    <x v="1"/>
    <n v="6"/>
    <x v="1"/>
    <x v="24"/>
    <n v="35"/>
    <s v="SOLD"/>
    <x v="86"/>
    <n v="45459"/>
    <n v="21.4"/>
    <n v="6.29"/>
    <n v="17.38"/>
    <n v="11.379999999999999"/>
  </r>
  <r>
    <n v="195"/>
    <x v="0"/>
    <x v="4"/>
    <x v="4"/>
    <s v="Black"/>
    <x v="1"/>
    <n v="11"/>
    <x v="1"/>
    <x v="24"/>
    <n v="60"/>
    <s v="SOLD"/>
    <x v="87"/>
    <n v="45460"/>
    <n v="37.700000000000003"/>
    <n v="6.29"/>
    <n v="31.95"/>
    <n v="20.95"/>
  </r>
  <r>
    <n v="196"/>
    <x v="0"/>
    <x v="4"/>
    <x v="3"/>
    <s v="Grey"/>
    <x v="1"/>
    <n v="10"/>
    <x v="1"/>
    <x v="24"/>
    <n v="35"/>
    <s v="SOLD"/>
    <x v="87"/>
    <n v="45460"/>
    <n v="29.8"/>
    <n v="6.29"/>
    <n v="25.1"/>
    <n v="15.100000000000001"/>
  </r>
  <r>
    <n v="197"/>
    <x v="0"/>
    <x v="12"/>
    <x v="49"/>
    <s v="Blue"/>
    <x v="4"/>
    <n v="5"/>
    <x v="8"/>
    <x v="24"/>
    <n v="28"/>
    <s v="SOLD"/>
    <x v="87"/>
    <n v="45460"/>
    <n v="22"/>
    <n v="5.49"/>
    <n v="18.440000000000001"/>
    <n v="13.440000000000001"/>
  </r>
  <r>
    <n v="198"/>
    <x v="0"/>
    <x v="6"/>
    <x v="31"/>
    <s v="Green"/>
    <x v="1"/>
    <n v="5"/>
    <x v="1"/>
    <x v="24"/>
    <n v="30"/>
    <s v="SOLD"/>
    <x v="88"/>
    <n v="45464"/>
    <n v="30"/>
    <n v="6.29"/>
    <n v="25.23"/>
    <n v="20.23"/>
  </r>
  <r>
    <n v="199"/>
    <x v="0"/>
    <x v="4"/>
    <x v="5"/>
    <s v="Blue"/>
    <x v="1"/>
    <n v="11"/>
    <x v="1"/>
    <x v="24"/>
    <n v="38"/>
    <s v="SOLD"/>
    <x v="88"/>
    <n v="45464"/>
    <n v="35"/>
    <n v="6.29"/>
    <n v="29.69"/>
    <n v="18.690000000000001"/>
  </r>
  <r>
    <n v="200"/>
    <x v="0"/>
    <x v="4"/>
    <x v="5"/>
    <s v="Blue"/>
    <x v="6"/>
    <n v="11"/>
    <x v="1"/>
    <x v="24"/>
    <n v="45"/>
    <s v="SOLD"/>
    <x v="88"/>
    <n v="45464"/>
    <n v="45"/>
    <n v="6.29"/>
    <n v="38.25"/>
    <n v="27.25"/>
  </r>
  <r>
    <n v="201"/>
    <x v="0"/>
    <x v="12"/>
    <x v="5"/>
    <s v="Black"/>
    <x v="4"/>
    <n v="3"/>
    <x v="8"/>
    <x v="24"/>
    <n v="16"/>
    <s v="SOLD"/>
    <x v="89"/>
    <n v="45465"/>
    <n v="12.5"/>
    <n v="5.49"/>
    <n v="10.18"/>
    <n v="7.18"/>
  </r>
  <r>
    <n v="202"/>
    <x v="0"/>
    <x v="4"/>
    <x v="57"/>
    <s v="Black"/>
    <x v="6"/>
    <n v="8"/>
    <x v="1"/>
    <x v="24"/>
    <n v="35"/>
    <s v="SOLD"/>
    <x v="90"/>
    <n v="45466"/>
    <n v="28.5"/>
    <n v="6.29"/>
    <n v="23.97"/>
    <n v="15.969999999999999"/>
  </r>
  <r>
    <n v="203"/>
    <x v="1"/>
    <x v="8"/>
    <x v="58"/>
    <s v="Black"/>
    <x v="4"/>
    <n v="0"/>
    <x v="3"/>
    <x v="24"/>
    <n v="26"/>
    <s v="SOLD"/>
    <x v="91"/>
    <n v="45467"/>
    <n v="20"/>
    <n v="6.29"/>
    <n v="16.61"/>
    <n v="16.61"/>
  </r>
  <r>
    <n v="204"/>
    <x v="1"/>
    <x v="8"/>
    <x v="20"/>
    <s v="Maroon"/>
    <x v="4"/>
    <n v="7"/>
    <x v="8"/>
    <x v="24"/>
    <n v="38"/>
    <s v="SOLD"/>
    <x v="91"/>
    <n v="45467"/>
    <n v="30"/>
    <n v="6.29"/>
    <n v="25.27"/>
    <n v="18.27"/>
  </r>
  <r>
    <n v="205"/>
    <x v="0"/>
    <x v="4"/>
    <x v="59"/>
    <s v="Blue"/>
    <x v="1"/>
    <n v="8"/>
    <x v="8"/>
    <x v="24"/>
    <n v="35"/>
    <s v="SOLD"/>
    <x v="91"/>
    <n v="45467"/>
    <n v="28.5"/>
    <n v="6.29"/>
    <n v="23.96"/>
    <n v="15.96"/>
  </r>
  <r>
    <n v="206"/>
    <x v="1"/>
    <x v="3"/>
    <x v="60"/>
    <s v="Blue"/>
    <x v="3"/>
    <n v="6"/>
    <x v="1"/>
    <x v="24"/>
    <n v="22"/>
    <s v="SOLD"/>
    <x v="92"/>
    <n v="45470"/>
    <n v="18.7"/>
    <n v="5.49"/>
    <n v="15.52"/>
    <n v="9.52"/>
  </r>
  <r>
    <n v="207"/>
    <x v="0"/>
    <x v="0"/>
    <x v="61"/>
    <s v="Brown"/>
    <x v="23"/>
    <n v="1.7"/>
    <x v="0"/>
    <x v="24"/>
    <n v="16"/>
    <s v="SOLD"/>
    <x v="92"/>
    <n v="45470"/>
    <n v="8.8000000000000007"/>
    <n v="6.29"/>
    <n v="6.92"/>
    <n v="5.22"/>
  </r>
  <r>
    <n v="208"/>
    <x v="1"/>
    <x v="10"/>
    <x v="32"/>
    <s v="Blue"/>
    <x v="4"/>
    <n v="5"/>
    <x v="8"/>
    <x v="24"/>
    <n v="25"/>
    <s v="SOLD"/>
    <x v="92"/>
    <n v="45470"/>
    <n v="20"/>
    <n v="5.49"/>
    <n v="16.71"/>
    <n v="11.71"/>
  </r>
  <r>
    <n v="209"/>
    <x v="0"/>
    <x v="4"/>
    <x v="42"/>
    <s v="Black"/>
    <x v="4"/>
    <n v="8"/>
    <x v="1"/>
    <x v="24"/>
    <n v="35"/>
    <s v="SOLD"/>
    <x v="93"/>
    <n v="45471"/>
    <n v="28"/>
    <n v="6.29"/>
    <n v="23.55"/>
    <n v="15.55"/>
  </r>
  <r>
    <n v="210"/>
    <x v="0"/>
    <x v="12"/>
    <x v="5"/>
    <s v="Blue"/>
    <x v="1"/>
    <n v="3"/>
    <x v="8"/>
    <x v="24"/>
    <n v="22"/>
    <s v="SOLD"/>
    <x v="94"/>
    <n v="45472"/>
    <n v="22"/>
    <n v="5.49"/>
    <n v="18.399999999999999"/>
    <n v="15.399999999999999"/>
  </r>
  <r>
    <n v="211"/>
    <x v="0"/>
    <x v="4"/>
    <x v="32"/>
    <s v="Blue"/>
    <x v="4"/>
    <n v="8"/>
    <x v="1"/>
    <x v="24"/>
    <n v="33.75"/>
    <s v="SOLD"/>
    <x v="95"/>
    <n v="45473"/>
    <n v="25"/>
    <n v="6.29"/>
    <n v="20.94"/>
    <n v="12.940000000000001"/>
  </r>
  <r>
    <n v="212"/>
    <x v="0"/>
    <x v="4"/>
    <x v="62"/>
    <s v="Black"/>
    <x v="4"/>
    <n v="5"/>
    <x v="8"/>
    <x v="24"/>
    <n v="22"/>
    <s v="SOLD"/>
    <x v="96"/>
    <n v="45474"/>
    <n v="14"/>
    <n v="5.49"/>
    <n v="11.46"/>
    <n v="6.4600000000000009"/>
  </r>
  <r>
    <n v="213"/>
    <x v="0"/>
    <x v="0"/>
    <x v="1"/>
    <s v="Black"/>
    <x v="10"/>
    <n v="30"/>
    <x v="6"/>
    <x v="24"/>
    <n v="62"/>
    <s v="SOLD"/>
    <x v="97"/>
    <n v="45475"/>
    <n v="55"/>
    <n v="7.99"/>
    <n v="46.86"/>
    <n v="16.86"/>
  </r>
  <r>
    <n v="214"/>
    <x v="0"/>
    <x v="4"/>
    <x v="4"/>
    <s v="Grey"/>
    <x v="1"/>
    <n v="10"/>
    <x v="6"/>
    <x v="24"/>
    <n v="32"/>
    <s v="SOLD"/>
    <x v="98"/>
    <n v="45476"/>
    <n v="25"/>
    <n v="6.29"/>
    <n v="20.95"/>
    <n v="10.95"/>
  </r>
  <r>
    <n v="215"/>
    <x v="1"/>
    <x v="3"/>
    <x v="4"/>
    <s v="Black"/>
    <x v="4"/>
    <n v="5"/>
    <x v="8"/>
    <x v="24"/>
    <n v="25"/>
    <s v="SOLD"/>
    <x v="99"/>
    <n v="45477"/>
    <n v="20"/>
    <n v="5.49"/>
    <n v="16.64"/>
    <n v="11.64"/>
  </r>
  <r>
    <n v="216"/>
    <x v="0"/>
    <x v="4"/>
    <x v="5"/>
    <s v="Grey"/>
    <x v="1"/>
    <n v="9"/>
    <x v="1"/>
    <x v="24"/>
    <n v="35"/>
    <s v="SOLD"/>
    <x v="99"/>
    <n v="45477"/>
    <n v="22"/>
    <n v="6.29"/>
    <n v="18.34"/>
    <n v="9.34"/>
  </r>
  <r>
    <n v="217"/>
    <x v="0"/>
    <x v="4"/>
    <x v="4"/>
    <s v="Navy"/>
    <x v="4"/>
    <n v="11"/>
    <x v="1"/>
    <x v="24"/>
    <n v="45"/>
    <s v="SOLD"/>
    <x v="99"/>
    <n v="45477"/>
    <n v="35"/>
    <n v="6.29"/>
    <n v="29.59"/>
    <n v="18.59"/>
  </r>
  <r>
    <n v="218"/>
    <x v="0"/>
    <x v="4"/>
    <x v="5"/>
    <s v="Black"/>
    <x v="11"/>
    <n v="7"/>
    <x v="6"/>
    <x v="24"/>
    <n v="28"/>
    <s v="SOLD"/>
    <x v="99"/>
    <n v="45477"/>
    <n v="28"/>
    <n v="5.49"/>
    <n v="23.59"/>
    <n v="16.59"/>
  </r>
  <r>
    <n v="219"/>
    <x v="1"/>
    <x v="1"/>
    <x v="20"/>
    <s v="Red"/>
    <x v="4"/>
    <n v="8"/>
    <x v="8"/>
    <x v="24"/>
    <n v="33.99"/>
    <s v="SOLD"/>
    <x v="100"/>
    <n v="45479"/>
    <n v="30"/>
    <n v="7.99"/>
    <n v="25.21"/>
    <n v="17.21"/>
  </r>
  <r>
    <n v="220"/>
    <x v="0"/>
    <x v="4"/>
    <x v="4"/>
    <s v="Grey"/>
    <x v="3"/>
    <n v="8"/>
    <x v="6"/>
    <x v="24"/>
    <n v="29.99"/>
    <s v="SOLD"/>
    <x v="100"/>
    <n v="45479"/>
    <n v="29.99"/>
    <n v="6.29"/>
    <n v="25.26"/>
    <n v="17.260000000000002"/>
  </r>
  <r>
    <n v="221"/>
    <x v="0"/>
    <x v="4"/>
    <x v="5"/>
    <s v="Black"/>
    <x v="3"/>
    <n v="1.7"/>
    <x v="0"/>
    <x v="24"/>
    <n v="24.99"/>
    <s v="SOLD"/>
    <x v="101"/>
    <n v="45480"/>
    <n v="19"/>
    <n v="6.29"/>
    <n v="15.77"/>
    <n v="14.07"/>
  </r>
  <r>
    <n v="222"/>
    <x v="1"/>
    <x v="9"/>
    <x v="63"/>
    <s v="Black"/>
    <x v="1"/>
    <n v="1.7"/>
    <x v="0"/>
    <x v="24"/>
    <n v="25"/>
    <s v="SOLD"/>
    <x v="102"/>
    <n v="45481"/>
    <n v="18.5"/>
    <n v="6.29"/>
    <n v="15.38"/>
    <n v="13.680000000000001"/>
  </r>
  <r>
    <n v="223"/>
    <x v="1"/>
    <x v="8"/>
    <x v="64"/>
    <s v="Brown"/>
    <x v="4"/>
    <n v="1.7"/>
    <x v="0"/>
    <x v="24"/>
    <n v="15"/>
    <s v="SOLD"/>
    <x v="102"/>
    <n v="45481"/>
    <n v="12"/>
    <n v="5.49"/>
    <n v="9.74"/>
    <n v="8.0400000000000009"/>
  </r>
  <r>
    <n v="224"/>
    <x v="0"/>
    <x v="4"/>
    <x v="4"/>
    <s v="Grey"/>
    <x v="4"/>
    <n v="10"/>
    <x v="6"/>
    <x v="24"/>
    <n v="35"/>
    <s v="SOLD"/>
    <x v="103"/>
    <n v="45482"/>
    <n v="35"/>
    <n v="6.29"/>
    <n v="29.63"/>
    <n v="19.63"/>
  </r>
  <r>
    <n v="225"/>
    <x v="0"/>
    <x v="6"/>
    <x v="30"/>
    <s v="Brown"/>
    <x v="4"/>
    <n v="10"/>
    <x v="1"/>
    <x v="24"/>
    <n v="32"/>
    <s v="SOLD"/>
    <x v="104"/>
    <n v="45483"/>
    <n v="25"/>
    <n v="6.29"/>
    <n v="20.94"/>
    <n v="10.940000000000001"/>
  </r>
  <r>
    <n v="226"/>
    <x v="0"/>
    <x v="0"/>
    <x v="65"/>
    <s v="Black"/>
    <x v="24"/>
    <n v="3"/>
    <x v="1"/>
    <x v="24"/>
    <n v="9.25"/>
    <s v="SOLD"/>
    <x v="104"/>
    <n v="45483"/>
    <n v="6"/>
    <n v="6.29"/>
    <n v="4.53"/>
    <n v="1.5300000000000002"/>
  </r>
  <r>
    <n v="227"/>
    <x v="1"/>
    <x v="1"/>
    <x v="66"/>
    <s v="Grey"/>
    <x v="1"/>
    <n v="8"/>
    <x v="6"/>
    <x v="24"/>
    <n v="33"/>
    <s v="SOLD"/>
    <x v="104"/>
    <n v="45483"/>
    <n v="26"/>
    <n v="6.29"/>
    <n v="21.82"/>
    <n v="13.82"/>
  </r>
  <r>
    <n v="228"/>
    <x v="1"/>
    <x v="10"/>
    <x v="10"/>
    <s v="White"/>
    <x v="6"/>
    <n v="18"/>
    <x v="6"/>
    <x v="24"/>
    <n v="60"/>
    <s v="SOLD"/>
    <x v="105"/>
    <n v="45484"/>
    <n v="60"/>
    <n v="5.49"/>
    <n v="51.19"/>
    <n v="33.19"/>
  </r>
  <r>
    <n v="229"/>
    <x v="0"/>
    <x v="6"/>
    <x v="67"/>
    <s v="Olive"/>
    <x v="4"/>
    <n v="11"/>
    <x v="1"/>
    <x v="24"/>
    <n v="35"/>
    <s v="SOLD"/>
    <x v="105"/>
    <n v="45484"/>
    <n v="26.3"/>
    <n v="6.29"/>
    <n v="22.06"/>
    <n v="11.059999999999999"/>
  </r>
  <r>
    <n v="230"/>
    <x v="1"/>
    <x v="3"/>
    <x v="5"/>
    <s v="Purple"/>
    <x v="4"/>
    <n v="5"/>
    <x v="1"/>
    <x v="24"/>
    <n v="16"/>
    <s v="SOLD"/>
    <x v="105"/>
    <n v="45484"/>
    <n v="7"/>
    <n v="5.49"/>
    <n v="5.44"/>
    <n v="0.44000000000000039"/>
  </r>
  <r>
    <n v="231"/>
    <x v="0"/>
    <x v="6"/>
    <x v="20"/>
    <s v="Black"/>
    <x v="3"/>
    <n v="5"/>
    <x v="8"/>
    <x v="24"/>
    <n v="30"/>
    <s v="SOLD"/>
    <x v="106"/>
    <n v="45485"/>
    <n v="25"/>
    <n v="6.29"/>
    <n v="20.93"/>
    <n v="15.93"/>
  </r>
  <r>
    <n v="232"/>
    <x v="0"/>
    <x v="4"/>
    <x v="68"/>
    <s v="Grey"/>
    <x v="3"/>
    <n v="8"/>
    <x v="6"/>
    <x v="24"/>
    <n v="29.99"/>
    <s v="SOLD"/>
    <x v="106"/>
    <n v="45485"/>
    <n v="25"/>
    <n v="6.29"/>
    <n v="20.95"/>
    <n v="12.95"/>
  </r>
  <r>
    <n v="233"/>
    <x v="0"/>
    <x v="12"/>
    <x v="4"/>
    <s v="Black"/>
    <x v="4"/>
    <n v="5"/>
    <x v="6"/>
    <x v="24"/>
    <n v="30"/>
    <s v="SOLD"/>
    <x v="106"/>
    <n v="45485"/>
    <n v="21"/>
    <n v="5.49"/>
    <n v="17.579999999999998"/>
    <n v="12.579999999999998"/>
  </r>
  <r>
    <n v="234"/>
    <x v="0"/>
    <x v="4"/>
    <x v="5"/>
    <s v="Blue"/>
    <x v="1"/>
    <n v="9"/>
    <x v="1"/>
    <x v="24"/>
    <n v="29.99"/>
    <s v="SOLD"/>
    <x v="106"/>
    <n v="45485"/>
    <n v="23"/>
    <n v="6.29"/>
    <n v="19.28"/>
    <n v="10.280000000000001"/>
  </r>
  <r>
    <n v="235"/>
    <x v="0"/>
    <x v="4"/>
    <x v="4"/>
    <s v="Black"/>
    <x v="11"/>
    <n v="5"/>
    <x v="1"/>
    <x v="24"/>
    <n v="26.25"/>
    <s v="SOLD"/>
    <x v="106"/>
    <n v="45485"/>
    <n v="16"/>
    <n v="5.49"/>
    <n v="13.2"/>
    <n v="8.1999999999999993"/>
  </r>
  <r>
    <n v="236"/>
    <x v="1"/>
    <x v="1"/>
    <x v="20"/>
    <s v="Black"/>
    <x v="1"/>
    <n v="8"/>
    <x v="8"/>
    <x v="24"/>
    <n v="24.5"/>
    <s v="SOLD"/>
    <x v="107"/>
    <n v="45486"/>
    <n v="18"/>
    <n v="3.99"/>
    <n v="16"/>
    <n v="8"/>
  </r>
  <r>
    <n v="237"/>
    <x v="0"/>
    <x v="12"/>
    <x v="4"/>
    <s v="Black"/>
    <x v="1"/>
    <n v="4"/>
    <x v="8"/>
    <x v="24"/>
    <n v="14"/>
    <s v="SOLD"/>
    <x v="107"/>
    <n v="45486"/>
    <n v="7"/>
    <n v="3.99"/>
    <n v="4.88"/>
    <n v="0.87999999999999989"/>
  </r>
  <r>
    <n v="238"/>
    <x v="0"/>
    <x v="6"/>
    <x v="4"/>
    <s v="Grey"/>
    <x v="6"/>
    <n v="1.7"/>
    <x v="0"/>
    <x v="24"/>
    <n v="29.99"/>
    <s v="SOLD"/>
    <x v="108"/>
    <n v="45487"/>
    <n v="23"/>
    <n v="6.29"/>
    <n v="19.239999999999998"/>
    <n v="17.54"/>
  </r>
  <r>
    <n v="239"/>
    <x v="1"/>
    <x v="3"/>
    <x v="69"/>
    <s v="Black"/>
    <x v="6"/>
    <n v="0"/>
    <x v="3"/>
    <x v="24"/>
    <n v="9"/>
    <s v="SOLD"/>
    <x v="108"/>
    <n v="45487"/>
    <n v="7"/>
    <n v="5.49"/>
    <n v="5.41"/>
    <n v="5.41"/>
  </r>
  <r>
    <n v="240"/>
    <x v="0"/>
    <x v="5"/>
    <x v="32"/>
    <s v="Blue"/>
    <x v="25"/>
    <n v="1.7"/>
    <x v="0"/>
    <x v="24"/>
    <n v="35"/>
    <s v="SOLD"/>
    <x v="108"/>
    <n v="45487"/>
    <n v="35"/>
    <n v="6.29"/>
    <n v="29.59"/>
    <n v="27.89"/>
  </r>
  <r>
    <n v="241"/>
    <x v="1"/>
    <x v="10"/>
    <x v="70"/>
    <s v="White"/>
    <x v="1"/>
    <n v="8"/>
    <x v="8"/>
    <x v="24"/>
    <n v="40"/>
    <s v="SOLD"/>
    <x v="108"/>
    <n v="45487"/>
    <n v="30"/>
    <n v="5.49"/>
    <n v="25.32"/>
    <n v="17.32"/>
  </r>
  <r>
    <n v="242"/>
    <x v="1"/>
    <x v="3"/>
    <x v="4"/>
    <s v="Blue"/>
    <x v="4"/>
    <n v="8"/>
    <x v="6"/>
    <x v="24"/>
    <n v="30"/>
    <s v="SOLD"/>
    <x v="109"/>
    <n v="45488"/>
    <n v="24.9"/>
    <n v="5.49"/>
    <n v="20.89"/>
    <n v="12.89"/>
  </r>
  <r>
    <n v="243"/>
    <x v="0"/>
    <x v="4"/>
    <x v="5"/>
    <s v="Black"/>
    <x v="4"/>
    <n v="11"/>
    <x v="1"/>
    <x v="24"/>
    <n v="33"/>
    <s v="SOLD"/>
    <x v="109"/>
    <n v="45488"/>
    <n v="25.1"/>
    <n v="6.29"/>
    <n v="21.04"/>
    <n v="10.039999999999999"/>
  </r>
  <r>
    <n v="244"/>
    <x v="0"/>
    <x v="4"/>
    <x v="5"/>
    <s v="Black"/>
    <x v="3"/>
    <n v="8"/>
    <x v="6"/>
    <x v="24"/>
    <n v="24.99"/>
    <s v="SOLD"/>
    <x v="109"/>
    <n v="45488"/>
    <n v="17"/>
    <n v="6.29"/>
    <n v="14.03"/>
    <n v="6.0299999999999994"/>
  </r>
  <r>
    <n v="245"/>
    <x v="0"/>
    <x v="4"/>
    <x v="46"/>
    <s v="Black"/>
    <x v="4"/>
    <n v="11"/>
    <x v="1"/>
    <x v="24"/>
    <n v="35"/>
    <s v="SOLD"/>
    <x v="110"/>
    <n v="45489"/>
    <n v="35"/>
    <n v="6.29"/>
    <n v="29.57"/>
    <n v="18.57"/>
  </r>
  <r>
    <n v="246"/>
    <x v="1"/>
    <x v="2"/>
    <x v="71"/>
    <s v="White"/>
    <x v="4"/>
    <n v="1.7"/>
    <x v="6"/>
    <x v="24"/>
    <n v="35"/>
    <s v="SOLD"/>
    <x v="111"/>
    <n v="45490"/>
    <n v="25"/>
    <n v="6.29"/>
    <n v="20.96"/>
    <n v="19.260000000000002"/>
  </r>
  <r>
    <n v="247"/>
    <x v="1"/>
    <x v="3"/>
    <x v="72"/>
    <s v="Black"/>
    <x v="1"/>
    <n v="6"/>
    <x v="8"/>
    <x v="24"/>
    <n v="40"/>
    <s v="SOLD"/>
    <x v="111"/>
    <n v="45490"/>
    <n v="30"/>
    <n v="5.49"/>
    <n v="25.38"/>
    <n v="19.38"/>
  </r>
  <r>
    <n v="248"/>
    <x v="1"/>
    <x v="3"/>
    <x v="4"/>
    <s v="Black"/>
    <x v="4"/>
    <n v="5"/>
    <x v="1"/>
    <x v="24"/>
    <n v="33"/>
    <s v="SOLD"/>
    <x v="111"/>
    <n v="45490"/>
    <n v="27"/>
    <n v="5.49"/>
    <n v="22.7"/>
    <n v="17.7"/>
  </r>
  <r>
    <n v="249"/>
    <x v="0"/>
    <x v="0"/>
    <x v="8"/>
    <s v="Black"/>
    <x v="26"/>
    <n v="1.7"/>
    <x v="6"/>
    <x v="24"/>
    <n v="24"/>
    <s v="SOLD"/>
    <x v="111"/>
    <n v="45490"/>
    <n v="20"/>
    <n v="7.99"/>
    <n v="16.559999999999999"/>
    <n v="14.86"/>
  </r>
  <r>
    <n v="250"/>
    <x v="0"/>
    <x v="4"/>
    <x v="5"/>
    <s v="Grey"/>
    <x v="1"/>
    <n v="9"/>
    <x v="6"/>
    <x v="24"/>
    <n v="33"/>
    <s v="SOLD"/>
    <x v="111"/>
    <n v="45490"/>
    <n v="26.4"/>
    <n v="6.29"/>
    <n v="22.17"/>
    <n v="13.170000000000002"/>
  </r>
  <r>
    <n v="251"/>
    <x v="0"/>
    <x v="0"/>
    <x v="1"/>
    <s v="Black"/>
    <x v="14"/>
    <n v="20"/>
    <x v="6"/>
    <x v="24"/>
    <n v="55.25"/>
    <s v="SOLD"/>
    <x v="111"/>
    <n v="45490"/>
    <n v="40"/>
    <n v="7.99"/>
    <n v="33.86"/>
    <n v="13.86"/>
  </r>
  <r>
    <n v="252"/>
    <x v="0"/>
    <x v="5"/>
    <x v="73"/>
    <s v="Blue"/>
    <x v="27"/>
    <n v="0"/>
    <x v="3"/>
    <x v="24"/>
    <n v="14.99"/>
    <s v="SOLD"/>
    <x v="112"/>
    <n v="45491"/>
    <n v="10"/>
    <n v="7.99"/>
    <n v="8.92"/>
    <n v="8.92"/>
  </r>
  <r>
    <n v="253"/>
    <x v="0"/>
    <x v="6"/>
    <x v="14"/>
    <s v="Black"/>
    <x v="4"/>
    <n v="6"/>
    <x v="1"/>
    <x v="24"/>
    <n v="25"/>
    <s v="SOLD"/>
    <x v="112"/>
    <n v="45491"/>
    <n v="15"/>
    <n v="6.29"/>
    <n v="12.29"/>
    <n v="6.2899999999999991"/>
  </r>
  <r>
    <n v="254"/>
    <x v="0"/>
    <x v="4"/>
    <x v="5"/>
    <s v="Black"/>
    <x v="11"/>
    <n v="0"/>
    <x v="3"/>
    <x v="24"/>
    <n v="24.99"/>
    <m/>
    <x v="113"/>
    <n v="45492"/>
    <n v="19"/>
    <n v="6.29"/>
    <n v="17.66"/>
    <n v="17.66"/>
  </r>
  <r>
    <n v="255"/>
    <x v="0"/>
    <x v="12"/>
    <x v="4"/>
    <s v="Black"/>
    <x v="11"/>
    <n v="5"/>
    <x v="8"/>
    <x v="24"/>
    <n v="33"/>
    <m/>
    <x v="113"/>
    <n v="45492"/>
    <n v="33"/>
    <n v="5.49"/>
    <n v="27.88"/>
    <n v="22.88"/>
  </r>
  <r>
    <n v="256"/>
    <x v="1"/>
    <x v="3"/>
    <x v="4"/>
    <s v="Red"/>
    <x v="1"/>
    <n v="5"/>
    <x v="8"/>
    <x v="24"/>
    <n v="15"/>
    <m/>
    <x v="113"/>
    <n v="45492"/>
    <n v="12"/>
    <n v="5.49"/>
    <n v="9.77"/>
    <n v="4.7699999999999996"/>
  </r>
  <r>
    <n v="257"/>
    <x v="0"/>
    <x v="0"/>
    <x v="0"/>
    <s v="Brown"/>
    <x v="18"/>
    <n v="1.7"/>
    <x v="0"/>
    <x v="24"/>
    <n v="15"/>
    <m/>
    <x v="114"/>
    <n v="45493"/>
    <n v="12"/>
    <n v="7.99"/>
    <n v="10.85"/>
    <n v="9.15"/>
  </r>
  <r>
    <n v="258"/>
    <x v="0"/>
    <x v="0"/>
    <x v="74"/>
    <s v="Brown"/>
    <x v="23"/>
    <n v="1.7"/>
    <x v="0"/>
    <x v="24"/>
    <n v="13.99"/>
    <m/>
    <x v="114"/>
    <n v="45493"/>
    <n v="13.99"/>
    <n v="7.99"/>
    <n v="12.75"/>
    <n v="11.05"/>
  </r>
  <r>
    <n v="259"/>
    <x v="1"/>
    <x v="2"/>
    <x v="3"/>
    <s v="Blue"/>
    <x v="3"/>
    <n v="5"/>
    <x v="6"/>
    <x v="24"/>
    <n v="30"/>
    <m/>
    <x v="114"/>
    <n v="45493"/>
    <n v="25"/>
    <n v="6.29"/>
    <n v="21.02"/>
    <n v="16.02"/>
  </r>
  <r>
    <n v="260"/>
    <x v="0"/>
    <x v="0"/>
    <x v="75"/>
    <s v="Blue"/>
    <x v="0"/>
    <n v="1.7"/>
    <x v="0"/>
    <x v="24"/>
    <n v="14.99"/>
    <m/>
    <x v="115"/>
    <n v="45494"/>
    <n v="11"/>
    <n v="7.99"/>
    <n v="9.8699999999999992"/>
    <n v="8.17"/>
  </r>
  <r>
    <n v="261"/>
    <x v="0"/>
    <x v="0"/>
    <x v="32"/>
    <s v="Brown"/>
    <x v="28"/>
    <n v="1.7"/>
    <x v="0"/>
    <x v="24"/>
    <n v="16.989999999999998"/>
    <m/>
    <x v="115"/>
    <n v="45494"/>
    <n v="15"/>
    <n v="5.8"/>
    <n v="14.03"/>
    <n v="12.33"/>
  </r>
  <r>
    <n v="262"/>
    <x v="0"/>
    <x v="4"/>
    <x v="20"/>
    <s v="Black"/>
    <x v="3"/>
    <n v="1.7"/>
    <x v="0"/>
    <x v="24"/>
    <n v="24.99"/>
    <m/>
    <x v="116"/>
    <n v="45495"/>
    <n v="15"/>
    <n v="5.8"/>
    <n v="14.03"/>
    <n v="12.33"/>
  </r>
  <r>
    <n v="263"/>
    <x v="0"/>
    <x v="4"/>
    <x v="5"/>
    <s v="Navy"/>
    <x v="4"/>
    <n v="8"/>
    <x v="6"/>
    <x v="24"/>
    <n v="30"/>
    <m/>
    <x v="116"/>
    <n v="45495"/>
    <n v="24"/>
    <n v="6.29"/>
    <n v="20.149999999999999"/>
    <n v="12.149999999999999"/>
  </r>
  <r>
    <n v="264"/>
    <x v="0"/>
    <x v="6"/>
    <x v="30"/>
    <s v="Brown"/>
    <x v="4"/>
    <n v="11"/>
    <x v="1"/>
    <x v="24"/>
    <n v="32"/>
    <m/>
    <x v="116"/>
    <n v="45495"/>
    <n v="32"/>
    <n v="6.29"/>
    <n v="30.19"/>
    <n v="19.190000000000001"/>
  </r>
  <r>
    <n v="265"/>
    <x v="0"/>
    <x v="4"/>
    <x v="32"/>
    <s v="Grey"/>
    <x v="1"/>
    <n v="10"/>
    <x v="1"/>
    <x v="24"/>
    <n v="35"/>
    <m/>
    <x v="116"/>
    <n v="45495"/>
    <n v="28"/>
    <n v="6.29"/>
    <n v="23.53"/>
    <n v="13.530000000000001"/>
  </r>
  <r>
    <n v="266"/>
    <x v="0"/>
    <x v="6"/>
    <x v="20"/>
    <s v="Black"/>
    <x v="3"/>
    <n v="6"/>
    <x v="1"/>
    <x v="24"/>
    <n v="29.99"/>
    <m/>
    <x v="117"/>
    <n v="45496"/>
    <n v="23"/>
    <n v="6.29"/>
    <n v="19.22"/>
    <n v="13.219999999999999"/>
  </r>
  <r>
    <n v="267"/>
    <x v="0"/>
    <x v="0"/>
    <x v="75"/>
    <s v="Brown"/>
    <x v="8"/>
    <n v="1.7"/>
    <x v="0"/>
    <x v="24"/>
    <n v="14.99"/>
    <m/>
    <x v="117"/>
    <n v="45496"/>
    <n v="14.99"/>
    <n v="7.99"/>
    <n v="13.71"/>
    <n v="12.010000000000002"/>
  </r>
  <r>
    <n v="268"/>
    <x v="2"/>
    <x v="11"/>
    <x v="76"/>
    <s v="Brown"/>
    <x v="12"/>
    <n v="50"/>
    <x v="3"/>
    <x v="24"/>
    <n v="114"/>
    <m/>
    <x v="118"/>
    <n v="45497"/>
    <n v="100"/>
    <n v="13.99"/>
    <n v="95.49"/>
    <n v="45.489999999999995"/>
  </r>
  <r>
    <n v="269"/>
    <x v="1"/>
    <x v="9"/>
    <x v="77"/>
    <s v="Brown"/>
    <x v="3"/>
    <n v="1.7"/>
    <x v="0"/>
    <x v="24"/>
    <n v="35"/>
    <m/>
    <x v="118"/>
    <n v="45497"/>
    <n v="28"/>
    <n v="6.29"/>
    <n v="23.54"/>
    <n v="21.84"/>
  </r>
  <r>
    <n v="270"/>
    <x v="1"/>
    <x v="3"/>
    <x v="78"/>
    <s v="Red"/>
    <x v="1"/>
    <n v="5"/>
    <x v="8"/>
    <x v="24"/>
    <n v="32"/>
    <m/>
    <x v="118"/>
    <n v="45497"/>
    <n v="25.6"/>
    <n v="5.49"/>
    <n v="21.52"/>
    <n v="16.52"/>
  </r>
  <r>
    <n v="271"/>
    <x v="0"/>
    <x v="4"/>
    <x v="10"/>
    <s v="Black"/>
    <x v="4"/>
    <n v="1.7"/>
    <x v="0"/>
    <x v="24"/>
    <n v="34.99"/>
    <m/>
    <x v="119"/>
    <n v="45498"/>
    <n v="34.99"/>
    <n v="6.29"/>
    <n v="29.68"/>
    <n v="27.98"/>
  </r>
  <r>
    <n v="272"/>
    <x v="1"/>
    <x v="3"/>
    <x v="44"/>
    <s v="Blue"/>
    <x v="6"/>
    <n v="1.7"/>
    <x v="0"/>
    <x v="24"/>
    <n v="20"/>
    <m/>
    <x v="120"/>
    <n v="45499"/>
    <n v="20"/>
    <n v="5.49"/>
    <n v="18.670000000000002"/>
    <n v="16.970000000000002"/>
  </r>
  <r>
    <n v="273"/>
    <x v="0"/>
    <x v="12"/>
    <x v="41"/>
    <s v="Grey"/>
    <x v="29"/>
    <n v="1.7"/>
    <x v="0"/>
    <x v="24"/>
    <n v="12.99"/>
    <m/>
    <x v="121"/>
    <n v="45501"/>
    <n v="8"/>
    <n v="6.29"/>
    <n v="7.06"/>
    <n v="5.3599999999999994"/>
  </r>
  <r>
    <n v="274"/>
    <x v="1"/>
    <x v="7"/>
    <x v="79"/>
    <s v="Red"/>
    <x v="1"/>
    <n v="10"/>
    <x v="1"/>
    <x v="24"/>
    <n v="24.99"/>
    <m/>
    <x v="121"/>
    <n v="45501"/>
    <n v="24.99"/>
    <n v="6.29"/>
    <n v="23.43"/>
    <n v="13.43"/>
  </r>
  <r>
    <n v="275"/>
    <x v="0"/>
    <x v="6"/>
    <x v="14"/>
    <s v="Black"/>
    <x v="4"/>
    <n v="5"/>
    <x v="1"/>
    <x v="24"/>
    <n v="33"/>
    <m/>
    <x v="122"/>
    <n v="45502"/>
    <n v="24.1"/>
    <n v="6.29"/>
    <n v="20.149999999999999"/>
    <n v="15.149999999999999"/>
  </r>
  <r>
    <n v="276"/>
    <x v="0"/>
    <x v="5"/>
    <x v="80"/>
    <s v="Blue"/>
    <x v="14"/>
    <n v="11"/>
    <x v="1"/>
    <x v="24"/>
    <n v="30"/>
    <m/>
    <x v="122"/>
    <n v="45502"/>
    <n v="24"/>
    <n v="7.99"/>
    <n v="20.03"/>
    <n v="9.0300000000000011"/>
  </r>
  <r>
    <n v="277"/>
    <x v="0"/>
    <x v="5"/>
    <x v="8"/>
    <s v="Blue"/>
    <x v="30"/>
    <n v="1.7"/>
    <x v="0"/>
    <x v="24"/>
    <n v="23.99"/>
    <m/>
    <x v="123"/>
    <n v="45503"/>
    <n v="18"/>
    <n v="7.99"/>
    <n v="16.64"/>
    <n v="14.940000000000001"/>
  </r>
  <r>
    <n v="278"/>
    <x v="0"/>
    <x v="12"/>
    <x v="81"/>
    <s v="Blue"/>
    <x v="31"/>
    <n v="6"/>
    <x v="1"/>
    <x v="24"/>
    <n v="28.99"/>
    <m/>
    <x v="124"/>
    <n v="45504"/>
    <n v="22.5"/>
    <n v="6.29"/>
    <n v="21.05"/>
    <n v="15.05"/>
  </r>
  <r>
    <n v="279"/>
    <x v="0"/>
    <x v="4"/>
    <x v="68"/>
    <s v="Black"/>
    <x v="3"/>
    <n v="6"/>
    <x v="0"/>
    <x v="24"/>
    <n v="30"/>
    <m/>
    <x v="124"/>
    <n v="45504"/>
    <n v="24"/>
    <n v="5.49"/>
    <n v="20.12"/>
    <n v="14.120000000000001"/>
  </r>
  <r>
    <n v="280"/>
    <x v="1"/>
    <x v="10"/>
    <x v="82"/>
    <s v="Navy"/>
    <x v="3"/>
    <n v="7"/>
    <x v="8"/>
    <x v="24"/>
    <n v="26"/>
    <m/>
    <x v="124"/>
    <n v="45504"/>
    <n v="26"/>
    <n v="5.49"/>
    <n v="21.84"/>
    <n v="14.84"/>
  </r>
  <r>
    <n v="281"/>
    <x v="0"/>
    <x v="4"/>
    <x v="10"/>
    <s v="Black"/>
    <x v="4"/>
    <n v="1.7"/>
    <x v="0"/>
    <x v="24"/>
    <n v="30"/>
    <m/>
    <x v="125"/>
    <n v="45505"/>
    <n v="20"/>
    <n v="6.29"/>
    <n v="18.63"/>
    <n v="16.93"/>
  </r>
  <r>
    <n v="282"/>
    <x v="2"/>
    <x v="11"/>
    <x v="83"/>
    <s v="Black"/>
    <x v="32"/>
    <n v="4"/>
    <x v="0"/>
    <x v="24"/>
    <n v="40"/>
    <m/>
    <x v="126"/>
    <n v="45512"/>
    <n v="30"/>
    <n v="11.69"/>
    <n v="28.1"/>
    <n v="24.1"/>
  </r>
  <r>
    <n v="283"/>
    <x v="0"/>
    <x v="4"/>
    <x v="5"/>
    <s v="Black"/>
    <x v="1"/>
    <n v="11"/>
    <x v="1"/>
    <x v="24"/>
    <n v="45"/>
    <m/>
    <x v="126"/>
    <n v="45512"/>
    <n v="36"/>
    <n v="6.29"/>
    <n v="30.42"/>
    <n v="19.420000000000002"/>
  </r>
  <r>
    <n v="284"/>
    <x v="0"/>
    <x v="4"/>
    <x v="84"/>
    <s v="Black"/>
    <x v="4"/>
    <n v="10"/>
    <x v="1"/>
    <x v="24"/>
    <n v="35"/>
    <m/>
    <x v="126"/>
    <n v="45512"/>
    <n v="24.9"/>
    <n v="6.29"/>
    <n v="20.86"/>
    <n v="10.86"/>
  </r>
  <r>
    <n v="285"/>
    <x v="0"/>
    <x v="6"/>
    <x v="20"/>
    <s v="Black"/>
    <x v="3"/>
    <n v="1.7"/>
    <x v="0"/>
    <x v="24"/>
    <n v="33"/>
    <m/>
    <x v="126"/>
    <n v="45512"/>
    <n v="23"/>
    <n v="6.29"/>
    <n v="19.18"/>
    <n v="17.48"/>
  </r>
  <r>
    <n v="286"/>
    <x v="1"/>
    <x v="9"/>
    <x v="85"/>
    <s v="Black"/>
    <x v="4"/>
    <n v="1.7"/>
    <x v="0"/>
    <x v="24"/>
    <n v="28"/>
    <m/>
    <x v="127"/>
    <n v="45513"/>
    <n v="18"/>
    <n v="6.29"/>
    <n v="14.89"/>
    <n v="13.190000000000001"/>
  </r>
  <r>
    <n v="287"/>
    <x v="1"/>
    <x v="3"/>
    <x v="86"/>
    <s v="Black"/>
    <x v="3"/>
    <n v="1.7"/>
    <x v="0"/>
    <x v="24"/>
    <n v="30"/>
    <m/>
    <x v="128"/>
    <n v="45514"/>
    <n v="21.9"/>
    <n v="5.49"/>
    <n v="18.3"/>
    <n v="16.600000000000001"/>
  </r>
  <r>
    <n v="288"/>
    <x v="0"/>
    <x v="4"/>
    <x v="87"/>
    <s v="Black"/>
    <x v="3"/>
    <n v="1.7"/>
    <x v="0"/>
    <x v="24"/>
    <n v="31.99"/>
    <m/>
    <x v="128"/>
    <n v="45514"/>
    <n v="25.6"/>
    <n v="6.29"/>
    <n v="24.03"/>
    <n v="22.330000000000002"/>
  </r>
  <r>
    <n v="289"/>
    <x v="0"/>
    <x v="4"/>
    <x v="5"/>
    <s v="Blue"/>
    <x v="4"/>
    <n v="11"/>
    <x v="1"/>
    <x v="24"/>
    <n v="33"/>
    <m/>
    <x v="129"/>
    <n v="45516"/>
    <n v="26"/>
    <n v="6.29"/>
    <n v="21.8"/>
    <n v="10.8"/>
  </r>
  <r>
    <n v="290"/>
    <x v="1"/>
    <x v="1"/>
    <x v="20"/>
    <s v="Black"/>
    <x v="3"/>
    <n v="7"/>
    <x v="8"/>
    <x v="24"/>
    <n v="21"/>
    <m/>
    <x v="129"/>
    <n v="45516"/>
    <n v="21"/>
    <n v="5.8"/>
    <n v="19.5"/>
    <n v="12.5"/>
  </r>
  <r>
    <n v="291"/>
    <x v="0"/>
    <x v="4"/>
    <x v="3"/>
    <s v="Grey"/>
    <x v="3"/>
    <n v="1.7"/>
    <x v="0"/>
    <x v="24"/>
    <n v="29.99"/>
    <m/>
    <x v="129"/>
    <n v="45516"/>
    <n v="29.99"/>
    <n v="5.8"/>
    <n v="28.85"/>
    <n v="27.150000000000002"/>
  </r>
  <r>
    <n v="292"/>
    <x v="0"/>
    <x v="5"/>
    <x v="30"/>
    <s v="Blue"/>
    <x v="10"/>
    <n v="6"/>
    <x v="1"/>
    <x v="24"/>
    <n v="27.2"/>
    <m/>
    <x v="130"/>
    <n v="45517"/>
    <n v="27.2"/>
    <n v="7.99"/>
    <n v="22.8"/>
    <n v="16.8"/>
  </r>
  <r>
    <n v="293"/>
    <x v="0"/>
    <x v="0"/>
    <x v="0"/>
    <s v="Black"/>
    <x v="33"/>
    <n v="1.7"/>
    <x v="0"/>
    <x v="24"/>
    <n v="16.25"/>
    <m/>
    <x v="131"/>
    <n v="45519"/>
    <n v="16.25"/>
    <n v="7.99"/>
    <n v="13.32"/>
    <n v="11.620000000000001"/>
  </r>
  <r>
    <n v="294"/>
    <x v="0"/>
    <x v="6"/>
    <x v="14"/>
    <s v="Grey"/>
    <x v="4"/>
    <n v="1.7"/>
    <x v="0"/>
    <x v="24"/>
    <n v="24.99"/>
    <m/>
    <x v="131"/>
    <n v="45519"/>
    <n v="19"/>
    <n v="6.29"/>
    <n v="17.66"/>
    <n v="15.96"/>
  </r>
  <r>
    <n v="295"/>
    <x v="0"/>
    <x v="5"/>
    <x v="63"/>
    <s v="Blue"/>
    <x v="34"/>
    <n v="5"/>
    <x v="6"/>
    <x v="24"/>
    <n v="40"/>
    <m/>
    <x v="132"/>
    <n v="45521"/>
    <n v="30"/>
    <n v="7.99"/>
    <n v="28.2"/>
    <n v="23.2"/>
  </r>
  <r>
    <n v="296"/>
    <x v="0"/>
    <x v="4"/>
    <x v="5"/>
    <s v="Black"/>
    <x v="4"/>
    <n v="8"/>
    <x v="1"/>
    <x v="24"/>
    <n v="30"/>
    <m/>
    <x v="133"/>
    <n v="45522"/>
    <n v="30"/>
    <n v="5.8"/>
    <n v="26"/>
    <n v="18"/>
  </r>
  <r>
    <n v="297"/>
    <x v="1"/>
    <x v="3"/>
    <x v="88"/>
    <s v="Blue"/>
    <x v="4"/>
    <n v="1.7"/>
    <x v="0"/>
    <x v="24"/>
    <n v="22"/>
    <m/>
    <x v="133"/>
    <n v="45522"/>
    <n v="22"/>
    <n v="5.8"/>
    <n v="18.11"/>
    <n v="16.41"/>
  </r>
  <r>
    <n v="298"/>
    <x v="0"/>
    <x v="4"/>
    <x v="32"/>
    <s v="Blue"/>
    <x v="4"/>
    <n v="7"/>
    <x v="8"/>
    <x v="24"/>
    <n v="23"/>
    <m/>
    <x v="134"/>
    <n v="45523"/>
    <n v="17.3"/>
    <n v="6.29"/>
    <n v="14.29"/>
    <n v="7.2899999999999991"/>
  </r>
  <r>
    <n v="299"/>
    <x v="0"/>
    <x v="4"/>
    <x v="4"/>
    <s v="Black"/>
    <x v="11"/>
    <n v="4"/>
    <x v="1"/>
    <x v="24"/>
    <n v="28.99"/>
    <m/>
    <x v="134"/>
    <n v="45523"/>
    <n v="23"/>
    <n v="6.29"/>
    <n v="21.54"/>
    <n v="17.54"/>
  </r>
  <r>
    <n v="300"/>
    <x v="1"/>
    <x v="9"/>
    <x v="32"/>
    <s v="Grey"/>
    <x v="4"/>
    <n v="5"/>
    <x v="1"/>
    <x v="24"/>
    <n v="21"/>
    <m/>
    <x v="135"/>
    <n v="45525"/>
    <n v="16"/>
    <n v="7.99"/>
    <n v="13.09"/>
    <n v="8.09"/>
  </r>
  <r>
    <n v="301"/>
    <x v="1"/>
    <x v="3"/>
    <x v="89"/>
    <s v="Yellow"/>
    <x v="4"/>
    <n v="6"/>
    <x v="6"/>
    <x v="24"/>
    <n v="21"/>
    <m/>
    <x v="136"/>
    <n v="45526"/>
    <n v="21"/>
    <n v="5.49"/>
    <n v="17.579999999999998"/>
    <n v="11.579999999999998"/>
  </r>
  <r>
    <n v="302"/>
    <x v="0"/>
    <x v="5"/>
    <x v="90"/>
    <s v="Grey"/>
    <x v="0"/>
    <n v="31"/>
    <x v="7"/>
    <x v="24"/>
    <n v="70"/>
    <m/>
    <x v="136"/>
    <n v="45526"/>
    <n v="59.5"/>
    <n v="7.99"/>
    <n v="56.82"/>
    <n v="25.82"/>
  </r>
  <r>
    <n v="303"/>
    <x v="0"/>
    <x v="6"/>
    <x v="32"/>
    <s v="Navy"/>
    <x v="4"/>
    <n v="1.7"/>
    <x v="0"/>
    <x v="24"/>
    <n v="20"/>
    <m/>
    <x v="137"/>
    <n v="45529"/>
    <n v="20"/>
    <n v="6.29"/>
    <n v="16.62"/>
    <n v="14.920000000000002"/>
  </r>
  <r>
    <n v="304"/>
    <x v="0"/>
    <x v="5"/>
    <x v="30"/>
    <s v="Blue"/>
    <x v="35"/>
    <n v="4"/>
    <x v="1"/>
    <x v="24"/>
    <n v="29.99"/>
    <m/>
    <x v="138"/>
    <n v="45534"/>
    <n v="29.99"/>
    <n v="7.99"/>
    <n v="28.29"/>
    <n v="24.29"/>
  </r>
  <r>
    <n v="305"/>
    <x v="0"/>
    <x v="4"/>
    <x v="91"/>
    <s v="Green"/>
    <x v="4"/>
    <n v="1.7"/>
    <x v="0"/>
    <x v="24"/>
    <n v="29.99"/>
    <m/>
    <x v="138"/>
    <n v="45534"/>
    <n v="24"/>
    <n v="6.29"/>
    <n v="22.55"/>
    <n v="20.85"/>
  </r>
  <r>
    <n v="306"/>
    <x v="0"/>
    <x v="12"/>
    <x v="41"/>
    <s v="Brown"/>
    <x v="29"/>
    <n v="1.7"/>
    <x v="0"/>
    <x v="24"/>
    <n v="12.99"/>
    <m/>
    <x v="139"/>
    <n v="45537"/>
    <n v="12.99"/>
    <n v="6.29"/>
    <n v="11.85"/>
    <n v="10.15"/>
  </r>
  <r>
    <n v="307"/>
    <x v="0"/>
    <x v="4"/>
    <x v="4"/>
    <s v="Black "/>
    <x v="1"/>
    <n v="11"/>
    <x v="1"/>
    <x v="24"/>
    <n v="45"/>
    <m/>
    <x v="140"/>
    <n v="45539"/>
    <n v="30"/>
    <n v="6.29"/>
    <n v="25.28"/>
    <n v="14.280000000000001"/>
  </r>
  <r>
    <n v="308"/>
    <x v="1"/>
    <x v="7"/>
    <x v="9"/>
    <s v="Blue"/>
    <x v="3"/>
    <n v="2.5"/>
    <x v="1"/>
    <x v="24"/>
    <n v="15"/>
    <m/>
    <x v="140"/>
    <n v="45539"/>
    <n v="15"/>
    <n v="6.29"/>
    <n v="12.28"/>
    <n v="9.7799999999999994"/>
  </r>
  <r>
    <n v="309"/>
    <x v="0"/>
    <x v="0"/>
    <x v="1"/>
    <s v="Grey"/>
    <x v="18"/>
    <n v="8"/>
    <x v="5"/>
    <x v="24"/>
    <n v="70"/>
    <m/>
    <x v="141"/>
    <n v="45544"/>
    <n v="70"/>
    <n v="7.99"/>
    <n v="66.98"/>
    <n v="58.980000000000004"/>
  </r>
  <r>
    <n v="310"/>
    <x v="0"/>
    <x v="4"/>
    <x v="10"/>
    <s v="Grey"/>
    <x v="1"/>
    <n v="1.7"/>
    <x v="0"/>
    <x v="24"/>
    <n v="32.99"/>
    <m/>
    <x v="142"/>
    <n v="45548"/>
    <n v="25"/>
    <n v="6.29"/>
    <n v="23.44"/>
    <n v="21.740000000000002"/>
  </r>
  <r>
    <n v="311"/>
    <x v="0"/>
    <x v="4"/>
    <x v="5"/>
    <s v="Black"/>
    <x v="4"/>
    <n v="1.7"/>
    <x v="0"/>
    <x v="24"/>
    <n v="25.6"/>
    <m/>
    <x v="143"/>
    <n v="45552"/>
    <n v="21"/>
    <n v="6.29"/>
    <n v="17.48"/>
    <n v="15.780000000000001"/>
  </r>
  <r>
    <n v="312"/>
    <x v="0"/>
    <x v="6"/>
    <x v="32"/>
    <s v="Navy"/>
    <x v="4"/>
    <n v="7"/>
    <x v="2"/>
    <x v="24"/>
    <n v="50"/>
    <m/>
    <x v="144"/>
    <n v="45556"/>
    <n v="35"/>
    <n v="6.29"/>
    <n v="29.57"/>
    <n v="22.57"/>
  </r>
  <r>
    <n v="313"/>
    <x v="1"/>
    <x v="7"/>
    <x v="4"/>
    <s v="Navy"/>
    <x v="3"/>
    <n v="1.7"/>
    <x v="0"/>
    <x v="24"/>
    <n v="15.99"/>
    <m/>
    <x v="145"/>
    <n v="45575"/>
    <n v="15.99"/>
    <n v="6.29"/>
    <n v="14.75"/>
    <n v="13.05"/>
  </r>
  <r>
    <n v="314"/>
    <x v="1"/>
    <x v="9"/>
    <x v="1"/>
    <s v="Black"/>
    <x v="6"/>
    <n v="50"/>
    <x v="3"/>
    <x v="24"/>
    <n v="90"/>
    <m/>
    <x v="146"/>
    <n v="45585"/>
    <n v="60"/>
    <n v="11.69"/>
    <n v="56.97"/>
    <n v="6.9699999999999989"/>
  </r>
  <r>
    <n v="315"/>
    <x v="1"/>
    <x v="9"/>
    <x v="4"/>
    <s v="Pink"/>
    <x v="3"/>
    <n v="1.7"/>
    <x v="0"/>
    <x v="24"/>
    <n v="4.8"/>
    <m/>
    <x v="147"/>
    <n v="45593"/>
    <n v="4.8"/>
    <n v="5.59"/>
    <n v="3.51"/>
    <n v="1.8099999999999998"/>
  </r>
  <r>
    <n v="316"/>
    <x v="0"/>
    <x v="6"/>
    <x v="38"/>
    <s v="Blue"/>
    <x v="4"/>
    <n v="0"/>
    <x v="3"/>
    <x v="24"/>
    <n v="4.2"/>
    <m/>
    <x v="147"/>
    <n v="45593"/>
    <n v="4.2"/>
    <n v="6.29"/>
    <n v="3.39"/>
    <n v="3.39"/>
  </r>
  <r>
    <n v="317"/>
    <x v="0"/>
    <x v="6"/>
    <x v="4"/>
    <s v="Grey"/>
    <x v="4"/>
    <n v="1.7"/>
    <x v="0"/>
    <x v="24"/>
    <n v="6"/>
    <m/>
    <x v="148"/>
    <n v="45594"/>
    <n v="6"/>
    <n v="6.29"/>
    <n v="4.53"/>
    <n v="2.83"/>
  </r>
  <r>
    <n v="318"/>
    <x v="0"/>
    <x v="6"/>
    <x v="10"/>
    <s v="Black"/>
    <x v="4"/>
    <n v="1.7"/>
    <x v="0"/>
    <x v="24"/>
    <n v="5.0999999999999996"/>
    <m/>
    <x v="149"/>
    <n v="45600"/>
    <n v="5.0999999999999996"/>
    <n v="6.29"/>
    <n v="4.26"/>
    <n v="2.5599999999999996"/>
  </r>
  <r>
    <n v="319"/>
    <x v="0"/>
    <x v="4"/>
    <x v="42"/>
    <s v="Navy"/>
    <x v="11"/>
    <n v="5"/>
    <x v="6"/>
    <x v="24"/>
    <n v="26.99"/>
    <m/>
    <x v="150"/>
    <n v="45607"/>
    <n v="26.99"/>
    <n v="6.29"/>
    <n v="25.36"/>
    <n v="20.36"/>
  </r>
  <r>
    <n v="320"/>
    <x v="1"/>
    <x v="1"/>
    <x v="4"/>
    <s v="Pink"/>
    <x v="4"/>
    <n v="11"/>
    <x v="1"/>
    <x v="24"/>
    <n v="28.8"/>
    <m/>
    <x v="151"/>
    <n v="45609"/>
    <n v="22"/>
    <n v="7.99"/>
    <n v="18.28"/>
    <n v="7.2800000000000011"/>
  </r>
  <r>
    <n v="321"/>
    <x v="0"/>
    <x v="6"/>
    <x v="4"/>
    <s v="Grey"/>
    <x v="1"/>
    <n v="8"/>
    <x v="6"/>
    <x v="24"/>
    <n v="25"/>
    <m/>
    <x v="152"/>
    <n v="45610"/>
    <n v="19"/>
    <n v="6.29"/>
    <n v="15.82"/>
    <n v="7.82"/>
  </r>
  <r>
    <n v="322"/>
    <x v="0"/>
    <x v="4"/>
    <x v="55"/>
    <s v="Black"/>
    <x v="1"/>
    <n v="8"/>
    <x v="1"/>
    <x v="24"/>
    <n v="35"/>
    <m/>
    <x v="153"/>
    <n v="45622"/>
    <n v="35"/>
    <n v="6.29"/>
    <n v="29.6"/>
    <n v="21.6"/>
  </r>
  <r>
    <n v="323"/>
    <x v="0"/>
    <x v="4"/>
    <x v="92"/>
    <s v="Grey"/>
    <x v="4"/>
    <n v="9"/>
    <x v="1"/>
    <x v="24"/>
    <n v="28"/>
    <m/>
    <x v="154"/>
    <n v="45623"/>
    <n v="22"/>
    <n v="6.29"/>
    <n v="18.420000000000002"/>
    <n v="9.4200000000000017"/>
  </r>
  <r>
    <n v="324"/>
    <x v="1"/>
    <x v="9"/>
    <x v="9"/>
    <s v="Blue"/>
    <x v="4"/>
    <n v="12"/>
    <x v="1"/>
    <x v="24"/>
    <n v="59.5"/>
    <m/>
    <x v="155"/>
    <n v="45634"/>
    <n v="59.5"/>
    <n v="7.99"/>
    <n v="50.7"/>
    <n v="38.700000000000003"/>
  </r>
  <r>
    <n v="325"/>
    <x v="1"/>
    <x v="2"/>
    <x v="25"/>
    <s v="Grey"/>
    <x v="1"/>
    <n v="1.7"/>
    <x v="0"/>
    <x v="24"/>
    <n v="5.0999999999999996"/>
    <m/>
    <x v="156"/>
    <n v="45635"/>
    <n v="5.0999999999999996"/>
    <n v="6.29"/>
    <n v="3.73"/>
    <n v="2.0300000000000002"/>
  </r>
  <r>
    <n v="326"/>
    <x v="1"/>
    <x v="1"/>
    <x v="93"/>
    <s v="Grey"/>
    <x v="36"/>
    <n v="1.7"/>
    <x v="0"/>
    <x v="24"/>
    <n v="7.5"/>
    <m/>
    <x v="157"/>
    <n v="45636"/>
    <n v="5.6"/>
    <n v="7.99"/>
    <n v="4.13"/>
    <n v="2.4299999999999997"/>
  </r>
  <r>
    <n v="327"/>
    <x v="1"/>
    <x v="7"/>
    <x v="63"/>
    <s v="Black"/>
    <x v="4"/>
    <n v="5"/>
    <x v="8"/>
    <x v="24"/>
    <n v="40"/>
    <m/>
    <x v="158"/>
    <n v="45639"/>
    <n v="30"/>
    <n v="5.59"/>
    <n v="25.27"/>
    <n v="20.27"/>
  </r>
  <r>
    <n v="328"/>
    <x v="0"/>
    <x v="4"/>
    <x v="22"/>
    <s v="Black"/>
    <x v="1"/>
    <n v="8"/>
    <x v="6"/>
    <x v="24"/>
    <n v="17.5"/>
    <m/>
    <x v="159"/>
    <n v="45645"/>
    <n v="14"/>
    <n v="6.29"/>
    <n v="11.44"/>
    <n v="3.4399999999999995"/>
  </r>
  <r>
    <n v="329"/>
    <x v="1"/>
    <x v="1"/>
    <x v="4"/>
    <s v="Orange"/>
    <x v="1"/>
    <n v="10"/>
    <x v="6"/>
    <x v="24"/>
    <n v="24"/>
    <m/>
    <x v="159"/>
    <n v="45645"/>
    <n v="17"/>
    <n v="11.69"/>
    <n v="13.9"/>
    <n v="3.9000000000000004"/>
  </r>
  <r>
    <n v="330"/>
    <x v="0"/>
    <x v="4"/>
    <x v="4"/>
    <s v="Black"/>
    <x v="11"/>
    <n v="5"/>
    <x v="1"/>
    <x v="24"/>
    <n v="15"/>
    <m/>
    <x v="160"/>
    <n v="45646"/>
    <n v="15"/>
    <n v="6.29"/>
    <n v="13.79"/>
    <n v="8.7899999999999991"/>
  </r>
  <r>
    <n v="331"/>
    <x v="0"/>
    <x v="4"/>
    <x v="55"/>
    <s v="Black"/>
    <x v="11"/>
    <n v="6"/>
    <x v="8"/>
    <x v="24"/>
    <n v="19.25"/>
    <m/>
    <x v="160"/>
    <n v="45646"/>
    <n v="19.25"/>
    <n v="6.29"/>
    <n v="15.97"/>
    <n v="9.9700000000000006"/>
  </r>
  <r>
    <n v="332"/>
    <x v="0"/>
    <x v="6"/>
    <x v="32"/>
    <s v="Black"/>
    <x v="4"/>
    <n v="7"/>
    <x v="1"/>
    <x v="24"/>
    <n v="17.989999999999998"/>
    <m/>
    <x v="161"/>
    <n v="45647"/>
    <n v="14"/>
    <n v="6.29"/>
    <n v="11.48"/>
    <n v="4.4800000000000004"/>
  </r>
  <r>
    <n v="333"/>
    <x v="0"/>
    <x v="4"/>
    <x v="94"/>
    <s v="Black"/>
    <x v="6"/>
    <n v="1.7"/>
    <x v="0"/>
    <x v="24"/>
    <n v="19.25"/>
    <m/>
    <x v="162"/>
    <n v="45649"/>
    <n v="15"/>
    <n v="6.29"/>
    <n v="12.31"/>
    <n v="10.610000000000001"/>
  </r>
  <r>
    <n v="334"/>
    <x v="0"/>
    <x v="4"/>
    <x v="5"/>
    <s v="Black"/>
    <x v="1"/>
    <n v="7.5"/>
    <x v="1"/>
    <x v="24"/>
    <n v="12.95"/>
    <m/>
    <x v="162"/>
    <n v="45649"/>
    <n v="10"/>
    <n v="6.29"/>
    <n v="7.98"/>
    <n v="0.48000000000000043"/>
  </r>
  <r>
    <n v="335"/>
    <x v="1"/>
    <x v="9"/>
    <x v="4"/>
    <s v="Cream"/>
    <x v="6"/>
    <n v="10"/>
    <x v="1"/>
    <x v="24"/>
    <n v="17.100000000000001"/>
    <m/>
    <x v="163"/>
    <n v="45650"/>
    <n v="17.100000000000001"/>
    <n v="6.29"/>
    <n v="14.1"/>
    <n v="4.0999999999999996"/>
  </r>
  <r>
    <n v="336"/>
    <x v="0"/>
    <x v="4"/>
    <x v="5"/>
    <s v="Navy"/>
    <x v="3"/>
    <n v="8"/>
    <x v="6"/>
    <x v="24"/>
    <n v="14.1"/>
    <m/>
    <x v="164"/>
    <n v="45653"/>
    <n v="11.2"/>
    <n v="6.29"/>
    <n v="9.01"/>
    <n v="1.0099999999999998"/>
  </r>
  <r>
    <n v="337"/>
    <x v="0"/>
    <x v="4"/>
    <x v="95"/>
    <s v="Black"/>
    <x v="1"/>
    <n v="8"/>
    <x v="1"/>
    <x v="24"/>
    <n v="14"/>
    <m/>
    <x v="164"/>
    <n v="45653"/>
    <n v="14"/>
    <n v="6.29"/>
    <n v="11.43"/>
    <n v="3.4299999999999997"/>
  </r>
  <r>
    <n v="338"/>
    <x v="0"/>
    <x v="12"/>
    <x v="4"/>
    <s v="Red"/>
    <x v="1"/>
    <n v="2"/>
    <x v="8"/>
    <x v="24"/>
    <n v="10.199999999999999"/>
    <m/>
    <x v="165"/>
    <n v="45655"/>
    <n v="7"/>
    <n v="5.59"/>
    <n v="5.43"/>
    <n v="3.4299999999999997"/>
  </r>
  <r>
    <n v="339"/>
    <x v="0"/>
    <x v="4"/>
    <x v="4"/>
    <s v="Grey"/>
    <x v="11"/>
    <n v="8"/>
    <x v="6"/>
    <x v="24"/>
    <n v="17.989999999999998"/>
    <m/>
    <x v="165"/>
    <n v="45655"/>
    <n v="17.989999999999998"/>
    <n v="6.29"/>
    <n v="14.88"/>
    <n v="6.8800000000000008"/>
  </r>
  <r>
    <n v="340"/>
    <x v="0"/>
    <x v="6"/>
    <x v="20"/>
    <s v="Black"/>
    <x v="1"/>
    <n v="8"/>
    <x v="6"/>
    <x v="24"/>
    <n v="19.2"/>
    <m/>
    <x v="166"/>
    <n v="45657"/>
    <n v="14"/>
    <n v="6.29"/>
    <n v="11.42"/>
    <n v="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FFF09-6B1A-B94E-A790-0B7ACF38AD2C}" name="StorePivot3"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rowHeaderCaption="Store">
  <location ref="K16:L25" firstHeaderRow="1" firstDataRow="1" firstDataCol="1"/>
  <pivotFields count="21">
    <pivotField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axis="axisRow" showAll="0" sortType="descending">
      <items count="12">
        <item x="2"/>
        <item x="7"/>
        <item x="8"/>
        <item m="1" x="10"/>
        <item x="0"/>
        <item x="6"/>
        <item x="5"/>
        <item x="3"/>
        <item x="4"/>
        <item x="1"/>
        <item m="1" x="9"/>
        <item t="default"/>
      </items>
      <autoSortScope>
        <pivotArea dataOnly="0" outline="0" fieldPosition="0">
          <references count="1">
            <reference field="4294967294" count="1" selected="0">
              <x v="0"/>
            </reference>
          </references>
        </pivotArea>
      </autoSortScope>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9">
    <i>
      <x v="9"/>
    </i>
    <i>
      <x v="4"/>
    </i>
    <i>
      <x v="5"/>
    </i>
    <i>
      <x v="2"/>
    </i>
    <i>
      <x v="7"/>
    </i>
    <i>
      <x v="6"/>
    </i>
    <i>
      <x/>
    </i>
    <i>
      <x v="1"/>
    </i>
    <i>
      <x v="8"/>
    </i>
  </rowItems>
  <colItems count="1">
    <i/>
  </colItems>
  <dataFields count="1">
    <dataField name="Sum of Profit" fld="16" baseField="0" baseItem="0" numFmtId="44"/>
  </dataFields>
  <chartFormats count="2">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E7DC45-97F6-F346-B835-AB02299E3586}" name="DatePivot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Month">
  <location ref="G19:H30" firstHeaderRow="1" firstDataRow="1" firstDataCol="1"/>
  <pivotFields count="21">
    <pivotField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0"/>
  </rowFields>
  <rowItems count="11">
    <i>
      <x v="9"/>
    </i>
    <i>
      <x v="5"/>
    </i>
    <i>
      <x v="2"/>
    </i>
    <i>
      <x v="4"/>
    </i>
    <i>
      <x v="6"/>
    </i>
    <i>
      <x v="8"/>
    </i>
    <i>
      <x v="3"/>
    </i>
    <i>
      <x v="7"/>
    </i>
    <i>
      <x v="11"/>
    </i>
    <i>
      <x v="12"/>
    </i>
    <i>
      <x v="10"/>
    </i>
  </rowItems>
  <colItems count="1">
    <i/>
  </colItems>
  <dataFields count="1">
    <dataField name="Average Profit" fld="16" subtotal="average" baseField="0" baseItem="0" numFmtId="44"/>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277DF6-234B-AB49-94AC-E1A5E6D435C9}" name="DatePivot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Month">
  <location ref="A19:B30" firstHeaderRow="1" firstDataRow="1" firstDataCol="1"/>
  <pivotFields count="21">
    <pivotField dataField="1" multipleItemSelectionAllowed="1"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0"/>
  </rowFields>
  <rowItems count="11">
    <i>
      <x v="7"/>
    </i>
    <i>
      <x v="3"/>
    </i>
    <i>
      <x v="4"/>
    </i>
    <i>
      <x v="5"/>
    </i>
    <i>
      <x v="6"/>
    </i>
    <i>
      <x v="8"/>
    </i>
    <i>
      <x v="12"/>
    </i>
    <i>
      <x v="9"/>
    </i>
    <i>
      <x v="11"/>
    </i>
    <i>
      <x v="10"/>
    </i>
    <i>
      <x v="2"/>
    </i>
  </rowItems>
  <colItems count="1">
    <i/>
  </colItems>
  <dataFields count="1">
    <dataField name="Total Sol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7FD19F-C91D-8645-9B04-90DDBBFB5123}"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D16" firstHeaderRow="0" firstDataRow="1" firstDataCol="1"/>
  <pivotFields count="21">
    <pivotField dataField="1" showAll="0"/>
    <pivotField showAll="0"/>
    <pivotField showAll="0" sortType="descending">
      <items count="18">
        <item x="2"/>
        <item m="1" x="13"/>
        <item x="1"/>
        <item x="9"/>
        <item x="5"/>
        <item x="10"/>
        <item x="8"/>
        <item m="1" x="16"/>
        <item m="1" x="14"/>
        <item x="0"/>
        <item x="3"/>
        <item x="11"/>
        <item x="12"/>
        <item x="6"/>
        <item x="7"/>
        <item x="4"/>
        <item m="1" x="15"/>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items count="15">
        <item h="1" sd="0" x="0"/>
        <item sd="0" x="1"/>
        <item sd="0" x="2"/>
        <item sd="0" x="3"/>
        <item sd="0" x="4"/>
        <item sd="0" x="5"/>
        <item sd="0" x="6"/>
        <item sd="0" x="7"/>
        <item sd="0" x="8"/>
        <item sd="0" x="9"/>
        <item sd="0" x="10"/>
        <item sd="0" x="11"/>
        <item sd="0" x="12"/>
        <item h="1" sd="0" x="13"/>
        <item t="default"/>
      </items>
    </pivotField>
  </pivotFields>
  <rowFields count="1">
    <field x="2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Total Sold" fld="0" subtotal="count" baseField="0" baseItem="0"/>
    <dataField name="Average Profit" fld="16" subtotal="average" baseField="0" baseItem="0" numFmtId="44"/>
    <dataField name="Total Profit" fld="16" baseField="2" baseItem="1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358BD4-0CCD-7B48-B178-EE14A3633C8B}" name="BrandPivot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Brand (Top 10)">
  <location ref="K17:L28" firstHeaderRow="1" firstDataRow="1" firstDataCol="1"/>
  <pivotFields count="21">
    <pivotField showAll="0"/>
    <pivotField showAll="0"/>
    <pivotField showAll="0" sortType="descending">
      <items count="18">
        <item x="2"/>
        <item m="1" x="13"/>
        <item x="1"/>
        <item x="9"/>
        <item x="5"/>
        <item x="10"/>
        <item x="8"/>
        <item m="1" x="16"/>
        <item m="1" x="14"/>
        <item x="0"/>
        <item x="3"/>
        <item x="11"/>
        <item x="12"/>
        <item x="6"/>
        <item x="7"/>
        <item x="4"/>
        <item m="1" x="15"/>
        <item t="default"/>
      </items>
      <autoSortScope>
        <pivotArea dataOnly="0" outline="0" fieldPosition="0">
          <references count="1">
            <reference field="4294967294" count="1" selected="0">
              <x v="0"/>
            </reference>
          </references>
        </pivotArea>
      </autoSortScope>
    </pivotField>
    <pivotField axis="axisRow" showAll="0" measureFilter="1" sortType="descending">
      <items count="98">
        <item x="11"/>
        <item x="5"/>
        <item x="27"/>
        <item x="13"/>
        <item x="47"/>
        <item x="41"/>
        <item x="6"/>
        <item x="50"/>
        <item x="1"/>
        <item x="10"/>
        <item x="49"/>
        <item x="7"/>
        <item x="0"/>
        <item x="26"/>
        <item x="46"/>
        <item x="23"/>
        <item x="29"/>
        <item x="38"/>
        <item x="14"/>
        <item x="33"/>
        <item x="31"/>
        <item x="48"/>
        <item x="45"/>
        <item x="44"/>
        <item x="2"/>
        <item x="8"/>
        <item x="16"/>
        <item x="40"/>
        <item x="43"/>
        <item h="1" x="32"/>
        <item x="9"/>
        <item x="4"/>
        <item x="34"/>
        <item x="30"/>
        <item x="17"/>
        <item x="28"/>
        <item x="21"/>
        <item x="36"/>
        <item x="3"/>
        <item x="24"/>
        <item x="20"/>
        <item x="19"/>
        <item x="35"/>
        <item x="15"/>
        <item x="25"/>
        <item x="12"/>
        <item x="42"/>
        <item x="18"/>
        <item x="51"/>
        <item x="22"/>
        <item x="37"/>
        <item x="39"/>
        <item m="1" x="96"/>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31"/>
    </i>
    <i>
      <x v="1"/>
    </i>
    <i>
      <x v="40"/>
    </i>
    <i>
      <x v="9"/>
    </i>
    <i>
      <x v="8"/>
    </i>
    <i>
      <x v="38"/>
    </i>
    <i>
      <x v="33"/>
    </i>
    <i>
      <x v="21"/>
    </i>
    <i>
      <x v="30"/>
    </i>
    <i>
      <x v="25"/>
    </i>
    <i t="grand">
      <x/>
    </i>
  </rowItems>
  <colItems count="1">
    <i/>
  </colItems>
  <dataFields count="1">
    <dataField name="Sum of Profit" fld="16" baseField="2" baseItem="10" numFmtId="164"/>
  </dataFields>
  <chartFormats count="2">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3" type="count" evalOrder="-1" id="6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54FEF6-46B8-1649-AEEB-06D80EA451C1}" name="BrandPivot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Brand (Top 10)">
  <location ref="G17:H28" firstHeaderRow="1" firstDataRow="1" firstDataCol="1"/>
  <pivotFields count="21">
    <pivotField showAll="0"/>
    <pivotField showAll="0"/>
    <pivotField showAll="0">
      <items count="18">
        <item x="2"/>
        <item m="1" x="13"/>
        <item x="1"/>
        <item x="9"/>
        <item x="5"/>
        <item x="10"/>
        <item x="8"/>
        <item m="1" x="16"/>
        <item m="1" x="14"/>
        <item x="0"/>
        <item x="3"/>
        <item x="11"/>
        <item x="12"/>
        <item x="6"/>
        <item x="7"/>
        <item x="4"/>
        <item m="1" x="15"/>
        <item t="default"/>
      </items>
    </pivotField>
    <pivotField axis="axisRow" showAll="0" measureFilter="1" sortType="descending">
      <items count="98">
        <item x="11"/>
        <item x="5"/>
        <item x="27"/>
        <item x="13"/>
        <item x="47"/>
        <item x="41"/>
        <item x="6"/>
        <item x="50"/>
        <item x="1"/>
        <item x="10"/>
        <item x="49"/>
        <item x="7"/>
        <item x="0"/>
        <item x="26"/>
        <item x="46"/>
        <item x="23"/>
        <item x="29"/>
        <item x="38"/>
        <item x="14"/>
        <item x="33"/>
        <item x="31"/>
        <item x="48"/>
        <item x="45"/>
        <item x="44"/>
        <item x="2"/>
        <item x="8"/>
        <item x="16"/>
        <item x="40"/>
        <item x="43"/>
        <item x="32"/>
        <item x="9"/>
        <item x="4"/>
        <item x="34"/>
        <item x="30"/>
        <item h="1" x="17"/>
        <item x="28"/>
        <item x="21"/>
        <item x="36"/>
        <item x="3"/>
        <item x="24"/>
        <item x="20"/>
        <item x="19"/>
        <item x="35"/>
        <item x="15"/>
        <item x="25"/>
        <item x="12"/>
        <item x="42"/>
        <item x="18"/>
        <item x="51"/>
        <item x="22"/>
        <item x="37"/>
        <item x="39"/>
        <item h="1" m="1" x="96"/>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21"/>
    </i>
    <i>
      <x v="48"/>
    </i>
    <i>
      <x v="77"/>
    </i>
    <i>
      <x v="4"/>
    </i>
    <i>
      <x v="42"/>
    </i>
    <i>
      <x v="27"/>
    </i>
    <i>
      <x v="91"/>
    </i>
    <i>
      <x v="3"/>
    </i>
    <i>
      <x v="84"/>
    </i>
    <i>
      <x v="14"/>
    </i>
    <i t="grand">
      <x/>
    </i>
  </rowItems>
  <colItems count="1">
    <i/>
  </colItems>
  <dataFields count="1">
    <dataField name="Average Profit" fld="16" subtotal="average" baseField="0" baseItem="0" numFmtId="44"/>
  </dataFields>
  <chartFormats count="1">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3" type="count" evalOrder="-1" id="1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16E6D2-1FF0-D344-AB65-57B4C3AE4D86}" name="BrandPivot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rowHeaderCaption="Brand (Top 10)">
  <location ref="A17:B27" firstHeaderRow="1" firstDataRow="1" firstDataCol="1"/>
  <pivotFields count="21">
    <pivotField dataField="1" showAll="0"/>
    <pivotField showAll="0"/>
    <pivotField showAll="0">
      <items count="18">
        <item x="2"/>
        <item m="1" x="13"/>
        <item x="1"/>
        <item x="9"/>
        <item x="5"/>
        <item x="10"/>
        <item x="8"/>
        <item m="1" x="16"/>
        <item m="1" x="14"/>
        <item x="0"/>
        <item x="3"/>
        <item x="11"/>
        <item x="12"/>
        <item x="6"/>
        <item x="7"/>
        <item x="4"/>
        <item m="1" x="15"/>
        <item t="default"/>
      </items>
    </pivotField>
    <pivotField axis="axisRow" showAll="0" measureFilter="1" sortType="descending">
      <items count="98">
        <item x="11"/>
        <item x="5"/>
        <item x="27"/>
        <item x="13"/>
        <item x="47"/>
        <item x="41"/>
        <item x="6"/>
        <item x="50"/>
        <item x="1"/>
        <item x="10"/>
        <item x="49"/>
        <item x="7"/>
        <item x="0"/>
        <item x="26"/>
        <item x="46"/>
        <item x="23"/>
        <item x="29"/>
        <item x="38"/>
        <item x="14"/>
        <item x="33"/>
        <item x="31"/>
        <item x="48"/>
        <item x="45"/>
        <item x="44"/>
        <item x="2"/>
        <item x="8"/>
        <item x="16"/>
        <item x="40"/>
        <item x="43"/>
        <item h="1" x="32"/>
        <item x="9"/>
        <item x="4"/>
        <item x="34"/>
        <item x="30"/>
        <item x="17"/>
        <item x="28"/>
        <item x="21"/>
        <item x="36"/>
        <item x="3"/>
        <item x="24"/>
        <item x="20"/>
        <item x="19"/>
        <item x="35"/>
        <item x="15"/>
        <item x="25"/>
        <item x="12"/>
        <item x="42"/>
        <item x="18"/>
        <item x="51"/>
        <item x="22"/>
        <item x="37"/>
        <item x="39"/>
        <item m="1" x="96"/>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0">
    <i>
      <x v="31"/>
    </i>
    <i>
      <x v="1"/>
    </i>
    <i>
      <x v="40"/>
    </i>
    <i>
      <x v="9"/>
    </i>
    <i>
      <x v="38"/>
    </i>
    <i>
      <x v="33"/>
    </i>
    <i>
      <x v="8"/>
    </i>
    <i>
      <x v="44"/>
    </i>
    <i>
      <x v="18"/>
    </i>
    <i>
      <x v="25"/>
    </i>
  </rowItems>
  <colItems count="1">
    <i/>
  </colItems>
  <dataFields count="1">
    <dataField name="Total Sol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3" type="count" evalOrder="-1" id="14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B604159-5C72-D344-A38A-6BD2D9E46042}" name="BrandPivot"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Brand (Top 10)">
  <location ref="A3:D14" firstHeaderRow="0" firstDataRow="1" firstDataCol="1"/>
  <pivotFields count="21">
    <pivotField dataField="1" showAll="0"/>
    <pivotField showAll="0"/>
    <pivotField showAll="0" sortType="descending">
      <items count="18">
        <item x="2"/>
        <item m="1" x="13"/>
        <item x="1"/>
        <item x="9"/>
        <item x="5"/>
        <item x="10"/>
        <item x="8"/>
        <item m="1" x="16"/>
        <item m="1" x="14"/>
        <item x="0"/>
        <item x="3"/>
        <item x="11"/>
        <item x="12"/>
        <item x="6"/>
        <item x="7"/>
        <item x="4"/>
        <item m="1" x="15"/>
        <item t="default"/>
      </items>
      <autoSortScope>
        <pivotArea dataOnly="0" outline="0" fieldPosition="0">
          <references count="1">
            <reference field="4294967294" count="1" selected="0">
              <x v="2"/>
            </reference>
          </references>
        </pivotArea>
      </autoSortScope>
    </pivotField>
    <pivotField axis="axisRow" showAll="0" measureFilter="1" sortType="descending">
      <items count="98">
        <item x="11"/>
        <item x="5"/>
        <item x="27"/>
        <item x="13"/>
        <item x="47"/>
        <item x="41"/>
        <item x="6"/>
        <item x="50"/>
        <item x="1"/>
        <item x="10"/>
        <item x="49"/>
        <item x="7"/>
        <item x="0"/>
        <item x="26"/>
        <item x="46"/>
        <item x="23"/>
        <item x="29"/>
        <item x="38"/>
        <item x="14"/>
        <item x="33"/>
        <item x="31"/>
        <item x="48"/>
        <item x="45"/>
        <item x="44"/>
        <item x="2"/>
        <item x="8"/>
        <item x="16"/>
        <item x="40"/>
        <item x="43"/>
        <item h="1" x="32"/>
        <item x="9"/>
        <item x="4"/>
        <item x="34"/>
        <item x="30"/>
        <item x="17"/>
        <item x="28"/>
        <item x="21"/>
        <item x="36"/>
        <item x="3"/>
        <item x="24"/>
        <item x="20"/>
        <item x="19"/>
        <item x="35"/>
        <item x="15"/>
        <item x="25"/>
        <item x="12"/>
        <item x="42"/>
        <item x="18"/>
        <item x="51"/>
        <item x="22"/>
        <item x="37"/>
        <item x="39"/>
        <item m="1" x="96"/>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31"/>
    </i>
    <i>
      <x v="1"/>
    </i>
    <i>
      <x v="40"/>
    </i>
    <i>
      <x v="9"/>
    </i>
    <i>
      <x v="8"/>
    </i>
    <i>
      <x v="38"/>
    </i>
    <i>
      <x v="33"/>
    </i>
    <i>
      <x v="21"/>
    </i>
    <i>
      <x v="30"/>
    </i>
    <i>
      <x v="25"/>
    </i>
    <i t="grand">
      <x/>
    </i>
  </rowItems>
  <colFields count="1">
    <field x="-2"/>
  </colFields>
  <colItems count="3">
    <i>
      <x/>
    </i>
    <i i="1">
      <x v="1"/>
    </i>
    <i i="2">
      <x v="2"/>
    </i>
  </colItems>
  <dataFields count="3">
    <dataField name="Total Sold" fld="0" subtotal="count" baseField="0" baseItem="0"/>
    <dataField name="Average Profit" fld="16" subtotal="average" baseField="0" baseItem="0" numFmtId="44"/>
    <dataField name="Total Profit" fld="16" baseField="2" baseItem="10" numFmtId="164"/>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1" showColStripes="0" showLastColumn="1"/>
  <filters count="1">
    <filter fld="3" type="count" evalOrder="-1" id="65"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7A1ADF9-757B-8246-B4F7-D7734D77061F}" name="SizePivot3"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Size">
  <location ref="K28:L41" firstHeaderRow="1" firstDataRow="1" firstDataCol="1"/>
  <pivotFields count="21">
    <pivotField subtotalTop="0" showAll="0" defaultSubtotal="0"/>
    <pivotField axis="axisRow" subtotalTop="0" showAll="0" defaultSubtotal="0">
      <items count="6">
        <item x="0"/>
        <item m="1" x="4"/>
        <item h="1" x="2"/>
        <item x="1"/>
        <item m="1" x="5"/>
        <item h="1" m="1" x="3"/>
      </items>
    </pivotField>
    <pivotField subtotalTop="0" showAll="0" defaultSubtotal="0">
      <items count="17">
        <item x="2"/>
        <item m="1" x="13"/>
        <item x="1"/>
        <item x="9"/>
        <item x="5"/>
        <item x="10"/>
        <item x="8"/>
        <item m="1" x="16"/>
        <item m="1" x="14"/>
        <item x="0"/>
        <item x="3"/>
        <item x="11"/>
        <item x="12"/>
        <item x="6"/>
        <item x="7"/>
        <item x="4"/>
        <item m="1" x="15"/>
      </items>
    </pivotField>
    <pivotField subtotalTop="0" showAll="0" defaultSubtotal="0"/>
    <pivotField subtotalTop="0" showAll="0" defaultSubtotal="0"/>
    <pivotField axis="axisRow" subtotalTop="0" showAll="0" sortType="descending" defaultSubtotal="0">
      <items count="37">
        <item h="1" x="7"/>
        <item x="22"/>
        <item x="12"/>
        <item x="19"/>
        <item h="1" x="9"/>
        <item h="1" x="17"/>
        <item h="1" x="16"/>
        <item h="1" x="10"/>
        <item h="1" x="0"/>
        <item h="1" x="18"/>
        <item h="1" x="2"/>
        <item h="1" x="8"/>
        <item h="1" x="21"/>
        <item h="1" x="5"/>
        <item h="1" x="15"/>
        <item h="1" x="14"/>
        <item h="1" x="20"/>
        <item x="13"/>
        <item x="6"/>
        <item x="11"/>
        <item x="1"/>
        <item x="4"/>
        <item x="3"/>
        <item h="1" x="23"/>
        <item h="1" x="24"/>
        <item h="1" x="25"/>
        <item h="1" x="26"/>
        <item h="1" x="27"/>
        <item h="1" x="28"/>
        <item h="1" x="29"/>
        <item h="1" x="30"/>
        <item h="1" x="31"/>
        <item x="32"/>
        <item h="1" x="33"/>
        <item h="1" x="34"/>
        <item h="1" x="35"/>
        <item x="3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items count="11">
        <item x="2"/>
        <item x="7"/>
        <item x="8"/>
        <item m="1" x="10"/>
        <item x="0"/>
        <item x="6"/>
        <item x="5"/>
        <item x="3"/>
        <item x="4"/>
        <item x="1"/>
        <item m="1" x="9"/>
      </items>
    </pivotField>
    <pivotField subtotalTop="0" showAll="0" defaultSubtotal="0">
      <items count="25">
        <item x="0"/>
        <item x="1"/>
        <item x="2"/>
        <item x="3"/>
        <item x="4"/>
        <item x="5"/>
        <item x="6"/>
        <item x="7"/>
        <item x="8"/>
        <item x="10"/>
        <item x="9"/>
        <item x="11"/>
        <item x="12"/>
        <item x="13"/>
        <item x="14"/>
        <item x="15"/>
        <item x="16"/>
        <item x="17"/>
        <item x="18"/>
        <item x="19"/>
        <item x="23"/>
        <item x="20"/>
        <item x="22"/>
        <item x="21"/>
        <item x="24"/>
      </items>
    </pivotField>
    <pivotField subtotalTop="0" showAll="0" defaultSubtotal="0"/>
    <pivotField subtotalTop="0" showAll="0" defaultSubtotal="0"/>
    <pivotField subtotalTop="0" showAll="0" defaultSubtotal="0">
      <items count="167">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pivotField>
    <pivotField subtotalTop="0" showAll="0" defaultSubtotal="0"/>
    <pivotField subtotalTop="0" showAll="0" defaultSubtotal="0"/>
    <pivotField subtotalTop="0" showAll="0" defaultSubtotal="0"/>
    <pivotField subtotalTop="0" showAll="0" defaultSubtotal="0"/>
    <pivotField dataField="1" numFmtId="44" subtotalTop="0"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2">
    <field x="1"/>
    <field x="5"/>
  </rowFields>
  <rowItems count="13">
    <i>
      <x/>
    </i>
    <i r="1">
      <x v="21"/>
    </i>
    <i r="1">
      <x v="20"/>
    </i>
    <i r="1">
      <x v="22"/>
    </i>
    <i r="1">
      <x v="18"/>
    </i>
    <i r="1">
      <x v="19"/>
    </i>
    <i r="1">
      <x v="17"/>
    </i>
    <i>
      <x v="3"/>
    </i>
    <i r="1">
      <x v="21"/>
    </i>
    <i r="1">
      <x v="20"/>
    </i>
    <i r="1">
      <x v="22"/>
    </i>
    <i r="1">
      <x v="18"/>
    </i>
    <i r="1">
      <x v="36"/>
    </i>
  </rowItems>
  <colItems count="1">
    <i/>
  </colItems>
  <dataFields count="1">
    <dataField name="Total Profit" fld="16" baseField="0" baseItem="0" numFmtId="44"/>
  </dataFields>
  <chartFormats count="28">
    <chartFormat chart="2" format="9"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1" count="1" selected="0">
            <x v="0"/>
          </reference>
          <reference field="5" count="1" selected="0">
            <x v="19"/>
          </reference>
        </references>
      </pivotArea>
    </chartFormat>
    <chartFormat chart="2" format="11">
      <pivotArea type="data" outline="0" fieldPosition="0">
        <references count="3">
          <reference field="4294967294" count="1" selected="0">
            <x v="0"/>
          </reference>
          <reference field="1" count="1" selected="0">
            <x v="0"/>
          </reference>
          <reference field="5" count="1" selected="0">
            <x v="18"/>
          </reference>
        </references>
      </pivotArea>
    </chartFormat>
    <chartFormat chart="2" format="12">
      <pivotArea type="data" outline="0" fieldPosition="0">
        <references count="3">
          <reference field="4294967294" count="1" selected="0">
            <x v="0"/>
          </reference>
          <reference field="1" count="1" selected="0">
            <x v="0"/>
          </reference>
          <reference field="5" count="1" selected="0">
            <x v="22"/>
          </reference>
        </references>
      </pivotArea>
    </chartFormat>
    <chartFormat chart="2" format="13">
      <pivotArea type="data" outline="0" fieldPosition="0">
        <references count="3">
          <reference field="4294967294" count="1" selected="0">
            <x v="0"/>
          </reference>
          <reference field="1" count="1" selected="0">
            <x v="0"/>
          </reference>
          <reference field="5" count="1" selected="0">
            <x v="20"/>
          </reference>
        </references>
      </pivotArea>
    </chartFormat>
    <chartFormat chart="2" format="14">
      <pivotArea type="data" outline="0" fieldPosition="0">
        <references count="3">
          <reference field="4294967294" count="1" selected="0">
            <x v="0"/>
          </reference>
          <reference field="1" count="1" selected="0">
            <x v="0"/>
          </reference>
          <reference field="5" count="1" selected="0">
            <x v="17"/>
          </reference>
        </references>
      </pivotArea>
    </chartFormat>
    <chartFormat chart="2" format="15">
      <pivotArea type="data" outline="0" fieldPosition="0">
        <references count="3">
          <reference field="4294967294" count="1" selected="0">
            <x v="0"/>
          </reference>
          <reference field="1" count="1" selected="0">
            <x v="0"/>
          </reference>
          <reference field="5" count="1" selected="0">
            <x v="2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3">
          <reference field="4294967294" count="1" selected="0">
            <x v="0"/>
          </reference>
          <reference field="1" count="1" selected="0">
            <x v="0"/>
          </reference>
          <reference field="5" count="1" selected="0">
            <x v="21"/>
          </reference>
        </references>
      </pivotArea>
    </chartFormat>
    <chartFormat chart="5" format="18">
      <pivotArea type="data" outline="0" fieldPosition="0">
        <references count="3">
          <reference field="4294967294" count="1" selected="0">
            <x v="0"/>
          </reference>
          <reference field="1" count="1" selected="0">
            <x v="0"/>
          </reference>
          <reference field="5" count="1" selected="0">
            <x v="17"/>
          </reference>
        </references>
      </pivotArea>
    </chartFormat>
    <chartFormat chart="5" format="19">
      <pivotArea type="data" outline="0" fieldPosition="0">
        <references count="3">
          <reference field="4294967294" count="1" selected="0">
            <x v="0"/>
          </reference>
          <reference field="1" count="1" selected="0">
            <x v="0"/>
          </reference>
          <reference field="5" count="1" selected="0">
            <x v="20"/>
          </reference>
        </references>
      </pivotArea>
    </chartFormat>
    <chartFormat chart="5" format="20">
      <pivotArea type="data" outline="0" fieldPosition="0">
        <references count="3">
          <reference field="4294967294" count="1" selected="0">
            <x v="0"/>
          </reference>
          <reference field="1" count="1" selected="0">
            <x v="0"/>
          </reference>
          <reference field="5" count="1" selected="0">
            <x v="22"/>
          </reference>
        </references>
      </pivotArea>
    </chartFormat>
    <chartFormat chart="5" format="21">
      <pivotArea type="data" outline="0" fieldPosition="0">
        <references count="3">
          <reference field="4294967294" count="1" selected="0">
            <x v="0"/>
          </reference>
          <reference field="1" count="1" selected="0">
            <x v="0"/>
          </reference>
          <reference field="5" count="1" selected="0">
            <x v="18"/>
          </reference>
        </references>
      </pivotArea>
    </chartFormat>
    <chartFormat chart="5" format="22">
      <pivotArea type="data" outline="0" fieldPosition="0">
        <references count="3">
          <reference field="4294967294" count="1" selected="0">
            <x v="0"/>
          </reference>
          <reference field="1" count="1" selected="0">
            <x v="0"/>
          </reference>
          <reference field="5" count="1" selected="0">
            <x v="19"/>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3">
          <reference field="4294967294" count="1" selected="0">
            <x v="0"/>
          </reference>
          <reference field="1" count="1" selected="0">
            <x v="0"/>
          </reference>
          <reference field="5" count="1" selected="0">
            <x v="21"/>
          </reference>
        </references>
      </pivotArea>
    </chartFormat>
    <chartFormat chart="6" format="25">
      <pivotArea type="data" outline="0" fieldPosition="0">
        <references count="3">
          <reference field="4294967294" count="1" selected="0">
            <x v="0"/>
          </reference>
          <reference field="1" count="1" selected="0">
            <x v="0"/>
          </reference>
          <reference field="5" count="1" selected="0">
            <x v="17"/>
          </reference>
        </references>
      </pivotArea>
    </chartFormat>
    <chartFormat chart="6" format="26">
      <pivotArea type="data" outline="0" fieldPosition="0">
        <references count="3">
          <reference field="4294967294" count="1" selected="0">
            <x v="0"/>
          </reference>
          <reference field="1" count="1" selected="0">
            <x v="0"/>
          </reference>
          <reference field="5" count="1" selected="0">
            <x v="20"/>
          </reference>
        </references>
      </pivotArea>
    </chartFormat>
    <chartFormat chart="6" format="27">
      <pivotArea type="data" outline="0" fieldPosition="0">
        <references count="3">
          <reference field="4294967294" count="1" selected="0">
            <x v="0"/>
          </reference>
          <reference field="1" count="1" selected="0">
            <x v="0"/>
          </reference>
          <reference field="5" count="1" selected="0">
            <x v="22"/>
          </reference>
        </references>
      </pivotArea>
    </chartFormat>
    <chartFormat chart="6" format="28">
      <pivotArea type="data" outline="0" fieldPosition="0">
        <references count="3">
          <reference field="4294967294" count="1" selected="0">
            <x v="0"/>
          </reference>
          <reference field="1" count="1" selected="0">
            <x v="0"/>
          </reference>
          <reference field="5" count="1" selected="0">
            <x v="18"/>
          </reference>
        </references>
      </pivotArea>
    </chartFormat>
    <chartFormat chart="6" format="29">
      <pivotArea type="data" outline="0" fieldPosition="0">
        <references count="3">
          <reference field="4294967294" count="1" selected="0">
            <x v="0"/>
          </reference>
          <reference field="1" count="1" selected="0">
            <x v="0"/>
          </reference>
          <reference field="5" count="1" selected="0">
            <x v="19"/>
          </reference>
        </references>
      </pivotArea>
    </chartFormat>
    <chartFormat chart="7" format="72" series="1">
      <pivotArea type="data" outline="0" fieldPosition="0">
        <references count="1">
          <reference field="4294967294" count="1" selected="0">
            <x v="0"/>
          </reference>
        </references>
      </pivotArea>
    </chartFormat>
    <chartFormat chart="7" format="73">
      <pivotArea type="data" outline="0" fieldPosition="0">
        <references count="3">
          <reference field="4294967294" count="1" selected="0">
            <x v="0"/>
          </reference>
          <reference field="1" count="1" selected="0">
            <x v="0"/>
          </reference>
          <reference field="5" count="1" selected="0">
            <x v="21"/>
          </reference>
        </references>
      </pivotArea>
    </chartFormat>
    <chartFormat chart="7" format="74">
      <pivotArea type="data" outline="0" fieldPosition="0">
        <references count="3">
          <reference field="4294967294" count="1" selected="0">
            <x v="0"/>
          </reference>
          <reference field="1" count="1" selected="0">
            <x v="0"/>
          </reference>
          <reference field="5" count="1" selected="0">
            <x v="17"/>
          </reference>
        </references>
      </pivotArea>
    </chartFormat>
    <chartFormat chart="7" format="75">
      <pivotArea type="data" outline="0" fieldPosition="0">
        <references count="3">
          <reference field="4294967294" count="1" selected="0">
            <x v="0"/>
          </reference>
          <reference field="1" count="1" selected="0">
            <x v="0"/>
          </reference>
          <reference field="5" count="1" selected="0">
            <x v="20"/>
          </reference>
        </references>
      </pivotArea>
    </chartFormat>
    <chartFormat chart="7" format="76">
      <pivotArea type="data" outline="0" fieldPosition="0">
        <references count="3">
          <reference field="4294967294" count="1" selected="0">
            <x v="0"/>
          </reference>
          <reference field="1" count="1" selected="0">
            <x v="0"/>
          </reference>
          <reference field="5" count="1" selected="0">
            <x v="22"/>
          </reference>
        </references>
      </pivotArea>
    </chartFormat>
    <chartFormat chart="7" format="77">
      <pivotArea type="data" outline="0" fieldPosition="0">
        <references count="3">
          <reference field="4294967294" count="1" selected="0">
            <x v="0"/>
          </reference>
          <reference field="1" count="1" selected="0">
            <x v="0"/>
          </reference>
          <reference field="5" count="1" selected="0">
            <x v="18"/>
          </reference>
        </references>
      </pivotArea>
    </chartFormat>
    <chartFormat chart="7" format="78">
      <pivotArea type="data" outline="0" fieldPosition="0">
        <references count="3">
          <reference field="4294967294" count="1" selected="0">
            <x v="0"/>
          </reference>
          <reference field="1" count="1" selected="0">
            <x v="0"/>
          </reference>
          <reference field="5" count="1" selected="0">
            <x v="19"/>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970A97-CB8E-3745-9EFC-E0039739206F}" name="SizePivot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rowHeaderCaption="Size">
  <location ref="G28:H41" firstHeaderRow="1" firstDataRow="1" firstDataCol="1"/>
  <pivotFields count="21">
    <pivotField subtotalTop="0" showAll="0" defaultSubtotal="0"/>
    <pivotField axis="axisRow" subtotalTop="0" showAll="0" defaultSubtotal="0">
      <items count="6">
        <item x="0"/>
        <item m="1" x="4"/>
        <item h="1" x="2"/>
        <item x="1"/>
        <item m="1" x="5"/>
        <item h="1" m="1" x="3"/>
      </items>
    </pivotField>
    <pivotField subtotalTop="0" showAll="0" defaultSubtotal="0">
      <items count="17">
        <item x="2"/>
        <item m="1" x="13"/>
        <item x="1"/>
        <item x="9"/>
        <item x="5"/>
        <item x="10"/>
        <item x="8"/>
        <item m="1" x="16"/>
        <item m="1" x="14"/>
        <item x="0"/>
        <item x="3"/>
        <item x="11"/>
        <item x="12"/>
        <item x="6"/>
        <item x="7"/>
        <item x="4"/>
        <item m="1" x="15"/>
      </items>
    </pivotField>
    <pivotField subtotalTop="0" showAll="0" defaultSubtotal="0"/>
    <pivotField subtotalTop="0" showAll="0" defaultSubtotal="0"/>
    <pivotField axis="axisRow" subtotalTop="0" showAll="0" sortType="descending" defaultSubtotal="0">
      <items count="37">
        <item h="1" x="7"/>
        <item x="22"/>
        <item x="12"/>
        <item x="19"/>
        <item h="1" x="9"/>
        <item h="1" x="17"/>
        <item h="1" x="16"/>
        <item h="1" x="10"/>
        <item h="1" x="0"/>
        <item h="1" x="18"/>
        <item h="1" x="2"/>
        <item h="1" x="8"/>
        <item h="1" x="21"/>
        <item h="1" x="5"/>
        <item h="1" x="15"/>
        <item h="1" x="14"/>
        <item h="1" x="20"/>
        <item x="13"/>
        <item x="6"/>
        <item x="11"/>
        <item x="1"/>
        <item x="4"/>
        <item x="3"/>
        <item h="1" x="23"/>
        <item h="1" x="24"/>
        <item h="1" x="25"/>
        <item h="1" x="26"/>
        <item h="1" x="27"/>
        <item h="1" x="28"/>
        <item h="1" x="29"/>
        <item h="1" x="30"/>
        <item h="1" x="31"/>
        <item x="32"/>
        <item h="1" x="33"/>
        <item h="1" x="34"/>
        <item h="1" x="35"/>
        <item x="3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items count="11">
        <item x="2"/>
        <item x="7"/>
        <item x="8"/>
        <item m="1" x="10"/>
        <item x="0"/>
        <item x="6"/>
        <item x="5"/>
        <item x="3"/>
        <item x="4"/>
        <item x="1"/>
        <item m="1" x="9"/>
      </items>
    </pivotField>
    <pivotField subtotalTop="0" showAll="0" defaultSubtotal="0">
      <items count="25">
        <item x="0"/>
        <item x="1"/>
        <item x="2"/>
        <item x="3"/>
        <item x="4"/>
        <item x="5"/>
        <item x="6"/>
        <item x="7"/>
        <item x="8"/>
        <item x="10"/>
        <item x="9"/>
        <item x="11"/>
        <item x="12"/>
        <item x="13"/>
        <item x="14"/>
        <item x="15"/>
        <item x="16"/>
        <item x="17"/>
        <item x="18"/>
        <item x="19"/>
        <item x="23"/>
        <item x="20"/>
        <item x="22"/>
        <item x="21"/>
        <item x="24"/>
      </items>
    </pivotField>
    <pivotField subtotalTop="0" showAll="0" defaultSubtotal="0"/>
    <pivotField subtotalTop="0" showAll="0" defaultSubtotal="0"/>
    <pivotField subtotalTop="0" showAll="0" defaultSubtotal="0">
      <items count="167">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pivotField>
    <pivotField subtotalTop="0" showAll="0" defaultSubtotal="0"/>
    <pivotField subtotalTop="0" showAll="0" defaultSubtotal="0"/>
    <pivotField subtotalTop="0" showAll="0" defaultSubtotal="0"/>
    <pivotField subtotalTop="0" showAll="0" defaultSubtotal="0"/>
    <pivotField dataField="1" numFmtId="44" subtotalTop="0"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2">
    <field x="1"/>
    <field x="5"/>
  </rowFields>
  <rowItems count="13">
    <i>
      <x/>
    </i>
    <i r="1">
      <x v="21"/>
    </i>
    <i r="1">
      <x v="17"/>
    </i>
    <i r="1">
      <x v="20"/>
    </i>
    <i r="1">
      <x v="22"/>
    </i>
    <i r="1">
      <x v="18"/>
    </i>
    <i r="1">
      <x v="19"/>
    </i>
    <i>
      <x v="3"/>
    </i>
    <i r="1">
      <x v="21"/>
    </i>
    <i r="1">
      <x v="18"/>
    </i>
    <i r="1">
      <x v="22"/>
    </i>
    <i r="1">
      <x v="20"/>
    </i>
    <i r="1">
      <x v="36"/>
    </i>
  </rowItems>
  <colItems count="1">
    <i/>
  </colItems>
  <dataFields count="1">
    <dataField name="Average Profit" fld="16" subtotal="average" baseField="0" baseItem="0" numFmtId="44"/>
  </dataFields>
  <chartFormats count="21">
    <chartFormat chart="2" format="51" series="1">
      <pivotArea type="data" outline="0" fieldPosition="0">
        <references count="1">
          <reference field="4294967294" count="1" selected="0">
            <x v="0"/>
          </reference>
        </references>
      </pivotArea>
    </chartFormat>
    <chartFormat chart="2" format="52">
      <pivotArea type="data" outline="0" fieldPosition="0">
        <references count="3">
          <reference field="4294967294" count="1" selected="0">
            <x v="0"/>
          </reference>
          <reference field="1" count="1" selected="0">
            <x v="0"/>
          </reference>
          <reference field="5" count="1" selected="0">
            <x v="21"/>
          </reference>
        </references>
      </pivotArea>
    </chartFormat>
    <chartFormat chart="2" format="53">
      <pivotArea type="data" outline="0" fieldPosition="0">
        <references count="3">
          <reference field="4294967294" count="1" selected="0">
            <x v="0"/>
          </reference>
          <reference field="1" count="1" selected="0">
            <x v="0"/>
          </reference>
          <reference field="5" count="1" selected="0">
            <x v="17"/>
          </reference>
        </references>
      </pivotArea>
    </chartFormat>
    <chartFormat chart="2" format="54">
      <pivotArea type="data" outline="0" fieldPosition="0">
        <references count="3">
          <reference field="4294967294" count="1" selected="0">
            <x v="0"/>
          </reference>
          <reference field="1" count="1" selected="0">
            <x v="0"/>
          </reference>
          <reference field="5" count="1" selected="0">
            <x v="20"/>
          </reference>
        </references>
      </pivotArea>
    </chartFormat>
    <chartFormat chart="2" format="55">
      <pivotArea type="data" outline="0" fieldPosition="0">
        <references count="3">
          <reference field="4294967294" count="1" selected="0">
            <x v="0"/>
          </reference>
          <reference field="1" count="1" selected="0">
            <x v="0"/>
          </reference>
          <reference field="5" count="1" selected="0">
            <x v="22"/>
          </reference>
        </references>
      </pivotArea>
    </chartFormat>
    <chartFormat chart="2" format="56">
      <pivotArea type="data" outline="0" fieldPosition="0">
        <references count="3">
          <reference field="4294967294" count="1" selected="0">
            <x v="0"/>
          </reference>
          <reference field="1" count="1" selected="0">
            <x v="0"/>
          </reference>
          <reference field="5" count="1" selected="0">
            <x v="18"/>
          </reference>
        </references>
      </pivotArea>
    </chartFormat>
    <chartFormat chart="2" format="57">
      <pivotArea type="data" outline="0" fieldPosition="0">
        <references count="3">
          <reference field="4294967294" count="1" selected="0">
            <x v="0"/>
          </reference>
          <reference field="1" count="1" selected="0">
            <x v="0"/>
          </reference>
          <reference field="5" count="1" selected="0">
            <x v="19"/>
          </reference>
        </references>
      </pivotArea>
    </chartFormat>
    <chartFormat chart="9" format="58" series="1">
      <pivotArea type="data" outline="0" fieldPosition="0">
        <references count="1">
          <reference field="4294967294" count="1" selected="0">
            <x v="0"/>
          </reference>
        </references>
      </pivotArea>
    </chartFormat>
    <chartFormat chart="9" format="59">
      <pivotArea type="data" outline="0" fieldPosition="0">
        <references count="3">
          <reference field="4294967294" count="1" selected="0">
            <x v="0"/>
          </reference>
          <reference field="1" count="1" selected="0">
            <x v="0"/>
          </reference>
          <reference field="5" count="1" selected="0">
            <x v="21"/>
          </reference>
        </references>
      </pivotArea>
    </chartFormat>
    <chartFormat chart="9" format="60">
      <pivotArea type="data" outline="0" fieldPosition="0">
        <references count="3">
          <reference field="4294967294" count="1" selected="0">
            <x v="0"/>
          </reference>
          <reference field="1" count="1" selected="0">
            <x v="0"/>
          </reference>
          <reference field="5" count="1" selected="0">
            <x v="17"/>
          </reference>
        </references>
      </pivotArea>
    </chartFormat>
    <chartFormat chart="9" format="61">
      <pivotArea type="data" outline="0" fieldPosition="0">
        <references count="3">
          <reference field="4294967294" count="1" selected="0">
            <x v="0"/>
          </reference>
          <reference field="1" count="1" selected="0">
            <x v="0"/>
          </reference>
          <reference field="5" count="1" selected="0">
            <x v="20"/>
          </reference>
        </references>
      </pivotArea>
    </chartFormat>
    <chartFormat chart="9" format="62">
      <pivotArea type="data" outline="0" fieldPosition="0">
        <references count="3">
          <reference field="4294967294" count="1" selected="0">
            <x v="0"/>
          </reference>
          <reference field="1" count="1" selected="0">
            <x v="0"/>
          </reference>
          <reference field="5" count="1" selected="0">
            <x v="22"/>
          </reference>
        </references>
      </pivotArea>
    </chartFormat>
    <chartFormat chart="9" format="63">
      <pivotArea type="data" outline="0" fieldPosition="0">
        <references count="3">
          <reference field="4294967294" count="1" selected="0">
            <x v="0"/>
          </reference>
          <reference field="1" count="1" selected="0">
            <x v="0"/>
          </reference>
          <reference field="5" count="1" selected="0">
            <x v="18"/>
          </reference>
        </references>
      </pivotArea>
    </chartFormat>
    <chartFormat chart="9" format="64">
      <pivotArea type="data" outline="0" fieldPosition="0">
        <references count="3">
          <reference field="4294967294" count="1" selected="0">
            <x v="0"/>
          </reference>
          <reference field="1" count="1" selected="0">
            <x v="0"/>
          </reference>
          <reference field="5" count="1" selected="0">
            <x v="19"/>
          </reference>
        </references>
      </pivotArea>
    </chartFormat>
    <chartFormat chart="10" format="65" series="1">
      <pivotArea type="data" outline="0" fieldPosition="0">
        <references count="1">
          <reference field="4294967294" count="1" selected="0">
            <x v="0"/>
          </reference>
        </references>
      </pivotArea>
    </chartFormat>
    <chartFormat chart="10" format="66">
      <pivotArea type="data" outline="0" fieldPosition="0">
        <references count="3">
          <reference field="4294967294" count="1" selected="0">
            <x v="0"/>
          </reference>
          <reference field="1" count="1" selected="0">
            <x v="0"/>
          </reference>
          <reference field="5" count="1" selected="0">
            <x v="21"/>
          </reference>
        </references>
      </pivotArea>
    </chartFormat>
    <chartFormat chart="10" format="67">
      <pivotArea type="data" outline="0" fieldPosition="0">
        <references count="3">
          <reference field="4294967294" count="1" selected="0">
            <x v="0"/>
          </reference>
          <reference field="1" count="1" selected="0">
            <x v="0"/>
          </reference>
          <reference field="5" count="1" selected="0">
            <x v="17"/>
          </reference>
        </references>
      </pivotArea>
    </chartFormat>
    <chartFormat chart="10" format="68">
      <pivotArea type="data" outline="0" fieldPosition="0">
        <references count="3">
          <reference field="4294967294" count="1" selected="0">
            <x v="0"/>
          </reference>
          <reference field="1" count="1" selected="0">
            <x v="0"/>
          </reference>
          <reference field="5" count="1" selected="0">
            <x v="20"/>
          </reference>
        </references>
      </pivotArea>
    </chartFormat>
    <chartFormat chart="10" format="69">
      <pivotArea type="data" outline="0" fieldPosition="0">
        <references count="3">
          <reference field="4294967294" count="1" selected="0">
            <x v="0"/>
          </reference>
          <reference field="1" count="1" selected="0">
            <x v="0"/>
          </reference>
          <reference field="5" count="1" selected="0">
            <x v="22"/>
          </reference>
        </references>
      </pivotArea>
    </chartFormat>
    <chartFormat chart="10" format="70">
      <pivotArea type="data" outline="0" fieldPosition="0">
        <references count="3">
          <reference field="4294967294" count="1" selected="0">
            <x v="0"/>
          </reference>
          <reference field="1" count="1" selected="0">
            <x v="0"/>
          </reference>
          <reference field="5" count="1" selected="0">
            <x v="18"/>
          </reference>
        </references>
      </pivotArea>
    </chartFormat>
    <chartFormat chart="10" format="71">
      <pivotArea type="data" outline="0" fieldPosition="0">
        <references count="3">
          <reference field="4294967294" count="1" selected="0">
            <x v="0"/>
          </reference>
          <reference field="1" count="1" selected="0">
            <x v="0"/>
          </reference>
          <reference field="5" count="1" selected="0">
            <x v="19"/>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64F3EB-BC59-7E48-84FB-2BDC1D705522}" name="SizePivot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Size">
  <location ref="A28:B41" firstHeaderRow="1" firstDataRow="1" firstDataCol="1"/>
  <pivotFields count="21">
    <pivotField dataField="1" subtotalTop="0" showAll="0" defaultSubtotal="0"/>
    <pivotField axis="axisRow" subtotalTop="0" showAll="0" defaultSubtotal="0">
      <items count="6">
        <item x="0"/>
        <item m="1" x="4"/>
        <item h="1" x="2"/>
        <item x="1"/>
        <item m="1" x="5"/>
        <item h="1" m="1" x="3"/>
      </items>
    </pivotField>
    <pivotField subtotalTop="0" showAll="0" defaultSubtotal="0">
      <items count="17">
        <item x="2"/>
        <item m="1" x="13"/>
        <item x="1"/>
        <item x="9"/>
        <item x="5"/>
        <item x="10"/>
        <item x="8"/>
        <item m="1" x="16"/>
        <item m="1" x="14"/>
        <item x="0"/>
        <item x="3"/>
        <item x="11"/>
        <item x="12"/>
        <item x="6"/>
        <item x="7"/>
        <item x="4"/>
        <item m="1" x="15"/>
      </items>
    </pivotField>
    <pivotField subtotalTop="0" showAll="0" defaultSubtotal="0"/>
    <pivotField subtotalTop="0" showAll="0" defaultSubtotal="0"/>
    <pivotField axis="axisRow" subtotalTop="0" showAll="0" sortType="descending" defaultSubtotal="0">
      <items count="37">
        <item h="1" x="7"/>
        <item x="22"/>
        <item x="12"/>
        <item x="19"/>
        <item h="1" x="9"/>
        <item h="1" x="17"/>
        <item h="1" x="16"/>
        <item h="1" x="10"/>
        <item h="1" x="0"/>
        <item h="1" x="18"/>
        <item h="1" x="2"/>
        <item h="1" x="8"/>
        <item h="1" x="21"/>
        <item h="1" x="5"/>
        <item h="1" x="15"/>
        <item h="1" x="14"/>
        <item h="1" x="20"/>
        <item x="13"/>
        <item x="6"/>
        <item x="11"/>
        <item x="1"/>
        <item x="4"/>
        <item x="3"/>
        <item h="1" x="23"/>
        <item h="1" x="24"/>
        <item h="1" x="25"/>
        <item h="1" x="26"/>
        <item h="1" x="27"/>
        <item h="1" x="28"/>
        <item h="1" x="29"/>
        <item h="1" x="30"/>
        <item h="1" x="31"/>
        <item x="32"/>
        <item h="1" x="33"/>
        <item h="1" x="34"/>
        <item h="1" x="35"/>
        <item x="3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items count="11">
        <item x="2"/>
        <item x="7"/>
        <item x="8"/>
        <item m="1" x="10"/>
        <item x="0"/>
        <item x="6"/>
        <item x="5"/>
        <item x="3"/>
        <item x="4"/>
        <item x="1"/>
        <item m="1" x="9"/>
      </items>
    </pivotField>
    <pivotField subtotalTop="0" showAll="0" defaultSubtotal="0">
      <items count="25">
        <item x="0"/>
        <item x="1"/>
        <item x="2"/>
        <item x="3"/>
        <item x="4"/>
        <item x="5"/>
        <item x="6"/>
        <item x="7"/>
        <item x="8"/>
        <item x="10"/>
        <item x="9"/>
        <item x="11"/>
        <item x="12"/>
        <item x="13"/>
        <item x="14"/>
        <item x="15"/>
        <item x="16"/>
        <item x="17"/>
        <item x="18"/>
        <item x="19"/>
        <item x="23"/>
        <item x="20"/>
        <item x="22"/>
        <item x="21"/>
        <item x="24"/>
      </items>
    </pivotField>
    <pivotField subtotalTop="0" showAll="0" defaultSubtotal="0"/>
    <pivotField subtotalTop="0" showAll="0" defaultSubtotal="0"/>
    <pivotField subtotalTop="0" showAll="0" defaultSubtotal="0">
      <items count="167">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pivotField>
    <pivotField subtotalTop="0" showAll="0" defaultSubtotal="0"/>
    <pivotField subtotalTop="0" showAll="0" defaultSubtotal="0"/>
    <pivotField subtotalTop="0" showAll="0" defaultSubtotal="0"/>
    <pivotField subtotalTop="0" showAll="0" defaultSubtotal="0"/>
    <pivotField numFmtId="44" subtotalTop="0"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2">
    <field x="1"/>
    <field x="5"/>
  </rowFields>
  <rowItems count="13">
    <i>
      <x/>
    </i>
    <i r="1">
      <x v="21"/>
    </i>
    <i r="1">
      <x v="20"/>
    </i>
    <i r="1">
      <x v="22"/>
    </i>
    <i r="1">
      <x v="18"/>
    </i>
    <i r="1">
      <x v="19"/>
    </i>
    <i r="1">
      <x v="17"/>
    </i>
    <i>
      <x v="3"/>
    </i>
    <i r="1">
      <x v="21"/>
    </i>
    <i r="1">
      <x v="20"/>
    </i>
    <i r="1">
      <x v="22"/>
    </i>
    <i r="1">
      <x v="18"/>
    </i>
    <i r="1">
      <x v="36"/>
    </i>
  </rowItems>
  <colItems count="1">
    <i/>
  </colItems>
  <dataFields count="1">
    <dataField name="Total Sold" fld="0" subtotal="count" baseField="0" baseItem="0"/>
  </dataFields>
  <chartFormats count="7">
    <chartFormat chart="1" format="3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1" count="1" selected="0">
            <x v="0"/>
          </reference>
          <reference field="5" count="1" selected="0">
            <x v="21"/>
          </reference>
        </references>
      </pivotArea>
    </chartFormat>
    <chartFormat chart="1" format="32">
      <pivotArea type="data" outline="0" fieldPosition="0">
        <references count="3">
          <reference field="4294967294" count="1" selected="0">
            <x v="0"/>
          </reference>
          <reference field="1" count="1" selected="0">
            <x v="0"/>
          </reference>
          <reference field="5" count="1" selected="0">
            <x v="20"/>
          </reference>
        </references>
      </pivotArea>
    </chartFormat>
    <chartFormat chart="1" format="33">
      <pivotArea type="data" outline="0" fieldPosition="0">
        <references count="3">
          <reference field="4294967294" count="1" selected="0">
            <x v="0"/>
          </reference>
          <reference field="1" count="1" selected="0">
            <x v="0"/>
          </reference>
          <reference field="5" count="1" selected="0">
            <x v="22"/>
          </reference>
        </references>
      </pivotArea>
    </chartFormat>
    <chartFormat chart="1" format="34">
      <pivotArea type="data" outline="0" fieldPosition="0">
        <references count="3">
          <reference field="4294967294" count="1" selected="0">
            <x v="0"/>
          </reference>
          <reference field="1" count="1" selected="0">
            <x v="0"/>
          </reference>
          <reference field="5" count="1" selected="0">
            <x v="18"/>
          </reference>
        </references>
      </pivotArea>
    </chartFormat>
    <chartFormat chart="1" format="35">
      <pivotArea type="data" outline="0" fieldPosition="0">
        <references count="3">
          <reference field="4294967294" count="1" selected="0">
            <x v="0"/>
          </reference>
          <reference field="1" count="1" selected="0">
            <x v="0"/>
          </reference>
          <reference field="5" count="1" selected="0">
            <x v="19"/>
          </reference>
        </references>
      </pivotArea>
    </chartFormat>
    <chartFormat chart="1" format="36">
      <pivotArea type="data" outline="0" fieldPosition="0">
        <references count="3">
          <reference field="4294967294" count="1" selected="0">
            <x v="0"/>
          </reference>
          <reference field="1" count="1" selected="0">
            <x v="0"/>
          </reference>
          <reference field="5" count="1" selected="0">
            <x v="17"/>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BE39D-AFF4-C941-A49A-92FC4E856B12}" name="StorePivot2"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rowHeaderCaption="Store">
  <location ref="F16:G25" firstHeaderRow="1" firstDataRow="1" firstDataCol="1"/>
  <pivotFields count="21">
    <pivotField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axis="axisRow" showAll="0" sortType="descending">
      <items count="12">
        <item x="2"/>
        <item x="7"/>
        <item x="8"/>
        <item m="1" x="10"/>
        <item x="0"/>
        <item x="6"/>
        <item x="5"/>
        <item x="3"/>
        <item x="4"/>
        <item x="1"/>
        <item m="1" x="9"/>
        <item t="default"/>
      </items>
      <autoSortScope>
        <pivotArea dataOnly="0" outline="0" fieldPosition="0">
          <references count="1">
            <reference field="4294967294" count="1" selected="0">
              <x v="0"/>
            </reference>
          </references>
        </pivotArea>
      </autoSortScope>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9">
    <i>
      <x v="6"/>
    </i>
    <i>
      <x/>
    </i>
    <i>
      <x v="7"/>
    </i>
    <i>
      <x v="9"/>
    </i>
    <i>
      <x v="5"/>
    </i>
    <i>
      <x v="4"/>
    </i>
    <i>
      <x v="2"/>
    </i>
    <i>
      <x v="8"/>
    </i>
    <i>
      <x v="1"/>
    </i>
  </rowItems>
  <colItems count="1">
    <i/>
  </colItems>
  <dataFields count="1">
    <dataField name="Average Profit" fld="16" subtotal="average" baseField="0" baseItem="0" numFmtId="44"/>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99A1EBF-59A6-674E-B24E-C5DFBA27D2F2}" name="SizePivot" cacheId="10" applyNumberFormats="0" applyBorderFormats="0" applyFontFormats="0" applyPatternFormats="0" applyAlignmentFormats="0" applyWidthHeightFormats="1" dataCaption="Values" updatedVersion="8" minRefreshableVersion="5" showDrill="0" itemPrintTitles="1" createdVersion="8" indent="0" outline="1" outlineData="1" multipleFieldFilters="0" rowHeaderCaption="Size">
  <location ref="A3:D25" firstHeaderRow="0" firstDataRow="1" firstDataCol="1"/>
  <pivotFields count="21">
    <pivotField dataField="1" subtotalTop="0" showAll="0"/>
    <pivotField axis="axisRow" subtotalTop="0" showAll="0" sortType="descending">
      <items count="7">
        <item x="0"/>
        <item m="1" x="4"/>
        <item x="2"/>
        <item x="1"/>
        <item m="1" x="5"/>
        <item h="1" m="1" x="3"/>
        <item t="default"/>
      </items>
      <autoSortScope>
        <pivotArea dataOnly="0" outline="0" fieldPosition="0">
          <references count="1">
            <reference field="4294967294" count="1" selected="0">
              <x v="2"/>
            </reference>
          </references>
        </pivotArea>
      </autoSortScope>
    </pivotField>
    <pivotField subtotalTop="0" showAll="0" sortType="descending">
      <items count="18">
        <item x="2"/>
        <item m="1" x="13"/>
        <item x="1"/>
        <item x="9"/>
        <item x="5"/>
        <item x="10"/>
        <item x="8"/>
        <item m="1" x="16"/>
        <item m="1" x="14"/>
        <item x="0"/>
        <item x="3"/>
        <item x="11"/>
        <item x="12"/>
        <item x="6"/>
        <item x="7"/>
        <item x="4"/>
        <item m="1" x="15"/>
        <item t="default"/>
      </items>
      <autoSortScope>
        <pivotArea dataOnly="0" outline="0" fieldPosition="0">
          <references count="1">
            <reference field="4294967294" count="1" selected="0">
              <x v="2"/>
            </reference>
          </references>
        </pivotArea>
      </autoSortScope>
    </pivotField>
    <pivotField subtotalTop="0" showAll="0"/>
    <pivotField subtotalTop="0" showAll="0"/>
    <pivotField axis="axisRow" subtotalTop="0" showAll="0" sortType="descending">
      <items count="38">
        <item h="1" x="7"/>
        <item x="22"/>
        <item x="12"/>
        <item x="19"/>
        <item h="1" x="9"/>
        <item h="1" x="17"/>
        <item h="1" x="16"/>
        <item h="1" x="10"/>
        <item h="1" x="0"/>
        <item h="1" x="18"/>
        <item h="1" x="2"/>
        <item h="1" x="8"/>
        <item h="1" x="21"/>
        <item h="1" x="5"/>
        <item h="1" x="15"/>
        <item h="1" x="14"/>
        <item h="1" x="20"/>
        <item x="13"/>
        <item x="6"/>
        <item x="11"/>
        <item x="1"/>
        <item x="4"/>
        <item x="3"/>
        <item h="1" x="23"/>
        <item h="1" x="24"/>
        <item h="1" x="25"/>
        <item h="1" x="26"/>
        <item h="1" x="27"/>
        <item h="1" x="28"/>
        <item h="1" x="29"/>
        <item h="1" x="30"/>
        <item h="1" x="31"/>
        <item x="32"/>
        <item h="1" x="33"/>
        <item h="1" x="34"/>
        <item h="1" x="35"/>
        <item x="36"/>
        <item t="default"/>
      </items>
      <autoSortScope>
        <pivotArea dataOnly="0" outline="0" fieldPosition="0">
          <references count="1">
            <reference field="4294967294" count="1" selected="0">
              <x v="2"/>
            </reference>
          </references>
        </pivotArea>
      </autoSortScope>
    </pivotField>
    <pivotField subtotalTop="0" showAll="0"/>
    <pivotField subtotalTop="0" showAll="0">
      <items count="12">
        <item x="2"/>
        <item x="7"/>
        <item x="8"/>
        <item m="1" x="10"/>
        <item x="0"/>
        <item x="6"/>
        <item x="5"/>
        <item x="3"/>
        <item x="4"/>
        <item x="1"/>
        <item m="1" x="9"/>
        <item t="default"/>
      </items>
    </pivotField>
    <pivotField subtotalTop="0"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ubtotalTop="0" showAll="0"/>
    <pivotField subtotalTop="0" showAll="0"/>
    <pivotField subtotalTop="0"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ubtotalTop="0" showAll="0"/>
    <pivotField subtotalTop="0" showAll="0"/>
    <pivotField subtotalTop="0" showAll="0"/>
    <pivotField subtotalTop="0" showAll="0"/>
    <pivotField dataField="1" numFmtId="44"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15">
        <item x="0"/>
        <item x="1"/>
        <item x="2"/>
        <item x="3"/>
        <item x="4"/>
        <item x="5"/>
        <item x="6"/>
        <item x="7"/>
        <item x="8"/>
        <item x="9"/>
        <item x="10"/>
        <item x="11"/>
        <item x="12"/>
        <item x="13"/>
        <item t="default"/>
      </items>
    </pivotField>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15">
        <item x="0"/>
        <item x="1"/>
        <item x="2"/>
        <item x="3"/>
        <item x="4"/>
        <item x="5"/>
        <item x="6"/>
        <item x="7"/>
        <item x="8"/>
        <item x="9"/>
        <item x="10"/>
        <item x="11"/>
        <item x="12"/>
        <item x="13"/>
        <item t="default"/>
      </items>
    </pivotField>
  </pivotFields>
  <rowFields count="2">
    <field x="1"/>
    <field x="5"/>
  </rowFields>
  <rowItems count="22">
    <i>
      <x/>
    </i>
    <i r="1">
      <x v="21"/>
    </i>
    <i r="1">
      <x v="20"/>
    </i>
    <i r="1">
      <x v="22"/>
    </i>
    <i r="1">
      <x v="18"/>
    </i>
    <i r="1">
      <x v="19"/>
    </i>
    <i r="1">
      <x v="17"/>
    </i>
    <i t="default">
      <x/>
    </i>
    <i>
      <x v="3"/>
    </i>
    <i r="1">
      <x v="21"/>
    </i>
    <i r="1">
      <x v="20"/>
    </i>
    <i r="1">
      <x v="22"/>
    </i>
    <i r="1">
      <x v="18"/>
    </i>
    <i r="1">
      <x v="36"/>
    </i>
    <i t="default">
      <x v="3"/>
    </i>
    <i>
      <x v="2"/>
    </i>
    <i r="1">
      <x v="2"/>
    </i>
    <i r="1">
      <x v="3"/>
    </i>
    <i r="1">
      <x v="32"/>
    </i>
    <i r="1">
      <x v="1"/>
    </i>
    <i t="default">
      <x v="2"/>
    </i>
    <i t="grand">
      <x/>
    </i>
  </rowItems>
  <colFields count="1">
    <field x="-2"/>
  </colFields>
  <colItems count="3">
    <i>
      <x/>
    </i>
    <i i="1">
      <x v="1"/>
    </i>
    <i i="2">
      <x v="2"/>
    </i>
  </colItems>
  <dataFields count="3">
    <dataField name="Total Sold" fld="0" subtotal="count" baseField="0" baseItem="0"/>
    <dataField name="Average Profit" fld="16" subtotal="average" baseField="0" baseItem="0" numFmtId="44"/>
    <dataField name="Total Profit" fld="16" baseField="2" baseItem="1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17141-3F54-8240-AC2C-86C2923D1D52}" name="StorePivot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Store">
  <location ref="A16:B25" firstHeaderRow="1" firstDataRow="1" firstDataCol="1"/>
  <pivotFields count="21">
    <pivotField dataField="1"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axis="axisRow" showAll="0" sortType="descending">
      <items count="12">
        <item x="2"/>
        <item x="7"/>
        <item x="8"/>
        <item m="1" x="10"/>
        <item x="0"/>
        <item x="6"/>
        <item x="5"/>
        <item x="3"/>
        <item x="4"/>
        <item x="1"/>
        <item m="1" x="9"/>
        <item t="default"/>
      </items>
      <autoSortScope>
        <pivotArea dataOnly="0" outline="0" fieldPosition="0">
          <references count="1">
            <reference field="4294967294" count="1" selected="0">
              <x v="0"/>
            </reference>
          </references>
        </pivotArea>
      </autoSortScope>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9">
    <i>
      <x v="9"/>
    </i>
    <i>
      <x v="4"/>
    </i>
    <i>
      <x v="5"/>
    </i>
    <i>
      <x v="2"/>
    </i>
    <i>
      <x v="7"/>
    </i>
    <i>
      <x v="1"/>
    </i>
    <i>
      <x v="8"/>
    </i>
    <i>
      <x/>
    </i>
    <i>
      <x v="6"/>
    </i>
  </rowItems>
  <colItems count="1">
    <i/>
  </colItems>
  <dataFields count="1">
    <dataField name="Total Sold" fld="0" subtotal="count" baseField="0" baseItem="0"/>
  </dataFields>
  <chartFormats count="2">
    <chartFormat chart="1"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927E0E-DC9A-4199-99F7-8383E113D574}" name="StorePivot" cacheId="1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rowHeaderCaption="Store">
  <location ref="A3:D13" firstHeaderRow="0" firstDataRow="1" firstDataCol="1"/>
  <pivotFields count="21">
    <pivotField dataField="1"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axis="axisRow" showAll="0" sortType="descending">
      <items count="12">
        <item x="2"/>
        <item x="7"/>
        <item x="0"/>
        <item x="6"/>
        <item x="5"/>
        <item x="3"/>
        <item x="4"/>
        <item x="1"/>
        <item h="1" m="1" x="9"/>
        <item m="1" x="10"/>
        <item x="8"/>
        <item t="default"/>
      </items>
      <autoSortScope>
        <pivotArea dataOnly="0" outline="0" fieldPosition="0">
          <references count="1">
            <reference field="4294967294" count="1" selected="0">
              <x v="2"/>
            </reference>
          </references>
        </pivotArea>
      </autoSortScope>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0">
    <i>
      <x v="7"/>
    </i>
    <i>
      <x v="2"/>
    </i>
    <i>
      <x v="3"/>
    </i>
    <i>
      <x v="10"/>
    </i>
    <i>
      <x v="5"/>
    </i>
    <i>
      <x v="4"/>
    </i>
    <i>
      <x/>
    </i>
    <i>
      <x v="1"/>
    </i>
    <i>
      <x v="6"/>
    </i>
    <i t="grand">
      <x/>
    </i>
  </rowItems>
  <colFields count="1">
    <field x="-2"/>
  </colFields>
  <colItems count="3">
    <i>
      <x/>
    </i>
    <i i="1">
      <x v="1"/>
    </i>
    <i i="2">
      <x v="2"/>
    </i>
  </colItems>
  <dataFields count="3">
    <dataField name="Total Sold" fld="0" subtotal="count" baseField="0" baseItem="0"/>
    <dataField name="Average Profit" fld="16" subtotal="average" baseField="0" baseItem="0" numFmtId="44"/>
    <dataField name="Total Profit" fld="16" baseField="7" baseItem="7" numFmtId="164"/>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9DA294-2FF7-AD4C-893B-69E0D6F66D25}" name="CategoryPivot" cacheId="1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rowHeaderCaption="Category">
  <location ref="A3:D20" firstHeaderRow="0" firstDataRow="1" firstDataCol="1"/>
  <pivotFields count="21">
    <pivotField dataField="1" showAll="0"/>
    <pivotField axis="axisRow" showAll="0">
      <items count="7">
        <item x="0"/>
        <item m="1" x="4"/>
        <item x="2"/>
        <item x="1"/>
        <item m="1" x="5"/>
        <item m="1" x="3"/>
        <item t="default"/>
      </items>
    </pivotField>
    <pivotField axis="axisRow" showAll="0" sortType="descending">
      <items count="18">
        <item x="2"/>
        <item m="1" x="13"/>
        <item x="1"/>
        <item x="5"/>
        <item x="8"/>
        <item m="1" x="14"/>
        <item x="0"/>
        <item x="3"/>
        <item x="6"/>
        <item x="7"/>
        <item x="4"/>
        <item h="1" m="1" x="15"/>
        <item x="9"/>
        <item x="10"/>
        <item x="11"/>
        <item x="12"/>
        <item h="1" m="1" x="16"/>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17">
    <i>
      <x/>
    </i>
    <i r="1">
      <x v="10"/>
    </i>
    <i r="1">
      <x v="8"/>
    </i>
    <i r="1">
      <x v="6"/>
    </i>
    <i r="1">
      <x v="3"/>
    </i>
    <i r="1">
      <x v="15"/>
    </i>
    <i>
      <x v="2"/>
    </i>
    <i r="1">
      <x v="14"/>
    </i>
    <i>
      <x v="3"/>
    </i>
    <i r="1">
      <x v="2"/>
    </i>
    <i r="1">
      <x v="7"/>
    </i>
    <i r="1">
      <x v="12"/>
    </i>
    <i r="1">
      <x v="13"/>
    </i>
    <i r="1">
      <x/>
    </i>
    <i r="1">
      <x v="4"/>
    </i>
    <i r="1">
      <x v="9"/>
    </i>
    <i t="grand">
      <x/>
    </i>
  </rowItems>
  <colFields count="1">
    <field x="-2"/>
  </colFields>
  <colItems count="3">
    <i>
      <x/>
    </i>
    <i i="1">
      <x v="1"/>
    </i>
    <i i="2">
      <x v="2"/>
    </i>
  </colItems>
  <dataFields count="3">
    <dataField name="Total Sold" fld="0" subtotal="count" baseField="0" baseItem="0"/>
    <dataField name="Average Profit" fld="16" subtotal="average" baseField="0" baseItem="0" numFmtId="44"/>
    <dataField name="Total Profit" fld="16" baseField="2" baseItem="1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F13146-2B5D-7D4B-9852-17D8A088DD01}" name="CategoryPivot3" cacheId="1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8" rowHeaderCaption="Category">
  <location ref="M23:N36" firstHeaderRow="1" firstDataRow="1" firstDataCol="1"/>
  <pivotFields count="21">
    <pivotField showAll="0"/>
    <pivotField showAll="0"/>
    <pivotField axis="axisRow" showAll="0" sortType="descending">
      <items count="18">
        <item x="2"/>
        <item m="1" x="13"/>
        <item x="1"/>
        <item x="5"/>
        <item x="8"/>
        <item m="1" x="14"/>
        <item x="0"/>
        <item x="3"/>
        <item x="6"/>
        <item x="7"/>
        <item x="4"/>
        <item h="1" m="1" x="15"/>
        <item x="9"/>
        <item x="10"/>
        <item x="11"/>
        <item x="12"/>
        <item h="1" m="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v="10"/>
    </i>
    <i>
      <x v="8"/>
    </i>
    <i>
      <x v="6"/>
    </i>
    <i>
      <x v="2"/>
    </i>
    <i>
      <x v="7"/>
    </i>
    <i>
      <x v="3"/>
    </i>
    <i>
      <x v="15"/>
    </i>
    <i>
      <x v="12"/>
    </i>
    <i>
      <x v="13"/>
    </i>
    <i>
      <x v="14"/>
    </i>
    <i>
      <x/>
    </i>
    <i>
      <x v="4"/>
    </i>
    <i>
      <x v="9"/>
    </i>
  </rowItems>
  <colItems count="1">
    <i/>
  </colItems>
  <dataFields count="1">
    <dataField name="Sum of Profit" fld="16" baseField="0" baseItem="0" numFmtId="44"/>
  </dataFields>
  <chartFormats count="2">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C651C4-7212-AA4A-A3AC-3D07256668E9}" name="CategoryPivot2" cacheId="1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7" rowHeaderCaption="Category">
  <location ref="G23:H36" firstHeaderRow="1" firstDataRow="1" firstDataCol="1"/>
  <pivotFields count="21">
    <pivotField showAll="0"/>
    <pivotField showAll="0"/>
    <pivotField axis="axisRow" showAll="0" sortType="descending">
      <items count="18">
        <item x="2"/>
        <item m="1" x="13"/>
        <item x="1"/>
        <item x="5"/>
        <item x="8"/>
        <item m="1" x="14"/>
        <item x="0"/>
        <item x="3"/>
        <item x="6"/>
        <item x="7"/>
        <item x="4"/>
        <item h="1" m="1" x="15"/>
        <item x="9"/>
        <item x="10"/>
        <item x="11"/>
        <item x="12"/>
        <item h="1" m="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v="14"/>
    </i>
    <i>
      <x v="13"/>
    </i>
    <i>
      <x v="15"/>
    </i>
    <i>
      <x v="10"/>
    </i>
    <i>
      <x v="3"/>
    </i>
    <i>
      <x v="2"/>
    </i>
    <i>
      <x v="6"/>
    </i>
    <i>
      <x v="12"/>
    </i>
    <i>
      <x v="4"/>
    </i>
    <i>
      <x v="8"/>
    </i>
    <i>
      <x v="9"/>
    </i>
    <i>
      <x/>
    </i>
    <i>
      <x v="7"/>
    </i>
  </rowItems>
  <colItems count="1">
    <i/>
  </colItems>
  <dataFields count="1">
    <dataField name="Average Profit" fld="16" subtotal="average" baseField="0" baseItem="0" numFmtId="44"/>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0F8D02-3A73-4A49-808A-01C6498BECE8}" name="CategoryPivot1" cacheId="1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5" rowHeaderCaption="Category">
  <location ref="A23:B36" firstHeaderRow="1" firstDataRow="1" firstDataCol="1"/>
  <pivotFields count="21">
    <pivotField dataField="1" showAll="0"/>
    <pivotField showAll="0"/>
    <pivotField axis="axisRow" showAll="0" sortType="descending">
      <items count="18">
        <item x="2"/>
        <item m="1" x="13"/>
        <item x="1"/>
        <item x="5"/>
        <item x="8"/>
        <item m="1" x="14"/>
        <item x="0"/>
        <item x="3"/>
        <item x="6"/>
        <item x="7"/>
        <item x="4"/>
        <item h="1" m="1" x="15"/>
        <item x="9"/>
        <item x="10"/>
        <item x="11"/>
        <item x="12"/>
        <item h="1" m="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v="10"/>
    </i>
    <i>
      <x v="8"/>
    </i>
    <i>
      <x v="7"/>
    </i>
    <i>
      <x v="6"/>
    </i>
    <i>
      <x v="2"/>
    </i>
    <i>
      <x v="3"/>
    </i>
    <i>
      <x v="12"/>
    </i>
    <i>
      <x v="15"/>
    </i>
    <i>
      <x/>
    </i>
    <i>
      <x v="13"/>
    </i>
    <i>
      <x v="4"/>
    </i>
    <i>
      <x v="14"/>
    </i>
    <i>
      <x v="9"/>
    </i>
  </rowItems>
  <colItems count="1">
    <i/>
  </colItems>
  <dataFields count="1">
    <dataField name="Total Sol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C973DD-B622-804B-BCE3-62B437FD7320}" name="DatePivot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Month">
  <location ref="L19:M30" firstHeaderRow="1" firstDataRow="1" firstDataCol="1"/>
  <pivotFields count="21">
    <pivotField showAll="0"/>
    <pivotField showAll="0"/>
    <pivotField showAll="0">
      <items count="18">
        <item x="2"/>
        <item m="1" x="13"/>
        <item x="1"/>
        <item x="9"/>
        <item x="5"/>
        <item x="10"/>
        <item x="8"/>
        <item m="1" x="16"/>
        <item m="1" x="14"/>
        <item x="0"/>
        <item x="3"/>
        <item x="11"/>
        <item x="12"/>
        <item x="6"/>
        <item x="7"/>
        <item x="4"/>
        <item m="1" x="15"/>
        <item t="default"/>
      </items>
    </pivotField>
    <pivotField showAll="0"/>
    <pivotField showAll="0"/>
    <pivotField showAll="0"/>
    <pivotField showAll="0"/>
    <pivotField showAll="0">
      <items count="12">
        <item x="2"/>
        <item x="7"/>
        <item x="8"/>
        <item m="1" x="10"/>
        <item x="0"/>
        <item x="6"/>
        <item x="5"/>
        <item x="3"/>
        <item x="4"/>
        <item x="1"/>
        <item m="1" x="9"/>
        <item t="default"/>
      </items>
    </pivotField>
    <pivotField showAll="0">
      <items count="26">
        <item x="0"/>
        <item x="1"/>
        <item x="2"/>
        <item x="3"/>
        <item x="4"/>
        <item x="5"/>
        <item x="6"/>
        <item x="7"/>
        <item x="8"/>
        <item x="10"/>
        <item x="9"/>
        <item x="11"/>
        <item x="12"/>
        <item x="13"/>
        <item x="14"/>
        <item x="15"/>
        <item x="16"/>
        <item x="17"/>
        <item x="18"/>
        <item x="19"/>
        <item x="23"/>
        <item x="20"/>
        <item x="22"/>
        <item x="21"/>
        <item x="24"/>
        <item t="default"/>
      </items>
    </pivotField>
    <pivotField showAll="0"/>
    <pivotField showAll="0"/>
    <pivotField showAll="0">
      <items count="168">
        <item x="0"/>
        <item x="1"/>
        <item x="5"/>
        <item x="2"/>
        <item x="6"/>
        <item x="13"/>
        <item x="12"/>
        <item x="18"/>
        <item x="8"/>
        <item x="9"/>
        <item x="19"/>
        <item x="15"/>
        <item x="20"/>
        <item x="4"/>
        <item x="11"/>
        <item x="24"/>
        <item x="3"/>
        <item x="21"/>
        <item x="7"/>
        <item x="16"/>
        <item x="22"/>
        <item x="10"/>
        <item x="14"/>
        <item x="23"/>
        <item x="17"/>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showAll="0"/>
    <pivotField showAll="0"/>
    <pivotField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0"/>
  </rowFields>
  <rowItems count="11">
    <i>
      <x v="4"/>
    </i>
    <i>
      <x v="5"/>
    </i>
    <i>
      <x v="7"/>
    </i>
    <i>
      <x v="3"/>
    </i>
    <i>
      <x v="6"/>
    </i>
    <i>
      <x v="8"/>
    </i>
    <i>
      <x v="9"/>
    </i>
    <i>
      <x v="12"/>
    </i>
    <i>
      <x v="2"/>
    </i>
    <i>
      <x v="11"/>
    </i>
    <i>
      <x v="10"/>
    </i>
  </rowItems>
  <colItems count="1">
    <i/>
  </colItems>
  <dataFields count="1">
    <dataField name="Sum of Profit" fld="16" baseField="0" baseItem="0" numFmtId="44"/>
  </dataFields>
  <chartFormats count="2">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1" xr10:uid="{66E74C3D-040B-7848-AC4E-F70DD649FE6D}" sourceName="Subcategory">
  <pivotTables>
    <pivotTable tabId="4" name="StorePivot"/>
    <pivotTable tabId="4" name="StorePivot1"/>
    <pivotTable tabId="4" name="StorePivot2"/>
    <pivotTable tabId="4" name="StorePivot3"/>
  </pivotTables>
  <data>
    <tabular pivotCacheId="953699719">
      <items count="17">
        <i x="2" s="1"/>
        <i x="1" s="1"/>
        <i x="9" s="1"/>
        <i x="5" s="1"/>
        <i x="10" s="1"/>
        <i x="8" s="1"/>
        <i x="0" s="1"/>
        <i x="3" s="1"/>
        <i x="11" s="1"/>
        <i x="12" s="1"/>
        <i x="6" s="1"/>
        <i x="7" s="1"/>
        <i x="4" s="1"/>
        <i x="13" s="1" nd="1"/>
        <i x="16" s="1" nd="1"/>
        <i x="14" s="1" nd="1"/>
        <i x="15"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8B375131-160B-794E-A59D-C0E63B210465}" sourceName="Subcategor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From1" xr10:uid="{97FF2D56-FC06-0745-8C01-2117CD0C048F}" sourceName="Purchased From">
  <pivotTables>
    <pivotTable tabId="5" name="CategoryPivot"/>
    <pivotTable tabId="5" name="CategoryPivot1"/>
    <pivotTable tabId="5" name="CategoryPivot2"/>
    <pivotTable tabId="5" name="CategoryPivot3"/>
  </pivotTables>
  <data>
    <tabular pivotCacheId="953699719">
      <items count="11">
        <i x="2" s="1"/>
        <i x="7" s="1"/>
        <i x="8" s="1"/>
        <i x="0" s="1"/>
        <i x="6" s="1"/>
        <i x="5" s="1"/>
        <i x="3" s="1"/>
        <i x="4" s="1"/>
        <i x="1" s="1"/>
        <i x="10" s="1" nd="1"/>
        <i x="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2" xr10:uid="{E3A7C588-BCA4-884A-97CF-7C2CACDE3904}" sourceName="Subcategory">
  <pivotTables>
    <pivotTable tabId="6" name="PivotTable10"/>
    <pivotTable tabId="6" name="DatePivot1"/>
    <pivotTable tabId="6" name="DatePivot2"/>
    <pivotTable tabId="6" name="DatePivot3"/>
  </pivotTables>
  <data>
    <tabular pivotCacheId="953699719">
      <items count="17">
        <i x="2" s="1"/>
        <i x="1" s="1"/>
        <i x="9" s="1"/>
        <i x="5" s="1"/>
        <i x="10" s="1"/>
        <i x="8" s="1"/>
        <i x="0" s="1"/>
        <i x="3" s="1"/>
        <i x="11" s="1"/>
        <i x="12" s="1"/>
        <i x="6" s="1"/>
        <i x="7" s="1"/>
        <i x="4" s="1"/>
        <i x="13" s="1" nd="1"/>
        <i x="16" s="1" nd="1"/>
        <i x="14" s="1" nd="1"/>
        <i x="1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From2" xr10:uid="{4483E1E6-48A5-8349-8E12-5636F3610820}" sourceName="Purchased From">
  <pivotTables>
    <pivotTable tabId="6" name="PivotTable10"/>
    <pivotTable tabId="6" name="DatePivot1"/>
    <pivotTable tabId="6" name="DatePivot2"/>
    <pivotTable tabId="6" name="DatePivot3"/>
  </pivotTables>
  <data>
    <tabular pivotCacheId="953699719">
      <items count="11">
        <i x="2" s="1"/>
        <i x="7" s="1"/>
        <i x="8" s="1"/>
        <i x="0" s="1"/>
        <i x="6" s="1"/>
        <i x="5" s="1"/>
        <i x="3" s="1"/>
        <i x="4" s="1"/>
        <i x="1" s="1"/>
        <i x="10" s="1" nd="1"/>
        <i x="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From3" xr10:uid="{71214BBE-BD88-6645-A145-6615541B49EC}" sourceName="Purchased From">
  <pivotTables>
    <pivotTable tabId="8" name="BrandPivot"/>
    <pivotTable tabId="8" name="BrandPivot1"/>
    <pivotTable tabId="8" name="BrandPivot2"/>
    <pivotTable tabId="8" name="BrandPivot3"/>
  </pivotTables>
  <data>
    <tabular pivotCacheId="953699719">
      <items count="11">
        <i x="2" s="1"/>
        <i x="7" s="1"/>
        <i x="8" s="1"/>
        <i x="0" s="1"/>
        <i x="6" s="1"/>
        <i x="5" s="1"/>
        <i x="3" s="1"/>
        <i x="4" s="1"/>
        <i x="1" s="1"/>
        <i x="10" s="1" nd="1"/>
        <i x="9"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3" xr10:uid="{4972CB93-B27B-0B4A-8DF3-9E99AC0486C5}" sourceName="Subcategory">
  <pivotTables>
    <pivotTable tabId="8" name="BrandPivot"/>
    <pivotTable tabId="8" name="BrandPivot1"/>
    <pivotTable tabId="8" name="BrandPivot2"/>
    <pivotTable tabId="8" name="BrandPivot3"/>
  </pivotTables>
  <data>
    <tabular pivotCacheId="953699719">
      <items count="17">
        <i x="2" s="1"/>
        <i x="1" s="1"/>
        <i x="9" s="1"/>
        <i x="5" s="1"/>
        <i x="10" s="1"/>
        <i x="8" s="1"/>
        <i x="0" s="1"/>
        <i x="3" s="1"/>
        <i x="11" s="1"/>
        <i x="12" s="1"/>
        <i x="6" s="1"/>
        <i x="7" s="1"/>
        <i x="4" s="1"/>
        <i x="13" s="1" nd="1"/>
        <i x="16" s="1" nd="1"/>
        <i x="14" s="1" nd="1"/>
        <i x="15"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4" xr10:uid="{9CFE9FED-61CA-4F4C-8C01-4F192932F826}" sourceName="Subcategory">
  <pivotTables>
    <pivotTable tabId="7" name="SizePivot"/>
    <pivotTable tabId="7" name="SizePivot1"/>
    <pivotTable tabId="7" name="SizePivot2"/>
    <pivotTable tabId="7" name="SizePivot3"/>
  </pivotTables>
  <data>
    <tabular pivotCacheId="953699719">
      <items count="17">
        <i x="2" s="1"/>
        <i x="1" s="1"/>
        <i x="9" s="1"/>
        <i x="10" s="1"/>
        <i x="8" s="1"/>
        <i x="3" s="1"/>
        <i x="11" s="1"/>
        <i x="12" s="1"/>
        <i x="6" s="1"/>
        <i x="7" s="1"/>
        <i x="4" s="1"/>
        <i x="13" s="1" nd="1"/>
        <i x="5" s="1" nd="1"/>
        <i x="16" s="1" nd="1"/>
        <i x="14" s="1" nd="1"/>
        <i x="0" s="1" nd="1"/>
        <i x="15"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From4" xr10:uid="{1279497F-23AD-864D-B041-EE78A265635B}" sourceName="Purchased From">
  <pivotTables>
    <pivotTable tabId="7" name="SizePivot"/>
    <pivotTable tabId="7" name="SizePivot1"/>
    <pivotTable tabId="7" name="SizePivot2"/>
    <pivotTable tabId="7" name="SizePivot3"/>
  </pivotTables>
  <data>
    <tabular pivotCacheId="953699719">
      <items count="11">
        <i x="2" s="1"/>
        <i x="7" s="1"/>
        <i x="8" s="1"/>
        <i x="0" s="1"/>
        <i x="6" s="1"/>
        <i x="5" s="1"/>
        <i x="3" s="1"/>
        <i x="4" s="1"/>
        <i x="1" s="1"/>
        <i x="10" s="1" nd="1"/>
        <i x="9"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From" xr10:uid="{EBE50222-FB1E-4859-8118-566CA6881697}" sourceName="Purchased From">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From" xr10:uid="{971CD7A4-6FF6-44D6-987C-E7829755AA39}" cache="Slicer_Purchased_From" caption="Purchased From" startItem="2" columnCount="2" rowHeight="273050"/>
  <slicer name="Subcategory" xr10:uid="{3D39A595-AA56-FD40-87FF-EF3B22E7BCB8}" cache="Slicer_Subcategory" caption="Subcategory" columnCount="3"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1" xr10:uid="{A57DB14D-C797-E645-9D83-F13F24788549}" cache="Slicer_Subcategory1" caption="Subcategory" columnCount="3"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From 1" xr10:uid="{56ED7EBA-6DE2-3649-B2FE-75C2E71CB349}" cache="Slicer_Purchased_From1" caption="Store" columnCount="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2" xr10:uid="{88EF6CC6-F7B5-E449-BE90-F3B5510B56BD}" cache="Slicer_Subcategory2" caption="Subcategory" columnCount="3" rowHeight="251883"/>
  <slicer name="Store" xr10:uid="{152F0C9A-72C5-404A-B0C0-7CD7BBDF4065}" cache="Slicer_Purchased_From2" caption="Store" columnCount="2"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From 2" xr10:uid="{FFD3ACB5-5D61-F540-9E39-C297D7FD1C0F}" cache="Slicer_Purchased_From3" caption="Store" columnCount="2" rowHeight="251883"/>
  <slicer name="Subcategory 3" xr10:uid="{8000BD94-B259-614E-B273-B17B4654CC47}" cache="Slicer_Subcategory3" caption="Subcategory" columnCount="3"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4" xr10:uid="{87BF1178-87DF-5246-B423-6925BAC567F7}" cache="Slicer_Subcategory4" caption="Subcategory" columnCount="3" rowHeight="251883"/>
  <slicer name="Purchased From 3" xr10:uid="{C458F93A-5117-8242-A4DA-106C110731F5}" cache="Slicer_Purchased_From4" caption="Purchased From" columnCoun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8939E1-624D-4372-A968-4E5BDA93DC9B}" name="Inventory" displayName="Inventory" ref="A12:Q353" totalsRowCount="1" headerRowDxfId="12">
  <autoFilter ref="A12:Q352" xr:uid="{BD8939E1-624D-4372-A968-4E5BDA93DC9B}"/>
  <sortState xmlns:xlrd2="http://schemas.microsoft.com/office/spreadsheetml/2017/richdata2" ref="A13:Q28">
    <sortCondition ref="I12:I28"/>
  </sortState>
  <tableColumns count="17">
    <tableColumn id="17" xr3:uid="{FD01A4A0-72F5-E349-AFAB-63C653814726}" name="Sale #"/>
    <tableColumn id="2" xr3:uid="{1D3C9C09-E0E6-42F0-B338-40476C17C681}" name="Category"/>
    <tableColumn id="3" xr3:uid="{979BE970-C4D2-4AFD-B804-BB20BE289BDC}" name="Subcategory"/>
    <tableColumn id="4" xr3:uid="{F4AB27CB-030F-46C6-BFC8-DE99803A9D01}" name="Brand"/>
    <tableColumn id="5" xr3:uid="{81EE60FB-DB09-4E7F-8951-A857B91CCE76}" name="Color"/>
    <tableColumn id="6" xr3:uid="{A3198E4A-2D4D-4371-8ED7-31C3571238CA}" name="Size"/>
    <tableColumn id="7" xr3:uid="{C03D0684-F521-4ACD-9B42-740045BBB041}" name="Bought Price" dataDxfId="11" dataCellStyle="Currency"/>
    <tableColumn id="8" xr3:uid="{12EB32FE-344F-4DB0-A666-91430586BBEF}" name="Purchased From" dataDxfId="10" dataCellStyle="Currency"/>
    <tableColumn id="9" xr3:uid="{19E1A010-B083-46ED-974A-7D8410B4CF9E}" name="Listed Date" dataDxfId="9"/>
    <tableColumn id="10" xr3:uid="{BC7C10D5-900C-4316-975A-8BABC55DBA6F}" name="Listed Price" dataDxfId="8"/>
    <tableColumn id="11" xr3:uid="{D80D83F7-B6E5-42F7-BA89-0DE5F1382030}" name="Sold Status"/>
    <tableColumn id="12" xr3:uid="{E32F88E9-49A4-49D7-A012-A098DAAE2071}" name="Sold Date" dataDxfId="7"/>
    <tableColumn id="18" xr3:uid="{2DA33235-0743-492F-BD38-022BDD55D0A4}" name="Days Live " dataDxfId="6">
      <calculatedColumnFormula>L13-I13</calculatedColumnFormula>
    </tableColumn>
    <tableColumn id="13" xr3:uid="{D664B497-3908-47B2-917D-D5BC92958803}" name="Sold Price" dataDxfId="5"/>
    <tableColumn id="14" xr3:uid="{A7D5E6BE-D9A6-48D5-8733-ADA0146EB325}" name="Shipping" dataDxfId="4"/>
    <tableColumn id="15" xr3:uid="{538BD3B7-DD4C-462C-881D-414D3AF27997}" name="Total Payout" dataDxfId="3"/>
    <tableColumn id="16" xr3:uid="{D195D838-84EC-4430-8BC3-BAFCEC43FA07}" name="Profit" totalsRowFunction="sum" dataDxfId="2" totalsRowDxfId="0"/>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old_Date" xr10:uid="{EB2B68F6-851F-A142-9E57-1F9DCE7E3829}" sourceName="Sold Date">
  <pivotTables>
    <pivotTable tabId="4" name="StorePivot"/>
    <pivotTable tabId="4" name="StorePivot1"/>
    <pivotTable tabId="4" name="StorePivot2"/>
    <pivotTable tabId="4" name="StorePivot3"/>
  </pivotTables>
  <state minimalRefreshVersion="6" lastRefreshVersion="6" pivotCacheId="953699719"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old_Date1" xr10:uid="{BCDCFF4B-C40C-9B46-A77F-DBFC450EBF43}" sourceName="Sold Date">
  <pivotTables>
    <pivotTable tabId="5" name="CategoryPivot"/>
    <pivotTable tabId="5" name="CategoryPivot1"/>
    <pivotTable tabId="5" name="CategoryPivot2"/>
    <pivotTable tabId="5" name="CategoryPivot3"/>
  </pivotTables>
  <state minimalRefreshVersion="6" lastRefreshVersion="6" pivotCacheId="953699719" filterType="unknown">
    <bounds startDate="2024-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old_Date2" xr10:uid="{AAE7D11A-D491-D54F-8548-DA8B20D82058}" sourceName="Sold Date">
  <pivotTables>
    <pivotTable tabId="8" name="BrandPivot"/>
    <pivotTable tabId="8" name="BrandPivot1"/>
    <pivotTable tabId="8" name="BrandPivot2"/>
    <pivotTable tabId="8" name="BrandPivot3"/>
  </pivotTables>
  <state minimalRefreshVersion="6" lastRefreshVersion="6" pivotCacheId="953699719" filterType="unknown">
    <bounds startDate="2024-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old_Date3" xr10:uid="{8996FE62-31BE-BE4A-A8C6-AC26551C7BE5}" sourceName="Sold Date">
  <pivotTables>
    <pivotTable tabId="7" name="SizePivot"/>
    <pivotTable tabId="7" name="SizePivot1"/>
    <pivotTable tabId="7" name="SizePivot2"/>
    <pivotTable tabId="7" name="SizePivot3"/>
  </pivotTables>
  <state minimalRefreshVersion="6" lastRefreshVersion="6" pivotCacheId="953699719"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old Date" xr10:uid="{63BFB68E-3B81-6147-A988-BA5E00608242}" cache="NativeTimeline_Sold_Date" caption="Sold Date"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old Date 1" xr10:uid="{B438BBF2-3333-D34F-B63A-C3E3E2504DBD}" cache="NativeTimeline_Sold_Date1" caption="Sold Date" level="2" selectionLevel="2" scrollPosition="2024-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old Date 2" xr10:uid="{362CEF17-989B-3647-873D-399FE4A43E4C}" cache="NativeTimeline_Sold_Date2" caption="Sold Date" level="2" selectionLevel="2" scrollPosition="2024-02-1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old Date 3" xr10:uid="{96C559F2-F177-0C44-B84E-F2A38B8D57BB}" cache="NativeTimeline_Sold_Date3" caption="Sold Date" level="2" selectionLevel="2" scrollPosition="2024-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1/relationships/timeline" Target="../timelines/timeline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4.xml"/><Relationship Id="rId5" Type="http://schemas.openxmlformats.org/officeDocument/2006/relationships/drawing" Target="../drawings/drawing4.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11/relationships/timeline" Target="../timelines/timeline3.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microsoft.com/office/2011/relationships/timeline" Target="../timelines/timeline4.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microsoft.com/office/2007/relationships/slicer" Target="../slicers/slicer6.xml"/><Relationship Id="rId5" Type="http://schemas.openxmlformats.org/officeDocument/2006/relationships/drawing" Target="../drawings/drawing6.xml"/><Relationship Id="rId4"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3BD4-22B2-40BE-A02C-63B9C7DAD451}">
  <dimension ref="A1:S357"/>
  <sheetViews>
    <sheetView tabSelected="1" zoomScale="150" zoomScaleNormal="150" workbookViewId="0">
      <selection activeCell="J10" sqref="J10"/>
    </sheetView>
  </sheetViews>
  <sheetFormatPr baseColWidth="10" defaultColWidth="8.83203125" defaultRowHeight="14" x14ac:dyDescent="0.15"/>
  <cols>
    <col min="1" max="1" width="9.33203125" customWidth="1"/>
    <col min="2" max="2" width="13.6640625" customWidth="1"/>
    <col min="3" max="3" width="16.6640625" customWidth="1"/>
    <col min="4" max="4" width="17.6640625" bestFit="1" customWidth="1"/>
    <col min="5" max="5" width="11.6640625" bestFit="1" customWidth="1"/>
    <col min="6" max="6" width="14.6640625" customWidth="1"/>
    <col min="7" max="7" width="19" style="3" customWidth="1"/>
    <col min="8" max="8" width="22.1640625" style="3" customWidth="1"/>
    <col min="9" max="9" width="15.6640625" style="4" hidden="1" customWidth="1"/>
    <col min="10" max="10" width="18" style="10" customWidth="1"/>
    <col min="11" max="11" width="15.6640625" hidden="1" customWidth="1"/>
    <col min="12" max="12" width="14.33203125" style="4" customWidth="1"/>
    <col min="13" max="13" width="14.5" hidden="1" customWidth="1"/>
    <col min="14" max="14" width="16.33203125" style="10" customWidth="1"/>
    <col min="15" max="15" width="14.83203125" style="10" customWidth="1"/>
    <col min="16" max="16" width="18.6640625" style="10" customWidth="1"/>
    <col min="17" max="17" width="12.1640625" style="10" customWidth="1"/>
  </cols>
  <sheetData>
    <row r="1" spans="1:19" ht="32" x14ac:dyDescent="0.3">
      <c r="A1" s="6" t="s">
        <v>228</v>
      </c>
      <c r="B1" s="6"/>
      <c r="C1" s="6"/>
      <c r="D1" s="1"/>
      <c r="E1" s="1"/>
      <c r="F1" s="1"/>
      <c r="G1" s="2"/>
      <c r="H1" s="2"/>
      <c r="I1" s="5"/>
      <c r="J1" s="9"/>
    </row>
    <row r="2" spans="1:19" x14ac:dyDescent="0.15">
      <c r="A2" s="8" t="s">
        <v>0</v>
      </c>
      <c r="B2" s="7"/>
      <c r="C2" s="7"/>
    </row>
    <row r="3" spans="1:19" x14ac:dyDescent="0.15">
      <c r="A3" s="8"/>
      <c r="B3" s="7"/>
      <c r="C3" s="7"/>
    </row>
    <row r="4" spans="1:19" x14ac:dyDescent="0.15">
      <c r="A4" s="8"/>
      <c r="B4" s="7"/>
      <c r="C4" s="7"/>
    </row>
    <row r="5" spans="1:19" x14ac:dyDescent="0.15">
      <c r="A5" s="8"/>
      <c r="B5" s="7"/>
      <c r="C5" s="7"/>
    </row>
    <row r="6" spans="1:19" x14ac:dyDescent="0.15">
      <c r="A6" s="8"/>
      <c r="B6" s="7"/>
      <c r="C6" s="7"/>
    </row>
    <row r="7" spans="1:19" x14ac:dyDescent="0.15">
      <c r="A7" s="8"/>
      <c r="B7" s="7"/>
      <c r="C7" s="7"/>
    </row>
    <row r="8" spans="1:19" x14ac:dyDescent="0.15">
      <c r="A8" s="8"/>
      <c r="B8" s="7"/>
      <c r="C8" s="7"/>
    </row>
    <row r="9" spans="1:19" x14ac:dyDescent="0.15">
      <c r="B9" s="8"/>
      <c r="C9" s="7"/>
      <c r="D9" s="7"/>
      <c r="G9"/>
      <c r="I9" s="3"/>
      <c r="J9" s="4"/>
      <c r="K9" s="10"/>
      <c r="L9"/>
      <c r="M9" s="4"/>
      <c r="N9"/>
      <c r="R9" s="10"/>
    </row>
    <row r="10" spans="1:19" x14ac:dyDescent="0.15">
      <c r="B10" s="8"/>
      <c r="C10" s="7"/>
      <c r="D10" s="7"/>
      <c r="G10"/>
      <c r="I10" s="3"/>
      <c r="J10" s="4"/>
      <c r="K10" s="10"/>
      <c r="L10"/>
      <c r="M10" s="4"/>
      <c r="N10"/>
      <c r="R10" s="10"/>
    </row>
    <row r="11" spans="1:19" x14ac:dyDescent="0.15">
      <c r="G11"/>
      <c r="H11"/>
      <c r="I11" s="3"/>
      <c r="J11" s="3"/>
      <c r="K11" s="4"/>
      <c r="L11" s="10"/>
      <c r="N11" s="4"/>
      <c r="O11"/>
      <c r="R11" s="10"/>
      <c r="S11" s="10"/>
    </row>
    <row r="12" spans="1:19" x14ac:dyDescent="0.15">
      <c r="A12" s="11" t="s">
        <v>221</v>
      </c>
      <c r="B12" s="11" t="s">
        <v>1</v>
      </c>
      <c r="C12" s="11" t="s">
        <v>2</v>
      </c>
      <c r="D12" s="11" t="s">
        <v>5</v>
      </c>
      <c r="E12" s="11" t="s">
        <v>9</v>
      </c>
      <c r="F12" s="11" t="s">
        <v>27</v>
      </c>
      <c r="G12" s="12" t="s">
        <v>7</v>
      </c>
      <c r="H12" s="12" t="s">
        <v>11</v>
      </c>
      <c r="I12" s="13" t="s">
        <v>8</v>
      </c>
      <c r="J12" s="14" t="s">
        <v>13</v>
      </c>
      <c r="K12" s="11" t="s">
        <v>14</v>
      </c>
      <c r="L12" s="13" t="s">
        <v>16</v>
      </c>
      <c r="M12" s="11" t="s">
        <v>73</v>
      </c>
      <c r="N12" s="14" t="s">
        <v>17</v>
      </c>
      <c r="O12" s="14" t="s">
        <v>18</v>
      </c>
      <c r="P12" s="14" t="s">
        <v>26</v>
      </c>
      <c r="Q12" s="14" t="s">
        <v>22</v>
      </c>
    </row>
    <row r="13" spans="1:19" x14ac:dyDescent="0.15">
      <c r="A13">
        <v>1</v>
      </c>
      <c r="B13" t="s">
        <v>3</v>
      </c>
      <c r="C13" t="s">
        <v>4</v>
      </c>
      <c r="D13" t="s">
        <v>6</v>
      </c>
      <c r="E13" t="s">
        <v>10</v>
      </c>
      <c r="F13" t="s">
        <v>28</v>
      </c>
      <c r="G13" s="3">
        <v>1.7</v>
      </c>
      <c r="H13" s="3" t="s">
        <v>12</v>
      </c>
      <c r="I13" s="4">
        <v>45332</v>
      </c>
      <c r="J13" s="10">
        <v>35</v>
      </c>
      <c r="K13" t="s">
        <v>15</v>
      </c>
      <c r="L13" s="4">
        <v>45340</v>
      </c>
      <c r="M13">
        <f t="shared" ref="M13:M44" si="0">L13-I13</f>
        <v>8</v>
      </c>
      <c r="N13" s="10">
        <v>29.8</v>
      </c>
      <c r="O13" s="10">
        <v>6.29</v>
      </c>
      <c r="P13" s="10">
        <v>25.12</v>
      </c>
      <c r="Q13" s="10">
        <f t="shared" ref="Q13:Q25" si="1">P13-G13</f>
        <v>23.42</v>
      </c>
    </row>
    <row r="14" spans="1:19" x14ac:dyDescent="0.15">
      <c r="A14">
        <v>2</v>
      </c>
      <c r="B14" t="s">
        <v>19</v>
      </c>
      <c r="C14" t="s">
        <v>23</v>
      </c>
      <c r="D14" t="s">
        <v>24</v>
      </c>
      <c r="E14" t="s">
        <v>25</v>
      </c>
      <c r="F14" t="s">
        <v>30</v>
      </c>
      <c r="G14" s="3">
        <v>1.7</v>
      </c>
      <c r="H14" s="3" t="s">
        <v>12</v>
      </c>
      <c r="I14" s="4">
        <v>45342</v>
      </c>
      <c r="J14" s="10">
        <v>32</v>
      </c>
      <c r="K14" t="s">
        <v>15</v>
      </c>
      <c r="L14" s="4">
        <v>45344</v>
      </c>
      <c r="M14">
        <f t="shared" si="0"/>
        <v>2</v>
      </c>
      <c r="N14" s="10">
        <v>32</v>
      </c>
      <c r="O14" s="10">
        <v>10.99</v>
      </c>
      <c r="P14" s="10">
        <v>26.83</v>
      </c>
      <c r="Q14" s="10">
        <f t="shared" si="1"/>
        <v>25.13</v>
      </c>
    </row>
    <row r="15" spans="1:19" x14ac:dyDescent="0.15">
      <c r="A15">
        <v>3</v>
      </c>
      <c r="B15" t="s">
        <v>19</v>
      </c>
      <c r="C15" t="s">
        <v>31</v>
      </c>
      <c r="D15" t="s">
        <v>32</v>
      </c>
      <c r="E15" t="s">
        <v>25</v>
      </c>
      <c r="F15" t="s">
        <v>30</v>
      </c>
      <c r="G15" s="3">
        <v>11</v>
      </c>
      <c r="H15" s="3" t="s">
        <v>33</v>
      </c>
      <c r="I15" s="4">
        <v>45343</v>
      </c>
      <c r="J15" s="10">
        <v>33</v>
      </c>
      <c r="K15" t="s">
        <v>15</v>
      </c>
      <c r="L15" s="4">
        <v>45346</v>
      </c>
      <c r="M15">
        <f t="shared" si="0"/>
        <v>3</v>
      </c>
      <c r="N15" s="10">
        <v>33</v>
      </c>
      <c r="O15" s="10">
        <v>6.29</v>
      </c>
      <c r="P15" s="10">
        <v>27.85</v>
      </c>
      <c r="Q15" s="10">
        <f t="shared" si="1"/>
        <v>16.850000000000001</v>
      </c>
    </row>
    <row r="16" spans="1:19" x14ac:dyDescent="0.15">
      <c r="A16">
        <v>4</v>
      </c>
      <c r="B16" t="s">
        <v>3</v>
      </c>
      <c r="C16" t="s">
        <v>4</v>
      </c>
      <c r="D16" t="s">
        <v>24</v>
      </c>
      <c r="E16" t="s">
        <v>36</v>
      </c>
      <c r="F16" t="s">
        <v>37</v>
      </c>
      <c r="G16" s="3">
        <v>1.7</v>
      </c>
      <c r="H16" s="3" t="s">
        <v>12</v>
      </c>
      <c r="I16" s="4">
        <v>45343</v>
      </c>
      <c r="J16" s="10">
        <v>32</v>
      </c>
      <c r="K16" t="s">
        <v>15</v>
      </c>
      <c r="L16" s="4">
        <v>45369</v>
      </c>
      <c r="M16">
        <f t="shared" si="0"/>
        <v>26</v>
      </c>
      <c r="N16" s="10">
        <v>26</v>
      </c>
      <c r="O16" s="10">
        <v>7.99</v>
      </c>
      <c r="P16" s="10">
        <v>24.71</v>
      </c>
      <c r="Q16" s="10">
        <f t="shared" si="1"/>
        <v>23.01</v>
      </c>
    </row>
    <row r="17" spans="1:17" x14ac:dyDescent="0.15">
      <c r="A17">
        <v>5</v>
      </c>
      <c r="B17" t="s">
        <v>19</v>
      </c>
      <c r="C17" t="s">
        <v>31</v>
      </c>
      <c r="D17" t="s">
        <v>49</v>
      </c>
      <c r="E17" t="s">
        <v>10</v>
      </c>
      <c r="F17" t="s">
        <v>30</v>
      </c>
      <c r="G17" s="3">
        <v>11</v>
      </c>
      <c r="H17" s="3" t="s">
        <v>33</v>
      </c>
      <c r="I17" s="4">
        <v>45343</v>
      </c>
      <c r="J17" s="10">
        <v>33</v>
      </c>
      <c r="K17" t="s">
        <v>15</v>
      </c>
      <c r="L17" s="4">
        <v>45365</v>
      </c>
      <c r="M17">
        <f t="shared" si="0"/>
        <v>22</v>
      </c>
      <c r="N17" s="10">
        <v>29</v>
      </c>
      <c r="O17" s="10">
        <v>6.29</v>
      </c>
      <c r="P17" s="10">
        <v>24.41</v>
      </c>
      <c r="Q17" s="10">
        <f t="shared" si="1"/>
        <v>13.41</v>
      </c>
    </row>
    <row r="18" spans="1:17" x14ac:dyDescent="0.15">
      <c r="A18">
        <v>6</v>
      </c>
      <c r="B18" t="s">
        <v>19</v>
      </c>
      <c r="C18" t="s">
        <v>20</v>
      </c>
      <c r="D18" t="s">
        <v>6</v>
      </c>
      <c r="E18" t="s">
        <v>10</v>
      </c>
      <c r="F18" t="s">
        <v>29</v>
      </c>
      <c r="G18" s="3">
        <v>4</v>
      </c>
      <c r="H18" s="3" t="s">
        <v>21</v>
      </c>
      <c r="I18" s="4">
        <v>45344</v>
      </c>
      <c r="J18" s="10">
        <v>30</v>
      </c>
      <c r="K18" t="s">
        <v>15</v>
      </c>
      <c r="L18" s="4">
        <v>45345</v>
      </c>
      <c r="M18">
        <f t="shared" si="0"/>
        <v>1</v>
      </c>
      <c r="N18" s="10">
        <v>25</v>
      </c>
      <c r="O18" s="10">
        <v>6.29</v>
      </c>
      <c r="P18" s="10">
        <v>20.94</v>
      </c>
      <c r="Q18" s="10">
        <f t="shared" si="1"/>
        <v>16.940000000000001</v>
      </c>
    </row>
    <row r="19" spans="1:17" x14ac:dyDescent="0.15">
      <c r="A19">
        <v>7</v>
      </c>
      <c r="B19" t="s">
        <v>3</v>
      </c>
      <c r="C19" t="s">
        <v>34</v>
      </c>
      <c r="D19" t="s">
        <v>35</v>
      </c>
      <c r="E19" t="s">
        <v>25</v>
      </c>
      <c r="F19" t="s">
        <v>30</v>
      </c>
      <c r="G19" s="3">
        <v>1.7</v>
      </c>
      <c r="H19" s="3" t="s">
        <v>12</v>
      </c>
      <c r="I19" s="4">
        <v>45345</v>
      </c>
      <c r="J19" s="10">
        <v>23</v>
      </c>
      <c r="K19" t="s">
        <v>15</v>
      </c>
      <c r="L19" s="4">
        <v>45349</v>
      </c>
      <c r="M19">
        <f t="shared" si="0"/>
        <v>4</v>
      </c>
      <c r="N19" s="10">
        <v>19.8</v>
      </c>
      <c r="O19" s="10">
        <v>5.49</v>
      </c>
      <c r="P19" s="10">
        <v>16.48</v>
      </c>
      <c r="Q19" s="10">
        <f t="shared" si="1"/>
        <v>14.780000000000001</v>
      </c>
    </row>
    <row r="20" spans="1:17" x14ac:dyDescent="0.15">
      <c r="A20">
        <v>8</v>
      </c>
      <c r="B20" t="s">
        <v>3</v>
      </c>
      <c r="C20" t="s">
        <v>34</v>
      </c>
      <c r="D20" t="s">
        <v>41</v>
      </c>
      <c r="E20" t="s">
        <v>25</v>
      </c>
      <c r="F20" t="s">
        <v>30</v>
      </c>
      <c r="G20" s="3">
        <v>1.7</v>
      </c>
      <c r="H20" s="3" t="s">
        <v>12</v>
      </c>
      <c r="I20" s="4">
        <v>45345</v>
      </c>
      <c r="J20" s="10">
        <v>24</v>
      </c>
      <c r="K20" t="s">
        <v>15</v>
      </c>
      <c r="L20" s="4">
        <v>45371</v>
      </c>
      <c r="M20">
        <f t="shared" si="0"/>
        <v>26</v>
      </c>
      <c r="N20" s="10">
        <v>24</v>
      </c>
      <c r="O20" s="10">
        <v>5.49</v>
      </c>
      <c r="P20" s="10">
        <v>20.12</v>
      </c>
      <c r="Q20" s="10">
        <f t="shared" si="1"/>
        <v>18.420000000000002</v>
      </c>
    </row>
    <row r="21" spans="1:17" x14ac:dyDescent="0.15">
      <c r="A21">
        <v>9</v>
      </c>
      <c r="B21" t="s">
        <v>3</v>
      </c>
      <c r="C21" t="s">
        <v>34</v>
      </c>
      <c r="D21" t="s">
        <v>41</v>
      </c>
      <c r="E21" t="s">
        <v>25</v>
      </c>
      <c r="F21" t="s">
        <v>43</v>
      </c>
      <c r="G21" s="3">
        <v>1.7</v>
      </c>
      <c r="H21" s="3" t="s">
        <v>12</v>
      </c>
      <c r="I21" s="4">
        <v>45345</v>
      </c>
      <c r="J21" s="10">
        <v>24</v>
      </c>
      <c r="K21" t="s">
        <v>15</v>
      </c>
      <c r="L21" s="4">
        <v>45359</v>
      </c>
      <c r="M21">
        <f t="shared" si="0"/>
        <v>14</v>
      </c>
      <c r="N21" s="10">
        <v>20</v>
      </c>
      <c r="O21" s="10">
        <v>5.49</v>
      </c>
      <c r="P21" s="10">
        <v>16.71</v>
      </c>
      <c r="Q21" s="10">
        <f t="shared" si="1"/>
        <v>15.010000000000002</v>
      </c>
    </row>
    <row r="22" spans="1:17" x14ac:dyDescent="0.15">
      <c r="A22">
        <v>10</v>
      </c>
      <c r="B22" t="s">
        <v>3</v>
      </c>
      <c r="C22" t="s">
        <v>34</v>
      </c>
      <c r="D22" t="s">
        <v>35</v>
      </c>
      <c r="E22" t="s">
        <v>25</v>
      </c>
      <c r="F22" t="s">
        <v>30</v>
      </c>
      <c r="G22" s="3">
        <v>0</v>
      </c>
      <c r="H22" s="3" t="s">
        <v>46</v>
      </c>
      <c r="I22" s="4">
        <v>45345</v>
      </c>
      <c r="J22" s="10">
        <v>52</v>
      </c>
      <c r="K22" t="s">
        <v>15</v>
      </c>
      <c r="L22" s="4">
        <v>45360</v>
      </c>
      <c r="M22">
        <f t="shared" si="0"/>
        <v>15</v>
      </c>
      <c r="N22" s="10">
        <v>52</v>
      </c>
      <c r="O22" s="10">
        <v>6.29</v>
      </c>
      <c r="P22" s="10">
        <v>46.8</v>
      </c>
      <c r="Q22" s="10">
        <f t="shared" si="1"/>
        <v>46.8</v>
      </c>
    </row>
    <row r="23" spans="1:17" x14ac:dyDescent="0.15">
      <c r="A23">
        <v>11</v>
      </c>
      <c r="B23" t="s">
        <v>3</v>
      </c>
      <c r="C23" t="s">
        <v>4</v>
      </c>
      <c r="D23" t="s">
        <v>51</v>
      </c>
      <c r="E23" t="s">
        <v>40</v>
      </c>
      <c r="F23" t="s">
        <v>28</v>
      </c>
      <c r="G23" s="3">
        <v>1.7</v>
      </c>
      <c r="H23" s="3" t="s">
        <v>12</v>
      </c>
      <c r="I23" s="4">
        <v>45347</v>
      </c>
      <c r="J23" s="10">
        <v>23</v>
      </c>
      <c r="K23" t="s">
        <v>15</v>
      </c>
      <c r="L23" s="4">
        <v>45374</v>
      </c>
      <c r="M23">
        <f t="shared" si="0"/>
        <v>27</v>
      </c>
      <c r="N23" s="10">
        <v>18.399999999999999</v>
      </c>
      <c r="O23" s="10">
        <v>6.29</v>
      </c>
      <c r="P23" s="10">
        <v>15.24</v>
      </c>
      <c r="Q23" s="10">
        <f t="shared" si="1"/>
        <v>13.540000000000001</v>
      </c>
    </row>
    <row r="24" spans="1:17" x14ac:dyDescent="0.15">
      <c r="A24">
        <v>12</v>
      </c>
      <c r="B24" t="s">
        <v>3</v>
      </c>
      <c r="C24" t="s">
        <v>4</v>
      </c>
      <c r="D24" t="s">
        <v>52</v>
      </c>
      <c r="E24" t="s">
        <v>36</v>
      </c>
      <c r="F24" t="s">
        <v>28</v>
      </c>
      <c r="G24" s="3">
        <v>1.7</v>
      </c>
      <c r="H24" s="3" t="s">
        <v>12</v>
      </c>
      <c r="I24" s="4">
        <v>45347</v>
      </c>
      <c r="J24" s="10">
        <v>18</v>
      </c>
      <c r="K24" t="s">
        <v>15</v>
      </c>
      <c r="L24" s="4">
        <v>45366</v>
      </c>
      <c r="M24">
        <f t="shared" si="0"/>
        <v>19</v>
      </c>
      <c r="N24" s="10">
        <v>10.8</v>
      </c>
      <c r="O24" s="10">
        <v>6.29</v>
      </c>
      <c r="P24" s="10">
        <v>8.68</v>
      </c>
      <c r="Q24" s="10">
        <f t="shared" si="1"/>
        <v>6.9799999999999995</v>
      </c>
    </row>
    <row r="25" spans="1:17" x14ac:dyDescent="0.15">
      <c r="A25">
        <v>13</v>
      </c>
      <c r="B25" t="s">
        <v>3</v>
      </c>
      <c r="C25" t="s">
        <v>53</v>
      </c>
      <c r="D25" t="s">
        <v>54</v>
      </c>
      <c r="E25" t="s">
        <v>55</v>
      </c>
      <c r="F25" t="s">
        <v>56</v>
      </c>
      <c r="G25" s="3">
        <v>1.7</v>
      </c>
      <c r="H25" s="3" t="s">
        <v>12</v>
      </c>
      <c r="I25" s="4">
        <v>45347</v>
      </c>
      <c r="J25" s="10">
        <v>26</v>
      </c>
      <c r="K25" t="s">
        <v>15</v>
      </c>
      <c r="L25" s="4">
        <v>45357</v>
      </c>
      <c r="M25">
        <f t="shared" si="0"/>
        <v>10</v>
      </c>
      <c r="N25" s="3">
        <v>14</v>
      </c>
      <c r="O25" s="3">
        <v>7.99</v>
      </c>
      <c r="P25" s="3">
        <v>11.89</v>
      </c>
      <c r="Q25" s="10">
        <f t="shared" si="1"/>
        <v>10.190000000000001</v>
      </c>
    </row>
    <row r="26" spans="1:17" x14ac:dyDescent="0.15">
      <c r="A26">
        <v>14</v>
      </c>
      <c r="B26" t="s">
        <v>3</v>
      </c>
      <c r="C26" t="s">
        <v>34</v>
      </c>
      <c r="D26" t="s">
        <v>35</v>
      </c>
      <c r="E26" t="s">
        <v>25</v>
      </c>
      <c r="F26" t="s">
        <v>29</v>
      </c>
      <c r="G26" s="3">
        <v>2</v>
      </c>
      <c r="H26" s="3" t="s">
        <v>47</v>
      </c>
      <c r="I26" s="4">
        <v>45348</v>
      </c>
      <c r="J26" s="10">
        <v>30</v>
      </c>
      <c r="K26" t="s">
        <v>15</v>
      </c>
      <c r="L26" s="4">
        <v>45352</v>
      </c>
      <c r="M26">
        <f t="shared" si="0"/>
        <v>4</v>
      </c>
      <c r="N26" s="10">
        <v>23.8</v>
      </c>
      <c r="O26" s="10">
        <v>5.49</v>
      </c>
      <c r="P26" s="10">
        <v>19.89</v>
      </c>
      <c r="Q26" s="10">
        <f t="shared" ref="Q26:Q65" si="2">P26-G26</f>
        <v>17.89</v>
      </c>
    </row>
    <row r="27" spans="1:17" x14ac:dyDescent="0.15">
      <c r="A27">
        <v>15</v>
      </c>
      <c r="B27" t="s">
        <v>19</v>
      </c>
      <c r="C27" t="s">
        <v>23</v>
      </c>
      <c r="D27" t="s">
        <v>57</v>
      </c>
      <c r="E27" t="s">
        <v>55</v>
      </c>
      <c r="F27" t="s">
        <v>30</v>
      </c>
      <c r="G27" s="3">
        <v>10</v>
      </c>
      <c r="H27" s="3" t="s">
        <v>58</v>
      </c>
      <c r="I27" s="4">
        <v>45349</v>
      </c>
      <c r="J27" s="10">
        <v>25</v>
      </c>
      <c r="K27" t="s">
        <v>15</v>
      </c>
      <c r="L27" s="4">
        <v>45375</v>
      </c>
      <c r="M27">
        <f t="shared" si="0"/>
        <v>26</v>
      </c>
      <c r="N27" s="10">
        <v>20</v>
      </c>
      <c r="O27" s="10">
        <v>7.99</v>
      </c>
      <c r="P27" s="10">
        <v>16.57</v>
      </c>
      <c r="Q27" s="10">
        <f t="shared" si="2"/>
        <v>6.57</v>
      </c>
    </row>
    <row r="28" spans="1:17" x14ac:dyDescent="0.15">
      <c r="A28">
        <v>16</v>
      </c>
      <c r="B28" t="s">
        <v>19</v>
      </c>
      <c r="C28" t="s">
        <v>20</v>
      </c>
      <c r="D28" t="s">
        <v>24</v>
      </c>
      <c r="E28" t="s">
        <v>25</v>
      </c>
      <c r="F28" t="s">
        <v>30</v>
      </c>
      <c r="G28" s="3">
        <v>1.7</v>
      </c>
      <c r="H28" s="3" t="s">
        <v>12</v>
      </c>
      <c r="I28" s="4">
        <v>45349</v>
      </c>
      <c r="J28" s="10">
        <v>10</v>
      </c>
      <c r="K28" t="s">
        <v>15</v>
      </c>
      <c r="L28" s="4">
        <v>45363</v>
      </c>
      <c r="M28">
        <f t="shared" si="0"/>
        <v>14</v>
      </c>
      <c r="N28" s="10">
        <v>9</v>
      </c>
      <c r="O28" s="10">
        <v>5.49</v>
      </c>
      <c r="P28" s="10">
        <v>7.15</v>
      </c>
      <c r="Q28" s="10">
        <f t="shared" si="2"/>
        <v>5.45</v>
      </c>
    </row>
    <row r="29" spans="1:17" x14ac:dyDescent="0.15">
      <c r="A29">
        <v>17</v>
      </c>
      <c r="B29" t="s">
        <v>3</v>
      </c>
      <c r="C29" t="s">
        <v>61</v>
      </c>
      <c r="D29" t="s">
        <v>35</v>
      </c>
      <c r="E29" t="s">
        <v>10</v>
      </c>
      <c r="F29" t="s">
        <v>48</v>
      </c>
      <c r="G29" s="3">
        <v>1.7</v>
      </c>
      <c r="H29" s="3" t="s">
        <v>12</v>
      </c>
      <c r="I29" s="4">
        <v>45355</v>
      </c>
      <c r="J29" s="10">
        <v>20</v>
      </c>
      <c r="K29" t="s">
        <v>15</v>
      </c>
      <c r="L29" s="4">
        <v>45372</v>
      </c>
      <c r="M29">
        <f t="shared" si="0"/>
        <v>17</v>
      </c>
      <c r="N29" s="10">
        <v>18</v>
      </c>
      <c r="O29" s="10">
        <v>6.29</v>
      </c>
      <c r="P29" s="10">
        <v>14.91</v>
      </c>
      <c r="Q29" s="10">
        <f t="shared" si="2"/>
        <v>13.21</v>
      </c>
    </row>
    <row r="30" spans="1:17" x14ac:dyDescent="0.15">
      <c r="A30">
        <v>18</v>
      </c>
      <c r="B30" t="s">
        <v>3</v>
      </c>
      <c r="C30" t="s">
        <v>34</v>
      </c>
      <c r="D30" t="s">
        <v>60</v>
      </c>
      <c r="E30" t="s">
        <v>25</v>
      </c>
      <c r="F30" t="s">
        <v>30</v>
      </c>
      <c r="G30" s="3">
        <v>1.7</v>
      </c>
      <c r="H30" s="3" t="s">
        <v>12</v>
      </c>
      <c r="I30" s="4">
        <v>45355</v>
      </c>
      <c r="J30" s="10">
        <v>20</v>
      </c>
      <c r="K30" t="s">
        <v>15</v>
      </c>
      <c r="L30" s="4">
        <v>45369</v>
      </c>
      <c r="M30">
        <f t="shared" si="0"/>
        <v>14</v>
      </c>
      <c r="N30" s="10">
        <v>18</v>
      </c>
      <c r="O30" s="10">
        <v>6.29</v>
      </c>
      <c r="P30" s="10">
        <v>14.86</v>
      </c>
      <c r="Q30" s="10">
        <f t="shared" si="2"/>
        <v>13.16</v>
      </c>
    </row>
    <row r="31" spans="1:17" x14ac:dyDescent="0.15">
      <c r="A31">
        <v>19</v>
      </c>
      <c r="B31" t="s">
        <v>3</v>
      </c>
      <c r="C31" t="s">
        <v>34</v>
      </c>
      <c r="D31" t="s">
        <v>62</v>
      </c>
      <c r="E31" t="s">
        <v>25</v>
      </c>
      <c r="F31" t="s">
        <v>29</v>
      </c>
      <c r="G31" s="3">
        <v>1.7</v>
      </c>
      <c r="H31" s="3" t="s">
        <v>12</v>
      </c>
      <c r="I31" s="4">
        <v>45355</v>
      </c>
      <c r="J31" s="10">
        <v>12</v>
      </c>
      <c r="K31" t="s">
        <v>15</v>
      </c>
      <c r="L31" s="4">
        <v>45359</v>
      </c>
      <c r="M31">
        <f t="shared" si="0"/>
        <v>4</v>
      </c>
      <c r="N31" s="10">
        <v>11</v>
      </c>
      <c r="O31" s="10">
        <v>6.29</v>
      </c>
      <c r="P31" s="10">
        <v>8.81</v>
      </c>
      <c r="Q31" s="10">
        <f t="shared" si="2"/>
        <v>7.11</v>
      </c>
    </row>
    <row r="32" spans="1:17" x14ac:dyDescent="0.15">
      <c r="A32">
        <v>20</v>
      </c>
      <c r="B32" t="s">
        <v>19</v>
      </c>
      <c r="C32" t="s">
        <v>63</v>
      </c>
      <c r="D32" t="s">
        <v>41</v>
      </c>
      <c r="E32" t="s">
        <v>55</v>
      </c>
      <c r="F32" t="s">
        <v>30</v>
      </c>
      <c r="G32" s="3">
        <v>1.7</v>
      </c>
      <c r="H32" s="3" t="s">
        <v>12</v>
      </c>
      <c r="I32" s="4">
        <v>45357</v>
      </c>
      <c r="J32" s="10">
        <v>14.4</v>
      </c>
      <c r="K32" t="s">
        <v>15</v>
      </c>
      <c r="L32" s="4">
        <v>45378</v>
      </c>
      <c r="M32">
        <f t="shared" si="0"/>
        <v>21</v>
      </c>
      <c r="N32" s="10">
        <v>12</v>
      </c>
      <c r="O32" s="10">
        <v>6.29</v>
      </c>
      <c r="P32" s="10">
        <v>9.75</v>
      </c>
      <c r="Q32" s="10">
        <f t="shared" si="2"/>
        <v>8.0500000000000007</v>
      </c>
    </row>
    <row r="33" spans="1:17" x14ac:dyDescent="0.15">
      <c r="A33">
        <v>21</v>
      </c>
      <c r="B33" t="s">
        <v>19</v>
      </c>
      <c r="C33" t="s">
        <v>20</v>
      </c>
      <c r="D33" t="s">
        <v>67</v>
      </c>
      <c r="E33" t="s">
        <v>45</v>
      </c>
      <c r="F33" t="s">
        <v>30</v>
      </c>
      <c r="G33" s="3">
        <v>1.7</v>
      </c>
      <c r="H33" s="3" t="s">
        <v>12</v>
      </c>
      <c r="I33" s="4">
        <v>45356</v>
      </c>
      <c r="J33" s="10">
        <v>12</v>
      </c>
      <c r="K33" t="s">
        <v>15</v>
      </c>
      <c r="L33" s="4">
        <v>45358</v>
      </c>
      <c r="M33">
        <f t="shared" si="0"/>
        <v>2</v>
      </c>
      <c r="N33" s="10">
        <v>10</v>
      </c>
      <c r="O33" s="10">
        <v>5.49</v>
      </c>
      <c r="P33" s="10">
        <v>8.02</v>
      </c>
      <c r="Q33" s="10">
        <f t="shared" si="2"/>
        <v>6.3199999999999994</v>
      </c>
    </row>
    <row r="34" spans="1:17" x14ac:dyDescent="0.15">
      <c r="A34">
        <v>22</v>
      </c>
      <c r="B34" t="s">
        <v>19</v>
      </c>
      <c r="C34" t="s">
        <v>65</v>
      </c>
      <c r="D34" t="s">
        <v>68</v>
      </c>
      <c r="E34" t="s">
        <v>45</v>
      </c>
      <c r="F34" t="s">
        <v>43</v>
      </c>
      <c r="G34" s="3">
        <v>0</v>
      </c>
      <c r="H34" s="3" t="s">
        <v>46</v>
      </c>
      <c r="I34" s="4">
        <v>45357</v>
      </c>
      <c r="J34" s="10">
        <v>30</v>
      </c>
      <c r="K34" t="s">
        <v>15</v>
      </c>
      <c r="L34" s="4">
        <v>45359</v>
      </c>
      <c r="M34">
        <f t="shared" si="0"/>
        <v>2</v>
      </c>
      <c r="N34" s="10">
        <v>30</v>
      </c>
      <c r="O34" s="10">
        <v>6.29</v>
      </c>
      <c r="P34" s="10">
        <v>25.35</v>
      </c>
      <c r="Q34" s="10">
        <f t="shared" si="2"/>
        <v>25.35</v>
      </c>
    </row>
    <row r="35" spans="1:17" x14ac:dyDescent="0.15">
      <c r="A35">
        <v>23</v>
      </c>
      <c r="B35" t="s">
        <v>19</v>
      </c>
      <c r="C35" t="s">
        <v>65</v>
      </c>
      <c r="D35" t="s">
        <v>69</v>
      </c>
      <c r="E35" t="s">
        <v>45</v>
      </c>
      <c r="F35" t="s">
        <v>48</v>
      </c>
      <c r="G35" s="3">
        <v>1.7</v>
      </c>
      <c r="H35" s="3" t="s">
        <v>12</v>
      </c>
      <c r="I35" s="4">
        <v>45357</v>
      </c>
      <c r="J35" s="10">
        <v>17</v>
      </c>
      <c r="K35" t="s">
        <v>15</v>
      </c>
      <c r="L35" s="4">
        <v>45363</v>
      </c>
      <c r="M35">
        <f t="shared" si="0"/>
        <v>6</v>
      </c>
      <c r="N35" s="10">
        <v>13.6</v>
      </c>
      <c r="O35" s="10">
        <v>6.29</v>
      </c>
      <c r="P35" s="10">
        <v>11.1</v>
      </c>
      <c r="Q35" s="10">
        <f t="shared" si="2"/>
        <v>9.4</v>
      </c>
    </row>
    <row r="36" spans="1:17" x14ac:dyDescent="0.15">
      <c r="A36">
        <v>24</v>
      </c>
      <c r="B36" t="s">
        <v>3</v>
      </c>
      <c r="C36" t="s">
        <v>4</v>
      </c>
      <c r="D36" t="s">
        <v>70</v>
      </c>
      <c r="E36" t="s">
        <v>10</v>
      </c>
      <c r="F36" s="15">
        <v>6</v>
      </c>
      <c r="G36" s="3">
        <v>4</v>
      </c>
      <c r="H36" s="3" t="s">
        <v>47</v>
      </c>
      <c r="I36" s="4">
        <v>45357</v>
      </c>
      <c r="J36" s="10">
        <v>18</v>
      </c>
      <c r="K36" t="s">
        <v>15</v>
      </c>
      <c r="L36" s="4">
        <v>45366</v>
      </c>
      <c r="M36">
        <f t="shared" si="0"/>
        <v>9</v>
      </c>
      <c r="N36" s="10">
        <v>14.4</v>
      </c>
      <c r="O36" s="10">
        <v>7.99</v>
      </c>
      <c r="P36" s="10">
        <v>11.71</v>
      </c>
      <c r="Q36" s="10">
        <f t="shared" si="2"/>
        <v>7.7100000000000009</v>
      </c>
    </row>
    <row r="37" spans="1:17" x14ac:dyDescent="0.15">
      <c r="A37">
        <v>25</v>
      </c>
      <c r="B37" t="s">
        <v>19</v>
      </c>
      <c r="C37" t="s">
        <v>20</v>
      </c>
      <c r="D37" t="s">
        <v>71</v>
      </c>
      <c r="E37" t="s">
        <v>25</v>
      </c>
      <c r="F37" s="15" t="s">
        <v>29</v>
      </c>
      <c r="G37" s="3">
        <v>0</v>
      </c>
      <c r="H37" s="3" t="s">
        <v>46</v>
      </c>
      <c r="I37" s="4">
        <v>45357</v>
      </c>
      <c r="J37" s="10">
        <v>18</v>
      </c>
      <c r="K37" t="s">
        <v>15</v>
      </c>
      <c r="L37" s="4">
        <v>45362</v>
      </c>
      <c r="M37">
        <f t="shared" si="0"/>
        <v>5</v>
      </c>
      <c r="N37" s="10">
        <v>18</v>
      </c>
      <c r="O37" s="10">
        <v>5.49</v>
      </c>
      <c r="P37" s="10">
        <v>14.93</v>
      </c>
      <c r="Q37" s="10">
        <f t="shared" si="2"/>
        <v>14.93</v>
      </c>
    </row>
    <row r="38" spans="1:17" x14ac:dyDescent="0.15">
      <c r="A38">
        <v>26</v>
      </c>
      <c r="B38" t="s">
        <v>3</v>
      </c>
      <c r="C38" t="s">
        <v>4</v>
      </c>
      <c r="D38" t="s">
        <v>24</v>
      </c>
      <c r="E38" t="s">
        <v>25</v>
      </c>
      <c r="F38" s="15" t="s">
        <v>28</v>
      </c>
      <c r="G38" s="3">
        <v>1.7</v>
      </c>
      <c r="H38" s="3" t="s">
        <v>12</v>
      </c>
      <c r="I38" s="4">
        <v>45359</v>
      </c>
      <c r="J38" s="10">
        <v>55</v>
      </c>
      <c r="K38" t="s">
        <v>15</v>
      </c>
      <c r="L38" s="4">
        <v>45360</v>
      </c>
      <c r="M38">
        <f t="shared" si="0"/>
        <v>1</v>
      </c>
      <c r="N38" s="10">
        <v>55</v>
      </c>
      <c r="O38" s="10">
        <v>7.99</v>
      </c>
      <c r="P38" s="10">
        <v>46.75</v>
      </c>
      <c r="Q38" s="10">
        <f t="shared" si="2"/>
        <v>45.05</v>
      </c>
    </row>
    <row r="39" spans="1:17" x14ac:dyDescent="0.15">
      <c r="A39">
        <v>27</v>
      </c>
      <c r="B39" t="s">
        <v>3</v>
      </c>
      <c r="C39" t="s">
        <v>34</v>
      </c>
      <c r="D39" t="s">
        <v>35</v>
      </c>
      <c r="E39" t="s">
        <v>25</v>
      </c>
      <c r="F39" s="15" t="s">
        <v>43</v>
      </c>
      <c r="G39" s="3">
        <v>8</v>
      </c>
      <c r="H39" s="3" t="s">
        <v>33</v>
      </c>
      <c r="I39" s="4">
        <v>45361</v>
      </c>
      <c r="J39" s="10">
        <v>35</v>
      </c>
      <c r="K39" t="s">
        <v>15</v>
      </c>
      <c r="L39" s="4">
        <v>45364</v>
      </c>
      <c r="M39">
        <f t="shared" si="0"/>
        <v>3</v>
      </c>
      <c r="N39" s="10">
        <v>35</v>
      </c>
      <c r="O39" s="10">
        <v>6.29</v>
      </c>
      <c r="P39" s="10">
        <v>29.62</v>
      </c>
      <c r="Q39" s="10">
        <f t="shared" si="2"/>
        <v>21.62</v>
      </c>
    </row>
    <row r="40" spans="1:17" x14ac:dyDescent="0.15">
      <c r="A40">
        <v>28</v>
      </c>
      <c r="B40" t="s">
        <v>3</v>
      </c>
      <c r="C40" t="s">
        <v>61</v>
      </c>
      <c r="D40" t="s">
        <v>35</v>
      </c>
      <c r="E40" t="s">
        <v>10</v>
      </c>
      <c r="F40" s="15" t="s">
        <v>43</v>
      </c>
      <c r="G40" s="3">
        <v>1.7</v>
      </c>
      <c r="H40" s="3" t="s">
        <v>12</v>
      </c>
      <c r="I40" s="4">
        <v>45361</v>
      </c>
      <c r="J40" s="10">
        <v>22</v>
      </c>
      <c r="K40" t="s">
        <v>15</v>
      </c>
      <c r="L40" s="4">
        <v>45364</v>
      </c>
      <c r="M40">
        <f t="shared" si="0"/>
        <v>3</v>
      </c>
      <c r="N40" s="10">
        <v>20</v>
      </c>
      <c r="O40" s="10">
        <v>6.29</v>
      </c>
      <c r="P40" s="10">
        <v>16.63</v>
      </c>
      <c r="Q40" s="10">
        <f t="shared" si="2"/>
        <v>14.93</v>
      </c>
    </row>
    <row r="41" spans="1:17" x14ac:dyDescent="0.15">
      <c r="A41">
        <v>29</v>
      </c>
      <c r="B41" t="s">
        <v>3</v>
      </c>
      <c r="C41" t="s">
        <v>34</v>
      </c>
      <c r="D41" t="s">
        <v>35</v>
      </c>
      <c r="E41" t="s">
        <v>25</v>
      </c>
      <c r="F41" s="15" t="s">
        <v>30</v>
      </c>
      <c r="G41" s="3">
        <v>1.7</v>
      </c>
      <c r="H41" s="3" t="s">
        <v>12</v>
      </c>
      <c r="I41" s="4">
        <v>45362</v>
      </c>
      <c r="J41" s="10">
        <v>25</v>
      </c>
      <c r="K41" t="s">
        <v>15</v>
      </c>
      <c r="L41" s="4">
        <v>45364</v>
      </c>
      <c r="M41">
        <f t="shared" si="0"/>
        <v>2</v>
      </c>
      <c r="N41" s="10">
        <v>20</v>
      </c>
      <c r="O41" s="10">
        <v>5.49</v>
      </c>
      <c r="P41" s="10">
        <v>16.649999999999999</v>
      </c>
      <c r="Q41" s="10">
        <f t="shared" si="2"/>
        <v>14.95</v>
      </c>
    </row>
    <row r="42" spans="1:17" x14ac:dyDescent="0.15">
      <c r="A42">
        <v>30</v>
      </c>
      <c r="B42" t="s">
        <v>19</v>
      </c>
      <c r="C42" t="s">
        <v>38</v>
      </c>
      <c r="D42" t="s">
        <v>74</v>
      </c>
      <c r="E42" t="s">
        <v>25</v>
      </c>
      <c r="F42" s="15" t="s">
        <v>43</v>
      </c>
      <c r="G42" s="3">
        <v>0</v>
      </c>
      <c r="H42" s="3" t="s">
        <v>46</v>
      </c>
      <c r="I42" s="4">
        <v>45364</v>
      </c>
      <c r="J42" s="10">
        <v>60</v>
      </c>
      <c r="K42" t="s">
        <v>15</v>
      </c>
      <c r="L42" s="4">
        <v>45370</v>
      </c>
      <c r="M42">
        <f t="shared" si="0"/>
        <v>6</v>
      </c>
      <c r="N42" s="10">
        <v>51</v>
      </c>
      <c r="O42" s="10">
        <v>7.99</v>
      </c>
      <c r="P42" s="10">
        <v>43.41</v>
      </c>
      <c r="Q42" s="10">
        <f t="shared" si="2"/>
        <v>43.41</v>
      </c>
    </row>
    <row r="43" spans="1:17" x14ac:dyDescent="0.15">
      <c r="A43">
        <v>31</v>
      </c>
      <c r="B43" t="s">
        <v>3</v>
      </c>
      <c r="C43" t="s">
        <v>61</v>
      </c>
      <c r="D43" t="s">
        <v>60</v>
      </c>
      <c r="E43" t="s">
        <v>10</v>
      </c>
      <c r="F43" s="15" t="s">
        <v>29</v>
      </c>
      <c r="G43" s="3">
        <v>0</v>
      </c>
      <c r="H43" s="3" t="s">
        <v>46</v>
      </c>
      <c r="I43" s="4">
        <v>45364</v>
      </c>
      <c r="J43" s="10">
        <v>20</v>
      </c>
      <c r="K43" t="s">
        <v>15</v>
      </c>
      <c r="L43" s="4">
        <v>45373</v>
      </c>
      <c r="M43">
        <f t="shared" si="0"/>
        <v>9</v>
      </c>
      <c r="N43" s="10">
        <v>10</v>
      </c>
      <c r="O43" s="10">
        <v>6.29</v>
      </c>
      <c r="P43" s="10">
        <v>7.98</v>
      </c>
      <c r="Q43" s="10">
        <f t="shared" si="2"/>
        <v>7.98</v>
      </c>
    </row>
    <row r="44" spans="1:17" x14ac:dyDescent="0.15">
      <c r="A44">
        <v>32</v>
      </c>
      <c r="B44" t="s">
        <v>3</v>
      </c>
      <c r="C44" t="s">
        <v>34</v>
      </c>
      <c r="D44" t="s">
        <v>41</v>
      </c>
      <c r="E44" t="s">
        <v>55</v>
      </c>
      <c r="F44" t="s">
        <v>43</v>
      </c>
      <c r="G44" s="3">
        <v>6.79</v>
      </c>
      <c r="H44" s="3" t="s">
        <v>33</v>
      </c>
      <c r="I44" s="4">
        <v>45367</v>
      </c>
      <c r="J44" s="10">
        <v>24.7</v>
      </c>
      <c r="K44" t="s">
        <v>15</v>
      </c>
      <c r="L44" s="4">
        <v>45369</v>
      </c>
      <c r="M44">
        <f t="shared" si="0"/>
        <v>2</v>
      </c>
      <c r="N44" s="10">
        <v>24.7</v>
      </c>
      <c r="O44" s="10">
        <v>6.29</v>
      </c>
      <c r="P44" s="10">
        <v>23.15</v>
      </c>
      <c r="Q44" s="10">
        <f t="shared" si="2"/>
        <v>16.36</v>
      </c>
    </row>
    <row r="45" spans="1:17" x14ac:dyDescent="0.15">
      <c r="A45">
        <v>33</v>
      </c>
      <c r="B45" t="s">
        <v>3</v>
      </c>
      <c r="C45" t="s">
        <v>61</v>
      </c>
      <c r="D45" t="s">
        <v>70</v>
      </c>
      <c r="E45" t="s">
        <v>55</v>
      </c>
      <c r="F45" t="s">
        <v>30</v>
      </c>
      <c r="G45" s="3">
        <v>1.79</v>
      </c>
      <c r="H45" s="3" t="s">
        <v>12</v>
      </c>
      <c r="I45" s="4">
        <v>45367</v>
      </c>
      <c r="J45" s="10">
        <v>12</v>
      </c>
      <c r="K45" t="s">
        <v>15</v>
      </c>
      <c r="L45" s="4">
        <v>45374</v>
      </c>
      <c r="M45">
        <f t="shared" ref="M45:M67" si="3">L45-I45</f>
        <v>7</v>
      </c>
      <c r="N45" s="10">
        <v>7</v>
      </c>
      <c r="O45" s="10">
        <v>6.29</v>
      </c>
      <c r="P45" s="10">
        <v>5.38</v>
      </c>
      <c r="Q45" s="10">
        <f t="shared" si="2"/>
        <v>3.59</v>
      </c>
    </row>
    <row r="46" spans="1:17" x14ac:dyDescent="0.15">
      <c r="A46">
        <v>34</v>
      </c>
      <c r="B46" t="s">
        <v>3</v>
      </c>
      <c r="C46" t="s">
        <v>53</v>
      </c>
      <c r="D46" t="s">
        <v>76</v>
      </c>
      <c r="E46" t="s">
        <v>55</v>
      </c>
      <c r="F46" t="s">
        <v>77</v>
      </c>
      <c r="G46" s="3">
        <v>9.99</v>
      </c>
      <c r="H46" s="3" t="s">
        <v>78</v>
      </c>
      <c r="I46" s="4">
        <v>45367</v>
      </c>
      <c r="J46" s="10">
        <v>27</v>
      </c>
      <c r="K46" t="s">
        <v>15</v>
      </c>
      <c r="L46" s="4">
        <v>45376</v>
      </c>
      <c r="M46">
        <f t="shared" si="3"/>
        <v>9</v>
      </c>
      <c r="N46" s="10">
        <v>21</v>
      </c>
      <c r="O46" s="10">
        <v>5.35</v>
      </c>
      <c r="P46" s="10">
        <v>17.77</v>
      </c>
      <c r="Q46" s="10">
        <f t="shared" si="2"/>
        <v>7.7799999999999994</v>
      </c>
    </row>
    <row r="47" spans="1:17" x14ac:dyDescent="0.15">
      <c r="A47">
        <v>35</v>
      </c>
      <c r="B47" t="s">
        <v>3</v>
      </c>
      <c r="C47" t="s">
        <v>4</v>
      </c>
      <c r="D47" t="s">
        <v>79</v>
      </c>
      <c r="E47" t="s">
        <v>10</v>
      </c>
      <c r="F47" s="15">
        <v>25</v>
      </c>
      <c r="G47" s="3">
        <v>1.7</v>
      </c>
      <c r="H47" s="3" t="s">
        <v>12</v>
      </c>
      <c r="I47" s="4">
        <v>45367</v>
      </c>
      <c r="J47" s="10">
        <v>7</v>
      </c>
      <c r="K47" t="s">
        <v>15</v>
      </c>
      <c r="L47" s="4">
        <v>45368</v>
      </c>
      <c r="M47">
        <f t="shared" si="3"/>
        <v>1</v>
      </c>
      <c r="N47" s="10">
        <v>7</v>
      </c>
      <c r="O47" s="10">
        <v>6.29</v>
      </c>
      <c r="P47" s="10">
        <v>5.38</v>
      </c>
      <c r="Q47" s="10">
        <f t="shared" si="2"/>
        <v>3.6799999999999997</v>
      </c>
    </row>
    <row r="48" spans="1:17" x14ac:dyDescent="0.15">
      <c r="A48">
        <v>36</v>
      </c>
      <c r="B48" t="s">
        <v>3</v>
      </c>
      <c r="C48" t="s">
        <v>61</v>
      </c>
      <c r="D48" t="s">
        <v>80</v>
      </c>
      <c r="E48" t="s">
        <v>10</v>
      </c>
      <c r="F48" t="s">
        <v>43</v>
      </c>
      <c r="G48" s="3">
        <v>11</v>
      </c>
      <c r="H48" s="3" t="s">
        <v>33</v>
      </c>
      <c r="I48" s="4">
        <v>45367</v>
      </c>
      <c r="J48" s="10">
        <v>22.5</v>
      </c>
      <c r="K48" t="s">
        <v>15</v>
      </c>
      <c r="L48" s="4">
        <v>45369</v>
      </c>
      <c r="M48">
        <f t="shared" si="3"/>
        <v>2</v>
      </c>
      <c r="N48" s="10">
        <v>20</v>
      </c>
      <c r="O48" s="10">
        <v>6.29</v>
      </c>
      <c r="P48" s="10">
        <v>18.61</v>
      </c>
      <c r="Q48" s="10">
        <f t="shared" si="2"/>
        <v>7.6099999999999994</v>
      </c>
    </row>
    <row r="49" spans="1:17" x14ac:dyDescent="0.15">
      <c r="A49">
        <v>37</v>
      </c>
      <c r="B49" t="s">
        <v>3</v>
      </c>
      <c r="C49" t="s">
        <v>61</v>
      </c>
      <c r="D49" t="s">
        <v>80</v>
      </c>
      <c r="E49" t="s">
        <v>10</v>
      </c>
      <c r="F49" t="s">
        <v>30</v>
      </c>
      <c r="G49" s="3">
        <v>11</v>
      </c>
      <c r="H49" s="3" t="s">
        <v>33</v>
      </c>
      <c r="I49" s="4">
        <v>45367</v>
      </c>
      <c r="J49" s="10">
        <v>22.5</v>
      </c>
      <c r="K49" t="s">
        <v>15</v>
      </c>
      <c r="L49" s="4">
        <v>45372</v>
      </c>
      <c r="M49">
        <f t="shared" si="3"/>
        <v>5</v>
      </c>
      <c r="N49" s="10">
        <v>22.5</v>
      </c>
      <c r="O49" s="10">
        <v>6.29</v>
      </c>
      <c r="P49" s="10">
        <v>18.77</v>
      </c>
      <c r="Q49" s="10">
        <f t="shared" si="2"/>
        <v>7.77</v>
      </c>
    </row>
    <row r="50" spans="1:17" x14ac:dyDescent="0.15">
      <c r="A50">
        <v>38</v>
      </c>
      <c r="B50" t="s">
        <v>3</v>
      </c>
      <c r="C50" t="s">
        <v>61</v>
      </c>
      <c r="D50" t="s">
        <v>81</v>
      </c>
      <c r="E50" t="s">
        <v>82</v>
      </c>
      <c r="F50" t="s">
        <v>43</v>
      </c>
      <c r="G50" s="3">
        <v>1.7</v>
      </c>
      <c r="H50" s="3" t="s">
        <v>12</v>
      </c>
      <c r="I50" s="4">
        <v>45368</v>
      </c>
      <c r="J50" s="10">
        <v>22</v>
      </c>
      <c r="K50" t="s">
        <v>15</v>
      </c>
      <c r="L50" s="4">
        <v>45375</v>
      </c>
      <c r="M50">
        <f t="shared" si="3"/>
        <v>7</v>
      </c>
      <c r="N50" s="10">
        <v>20</v>
      </c>
      <c r="O50" s="10">
        <v>6.29</v>
      </c>
      <c r="P50" s="10">
        <v>16.63</v>
      </c>
      <c r="Q50" s="10">
        <f t="shared" si="2"/>
        <v>14.93</v>
      </c>
    </row>
    <row r="51" spans="1:17" x14ac:dyDescent="0.15">
      <c r="A51">
        <v>39</v>
      </c>
      <c r="B51" t="s">
        <v>3</v>
      </c>
      <c r="C51" t="s">
        <v>53</v>
      </c>
      <c r="D51" t="s">
        <v>24</v>
      </c>
      <c r="E51" t="s">
        <v>55</v>
      </c>
      <c r="F51" t="s">
        <v>77</v>
      </c>
      <c r="G51" s="3">
        <v>16.559999999999999</v>
      </c>
      <c r="H51" s="3" t="s">
        <v>83</v>
      </c>
      <c r="I51" s="4">
        <v>45369</v>
      </c>
      <c r="J51" s="10">
        <v>22.1</v>
      </c>
      <c r="K51" t="s">
        <v>15</v>
      </c>
      <c r="L51" s="4">
        <v>45371</v>
      </c>
      <c r="M51">
        <f t="shared" si="3"/>
        <v>2</v>
      </c>
      <c r="N51" s="10">
        <v>20</v>
      </c>
      <c r="O51" s="10">
        <v>7.99</v>
      </c>
      <c r="P51" s="10">
        <v>16.559999999999999</v>
      </c>
      <c r="Q51" s="10">
        <f t="shared" si="2"/>
        <v>0</v>
      </c>
    </row>
    <row r="52" spans="1:17" x14ac:dyDescent="0.15">
      <c r="A52">
        <v>40</v>
      </c>
      <c r="B52" t="s">
        <v>3</v>
      </c>
      <c r="C52" t="s">
        <v>61</v>
      </c>
      <c r="D52" t="s">
        <v>84</v>
      </c>
      <c r="E52" t="s">
        <v>25</v>
      </c>
      <c r="F52" t="s">
        <v>43</v>
      </c>
      <c r="G52" s="3">
        <v>1.7</v>
      </c>
      <c r="H52" s="3" t="s">
        <v>12</v>
      </c>
      <c r="I52" s="4">
        <v>45369</v>
      </c>
      <c r="J52" s="10">
        <v>22</v>
      </c>
      <c r="K52" t="s">
        <v>15</v>
      </c>
      <c r="L52" s="4">
        <v>45372</v>
      </c>
      <c r="M52">
        <f t="shared" si="3"/>
        <v>3</v>
      </c>
      <c r="N52" s="10">
        <v>18.7</v>
      </c>
      <c r="O52" s="10">
        <v>6.29</v>
      </c>
      <c r="P52" s="10">
        <v>15.56</v>
      </c>
      <c r="Q52" s="10">
        <f t="shared" si="2"/>
        <v>13.860000000000001</v>
      </c>
    </row>
    <row r="53" spans="1:17" x14ac:dyDescent="0.15">
      <c r="A53">
        <v>41</v>
      </c>
      <c r="B53" t="s">
        <v>3</v>
      </c>
      <c r="C53" t="s">
        <v>4</v>
      </c>
      <c r="D53" t="s">
        <v>85</v>
      </c>
      <c r="E53" t="s">
        <v>86</v>
      </c>
      <c r="F53" t="s">
        <v>87</v>
      </c>
      <c r="G53" s="3">
        <v>1.7</v>
      </c>
      <c r="H53" s="3" t="s">
        <v>12</v>
      </c>
      <c r="I53" s="4">
        <v>45369</v>
      </c>
      <c r="J53" s="10">
        <v>24</v>
      </c>
      <c r="K53" t="s">
        <v>15</v>
      </c>
      <c r="L53" s="4">
        <v>45376</v>
      </c>
      <c r="M53">
        <f t="shared" si="3"/>
        <v>7</v>
      </c>
      <c r="N53" s="10">
        <v>24</v>
      </c>
      <c r="O53" s="10">
        <v>7.99</v>
      </c>
      <c r="P53" s="10">
        <v>20.03</v>
      </c>
      <c r="Q53" s="10">
        <f t="shared" si="2"/>
        <v>18.330000000000002</v>
      </c>
    </row>
    <row r="54" spans="1:17" x14ac:dyDescent="0.15">
      <c r="A54">
        <v>42</v>
      </c>
      <c r="B54" t="s">
        <v>3</v>
      </c>
      <c r="C54" t="s">
        <v>53</v>
      </c>
      <c r="D54" t="s">
        <v>79</v>
      </c>
      <c r="E54" t="s">
        <v>55</v>
      </c>
      <c r="F54" t="s">
        <v>87</v>
      </c>
      <c r="G54" s="3">
        <v>0</v>
      </c>
      <c r="H54" s="3" t="s">
        <v>46</v>
      </c>
      <c r="I54" s="4">
        <v>45369</v>
      </c>
      <c r="J54" s="10">
        <v>10</v>
      </c>
      <c r="K54" t="s">
        <v>15</v>
      </c>
      <c r="L54" s="4">
        <v>45372</v>
      </c>
      <c r="M54">
        <f t="shared" si="3"/>
        <v>3</v>
      </c>
      <c r="N54" s="10">
        <v>10</v>
      </c>
      <c r="O54" s="10">
        <v>7.99</v>
      </c>
      <c r="P54" s="10">
        <v>7.96</v>
      </c>
      <c r="Q54" s="10">
        <f t="shared" si="2"/>
        <v>7.96</v>
      </c>
    </row>
    <row r="55" spans="1:17" x14ac:dyDescent="0.15">
      <c r="A55">
        <v>43</v>
      </c>
      <c r="B55" t="s">
        <v>19</v>
      </c>
      <c r="C55" t="s">
        <v>20</v>
      </c>
      <c r="D55" t="s">
        <v>89</v>
      </c>
      <c r="E55" t="s">
        <v>66</v>
      </c>
      <c r="F55" t="s">
        <v>43</v>
      </c>
      <c r="G55" s="3">
        <v>4.49</v>
      </c>
      <c r="H55" s="3" t="s">
        <v>33</v>
      </c>
      <c r="I55" s="4">
        <v>45370</v>
      </c>
      <c r="J55" s="10">
        <v>15</v>
      </c>
      <c r="K55" t="s">
        <v>15</v>
      </c>
      <c r="L55" s="4">
        <v>45376</v>
      </c>
      <c r="M55">
        <f t="shared" si="3"/>
        <v>6</v>
      </c>
      <c r="N55" s="10">
        <v>15</v>
      </c>
      <c r="O55" s="10">
        <v>5.35</v>
      </c>
      <c r="P55" s="10">
        <v>12.5</v>
      </c>
      <c r="Q55" s="10">
        <f t="shared" si="2"/>
        <v>8.01</v>
      </c>
    </row>
    <row r="56" spans="1:17" x14ac:dyDescent="0.15">
      <c r="A56">
        <v>44</v>
      </c>
      <c r="B56" t="s">
        <v>3</v>
      </c>
      <c r="C56" t="s">
        <v>61</v>
      </c>
      <c r="D56" t="s">
        <v>41</v>
      </c>
      <c r="E56" t="s">
        <v>25</v>
      </c>
      <c r="F56" t="s">
        <v>90</v>
      </c>
      <c r="G56" s="3">
        <v>0</v>
      </c>
      <c r="H56" s="3" t="s">
        <v>46</v>
      </c>
      <c r="I56" s="4">
        <v>45371</v>
      </c>
      <c r="J56" s="10">
        <v>8</v>
      </c>
      <c r="K56" t="s">
        <v>15</v>
      </c>
      <c r="L56" s="4">
        <v>45372</v>
      </c>
      <c r="M56">
        <f t="shared" si="3"/>
        <v>1</v>
      </c>
      <c r="N56" s="10">
        <v>8</v>
      </c>
      <c r="O56" s="10">
        <v>6.29</v>
      </c>
      <c r="P56" s="10">
        <v>6.25</v>
      </c>
      <c r="Q56" s="10">
        <f t="shared" si="2"/>
        <v>6.25</v>
      </c>
    </row>
    <row r="57" spans="1:17" x14ac:dyDescent="0.15">
      <c r="A57">
        <v>45</v>
      </c>
      <c r="B57" t="s">
        <v>3</v>
      </c>
      <c r="C57" t="s">
        <v>34</v>
      </c>
      <c r="D57" t="s">
        <v>41</v>
      </c>
      <c r="E57" t="s">
        <v>25</v>
      </c>
      <c r="F57" t="s">
        <v>43</v>
      </c>
      <c r="G57" s="3">
        <v>10</v>
      </c>
      <c r="H57" s="3" t="s">
        <v>33</v>
      </c>
      <c r="I57" s="4">
        <v>45371</v>
      </c>
      <c r="J57" s="10">
        <v>25</v>
      </c>
      <c r="K57" t="s">
        <v>15</v>
      </c>
      <c r="L57" s="4">
        <v>45372</v>
      </c>
      <c r="M57">
        <f t="shared" si="3"/>
        <v>1</v>
      </c>
      <c r="N57" s="10">
        <v>25</v>
      </c>
      <c r="O57" s="10">
        <v>6.29</v>
      </c>
      <c r="P57" s="10">
        <v>21.02</v>
      </c>
      <c r="Q57" s="10">
        <f t="shared" si="2"/>
        <v>11.02</v>
      </c>
    </row>
    <row r="58" spans="1:17" x14ac:dyDescent="0.15">
      <c r="A58">
        <v>46</v>
      </c>
      <c r="B58" t="s">
        <v>19</v>
      </c>
      <c r="C58" t="s">
        <v>23</v>
      </c>
      <c r="D58" t="s">
        <v>35</v>
      </c>
      <c r="E58" t="s">
        <v>25</v>
      </c>
      <c r="F58" t="s">
        <v>43</v>
      </c>
      <c r="G58" s="3">
        <v>5</v>
      </c>
      <c r="H58" s="3" t="s">
        <v>33</v>
      </c>
      <c r="I58" s="4">
        <v>45373</v>
      </c>
      <c r="J58" s="10">
        <v>30</v>
      </c>
      <c r="K58" t="s">
        <v>15</v>
      </c>
      <c r="L58" s="4">
        <v>45374</v>
      </c>
      <c r="M58">
        <f t="shared" si="3"/>
        <v>1</v>
      </c>
      <c r="N58" s="10">
        <v>24</v>
      </c>
      <c r="O58" s="10">
        <v>7.99</v>
      </c>
      <c r="P58" s="10">
        <v>20.04</v>
      </c>
      <c r="Q58" s="10">
        <f t="shared" si="2"/>
        <v>15.04</v>
      </c>
    </row>
    <row r="59" spans="1:17" x14ac:dyDescent="0.15">
      <c r="A59">
        <v>47</v>
      </c>
      <c r="B59" t="s">
        <v>3</v>
      </c>
      <c r="C59" t="s">
        <v>34</v>
      </c>
      <c r="D59" t="s">
        <v>35</v>
      </c>
      <c r="E59" t="s">
        <v>42</v>
      </c>
      <c r="F59" t="s">
        <v>43</v>
      </c>
      <c r="G59" s="3">
        <v>10</v>
      </c>
      <c r="H59" s="3" t="s">
        <v>33</v>
      </c>
      <c r="I59" s="4">
        <v>45371</v>
      </c>
      <c r="J59" s="10">
        <v>55</v>
      </c>
      <c r="K59" t="s">
        <v>15</v>
      </c>
      <c r="L59" s="4">
        <v>45376</v>
      </c>
      <c r="M59">
        <f t="shared" si="3"/>
        <v>5</v>
      </c>
      <c r="N59" s="10">
        <v>47.5</v>
      </c>
      <c r="O59" s="10">
        <v>6.29</v>
      </c>
      <c r="P59" s="10">
        <v>40.409999999999997</v>
      </c>
      <c r="Q59" s="10">
        <f t="shared" si="2"/>
        <v>30.409999999999997</v>
      </c>
    </row>
    <row r="60" spans="1:17" x14ac:dyDescent="0.15">
      <c r="A60">
        <v>48</v>
      </c>
      <c r="B60" t="s">
        <v>3</v>
      </c>
      <c r="C60" t="s">
        <v>34</v>
      </c>
      <c r="D60" t="s">
        <v>64</v>
      </c>
      <c r="E60" t="s">
        <v>10</v>
      </c>
      <c r="F60" t="s">
        <v>29</v>
      </c>
      <c r="G60" s="3">
        <v>3</v>
      </c>
      <c r="H60" s="3" t="s">
        <v>78</v>
      </c>
      <c r="I60" s="4">
        <v>45373</v>
      </c>
      <c r="J60" s="10">
        <v>26</v>
      </c>
      <c r="K60" t="s">
        <v>15</v>
      </c>
      <c r="L60" s="4">
        <v>45378</v>
      </c>
      <c r="M60">
        <f t="shared" si="3"/>
        <v>5</v>
      </c>
      <c r="N60" s="10">
        <v>23</v>
      </c>
      <c r="O60" s="10">
        <v>6.29</v>
      </c>
      <c r="P60" s="10">
        <v>19.22</v>
      </c>
      <c r="Q60" s="10">
        <f t="shared" si="2"/>
        <v>16.22</v>
      </c>
    </row>
    <row r="61" spans="1:17" x14ac:dyDescent="0.15">
      <c r="A61">
        <v>49</v>
      </c>
      <c r="B61" t="s">
        <v>19</v>
      </c>
      <c r="C61" t="s">
        <v>38</v>
      </c>
      <c r="D61" t="s">
        <v>91</v>
      </c>
      <c r="E61" t="s">
        <v>92</v>
      </c>
      <c r="F61" t="s">
        <v>30</v>
      </c>
      <c r="G61" s="3">
        <v>10</v>
      </c>
      <c r="H61" s="3" t="s">
        <v>33</v>
      </c>
      <c r="I61" s="4">
        <v>45371</v>
      </c>
      <c r="J61" s="10">
        <v>22</v>
      </c>
      <c r="K61" t="s">
        <v>15</v>
      </c>
      <c r="L61" s="4">
        <v>45379</v>
      </c>
      <c r="M61">
        <f t="shared" si="3"/>
        <v>8</v>
      </c>
      <c r="N61" s="10">
        <v>22</v>
      </c>
      <c r="O61" s="10">
        <v>7.99</v>
      </c>
      <c r="P61" s="10">
        <v>18.29</v>
      </c>
      <c r="Q61" s="10">
        <f t="shared" si="2"/>
        <v>8.2899999999999991</v>
      </c>
    </row>
    <row r="62" spans="1:17" x14ac:dyDescent="0.15">
      <c r="A62">
        <v>50</v>
      </c>
      <c r="B62" t="s">
        <v>19</v>
      </c>
      <c r="C62" t="s">
        <v>20</v>
      </c>
      <c r="D62" t="s">
        <v>93</v>
      </c>
      <c r="E62" t="s">
        <v>45</v>
      </c>
      <c r="F62" t="s">
        <v>43</v>
      </c>
      <c r="G62" s="3">
        <v>5</v>
      </c>
      <c r="H62" s="3" t="s">
        <v>33</v>
      </c>
      <c r="I62" s="4">
        <v>45373</v>
      </c>
      <c r="J62" s="10">
        <v>16</v>
      </c>
      <c r="K62" t="s">
        <v>15</v>
      </c>
      <c r="L62" s="4">
        <v>45379</v>
      </c>
      <c r="M62">
        <f t="shared" si="3"/>
        <v>6</v>
      </c>
      <c r="N62" s="10">
        <v>13.6</v>
      </c>
      <c r="O62" s="10">
        <v>5.49</v>
      </c>
      <c r="P62" s="10">
        <v>11.16</v>
      </c>
      <c r="Q62" s="10">
        <f t="shared" si="2"/>
        <v>6.16</v>
      </c>
    </row>
    <row r="63" spans="1:17" x14ac:dyDescent="0.15">
      <c r="A63">
        <v>51</v>
      </c>
      <c r="B63" t="s">
        <v>3</v>
      </c>
      <c r="C63" t="s">
        <v>34</v>
      </c>
      <c r="D63" t="s">
        <v>35</v>
      </c>
      <c r="E63" t="s">
        <v>25</v>
      </c>
      <c r="F63" t="s">
        <v>29</v>
      </c>
      <c r="G63" s="3">
        <v>10</v>
      </c>
      <c r="H63" s="3" t="s">
        <v>33</v>
      </c>
      <c r="I63" s="4">
        <v>45371</v>
      </c>
      <c r="J63" s="10">
        <v>28</v>
      </c>
      <c r="K63" t="s">
        <v>15</v>
      </c>
      <c r="L63" s="4">
        <v>45379</v>
      </c>
      <c r="M63">
        <f t="shared" si="3"/>
        <v>8</v>
      </c>
      <c r="N63" s="10">
        <v>23.8</v>
      </c>
      <c r="O63" s="10">
        <v>6.29</v>
      </c>
      <c r="P63" s="10">
        <v>19.899999999999999</v>
      </c>
      <c r="Q63" s="10">
        <f t="shared" si="2"/>
        <v>9.8999999999999986</v>
      </c>
    </row>
    <row r="64" spans="1:17" x14ac:dyDescent="0.15">
      <c r="A64">
        <v>52</v>
      </c>
      <c r="B64" t="s">
        <v>3</v>
      </c>
      <c r="C64" t="s">
        <v>34</v>
      </c>
      <c r="D64" t="s">
        <v>35</v>
      </c>
      <c r="E64" t="s">
        <v>25</v>
      </c>
      <c r="F64" t="s">
        <v>43</v>
      </c>
      <c r="G64" s="3">
        <v>10</v>
      </c>
      <c r="H64" s="3" t="s">
        <v>33</v>
      </c>
      <c r="I64" s="4">
        <v>45378</v>
      </c>
      <c r="J64" s="10">
        <v>72</v>
      </c>
      <c r="K64" t="s">
        <v>15</v>
      </c>
      <c r="L64" s="4">
        <v>45379</v>
      </c>
      <c r="M64">
        <f t="shared" si="3"/>
        <v>1</v>
      </c>
      <c r="N64" s="10">
        <v>61.2</v>
      </c>
      <c r="O64" s="10">
        <v>6.29</v>
      </c>
      <c r="P64" s="10">
        <v>52.23</v>
      </c>
      <c r="Q64" s="10">
        <f t="shared" si="2"/>
        <v>42.23</v>
      </c>
    </row>
    <row r="65" spans="1:17" x14ac:dyDescent="0.15">
      <c r="A65">
        <v>53</v>
      </c>
      <c r="B65" t="s">
        <v>3</v>
      </c>
      <c r="C65" t="s">
        <v>34</v>
      </c>
      <c r="D65" t="s">
        <v>35</v>
      </c>
      <c r="E65" t="s">
        <v>10</v>
      </c>
      <c r="F65" t="s">
        <v>29</v>
      </c>
      <c r="G65" s="3">
        <v>10</v>
      </c>
      <c r="H65" s="3" t="s">
        <v>12</v>
      </c>
      <c r="I65" s="4">
        <v>45375</v>
      </c>
      <c r="J65" s="10">
        <v>30</v>
      </c>
      <c r="K65" t="s">
        <v>15</v>
      </c>
      <c r="L65" s="4">
        <v>45379</v>
      </c>
      <c r="M65">
        <f t="shared" si="3"/>
        <v>4</v>
      </c>
      <c r="N65" s="10">
        <v>24</v>
      </c>
      <c r="O65" s="10">
        <v>6.29</v>
      </c>
      <c r="P65" s="10">
        <v>20.079999999999998</v>
      </c>
      <c r="Q65" s="10">
        <f t="shared" si="2"/>
        <v>10.079999999999998</v>
      </c>
    </row>
    <row r="66" spans="1:17" x14ac:dyDescent="0.15">
      <c r="A66">
        <v>54</v>
      </c>
      <c r="B66" t="s">
        <v>3</v>
      </c>
      <c r="C66" t="s">
        <v>34</v>
      </c>
      <c r="D66" t="s">
        <v>80</v>
      </c>
      <c r="E66" t="s">
        <v>25</v>
      </c>
      <c r="F66" t="s">
        <v>29</v>
      </c>
      <c r="G66" s="3">
        <v>8</v>
      </c>
      <c r="H66" s="3" t="s">
        <v>78</v>
      </c>
      <c r="I66" s="4">
        <v>45372</v>
      </c>
      <c r="J66" s="10">
        <v>26</v>
      </c>
      <c r="K66" t="s">
        <v>15</v>
      </c>
      <c r="L66" s="4">
        <v>45379</v>
      </c>
      <c r="M66">
        <f t="shared" si="3"/>
        <v>7</v>
      </c>
      <c r="N66" s="10">
        <v>23</v>
      </c>
      <c r="O66" s="10">
        <v>6.29</v>
      </c>
      <c r="P66" s="10">
        <v>19.21</v>
      </c>
      <c r="Q66" s="10">
        <f t="shared" ref="Q66:Q137" si="4">P66-G66</f>
        <v>11.21</v>
      </c>
    </row>
    <row r="67" spans="1:17" x14ac:dyDescent="0.15">
      <c r="A67">
        <v>55</v>
      </c>
      <c r="B67" t="s">
        <v>3</v>
      </c>
      <c r="C67" t="s">
        <v>34</v>
      </c>
      <c r="D67" t="s">
        <v>49</v>
      </c>
      <c r="E67" t="s">
        <v>25</v>
      </c>
      <c r="F67" t="s">
        <v>29</v>
      </c>
      <c r="G67" s="3">
        <v>10</v>
      </c>
      <c r="H67" s="3" t="s">
        <v>33</v>
      </c>
      <c r="I67" s="4">
        <v>45378</v>
      </c>
      <c r="J67" s="10">
        <v>30</v>
      </c>
      <c r="K67" t="s">
        <v>15</v>
      </c>
      <c r="L67" s="4">
        <v>45379</v>
      </c>
      <c r="M67">
        <f t="shared" si="3"/>
        <v>1</v>
      </c>
      <c r="N67" s="10">
        <v>30</v>
      </c>
      <c r="O67" s="10">
        <v>6.29</v>
      </c>
      <c r="P67" s="10">
        <v>25.35</v>
      </c>
      <c r="Q67" s="10">
        <f t="shared" si="4"/>
        <v>15.350000000000001</v>
      </c>
    </row>
    <row r="68" spans="1:17" x14ac:dyDescent="0.15">
      <c r="A68">
        <v>56</v>
      </c>
      <c r="B68" t="s">
        <v>19</v>
      </c>
      <c r="C68" t="s">
        <v>23</v>
      </c>
      <c r="D68" t="s">
        <v>75</v>
      </c>
      <c r="E68" t="s">
        <v>25</v>
      </c>
      <c r="F68" t="s">
        <v>43</v>
      </c>
      <c r="G68" s="3">
        <v>1.7</v>
      </c>
      <c r="H68" s="3" t="s">
        <v>12</v>
      </c>
      <c r="J68" s="10">
        <v>20</v>
      </c>
      <c r="K68" t="s">
        <v>15</v>
      </c>
      <c r="L68" s="4">
        <v>45380</v>
      </c>
      <c r="M68">
        <f t="shared" ref="M68:M74" si="5">L68-I68</f>
        <v>45380</v>
      </c>
      <c r="N68" s="10">
        <v>17</v>
      </c>
      <c r="O68" s="10">
        <v>7.99</v>
      </c>
      <c r="P68" s="10">
        <v>13.95</v>
      </c>
      <c r="Q68" s="10">
        <f t="shared" si="4"/>
        <v>12.25</v>
      </c>
    </row>
    <row r="69" spans="1:17" x14ac:dyDescent="0.15">
      <c r="A69">
        <v>57</v>
      </c>
      <c r="B69" t="s">
        <v>3</v>
      </c>
      <c r="C69" t="s">
        <v>34</v>
      </c>
      <c r="D69" t="s">
        <v>41</v>
      </c>
      <c r="E69" t="s">
        <v>25</v>
      </c>
      <c r="F69" t="s">
        <v>43</v>
      </c>
      <c r="G69" s="3">
        <v>1.7</v>
      </c>
      <c r="H69" s="3" t="s">
        <v>12</v>
      </c>
      <c r="J69" s="10">
        <v>30</v>
      </c>
      <c r="K69" t="s">
        <v>15</v>
      </c>
      <c r="L69" s="4">
        <v>45380</v>
      </c>
      <c r="M69">
        <f t="shared" si="5"/>
        <v>45380</v>
      </c>
      <c r="N69" s="10">
        <v>30</v>
      </c>
      <c r="O69" s="10">
        <v>5.49</v>
      </c>
      <c r="P69" s="10">
        <v>25.3</v>
      </c>
      <c r="Q69" s="10">
        <f t="shared" si="4"/>
        <v>23.6</v>
      </c>
    </row>
    <row r="70" spans="1:17" x14ac:dyDescent="0.15">
      <c r="A70">
        <v>58</v>
      </c>
      <c r="B70" t="s">
        <v>3</v>
      </c>
      <c r="C70" t="s">
        <v>34</v>
      </c>
      <c r="D70" t="s">
        <v>41</v>
      </c>
      <c r="E70" t="s">
        <v>25</v>
      </c>
      <c r="F70" t="s">
        <v>43</v>
      </c>
      <c r="G70" s="3">
        <v>10</v>
      </c>
      <c r="H70" s="3" t="s">
        <v>33</v>
      </c>
      <c r="J70" s="10">
        <v>28</v>
      </c>
      <c r="K70" t="s">
        <v>15</v>
      </c>
      <c r="L70" s="4">
        <v>45380</v>
      </c>
      <c r="M70">
        <f t="shared" si="5"/>
        <v>45380</v>
      </c>
      <c r="N70" s="10">
        <v>24</v>
      </c>
      <c r="O70" s="10">
        <v>6.29</v>
      </c>
      <c r="P70" s="10">
        <v>20.09</v>
      </c>
      <c r="Q70" s="10">
        <f t="shared" si="4"/>
        <v>10.09</v>
      </c>
    </row>
    <row r="71" spans="1:17" x14ac:dyDescent="0.15">
      <c r="A71">
        <v>59</v>
      </c>
      <c r="B71" t="s">
        <v>19</v>
      </c>
      <c r="C71" t="s">
        <v>20</v>
      </c>
      <c r="D71" t="s">
        <v>35</v>
      </c>
      <c r="E71" t="s">
        <v>45</v>
      </c>
      <c r="F71" t="s">
        <v>30</v>
      </c>
      <c r="G71" s="3">
        <v>0</v>
      </c>
      <c r="H71" s="3" t="s">
        <v>46</v>
      </c>
      <c r="J71" s="10">
        <v>45</v>
      </c>
      <c r="K71" t="s">
        <v>15</v>
      </c>
      <c r="L71" s="4">
        <v>45380</v>
      </c>
      <c r="M71">
        <f t="shared" si="5"/>
        <v>45380</v>
      </c>
      <c r="N71" s="10">
        <v>37</v>
      </c>
      <c r="O71" s="10">
        <v>5.49</v>
      </c>
      <c r="P71" s="10">
        <v>31.38</v>
      </c>
      <c r="Q71" s="10">
        <f t="shared" si="4"/>
        <v>31.38</v>
      </c>
    </row>
    <row r="72" spans="1:17" x14ac:dyDescent="0.15">
      <c r="A72">
        <v>60</v>
      </c>
      <c r="B72" t="s">
        <v>3</v>
      </c>
      <c r="C72" t="s">
        <v>34</v>
      </c>
      <c r="D72" t="s">
        <v>41</v>
      </c>
      <c r="E72" t="s">
        <v>92</v>
      </c>
      <c r="F72" t="s">
        <v>29</v>
      </c>
      <c r="G72" s="3">
        <v>11</v>
      </c>
      <c r="H72" s="3" t="s">
        <v>33</v>
      </c>
      <c r="J72" s="10">
        <v>30</v>
      </c>
      <c r="K72" t="s">
        <v>15</v>
      </c>
      <c r="L72" s="4">
        <v>45380</v>
      </c>
      <c r="M72">
        <f t="shared" si="5"/>
        <v>45380</v>
      </c>
      <c r="N72" s="10">
        <v>25</v>
      </c>
      <c r="O72" s="10">
        <v>5.49</v>
      </c>
      <c r="P72" s="10">
        <v>20.97</v>
      </c>
      <c r="Q72" s="10">
        <f t="shared" si="4"/>
        <v>9.9699999999999989</v>
      </c>
    </row>
    <row r="73" spans="1:17" x14ac:dyDescent="0.15">
      <c r="A73">
        <v>61</v>
      </c>
      <c r="B73" t="s">
        <v>19</v>
      </c>
      <c r="C73" t="s">
        <v>23</v>
      </c>
      <c r="D73" t="s">
        <v>99</v>
      </c>
      <c r="E73" t="s">
        <v>25</v>
      </c>
      <c r="F73" t="s">
        <v>43</v>
      </c>
      <c r="G73" s="3">
        <v>7</v>
      </c>
      <c r="H73" s="3" t="s">
        <v>33</v>
      </c>
      <c r="J73" s="10">
        <v>30</v>
      </c>
      <c r="K73" t="s">
        <v>15</v>
      </c>
      <c r="L73" s="4">
        <v>45381</v>
      </c>
      <c r="M73">
        <f t="shared" si="5"/>
        <v>45381</v>
      </c>
      <c r="N73" s="10">
        <v>30</v>
      </c>
      <c r="O73" s="10">
        <v>7.99</v>
      </c>
      <c r="P73" s="10">
        <v>25.21</v>
      </c>
      <c r="Q73" s="10">
        <f t="shared" si="4"/>
        <v>18.21</v>
      </c>
    </row>
    <row r="74" spans="1:17" x14ac:dyDescent="0.15">
      <c r="A74">
        <v>62</v>
      </c>
      <c r="B74" t="s">
        <v>19</v>
      </c>
      <c r="C74" t="s">
        <v>31</v>
      </c>
      <c r="D74" t="s">
        <v>88</v>
      </c>
      <c r="E74" t="s">
        <v>66</v>
      </c>
      <c r="F74" t="s">
        <v>30</v>
      </c>
      <c r="G74" s="3">
        <v>7</v>
      </c>
      <c r="H74" s="3" t="s">
        <v>33</v>
      </c>
      <c r="J74" s="10">
        <v>15</v>
      </c>
      <c r="K74" t="s">
        <v>15</v>
      </c>
      <c r="L74" s="4">
        <v>45382</v>
      </c>
      <c r="M74">
        <f t="shared" si="5"/>
        <v>45382</v>
      </c>
      <c r="N74" s="10">
        <v>15</v>
      </c>
      <c r="O74" s="10">
        <v>7.99</v>
      </c>
      <c r="P74" s="10">
        <v>12.25</v>
      </c>
      <c r="Q74" s="10">
        <f t="shared" si="4"/>
        <v>5.25</v>
      </c>
    </row>
    <row r="75" spans="1:17" x14ac:dyDescent="0.15">
      <c r="A75">
        <v>63</v>
      </c>
      <c r="B75" t="s">
        <v>3</v>
      </c>
      <c r="C75" t="s">
        <v>34</v>
      </c>
      <c r="D75" t="s">
        <v>35</v>
      </c>
      <c r="E75" t="s">
        <v>92</v>
      </c>
      <c r="F75" t="s">
        <v>29</v>
      </c>
      <c r="G75" s="3">
        <v>11</v>
      </c>
      <c r="H75" s="3" t="s">
        <v>33</v>
      </c>
      <c r="J75" s="10">
        <v>52</v>
      </c>
      <c r="K75" t="s">
        <v>15</v>
      </c>
      <c r="L75" s="4">
        <v>45382</v>
      </c>
      <c r="M75">
        <f>L75-I75</f>
        <v>45382</v>
      </c>
      <c r="N75" s="10">
        <v>43</v>
      </c>
      <c r="O75" s="10">
        <v>6.29</v>
      </c>
      <c r="P75" s="10">
        <v>36.54</v>
      </c>
      <c r="Q75" s="10">
        <f t="shared" si="4"/>
        <v>25.54</v>
      </c>
    </row>
    <row r="76" spans="1:17" x14ac:dyDescent="0.15">
      <c r="A76">
        <v>64</v>
      </c>
      <c r="B76" t="s">
        <v>3</v>
      </c>
      <c r="C76" t="s">
        <v>34</v>
      </c>
      <c r="D76" t="s">
        <v>35</v>
      </c>
      <c r="E76" t="s">
        <v>10</v>
      </c>
      <c r="F76" t="s">
        <v>29</v>
      </c>
      <c r="G76" s="3">
        <v>14.69</v>
      </c>
      <c r="H76" s="3" t="s">
        <v>83</v>
      </c>
      <c r="J76" s="10">
        <v>30</v>
      </c>
      <c r="K76" t="s">
        <v>15</v>
      </c>
      <c r="L76" s="4">
        <v>45382</v>
      </c>
      <c r="M76">
        <f>L76-I76</f>
        <v>45382</v>
      </c>
      <c r="N76" s="10">
        <v>25.5</v>
      </c>
      <c r="O76" s="10">
        <v>6.29</v>
      </c>
      <c r="P76" s="10">
        <v>21.39</v>
      </c>
      <c r="Q76" s="10">
        <f t="shared" si="4"/>
        <v>6.7000000000000011</v>
      </c>
    </row>
    <row r="77" spans="1:17" x14ac:dyDescent="0.15">
      <c r="A77">
        <v>65</v>
      </c>
      <c r="B77" t="s">
        <v>3</v>
      </c>
      <c r="C77" t="s">
        <v>34</v>
      </c>
      <c r="D77" t="s">
        <v>35</v>
      </c>
      <c r="E77" t="s">
        <v>25</v>
      </c>
      <c r="F77" t="s">
        <v>29</v>
      </c>
      <c r="G77" s="3">
        <v>15</v>
      </c>
      <c r="H77" s="3" t="s">
        <v>33</v>
      </c>
      <c r="J77" s="10">
        <v>42</v>
      </c>
      <c r="K77" t="s">
        <v>15</v>
      </c>
      <c r="L77" s="4">
        <v>45382</v>
      </c>
      <c r="M77">
        <f t="shared" ref="M77:M82" si="6">L77-I77</f>
        <v>45382</v>
      </c>
      <c r="N77" s="10">
        <v>37.5</v>
      </c>
      <c r="O77" s="10">
        <v>6.29</v>
      </c>
      <c r="P77" s="10">
        <v>31.85</v>
      </c>
      <c r="Q77" s="10">
        <f t="shared" si="4"/>
        <v>16.850000000000001</v>
      </c>
    </row>
    <row r="78" spans="1:17" x14ac:dyDescent="0.15">
      <c r="A78">
        <v>66</v>
      </c>
      <c r="B78" t="s">
        <v>3</v>
      </c>
      <c r="C78" t="s">
        <v>34</v>
      </c>
      <c r="D78" t="s">
        <v>41</v>
      </c>
      <c r="E78" t="s">
        <v>25</v>
      </c>
      <c r="F78" t="s">
        <v>29</v>
      </c>
      <c r="G78" s="3">
        <v>5</v>
      </c>
      <c r="H78" s="3" t="s">
        <v>78</v>
      </c>
      <c r="J78" s="10">
        <v>32</v>
      </c>
      <c r="K78" t="s">
        <v>15</v>
      </c>
      <c r="L78" s="4">
        <v>45382</v>
      </c>
      <c r="M78">
        <f t="shared" si="6"/>
        <v>45382</v>
      </c>
      <c r="N78" s="10">
        <v>30</v>
      </c>
      <c r="O78" s="10">
        <v>6.29</v>
      </c>
      <c r="P78" s="10">
        <v>25.25</v>
      </c>
      <c r="Q78" s="10">
        <f t="shared" si="4"/>
        <v>20.25</v>
      </c>
    </row>
    <row r="79" spans="1:17" x14ac:dyDescent="0.15">
      <c r="A79">
        <v>67</v>
      </c>
      <c r="B79" t="s">
        <v>3</v>
      </c>
      <c r="C79" t="s">
        <v>34</v>
      </c>
      <c r="D79" t="s">
        <v>35</v>
      </c>
      <c r="E79" t="s">
        <v>92</v>
      </c>
      <c r="F79" t="s">
        <v>30</v>
      </c>
      <c r="G79" s="3">
        <v>11</v>
      </c>
      <c r="H79" s="3" t="s">
        <v>33</v>
      </c>
      <c r="J79" s="10">
        <v>32</v>
      </c>
      <c r="K79" t="s">
        <v>15</v>
      </c>
      <c r="L79" s="4">
        <v>45383</v>
      </c>
      <c r="M79">
        <f t="shared" si="6"/>
        <v>45383</v>
      </c>
      <c r="N79" s="10">
        <v>32</v>
      </c>
      <c r="O79" s="10">
        <v>6.29</v>
      </c>
      <c r="P79" s="10">
        <v>25.28</v>
      </c>
      <c r="Q79" s="10">
        <f t="shared" si="4"/>
        <v>14.280000000000001</v>
      </c>
    </row>
    <row r="80" spans="1:17" x14ac:dyDescent="0.15">
      <c r="A80">
        <v>68</v>
      </c>
      <c r="B80" t="s">
        <v>19</v>
      </c>
      <c r="C80" t="s">
        <v>20</v>
      </c>
      <c r="D80" t="s">
        <v>91</v>
      </c>
      <c r="E80" t="s">
        <v>25</v>
      </c>
      <c r="F80" t="s">
        <v>30</v>
      </c>
      <c r="G80" s="3">
        <v>6.79</v>
      </c>
      <c r="H80" s="3" t="s">
        <v>33</v>
      </c>
      <c r="J80" s="10">
        <v>25</v>
      </c>
      <c r="K80" t="s">
        <v>15</v>
      </c>
      <c r="L80" s="4">
        <v>45383</v>
      </c>
      <c r="M80">
        <f t="shared" si="6"/>
        <v>45383</v>
      </c>
      <c r="N80" s="10">
        <v>22.5</v>
      </c>
      <c r="O80" s="10">
        <v>5.49</v>
      </c>
      <c r="P80" s="10">
        <v>19</v>
      </c>
      <c r="Q80" s="10">
        <f t="shared" si="4"/>
        <v>12.21</v>
      </c>
    </row>
    <row r="81" spans="1:17" x14ac:dyDescent="0.15">
      <c r="A81">
        <v>69</v>
      </c>
      <c r="B81" t="s">
        <v>3</v>
      </c>
      <c r="C81" t="s">
        <v>34</v>
      </c>
      <c r="D81" t="s">
        <v>41</v>
      </c>
      <c r="E81" t="s">
        <v>25</v>
      </c>
      <c r="F81" t="s">
        <v>43</v>
      </c>
      <c r="G81" s="3">
        <v>1.7</v>
      </c>
      <c r="H81" s="3" t="s">
        <v>12</v>
      </c>
      <c r="J81" s="10">
        <v>32</v>
      </c>
      <c r="K81" t="s">
        <v>15</v>
      </c>
      <c r="L81" s="4">
        <v>45383</v>
      </c>
      <c r="M81">
        <f t="shared" si="6"/>
        <v>45383</v>
      </c>
      <c r="N81" s="10">
        <v>32</v>
      </c>
      <c r="O81" s="10">
        <v>5.49</v>
      </c>
      <c r="P81" s="10">
        <v>27.33</v>
      </c>
      <c r="Q81" s="10">
        <f t="shared" si="4"/>
        <v>25.63</v>
      </c>
    </row>
    <row r="82" spans="1:17" x14ac:dyDescent="0.15">
      <c r="A82">
        <v>70</v>
      </c>
      <c r="B82" t="s">
        <v>3</v>
      </c>
      <c r="C82" t="s">
        <v>34</v>
      </c>
      <c r="D82" t="s">
        <v>41</v>
      </c>
      <c r="E82" t="s">
        <v>92</v>
      </c>
      <c r="F82" t="s">
        <v>30</v>
      </c>
      <c r="G82" s="3">
        <v>6.79</v>
      </c>
      <c r="H82" s="3" t="s">
        <v>33</v>
      </c>
      <c r="J82" s="10">
        <v>35</v>
      </c>
      <c r="K82" t="s">
        <v>15</v>
      </c>
      <c r="L82" s="4">
        <v>45384</v>
      </c>
      <c r="M82">
        <f t="shared" si="6"/>
        <v>45384</v>
      </c>
      <c r="N82" s="10">
        <v>32</v>
      </c>
      <c r="O82" s="10">
        <v>5.49</v>
      </c>
      <c r="P82" s="10">
        <v>27</v>
      </c>
      <c r="Q82" s="10">
        <f t="shared" si="4"/>
        <v>20.21</v>
      </c>
    </row>
    <row r="83" spans="1:17" x14ac:dyDescent="0.15">
      <c r="A83">
        <v>71</v>
      </c>
      <c r="B83" t="s">
        <v>3</v>
      </c>
      <c r="C83" t="s">
        <v>34</v>
      </c>
      <c r="D83" t="s">
        <v>41</v>
      </c>
      <c r="E83" t="s">
        <v>92</v>
      </c>
      <c r="F83" t="s">
        <v>90</v>
      </c>
      <c r="G83" s="3">
        <v>10</v>
      </c>
      <c r="H83" s="3" t="s">
        <v>33</v>
      </c>
      <c r="J83" s="10">
        <v>40</v>
      </c>
      <c r="K83" t="s">
        <v>15</v>
      </c>
      <c r="L83" s="4">
        <v>45384</v>
      </c>
      <c r="M83">
        <f t="shared" ref="M83:M88" si="7">L83-I83</f>
        <v>45384</v>
      </c>
      <c r="N83" s="10">
        <v>34</v>
      </c>
      <c r="O83" s="10">
        <v>5.49</v>
      </c>
      <c r="P83" s="10">
        <v>28.75</v>
      </c>
      <c r="Q83" s="10">
        <f t="shared" si="4"/>
        <v>18.75</v>
      </c>
    </row>
    <row r="84" spans="1:17" x14ac:dyDescent="0.15">
      <c r="A84">
        <v>72</v>
      </c>
      <c r="B84" t="s">
        <v>3</v>
      </c>
      <c r="C84" t="s">
        <v>61</v>
      </c>
      <c r="D84" t="s">
        <v>100</v>
      </c>
      <c r="E84" t="s">
        <v>25</v>
      </c>
      <c r="F84" t="s">
        <v>43</v>
      </c>
      <c r="G84" s="3">
        <v>6</v>
      </c>
      <c r="H84" s="3" t="s">
        <v>33</v>
      </c>
      <c r="J84" s="10">
        <v>30</v>
      </c>
      <c r="K84" t="s">
        <v>15</v>
      </c>
      <c r="L84" s="4">
        <v>45384</v>
      </c>
      <c r="M84">
        <f t="shared" si="7"/>
        <v>45384</v>
      </c>
      <c r="N84" s="10">
        <v>25</v>
      </c>
      <c r="O84" s="10">
        <v>6.29</v>
      </c>
      <c r="P84" s="10">
        <v>20.94</v>
      </c>
      <c r="Q84" s="10">
        <f t="shared" si="4"/>
        <v>14.940000000000001</v>
      </c>
    </row>
    <row r="85" spans="1:17" x14ac:dyDescent="0.15">
      <c r="A85">
        <v>73</v>
      </c>
      <c r="B85" t="s">
        <v>3</v>
      </c>
      <c r="C85" t="s">
        <v>61</v>
      </c>
      <c r="D85" t="s">
        <v>39</v>
      </c>
      <c r="E85" t="s">
        <v>55</v>
      </c>
      <c r="F85" t="s">
        <v>43</v>
      </c>
      <c r="G85" s="3">
        <v>6.79</v>
      </c>
      <c r="H85" s="3" t="s">
        <v>33</v>
      </c>
      <c r="J85" s="10">
        <v>33</v>
      </c>
      <c r="K85" t="s">
        <v>15</v>
      </c>
      <c r="L85" s="4">
        <v>45384</v>
      </c>
      <c r="M85">
        <f t="shared" si="7"/>
        <v>45384</v>
      </c>
      <c r="N85" s="10">
        <v>26</v>
      </c>
      <c r="O85" s="10">
        <v>6.29</v>
      </c>
      <c r="P85" s="10">
        <v>21.81</v>
      </c>
      <c r="Q85" s="10">
        <f t="shared" si="4"/>
        <v>15.02</v>
      </c>
    </row>
    <row r="86" spans="1:17" x14ac:dyDescent="0.15">
      <c r="A86">
        <v>74</v>
      </c>
      <c r="B86" t="s">
        <v>3</v>
      </c>
      <c r="C86" t="s">
        <v>34</v>
      </c>
      <c r="D86" t="s">
        <v>35</v>
      </c>
      <c r="E86" t="s">
        <v>25</v>
      </c>
      <c r="F86" t="s">
        <v>43</v>
      </c>
      <c r="G86" s="3">
        <v>10</v>
      </c>
      <c r="H86" s="3" t="s">
        <v>78</v>
      </c>
      <c r="J86" s="10">
        <v>33</v>
      </c>
      <c r="K86" t="s">
        <v>15</v>
      </c>
      <c r="L86" s="4">
        <v>45384</v>
      </c>
      <c r="M86">
        <f t="shared" si="7"/>
        <v>45384</v>
      </c>
      <c r="N86" s="10">
        <v>30</v>
      </c>
      <c r="O86" s="10">
        <v>6.29</v>
      </c>
      <c r="P86" s="10">
        <v>25.27</v>
      </c>
      <c r="Q86" s="10">
        <f t="shared" si="4"/>
        <v>15.27</v>
      </c>
    </row>
    <row r="87" spans="1:17" x14ac:dyDescent="0.15">
      <c r="A87">
        <v>75</v>
      </c>
      <c r="B87" t="s">
        <v>3</v>
      </c>
      <c r="C87" t="s">
        <v>61</v>
      </c>
      <c r="D87" t="s">
        <v>60</v>
      </c>
      <c r="E87" t="s">
        <v>25</v>
      </c>
      <c r="F87" t="s">
        <v>43</v>
      </c>
      <c r="G87" s="3">
        <v>6.79</v>
      </c>
      <c r="H87" s="3" t="s">
        <v>33</v>
      </c>
      <c r="J87" s="10">
        <v>26</v>
      </c>
      <c r="K87" t="s">
        <v>15</v>
      </c>
      <c r="L87" s="4">
        <v>45384</v>
      </c>
      <c r="M87">
        <f t="shared" si="7"/>
        <v>45384</v>
      </c>
      <c r="N87" s="10">
        <v>22.1</v>
      </c>
      <c r="O87" s="10">
        <v>6.29</v>
      </c>
      <c r="P87" s="10">
        <v>18.5</v>
      </c>
      <c r="Q87" s="10">
        <f t="shared" si="4"/>
        <v>11.71</v>
      </c>
    </row>
    <row r="88" spans="1:17" x14ac:dyDescent="0.15">
      <c r="A88">
        <v>76</v>
      </c>
      <c r="B88" t="s">
        <v>3</v>
      </c>
      <c r="C88" t="s">
        <v>61</v>
      </c>
      <c r="D88" t="s">
        <v>84</v>
      </c>
      <c r="E88" t="s">
        <v>25</v>
      </c>
      <c r="F88" t="s">
        <v>43</v>
      </c>
      <c r="G88" s="3">
        <v>7.99</v>
      </c>
      <c r="H88" s="3" t="s">
        <v>33</v>
      </c>
      <c r="J88" s="10">
        <v>30</v>
      </c>
      <c r="K88" t="s">
        <v>15</v>
      </c>
      <c r="L88" s="4">
        <v>45385</v>
      </c>
      <c r="M88">
        <f t="shared" si="7"/>
        <v>45385</v>
      </c>
      <c r="N88" s="10">
        <v>25</v>
      </c>
      <c r="O88" s="10">
        <v>6.29</v>
      </c>
      <c r="P88" s="10">
        <v>20.94</v>
      </c>
      <c r="Q88" s="10">
        <f t="shared" si="4"/>
        <v>12.950000000000001</v>
      </c>
    </row>
    <row r="89" spans="1:17" x14ac:dyDescent="0.15">
      <c r="A89">
        <v>77</v>
      </c>
      <c r="B89" t="s">
        <v>3</v>
      </c>
      <c r="C89" t="s">
        <v>34</v>
      </c>
      <c r="D89" t="s">
        <v>41</v>
      </c>
      <c r="E89" t="s">
        <v>25</v>
      </c>
      <c r="F89" t="s">
        <v>43</v>
      </c>
      <c r="G89" s="3">
        <v>6.79</v>
      </c>
      <c r="H89" s="3" t="s">
        <v>33</v>
      </c>
      <c r="J89" s="10">
        <v>26</v>
      </c>
      <c r="K89" t="s">
        <v>15</v>
      </c>
      <c r="L89" s="4">
        <v>45385</v>
      </c>
      <c r="M89">
        <f>L89-I89</f>
        <v>45385</v>
      </c>
      <c r="N89" s="10">
        <v>20</v>
      </c>
      <c r="O89" s="10">
        <v>6.29</v>
      </c>
      <c r="P89" s="10">
        <v>16.62</v>
      </c>
      <c r="Q89" s="10">
        <f t="shared" si="4"/>
        <v>9.8300000000000018</v>
      </c>
    </row>
    <row r="90" spans="1:17" x14ac:dyDescent="0.15">
      <c r="A90">
        <v>78</v>
      </c>
      <c r="B90" t="s">
        <v>3</v>
      </c>
      <c r="C90" t="s">
        <v>34</v>
      </c>
      <c r="D90" t="s">
        <v>41</v>
      </c>
      <c r="E90" t="s">
        <v>10</v>
      </c>
      <c r="F90" t="s">
        <v>29</v>
      </c>
      <c r="G90" s="3">
        <v>10</v>
      </c>
      <c r="H90" s="3" t="s">
        <v>33</v>
      </c>
      <c r="J90" s="10">
        <v>26</v>
      </c>
      <c r="K90" t="s">
        <v>15</v>
      </c>
      <c r="L90" s="4">
        <v>45385</v>
      </c>
      <c r="M90">
        <f>L90-I90</f>
        <v>45385</v>
      </c>
      <c r="N90" s="10">
        <v>24</v>
      </c>
      <c r="O90" s="10">
        <v>6.29</v>
      </c>
      <c r="P90" s="10">
        <v>20.09</v>
      </c>
      <c r="Q90" s="10">
        <f t="shared" si="4"/>
        <v>10.09</v>
      </c>
    </row>
    <row r="91" spans="1:17" x14ac:dyDescent="0.15">
      <c r="A91">
        <v>79</v>
      </c>
      <c r="B91" t="s">
        <v>3</v>
      </c>
      <c r="C91" t="s">
        <v>34</v>
      </c>
      <c r="D91" t="s">
        <v>60</v>
      </c>
      <c r="E91" t="s">
        <v>25</v>
      </c>
      <c r="F91" t="s">
        <v>43</v>
      </c>
      <c r="G91" s="3">
        <v>0</v>
      </c>
      <c r="H91" s="3" t="s">
        <v>46</v>
      </c>
      <c r="J91" s="10">
        <v>33</v>
      </c>
      <c r="K91" t="s">
        <v>15</v>
      </c>
      <c r="L91" s="4">
        <v>45385</v>
      </c>
      <c r="M91">
        <f>L91-I91</f>
        <v>45385</v>
      </c>
      <c r="N91" s="10">
        <v>33</v>
      </c>
      <c r="O91" s="10">
        <v>6.29</v>
      </c>
      <c r="P91" s="10">
        <v>27.87</v>
      </c>
      <c r="Q91" s="10">
        <f t="shared" si="4"/>
        <v>27.87</v>
      </c>
    </row>
    <row r="92" spans="1:17" x14ac:dyDescent="0.15">
      <c r="A92">
        <v>80</v>
      </c>
      <c r="B92" t="s">
        <v>3</v>
      </c>
      <c r="C92" t="s">
        <v>34</v>
      </c>
      <c r="D92" t="s">
        <v>80</v>
      </c>
      <c r="E92" t="s">
        <v>25</v>
      </c>
      <c r="F92" t="s">
        <v>29</v>
      </c>
      <c r="G92" s="3">
        <v>9</v>
      </c>
      <c r="H92" s="3" t="s">
        <v>78</v>
      </c>
      <c r="J92" s="10">
        <v>32</v>
      </c>
      <c r="K92" t="s">
        <v>15</v>
      </c>
      <c r="L92" s="4">
        <v>45386</v>
      </c>
      <c r="M92">
        <f>L92-I92</f>
        <v>45386</v>
      </c>
      <c r="N92" s="10">
        <v>32</v>
      </c>
      <c r="O92" s="10">
        <v>6.29</v>
      </c>
      <c r="P92" s="10">
        <v>27</v>
      </c>
      <c r="Q92" s="10">
        <f t="shared" si="4"/>
        <v>18</v>
      </c>
    </row>
    <row r="93" spans="1:17" x14ac:dyDescent="0.15">
      <c r="A93">
        <v>81</v>
      </c>
      <c r="B93" t="s">
        <v>3</v>
      </c>
      <c r="C93" t="s">
        <v>61</v>
      </c>
      <c r="D93" t="s">
        <v>39</v>
      </c>
      <c r="E93" t="s">
        <v>25</v>
      </c>
      <c r="F93" t="s">
        <v>29</v>
      </c>
      <c r="G93" s="3">
        <v>1.7</v>
      </c>
      <c r="H93" s="3" t="s">
        <v>12</v>
      </c>
      <c r="J93" s="10">
        <v>30</v>
      </c>
      <c r="K93" t="s">
        <v>15</v>
      </c>
      <c r="L93" s="4">
        <v>45386</v>
      </c>
      <c r="M93">
        <f t="shared" ref="M93:M100" si="8">L93-I93</f>
        <v>45386</v>
      </c>
      <c r="N93" s="10">
        <v>27</v>
      </c>
      <c r="O93" s="10">
        <v>6.29</v>
      </c>
      <c r="P93" s="10">
        <v>22.67</v>
      </c>
      <c r="Q93" s="10">
        <f t="shared" si="4"/>
        <v>20.970000000000002</v>
      </c>
    </row>
    <row r="94" spans="1:17" x14ac:dyDescent="0.15">
      <c r="A94">
        <v>82</v>
      </c>
      <c r="B94" t="s">
        <v>3</v>
      </c>
      <c r="C94" t="s">
        <v>34</v>
      </c>
      <c r="D94" t="s">
        <v>35</v>
      </c>
      <c r="E94" t="s">
        <v>92</v>
      </c>
      <c r="F94" t="s">
        <v>43</v>
      </c>
      <c r="G94" s="3">
        <v>9.99</v>
      </c>
      <c r="H94" s="3" t="s">
        <v>78</v>
      </c>
      <c r="J94" s="10">
        <v>35</v>
      </c>
      <c r="K94" t="s">
        <v>15</v>
      </c>
      <c r="L94" s="4">
        <v>45387</v>
      </c>
      <c r="M94">
        <f t="shared" si="8"/>
        <v>45387</v>
      </c>
      <c r="N94" s="10">
        <v>35</v>
      </c>
      <c r="O94" s="10">
        <v>6.29</v>
      </c>
      <c r="P94" s="10">
        <v>29.58</v>
      </c>
      <c r="Q94" s="10">
        <f t="shared" si="4"/>
        <v>19.589999999999996</v>
      </c>
    </row>
    <row r="95" spans="1:17" x14ac:dyDescent="0.15">
      <c r="A95">
        <v>83</v>
      </c>
      <c r="B95" t="s">
        <v>3</v>
      </c>
      <c r="C95" t="s">
        <v>34</v>
      </c>
      <c r="D95" t="s">
        <v>41</v>
      </c>
      <c r="E95" t="s">
        <v>10</v>
      </c>
      <c r="F95" t="s">
        <v>29</v>
      </c>
      <c r="G95" s="3">
        <v>4.49</v>
      </c>
      <c r="H95" s="3" t="s">
        <v>78</v>
      </c>
      <c r="J95" s="10">
        <v>35</v>
      </c>
      <c r="K95" t="s">
        <v>15</v>
      </c>
      <c r="L95" s="4">
        <v>45387</v>
      </c>
      <c r="M95">
        <f t="shared" si="8"/>
        <v>45387</v>
      </c>
      <c r="N95" s="10">
        <v>35</v>
      </c>
      <c r="O95" s="10">
        <v>6.29</v>
      </c>
      <c r="P95" s="10">
        <v>29.59</v>
      </c>
      <c r="Q95" s="10">
        <f t="shared" si="4"/>
        <v>25.1</v>
      </c>
    </row>
    <row r="96" spans="1:17" x14ac:dyDescent="0.15">
      <c r="A96">
        <v>84</v>
      </c>
      <c r="B96" t="s">
        <v>19</v>
      </c>
      <c r="C96" t="s">
        <v>38</v>
      </c>
      <c r="D96" t="s">
        <v>64</v>
      </c>
      <c r="E96" t="s">
        <v>25</v>
      </c>
      <c r="F96" t="s">
        <v>48</v>
      </c>
      <c r="G96" s="3">
        <v>1.7</v>
      </c>
      <c r="H96" s="3" t="s">
        <v>12</v>
      </c>
      <c r="J96" s="10">
        <v>14</v>
      </c>
      <c r="K96" t="s">
        <v>15</v>
      </c>
      <c r="L96" s="4">
        <v>45387</v>
      </c>
      <c r="M96">
        <f t="shared" si="8"/>
        <v>45387</v>
      </c>
      <c r="N96" s="10">
        <v>8</v>
      </c>
      <c r="O96" s="10">
        <v>6.29</v>
      </c>
      <c r="P96" s="10">
        <v>6.28</v>
      </c>
      <c r="Q96" s="10">
        <f t="shared" si="4"/>
        <v>4.58</v>
      </c>
    </row>
    <row r="97" spans="1:17" x14ac:dyDescent="0.15">
      <c r="A97">
        <v>85</v>
      </c>
      <c r="B97" t="s">
        <v>19</v>
      </c>
      <c r="C97" t="s">
        <v>31</v>
      </c>
      <c r="D97" t="s">
        <v>39</v>
      </c>
      <c r="E97" t="s">
        <v>101</v>
      </c>
      <c r="F97" t="s">
        <v>30</v>
      </c>
      <c r="G97" s="3">
        <v>1.7</v>
      </c>
      <c r="H97" s="3" t="s">
        <v>12</v>
      </c>
      <c r="J97" s="10">
        <v>17</v>
      </c>
      <c r="K97" t="s">
        <v>15</v>
      </c>
      <c r="L97" s="4">
        <v>45387</v>
      </c>
      <c r="M97">
        <f t="shared" si="8"/>
        <v>45387</v>
      </c>
      <c r="N97" s="10">
        <v>17</v>
      </c>
      <c r="O97" s="10">
        <v>7.49</v>
      </c>
      <c r="P97" s="10">
        <v>14.04</v>
      </c>
      <c r="Q97" s="10">
        <f t="shared" si="4"/>
        <v>12.34</v>
      </c>
    </row>
    <row r="98" spans="1:17" x14ac:dyDescent="0.15">
      <c r="A98">
        <v>86</v>
      </c>
      <c r="B98" t="s">
        <v>19</v>
      </c>
      <c r="C98" t="s">
        <v>23</v>
      </c>
      <c r="D98" t="s">
        <v>44</v>
      </c>
      <c r="E98" t="s">
        <v>25</v>
      </c>
      <c r="F98" t="s">
        <v>30</v>
      </c>
      <c r="G98" s="3">
        <v>6.79</v>
      </c>
      <c r="H98" s="3" t="s">
        <v>33</v>
      </c>
      <c r="J98" s="10">
        <v>27</v>
      </c>
      <c r="K98" t="s">
        <v>15</v>
      </c>
      <c r="L98" s="4">
        <v>45387</v>
      </c>
      <c r="M98">
        <f t="shared" si="8"/>
        <v>45387</v>
      </c>
      <c r="N98" s="10">
        <v>22.5</v>
      </c>
      <c r="O98" s="10">
        <v>7.49</v>
      </c>
      <c r="P98" s="10">
        <v>18.809999999999999</v>
      </c>
      <c r="Q98" s="10">
        <f t="shared" si="4"/>
        <v>12.02</v>
      </c>
    </row>
    <row r="99" spans="1:17" x14ac:dyDescent="0.15">
      <c r="A99">
        <v>87</v>
      </c>
      <c r="B99" t="s">
        <v>3</v>
      </c>
      <c r="C99" t="s">
        <v>34</v>
      </c>
      <c r="D99" t="s">
        <v>35</v>
      </c>
      <c r="E99" t="s">
        <v>25</v>
      </c>
      <c r="F99" t="s">
        <v>43</v>
      </c>
      <c r="G99" s="3">
        <v>12.5</v>
      </c>
      <c r="H99" s="3" t="s">
        <v>33</v>
      </c>
      <c r="J99" s="10">
        <v>52</v>
      </c>
      <c r="K99" t="s">
        <v>15</v>
      </c>
      <c r="L99" s="4">
        <v>45387</v>
      </c>
      <c r="M99">
        <f t="shared" si="8"/>
        <v>45387</v>
      </c>
      <c r="N99" s="10">
        <v>45</v>
      </c>
      <c r="O99" s="10">
        <v>6.29</v>
      </c>
      <c r="P99" s="10">
        <v>38.29</v>
      </c>
      <c r="Q99" s="10">
        <f t="shared" si="4"/>
        <v>25.79</v>
      </c>
    </row>
    <row r="100" spans="1:17" x14ac:dyDescent="0.15">
      <c r="A100">
        <v>88</v>
      </c>
      <c r="B100" t="s">
        <v>3</v>
      </c>
      <c r="C100" t="s">
        <v>34</v>
      </c>
      <c r="D100" t="s">
        <v>41</v>
      </c>
      <c r="E100" t="s">
        <v>25</v>
      </c>
      <c r="F100" t="s">
        <v>30</v>
      </c>
      <c r="G100" s="3">
        <v>12.5</v>
      </c>
      <c r="H100" s="3" t="s">
        <v>33</v>
      </c>
      <c r="J100" s="10">
        <v>35</v>
      </c>
      <c r="K100" t="s">
        <v>15</v>
      </c>
      <c r="L100" s="4">
        <v>45387</v>
      </c>
      <c r="M100">
        <f t="shared" si="8"/>
        <v>45387</v>
      </c>
      <c r="N100" s="10">
        <v>30</v>
      </c>
      <c r="O100" s="10">
        <v>6.29</v>
      </c>
      <c r="P100" s="10">
        <v>25.29</v>
      </c>
      <c r="Q100" s="10">
        <f t="shared" si="4"/>
        <v>12.79</v>
      </c>
    </row>
    <row r="101" spans="1:17" x14ac:dyDescent="0.15">
      <c r="A101">
        <v>89</v>
      </c>
      <c r="B101" t="s">
        <v>3</v>
      </c>
      <c r="C101" t="s">
        <v>61</v>
      </c>
      <c r="D101" t="s">
        <v>80</v>
      </c>
      <c r="E101" t="s">
        <v>25</v>
      </c>
      <c r="F101" t="s">
        <v>43</v>
      </c>
      <c r="G101" s="3">
        <v>6.79</v>
      </c>
      <c r="H101" s="3" t="s">
        <v>33</v>
      </c>
      <c r="J101" s="10">
        <v>33</v>
      </c>
      <c r="K101" t="s">
        <v>15</v>
      </c>
      <c r="L101" s="4">
        <v>45387</v>
      </c>
      <c r="M101">
        <f t="shared" ref="M101:M108" si="9">L101-I101</f>
        <v>45387</v>
      </c>
      <c r="N101" s="10">
        <v>28.5</v>
      </c>
      <c r="O101" s="10">
        <v>6.29</v>
      </c>
      <c r="P101" s="10">
        <v>23.97</v>
      </c>
      <c r="Q101" s="10">
        <f t="shared" si="4"/>
        <v>17.18</v>
      </c>
    </row>
    <row r="102" spans="1:17" x14ac:dyDescent="0.15">
      <c r="A102">
        <v>90</v>
      </c>
      <c r="B102" t="s">
        <v>3</v>
      </c>
      <c r="C102" t="s">
        <v>61</v>
      </c>
      <c r="D102" t="s">
        <v>80</v>
      </c>
      <c r="E102" t="s">
        <v>92</v>
      </c>
      <c r="F102" t="s">
        <v>48</v>
      </c>
      <c r="G102" s="3">
        <v>4.99</v>
      </c>
      <c r="H102" s="3" t="s">
        <v>78</v>
      </c>
      <c r="J102" s="10">
        <v>25</v>
      </c>
      <c r="K102" t="s">
        <v>15</v>
      </c>
      <c r="L102" s="4">
        <v>45388</v>
      </c>
      <c r="M102">
        <f t="shared" si="9"/>
        <v>45388</v>
      </c>
      <c r="N102" s="10">
        <v>20</v>
      </c>
      <c r="O102" s="10">
        <v>6.29</v>
      </c>
      <c r="P102" s="10">
        <v>16.62</v>
      </c>
      <c r="Q102" s="10">
        <f t="shared" si="4"/>
        <v>11.63</v>
      </c>
    </row>
    <row r="103" spans="1:17" x14ac:dyDescent="0.15">
      <c r="A103">
        <v>91</v>
      </c>
      <c r="B103" t="s">
        <v>3</v>
      </c>
      <c r="C103" t="s">
        <v>34</v>
      </c>
      <c r="D103" t="s">
        <v>49</v>
      </c>
      <c r="E103" t="s">
        <v>25</v>
      </c>
      <c r="F103" t="s">
        <v>30</v>
      </c>
      <c r="G103" s="3">
        <v>11</v>
      </c>
      <c r="H103" s="3" t="s">
        <v>33</v>
      </c>
      <c r="J103" s="10">
        <v>35</v>
      </c>
      <c r="K103" t="s">
        <v>15</v>
      </c>
      <c r="L103" s="4">
        <v>45389</v>
      </c>
      <c r="M103">
        <f t="shared" si="9"/>
        <v>45389</v>
      </c>
      <c r="N103" s="10">
        <v>35</v>
      </c>
      <c r="O103" s="10">
        <v>6.29</v>
      </c>
      <c r="P103" s="10">
        <v>29.57</v>
      </c>
      <c r="Q103" s="10">
        <f t="shared" si="4"/>
        <v>18.57</v>
      </c>
    </row>
    <row r="104" spans="1:17" x14ac:dyDescent="0.15">
      <c r="A104">
        <v>92</v>
      </c>
      <c r="B104" t="s">
        <v>3</v>
      </c>
      <c r="C104" t="s">
        <v>61</v>
      </c>
      <c r="D104" t="s">
        <v>39</v>
      </c>
      <c r="E104" t="s">
        <v>25</v>
      </c>
      <c r="F104" t="s">
        <v>30</v>
      </c>
      <c r="G104" s="3">
        <v>2</v>
      </c>
      <c r="H104" s="3" t="s">
        <v>47</v>
      </c>
      <c r="J104" s="10">
        <v>20</v>
      </c>
      <c r="K104" t="s">
        <v>15</v>
      </c>
      <c r="L104" s="4">
        <v>45389</v>
      </c>
      <c r="M104">
        <f t="shared" si="9"/>
        <v>45389</v>
      </c>
      <c r="N104" s="10">
        <v>15</v>
      </c>
      <c r="O104" s="10">
        <v>6.29</v>
      </c>
      <c r="P104" s="10">
        <v>12.29</v>
      </c>
      <c r="Q104" s="10">
        <f t="shared" si="4"/>
        <v>10.29</v>
      </c>
    </row>
    <row r="105" spans="1:17" x14ac:dyDescent="0.15">
      <c r="A105">
        <v>93</v>
      </c>
      <c r="B105" t="s">
        <v>19</v>
      </c>
      <c r="C105" t="s">
        <v>102</v>
      </c>
      <c r="D105" t="s">
        <v>91</v>
      </c>
      <c r="E105" t="s">
        <v>25</v>
      </c>
      <c r="F105" t="s">
        <v>29</v>
      </c>
      <c r="G105" s="3">
        <v>6</v>
      </c>
      <c r="H105" s="3" t="s">
        <v>78</v>
      </c>
      <c r="J105" s="10">
        <v>45</v>
      </c>
      <c r="K105" t="s">
        <v>15</v>
      </c>
      <c r="L105" s="4">
        <v>45389</v>
      </c>
      <c r="M105">
        <f t="shared" si="9"/>
        <v>45389</v>
      </c>
      <c r="N105" s="10">
        <v>45</v>
      </c>
      <c r="O105" s="10">
        <v>6.29</v>
      </c>
      <c r="P105" s="10">
        <v>38.36</v>
      </c>
      <c r="Q105" s="10">
        <f t="shared" si="4"/>
        <v>32.36</v>
      </c>
    </row>
    <row r="106" spans="1:17" x14ac:dyDescent="0.15">
      <c r="A106">
        <v>94</v>
      </c>
      <c r="B106" t="s">
        <v>3</v>
      </c>
      <c r="C106" t="s">
        <v>61</v>
      </c>
      <c r="D106" t="s">
        <v>103</v>
      </c>
      <c r="E106" t="s">
        <v>25</v>
      </c>
      <c r="F106" t="s">
        <v>43</v>
      </c>
      <c r="G106" s="3">
        <v>1</v>
      </c>
      <c r="H106" s="3" t="s">
        <v>58</v>
      </c>
      <c r="J106" s="10">
        <v>25</v>
      </c>
      <c r="K106" t="s">
        <v>15</v>
      </c>
      <c r="L106" s="4">
        <v>45389</v>
      </c>
      <c r="M106">
        <f t="shared" si="9"/>
        <v>45389</v>
      </c>
      <c r="N106" s="10">
        <v>20</v>
      </c>
      <c r="O106" s="10">
        <v>6.29</v>
      </c>
      <c r="P106" s="10">
        <v>16.68</v>
      </c>
      <c r="Q106" s="10">
        <f t="shared" si="4"/>
        <v>15.68</v>
      </c>
    </row>
    <row r="107" spans="1:17" x14ac:dyDescent="0.15">
      <c r="A107">
        <v>95</v>
      </c>
      <c r="B107" t="s">
        <v>3</v>
      </c>
      <c r="C107" t="s">
        <v>34</v>
      </c>
      <c r="D107" t="s">
        <v>41</v>
      </c>
      <c r="E107" t="s">
        <v>10</v>
      </c>
      <c r="F107" t="s">
        <v>29</v>
      </c>
      <c r="G107" s="3">
        <v>6</v>
      </c>
      <c r="H107" s="3" t="s">
        <v>78</v>
      </c>
      <c r="J107" s="10">
        <v>29</v>
      </c>
      <c r="K107" t="s">
        <v>15</v>
      </c>
      <c r="L107" s="4">
        <v>45390</v>
      </c>
      <c r="M107">
        <f t="shared" si="9"/>
        <v>45390</v>
      </c>
      <c r="N107" s="10">
        <v>22</v>
      </c>
      <c r="O107" s="10">
        <v>6.29</v>
      </c>
      <c r="P107" s="10">
        <v>18.350000000000001</v>
      </c>
      <c r="Q107" s="10">
        <f t="shared" si="4"/>
        <v>12.350000000000001</v>
      </c>
    </row>
    <row r="108" spans="1:17" x14ac:dyDescent="0.15">
      <c r="A108">
        <v>96</v>
      </c>
      <c r="B108" t="s">
        <v>3</v>
      </c>
      <c r="C108" t="s">
        <v>61</v>
      </c>
      <c r="D108" t="s">
        <v>80</v>
      </c>
      <c r="E108" t="s">
        <v>10</v>
      </c>
      <c r="F108" t="s">
        <v>48</v>
      </c>
      <c r="G108" s="3">
        <v>8.5</v>
      </c>
      <c r="H108" s="3" t="s">
        <v>33</v>
      </c>
      <c r="J108" s="10">
        <v>35</v>
      </c>
      <c r="K108" t="s">
        <v>15</v>
      </c>
      <c r="L108" s="4">
        <v>45391</v>
      </c>
      <c r="M108">
        <f t="shared" si="9"/>
        <v>45391</v>
      </c>
      <c r="N108" s="10">
        <v>30</v>
      </c>
      <c r="O108" s="10">
        <v>6.29</v>
      </c>
      <c r="P108" s="10">
        <v>25.25</v>
      </c>
      <c r="Q108" s="10">
        <f t="shared" si="4"/>
        <v>16.75</v>
      </c>
    </row>
    <row r="109" spans="1:17" x14ac:dyDescent="0.15">
      <c r="A109">
        <v>97</v>
      </c>
      <c r="B109" t="s">
        <v>3</v>
      </c>
      <c r="C109" t="s">
        <v>61</v>
      </c>
      <c r="D109" t="s">
        <v>80</v>
      </c>
      <c r="E109" t="s">
        <v>10</v>
      </c>
      <c r="F109" t="s">
        <v>29</v>
      </c>
      <c r="G109" s="3">
        <v>1.7</v>
      </c>
      <c r="H109" s="3" t="s">
        <v>12</v>
      </c>
      <c r="J109" s="10">
        <v>15</v>
      </c>
      <c r="K109" t="s">
        <v>15</v>
      </c>
      <c r="L109" s="4">
        <v>45391</v>
      </c>
      <c r="M109">
        <f>L109-I109</f>
        <v>45391</v>
      </c>
      <c r="N109" s="10">
        <v>12</v>
      </c>
      <c r="O109" s="10">
        <v>6.29</v>
      </c>
      <c r="P109" s="10">
        <v>9.6999999999999993</v>
      </c>
      <c r="Q109" s="10">
        <f t="shared" si="4"/>
        <v>7.9999999999999991</v>
      </c>
    </row>
    <row r="110" spans="1:17" x14ac:dyDescent="0.15">
      <c r="A110">
        <v>98</v>
      </c>
      <c r="B110" t="s">
        <v>3</v>
      </c>
      <c r="C110" t="s">
        <v>34</v>
      </c>
      <c r="D110" t="s">
        <v>41</v>
      </c>
      <c r="E110" t="s">
        <v>25</v>
      </c>
      <c r="F110" t="s">
        <v>30</v>
      </c>
      <c r="G110" s="3">
        <v>10.5</v>
      </c>
      <c r="H110" s="3" t="s">
        <v>33</v>
      </c>
      <c r="J110" s="10">
        <v>37</v>
      </c>
      <c r="K110" t="s">
        <v>15</v>
      </c>
      <c r="L110" s="4">
        <v>45391</v>
      </c>
      <c r="M110">
        <f>L110-I110</f>
        <v>45391</v>
      </c>
      <c r="N110" s="10">
        <v>37</v>
      </c>
      <c r="O110" s="10">
        <v>6.29</v>
      </c>
      <c r="P110" s="10">
        <v>31.3</v>
      </c>
      <c r="Q110" s="10">
        <f t="shared" si="4"/>
        <v>20.8</v>
      </c>
    </row>
    <row r="111" spans="1:17" x14ac:dyDescent="0.15">
      <c r="A111">
        <v>99</v>
      </c>
      <c r="B111" t="s">
        <v>3</v>
      </c>
      <c r="C111" t="s">
        <v>61</v>
      </c>
      <c r="D111" t="s">
        <v>35</v>
      </c>
      <c r="E111" t="s">
        <v>25</v>
      </c>
      <c r="F111" t="s">
        <v>43</v>
      </c>
      <c r="G111" s="3">
        <v>19.88</v>
      </c>
      <c r="H111" s="3" t="s">
        <v>83</v>
      </c>
      <c r="J111" s="10">
        <v>35</v>
      </c>
      <c r="K111" t="s">
        <v>15</v>
      </c>
      <c r="L111" s="4">
        <v>45391</v>
      </c>
      <c r="M111">
        <f t="shared" ref="M111:M122" si="10">L111-I111</f>
        <v>45391</v>
      </c>
      <c r="N111" s="10">
        <v>35</v>
      </c>
      <c r="O111" s="10">
        <v>6.29</v>
      </c>
      <c r="P111" s="10">
        <v>29.59</v>
      </c>
      <c r="Q111" s="10">
        <f t="shared" si="4"/>
        <v>9.7100000000000009</v>
      </c>
    </row>
    <row r="112" spans="1:17" x14ac:dyDescent="0.15">
      <c r="A112">
        <v>100</v>
      </c>
      <c r="B112" t="s">
        <v>3</v>
      </c>
      <c r="C112" t="s">
        <v>61</v>
      </c>
      <c r="D112" t="s">
        <v>35</v>
      </c>
      <c r="E112" t="s">
        <v>104</v>
      </c>
      <c r="F112" t="s">
        <v>43</v>
      </c>
      <c r="G112" s="3">
        <v>7</v>
      </c>
      <c r="H112" s="3" t="s">
        <v>78</v>
      </c>
      <c r="J112" s="10">
        <v>30</v>
      </c>
      <c r="K112" t="s">
        <v>15</v>
      </c>
      <c r="L112" s="4">
        <v>45391</v>
      </c>
      <c r="M112">
        <f t="shared" si="10"/>
        <v>45391</v>
      </c>
      <c r="N112" s="10">
        <v>30</v>
      </c>
      <c r="O112" s="10">
        <v>6.29</v>
      </c>
      <c r="P112" s="10">
        <v>25.25</v>
      </c>
      <c r="Q112" s="10">
        <f t="shared" si="4"/>
        <v>18.25</v>
      </c>
    </row>
    <row r="113" spans="1:17" x14ac:dyDescent="0.15">
      <c r="A113">
        <v>101</v>
      </c>
      <c r="B113" t="s">
        <v>3</v>
      </c>
      <c r="C113" t="s">
        <v>4</v>
      </c>
      <c r="D113" t="s">
        <v>54</v>
      </c>
      <c r="E113" t="s">
        <v>25</v>
      </c>
      <c r="F113" t="s">
        <v>28</v>
      </c>
      <c r="G113" s="3">
        <v>1.7</v>
      </c>
      <c r="H113" s="3" t="s">
        <v>12</v>
      </c>
      <c r="J113" s="10">
        <v>30</v>
      </c>
      <c r="K113" t="s">
        <v>15</v>
      </c>
      <c r="L113" s="4">
        <v>45392</v>
      </c>
      <c r="M113">
        <f t="shared" si="10"/>
        <v>45392</v>
      </c>
      <c r="N113" s="10">
        <v>20</v>
      </c>
      <c r="O113" s="10">
        <v>7.49</v>
      </c>
      <c r="P113" s="10">
        <v>16.579999999999998</v>
      </c>
      <c r="Q113" s="10">
        <f t="shared" si="4"/>
        <v>14.879999999999999</v>
      </c>
    </row>
    <row r="114" spans="1:17" x14ac:dyDescent="0.15">
      <c r="A114">
        <v>102</v>
      </c>
      <c r="B114" t="s">
        <v>3</v>
      </c>
      <c r="C114" t="s">
        <v>61</v>
      </c>
      <c r="D114" t="s">
        <v>49</v>
      </c>
      <c r="E114" t="s">
        <v>25</v>
      </c>
      <c r="F114" t="s">
        <v>30</v>
      </c>
      <c r="G114" s="3">
        <v>10.59</v>
      </c>
      <c r="H114" s="3" t="s">
        <v>33</v>
      </c>
      <c r="J114" s="10">
        <v>33</v>
      </c>
      <c r="K114" t="s">
        <v>15</v>
      </c>
      <c r="L114" s="4">
        <v>45394</v>
      </c>
      <c r="M114">
        <f t="shared" si="10"/>
        <v>45394</v>
      </c>
      <c r="N114" s="10">
        <v>28</v>
      </c>
      <c r="O114" s="10">
        <v>6.29</v>
      </c>
      <c r="P114" s="10">
        <v>23.62</v>
      </c>
      <c r="Q114" s="10">
        <f t="shared" si="4"/>
        <v>13.030000000000001</v>
      </c>
    </row>
    <row r="115" spans="1:17" x14ac:dyDescent="0.15">
      <c r="A115">
        <v>103</v>
      </c>
      <c r="B115" t="s">
        <v>19</v>
      </c>
      <c r="C115" t="s">
        <v>23</v>
      </c>
      <c r="D115" t="s">
        <v>35</v>
      </c>
      <c r="E115" t="s">
        <v>10</v>
      </c>
      <c r="F115" t="s">
        <v>48</v>
      </c>
      <c r="G115" s="3">
        <v>12.99</v>
      </c>
      <c r="H115" s="3" t="s">
        <v>78</v>
      </c>
      <c r="J115" s="10">
        <v>70</v>
      </c>
      <c r="K115" t="s">
        <v>15</v>
      </c>
      <c r="L115" s="4">
        <v>45394</v>
      </c>
      <c r="M115">
        <f t="shared" si="10"/>
        <v>45394</v>
      </c>
      <c r="N115" s="10">
        <v>70</v>
      </c>
      <c r="O115" s="10">
        <v>10.99</v>
      </c>
      <c r="P115" s="10">
        <v>59.88</v>
      </c>
      <c r="Q115" s="10">
        <f t="shared" si="4"/>
        <v>46.89</v>
      </c>
    </row>
    <row r="116" spans="1:17" x14ac:dyDescent="0.15">
      <c r="A116">
        <v>104</v>
      </c>
      <c r="B116" t="s">
        <v>3</v>
      </c>
      <c r="C116" t="s">
        <v>34</v>
      </c>
      <c r="D116" t="s">
        <v>105</v>
      </c>
      <c r="E116" t="s">
        <v>25</v>
      </c>
      <c r="F116" t="s">
        <v>43</v>
      </c>
      <c r="G116" s="3">
        <v>7</v>
      </c>
      <c r="H116" s="3" t="s">
        <v>78</v>
      </c>
      <c r="J116" s="10">
        <v>40</v>
      </c>
      <c r="K116" t="s">
        <v>15</v>
      </c>
      <c r="L116" s="4">
        <v>45394</v>
      </c>
      <c r="M116">
        <f>L116-I116</f>
        <v>45394</v>
      </c>
      <c r="N116" s="10">
        <v>40</v>
      </c>
      <c r="O116" s="10">
        <v>6.29</v>
      </c>
      <c r="P116" s="10">
        <v>33.9</v>
      </c>
      <c r="Q116" s="10">
        <f t="shared" si="4"/>
        <v>26.9</v>
      </c>
    </row>
    <row r="117" spans="1:17" x14ac:dyDescent="0.15">
      <c r="A117">
        <v>105</v>
      </c>
      <c r="B117" t="s">
        <v>3</v>
      </c>
      <c r="C117" t="s">
        <v>34</v>
      </c>
      <c r="D117" t="s">
        <v>35</v>
      </c>
      <c r="E117" t="s">
        <v>55</v>
      </c>
      <c r="F117" t="s">
        <v>30</v>
      </c>
      <c r="G117" s="3">
        <v>12.99</v>
      </c>
      <c r="H117" s="3" t="s">
        <v>78</v>
      </c>
      <c r="J117" s="10">
        <v>42</v>
      </c>
      <c r="K117" t="s">
        <v>15</v>
      </c>
      <c r="L117" s="4">
        <v>45395</v>
      </c>
      <c r="M117">
        <f>L117-I117</f>
        <v>45395</v>
      </c>
      <c r="N117" s="10">
        <v>35</v>
      </c>
      <c r="O117" s="10">
        <v>6.29</v>
      </c>
      <c r="P117" s="10">
        <v>29.62</v>
      </c>
      <c r="Q117" s="10">
        <f t="shared" si="4"/>
        <v>16.630000000000003</v>
      </c>
    </row>
    <row r="118" spans="1:17" x14ac:dyDescent="0.15">
      <c r="A118">
        <v>106</v>
      </c>
      <c r="B118" t="s">
        <v>3</v>
      </c>
      <c r="C118" t="s">
        <v>34</v>
      </c>
      <c r="D118" t="s">
        <v>41</v>
      </c>
      <c r="E118" t="s">
        <v>25</v>
      </c>
      <c r="F118" t="s">
        <v>30</v>
      </c>
      <c r="G118" s="3">
        <v>10</v>
      </c>
      <c r="H118" s="3" t="s">
        <v>33</v>
      </c>
      <c r="J118" s="10">
        <v>40</v>
      </c>
      <c r="K118" t="s">
        <v>15</v>
      </c>
      <c r="L118" s="4">
        <v>45397</v>
      </c>
      <c r="M118">
        <f>L118-I118</f>
        <v>45397</v>
      </c>
      <c r="N118" s="10">
        <v>38</v>
      </c>
      <c r="O118" s="10">
        <v>6.29</v>
      </c>
      <c r="P118" s="10">
        <v>32.19</v>
      </c>
      <c r="Q118" s="10">
        <f t="shared" si="4"/>
        <v>22.189999999999998</v>
      </c>
    </row>
    <row r="119" spans="1:17" x14ac:dyDescent="0.15">
      <c r="A119">
        <v>107</v>
      </c>
      <c r="B119" t="s">
        <v>19</v>
      </c>
      <c r="C119" t="s">
        <v>23</v>
      </c>
      <c r="D119" t="s">
        <v>106</v>
      </c>
      <c r="E119" t="s">
        <v>40</v>
      </c>
      <c r="F119" t="s">
        <v>29</v>
      </c>
      <c r="G119" s="3">
        <v>7.99</v>
      </c>
      <c r="H119" s="3" t="s">
        <v>78</v>
      </c>
      <c r="J119" s="10">
        <v>25</v>
      </c>
      <c r="K119" t="s">
        <v>15</v>
      </c>
      <c r="L119" s="4">
        <v>45397</v>
      </c>
      <c r="M119">
        <f>L119-I119</f>
        <v>45397</v>
      </c>
      <c r="N119" s="10">
        <v>20</v>
      </c>
      <c r="O119" s="10">
        <v>6.29</v>
      </c>
      <c r="P119" s="10">
        <v>16.62</v>
      </c>
      <c r="Q119" s="10">
        <f t="shared" si="4"/>
        <v>8.6300000000000008</v>
      </c>
    </row>
    <row r="120" spans="1:17" x14ac:dyDescent="0.15">
      <c r="A120">
        <v>108</v>
      </c>
      <c r="B120" t="s">
        <v>3</v>
      </c>
      <c r="C120" t="s">
        <v>34</v>
      </c>
      <c r="D120" t="s">
        <v>39</v>
      </c>
      <c r="E120" t="s">
        <v>66</v>
      </c>
      <c r="F120" t="s">
        <v>48</v>
      </c>
      <c r="G120" s="3">
        <v>11</v>
      </c>
      <c r="H120" s="3" t="s">
        <v>33</v>
      </c>
      <c r="J120" s="10">
        <v>30</v>
      </c>
      <c r="K120" t="s">
        <v>15</v>
      </c>
      <c r="L120" s="4">
        <v>45397</v>
      </c>
      <c r="M120">
        <f>L120-I120</f>
        <v>45397</v>
      </c>
      <c r="N120" s="10">
        <v>23</v>
      </c>
      <c r="O120" s="10">
        <v>6.29</v>
      </c>
      <c r="P120" s="10">
        <v>19.2</v>
      </c>
      <c r="Q120" s="10">
        <f t="shared" si="4"/>
        <v>8.1999999999999993</v>
      </c>
    </row>
    <row r="121" spans="1:17" x14ac:dyDescent="0.15">
      <c r="A121">
        <v>109</v>
      </c>
      <c r="B121" t="s">
        <v>3</v>
      </c>
      <c r="C121" t="s">
        <v>34</v>
      </c>
      <c r="D121" t="s">
        <v>49</v>
      </c>
      <c r="E121" t="s">
        <v>25</v>
      </c>
      <c r="F121" t="s">
        <v>43</v>
      </c>
      <c r="G121" s="3">
        <v>11</v>
      </c>
      <c r="H121" s="3" t="s">
        <v>33</v>
      </c>
      <c r="J121" s="10">
        <v>35</v>
      </c>
      <c r="K121" t="s">
        <v>15</v>
      </c>
      <c r="L121" s="4">
        <v>45398</v>
      </c>
      <c r="M121">
        <f t="shared" si="10"/>
        <v>45398</v>
      </c>
      <c r="N121" s="10">
        <v>28</v>
      </c>
      <c r="O121" s="10">
        <v>6.29</v>
      </c>
      <c r="P121" s="10">
        <v>23.62</v>
      </c>
      <c r="Q121" s="10">
        <f t="shared" si="4"/>
        <v>12.620000000000001</v>
      </c>
    </row>
    <row r="122" spans="1:17" x14ac:dyDescent="0.15">
      <c r="A122">
        <v>110</v>
      </c>
      <c r="B122" t="s">
        <v>107</v>
      </c>
      <c r="C122" t="s">
        <v>72</v>
      </c>
      <c r="D122" t="s">
        <v>108</v>
      </c>
      <c r="E122" t="s">
        <v>25</v>
      </c>
      <c r="F122" s="15">
        <v>9</v>
      </c>
      <c r="G122" s="3">
        <v>32.03</v>
      </c>
      <c r="H122" s="3" t="s">
        <v>83</v>
      </c>
      <c r="J122" s="10">
        <v>65</v>
      </c>
      <c r="K122" t="s">
        <v>15</v>
      </c>
      <c r="L122" s="4">
        <v>45398</v>
      </c>
      <c r="M122">
        <f t="shared" si="10"/>
        <v>45398</v>
      </c>
      <c r="N122" s="10">
        <v>57</v>
      </c>
      <c r="O122" s="10">
        <v>10.99</v>
      </c>
      <c r="P122" s="10">
        <v>48.44</v>
      </c>
      <c r="Q122" s="10">
        <f t="shared" si="4"/>
        <v>16.409999999999997</v>
      </c>
    </row>
    <row r="123" spans="1:17" x14ac:dyDescent="0.15">
      <c r="A123">
        <v>111</v>
      </c>
      <c r="B123" t="s">
        <v>3</v>
      </c>
      <c r="C123" t="s">
        <v>34</v>
      </c>
      <c r="D123" t="s">
        <v>35</v>
      </c>
      <c r="E123" t="s">
        <v>86</v>
      </c>
      <c r="F123" t="s">
        <v>43</v>
      </c>
      <c r="G123" s="3">
        <v>31</v>
      </c>
      <c r="H123" s="3" t="s">
        <v>33</v>
      </c>
      <c r="J123" s="10">
        <v>125</v>
      </c>
      <c r="K123" t="s">
        <v>15</v>
      </c>
      <c r="L123" s="4">
        <v>45399</v>
      </c>
      <c r="M123">
        <f t="shared" ref="M123:M138" si="11">L123-I123</f>
        <v>45399</v>
      </c>
      <c r="N123" s="10">
        <v>125</v>
      </c>
      <c r="O123" s="10">
        <v>10.99</v>
      </c>
      <c r="P123" s="10">
        <v>107.19</v>
      </c>
      <c r="Q123" s="10">
        <f t="shared" si="4"/>
        <v>76.19</v>
      </c>
    </row>
    <row r="124" spans="1:17" x14ac:dyDescent="0.15">
      <c r="A124">
        <v>112</v>
      </c>
      <c r="B124" t="s">
        <v>3</v>
      </c>
      <c r="C124" t="s">
        <v>34</v>
      </c>
      <c r="D124" t="s">
        <v>35</v>
      </c>
      <c r="E124" t="s">
        <v>25</v>
      </c>
      <c r="F124" t="s">
        <v>43</v>
      </c>
      <c r="G124" s="3">
        <v>1.7</v>
      </c>
      <c r="H124" s="3" t="s">
        <v>12</v>
      </c>
      <c r="J124" s="10">
        <v>28</v>
      </c>
      <c r="K124" t="s">
        <v>15</v>
      </c>
      <c r="L124" s="4">
        <v>45400</v>
      </c>
      <c r="M124">
        <f t="shared" si="11"/>
        <v>45400</v>
      </c>
      <c r="N124" s="10">
        <v>28</v>
      </c>
      <c r="O124" s="10">
        <v>6.29</v>
      </c>
      <c r="P124" s="10">
        <v>23.62</v>
      </c>
      <c r="Q124" s="10">
        <f t="shared" si="4"/>
        <v>21.92</v>
      </c>
    </row>
    <row r="125" spans="1:17" x14ac:dyDescent="0.15">
      <c r="A125">
        <v>113</v>
      </c>
      <c r="B125" t="s">
        <v>3</v>
      </c>
      <c r="C125" t="s">
        <v>34</v>
      </c>
      <c r="D125" t="s">
        <v>41</v>
      </c>
      <c r="E125" t="s">
        <v>10</v>
      </c>
      <c r="F125" t="s">
        <v>48</v>
      </c>
      <c r="G125" s="3">
        <v>12</v>
      </c>
      <c r="H125" s="3" t="s">
        <v>33</v>
      </c>
      <c r="J125" s="10">
        <v>40</v>
      </c>
      <c r="K125" t="s">
        <v>15</v>
      </c>
      <c r="L125" s="4">
        <v>45403</v>
      </c>
      <c r="M125">
        <f t="shared" si="11"/>
        <v>45403</v>
      </c>
      <c r="N125" s="10">
        <v>35</v>
      </c>
      <c r="O125" s="10">
        <v>6.29</v>
      </c>
      <c r="P125" s="10">
        <v>29.57</v>
      </c>
      <c r="Q125" s="10">
        <f t="shared" si="4"/>
        <v>17.57</v>
      </c>
    </row>
    <row r="126" spans="1:17" x14ac:dyDescent="0.15">
      <c r="A126">
        <v>114</v>
      </c>
      <c r="B126" t="s">
        <v>3</v>
      </c>
      <c r="C126" t="s">
        <v>34</v>
      </c>
      <c r="D126" t="s">
        <v>41</v>
      </c>
      <c r="E126" t="s">
        <v>25</v>
      </c>
      <c r="F126" t="s">
        <v>30</v>
      </c>
      <c r="G126" s="3">
        <v>8.99</v>
      </c>
      <c r="H126" s="3" t="s">
        <v>21</v>
      </c>
      <c r="J126" s="10">
        <v>45</v>
      </c>
      <c r="K126" t="s">
        <v>15</v>
      </c>
      <c r="L126" s="4">
        <v>45404</v>
      </c>
      <c r="M126">
        <f t="shared" si="11"/>
        <v>45404</v>
      </c>
      <c r="N126" s="10">
        <v>39</v>
      </c>
      <c r="O126" s="10">
        <v>6.29</v>
      </c>
      <c r="P126" s="10">
        <v>32.17</v>
      </c>
      <c r="Q126" s="10">
        <f t="shared" si="4"/>
        <v>23.18</v>
      </c>
    </row>
    <row r="127" spans="1:17" x14ac:dyDescent="0.15">
      <c r="A127">
        <v>115</v>
      </c>
      <c r="B127" t="s">
        <v>3</v>
      </c>
      <c r="C127" t="s">
        <v>34</v>
      </c>
      <c r="D127" t="s">
        <v>60</v>
      </c>
      <c r="E127" t="s">
        <v>25</v>
      </c>
      <c r="F127" t="s">
        <v>109</v>
      </c>
      <c r="G127" s="3">
        <v>0</v>
      </c>
      <c r="H127" s="3" t="s">
        <v>46</v>
      </c>
      <c r="J127" s="10">
        <v>23</v>
      </c>
      <c r="K127" t="s">
        <v>15</v>
      </c>
      <c r="L127" s="4">
        <v>45405</v>
      </c>
      <c r="M127">
        <f t="shared" si="11"/>
        <v>45405</v>
      </c>
      <c r="N127" s="10">
        <v>18</v>
      </c>
      <c r="O127" s="10">
        <v>5.49</v>
      </c>
      <c r="P127" s="10">
        <v>14.94</v>
      </c>
      <c r="Q127" s="10">
        <f t="shared" si="4"/>
        <v>14.94</v>
      </c>
    </row>
    <row r="128" spans="1:17" x14ac:dyDescent="0.15">
      <c r="A128">
        <v>116</v>
      </c>
      <c r="B128" t="s">
        <v>3</v>
      </c>
      <c r="C128" t="s">
        <v>34</v>
      </c>
      <c r="D128" t="s">
        <v>64</v>
      </c>
      <c r="E128" t="s">
        <v>25</v>
      </c>
      <c r="F128" t="s">
        <v>109</v>
      </c>
      <c r="G128" s="3">
        <v>2.99</v>
      </c>
      <c r="H128" s="3" t="s">
        <v>78</v>
      </c>
      <c r="J128" s="10">
        <v>25</v>
      </c>
      <c r="K128" t="s">
        <v>15</v>
      </c>
      <c r="L128" s="4">
        <v>45405</v>
      </c>
      <c r="M128">
        <f t="shared" si="11"/>
        <v>45405</v>
      </c>
      <c r="N128" s="10">
        <v>22.56</v>
      </c>
      <c r="O128" s="10">
        <v>5.49</v>
      </c>
      <c r="P128" s="10">
        <v>18.86</v>
      </c>
      <c r="Q128" s="10">
        <f t="shared" si="4"/>
        <v>15.87</v>
      </c>
    </row>
    <row r="129" spans="1:17" x14ac:dyDescent="0.15">
      <c r="A129">
        <v>117</v>
      </c>
      <c r="B129" t="s">
        <v>3</v>
      </c>
      <c r="C129" t="s">
        <v>34</v>
      </c>
      <c r="D129" t="s">
        <v>39</v>
      </c>
      <c r="E129" t="s">
        <v>86</v>
      </c>
      <c r="F129" t="s">
        <v>43</v>
      </c>
      <c r="G129" s="3">
        <v>5.8</v>
      </c>
      <c r="H129" s="3" t="s">
        <v>33</v>
      </c>
      <c r="J129" s="10">
        <v>42</v>
      </c>
      <c r="K129" t="s">
        <v>15</v>
      </c>
      <c r="L129" s="4">
        <v>45406</v>
      </c>
      <c r="M129">
        <f t="shared" si="11"/>
        <v>45406</v>
      </c>
      <c r="N129" s="10">
        <v>30</v>
      </c>
      <c r="O129" s="10">
        <v>5.49</v>
      </c>
      <c r="P129" s="10">
        <v>25.3</v>
      </c>
      <c r="Q129" s="10">
        <f t="shared" si="4"/>
        <v>19.5</v>
      </c>
    </row>
    <row r="130" spans="1:17" x14ac:dyDescent="0.15">
      <c r="A130">
        <v>118</v>
      </c>
      <c r="B130" t="s">
        <v>3</v>
      </c>
      <c r="C130" t="s">
        <v>34</v>
      </c>
      <c r="D130" t="s">
        <v>110</v>
      </c>
      <c r="E130" t="s">
        <v>55</v>
      </c>
      <c r="F130" t="s">
        <v>50</v>
      </c>
      <c r="G130" s="3">
        <v>11</v>
      </c>
      <c r="H130" s="3" t="s">
        <v>33</v>
      </c>
      <c r="J130" s="10">
        <v>30</v>
      </c>
      <c r="K130" t="s">
        <v>15</v>
      </c>
      <c r="L130" s="4">
        <v>45406</v>
      </c>
      <c r="M130">
        <f t="shared" si="11"/>
        <v>45406</v>
      </c>
      <c r="N130" s="10">
        <v>25</v>
      </c>
      <c r="O130" s="10">
        <v>3.45</v>
      </c>
      <c r="P130" s="10">
        <v>21.32</v>
      </c>
      <c r="Q130" s="10">
        <f t="shared" si="4"/>
        <v>10.32</v>
      </c>
    </row>
    <row r="131" spans="1:17" x14ac:dyDescent="0.15">
      <c r="A131">
        <v>119</v>
      </c>
      <c r="B131" t="s">
        <v>3</v>
      </c>
      <c r="C131" t="s">
        <v>34</v>
      </c>
      <c r="D131" t="s">
        <v>41</v>
      </c>
      <c r="E131" t="s">
        <v>92</v>
      </c>
      <c r="F131" t="s">
        <v>48</v>
      </c>
      <c r="G131" s="3">
        <v>5</v>
      </c>
      <c r="H131" s="3" t="s">
        <v>33</v>
      </c>
      <c r="J131" s="10">
        <v>40</v>
      </c>
      <c r="K131" t="s">
        <v>15</v>
      </c>
      <c r="L131" s="4">
        <v>45406</v>
      </c>
      <c r="M131">
        <f t="shared" si="11"/>
        <v>45406</v>
      </c>
      <c r="N131" s="10">
        <v>25</v>
      </c>
      <c r="O131" s="10">
        <v>3.45</v>
      </c>
      <c r="P131" s="10">
        <v>21.32</v>
      </c>
      <c r="Q131" s="10">
        <f t="shared" si="4"/>
        <v>16.32</v>
      </c>
    </row>
    <row r="132" spans="1:17" x14ac:dyDescent="0.15">
      <c r="A132">
        <v>120</v>
      </c>
      <c r="B132" t="s">
        <v>3</v>
      </c>
      <c r="C132" t="s">
        <v>34</v>
      </c>
      <c r="D132" t="s">
        <v>88</v>
      </c>
      <c r="E132" t="s">
        <v>111</v>
      </c>
      <c r="F132" t="s">
        <v>43</v>
      </c>
      <c r="G132" s="3">
        <v>8.5</v>
      </c>
      <c r="H132" s="3" t="s">
        <v>33</v>
      </c>
      <c r="J132" s="10">
        <v>35</v>
      </c>
      <c r="K132" t="s">
        <v>15</v>
      </c>
      <c r="L132" s="4">
        <v>45406</v>
      </c>
      <c r="M132">
        <f t="shared" si="11"/>
        <v>45406</v>
      </c>
      <c r="N132" s="10">
        <v>32</v>
      </c>
      <c r="O132" s="10">
        <v>6.29</v>
      </c>
      <c r="P132" s="10">
        <v>26.97</v>
      </c>
      <c r="Q132" s="10">
        <f t="shared" si="4"/>
        <v>18.47</v>
      </c>
    </row>
    <row r="133" spans="1:17" x14ac:dyDescent="0.15">
      <c r="A133">
        <v>121</v>
      </c>
      <c r="B133" t="s">
        <v>3</v>
      </c>
      <c r="C133" t="s">
        <v>34</v>
      </c>
      <c r="D133" t="s">
        <v>41</v>
      </c>
      <c r="E133" t="s">
        <v>25</v>
      </c>
      <c r="F133" t="s">
        <v>30</v>
      </c>
      <c r="G133" s="3">
        <v>7.2</v>
      </c>
      <c r="H133" s="3" t="s">
        <v>33</v>
      </c>
      <c r="J133" s="10">
        <v>60</v>
      </c>
      <c r="K133" t="s">
        <v>15</v>
      </c>
      <c r="L133" s="4">
        <v>45407</v>
      </c>
      <c r="M133">
        <f t="shared" si="11"/>
        <v>45407</v>
      </c>
      <c r="N133" s="10">
        <v>47</v>
      </c>
      <c r="O133" s="10">
        <v>6.29</v>
      </c>
      <c r="P133" s="10">
        <v>39.950000000000003</v>
      </c>
      <c r="Q133" s="10">
        <f t="shared" si="4"/>
        <v>32.75</v>
      </c>
    </row>
    <row r="134" spans="1:17" x14ac:dyDescent="0.15">
      <c r="A134">
        <v>122</v>
      </c>
      <c r="B134" t="s">
        <v>3</v>
      </c>
      <c r="C134" t="s">
        <v>34</v>
      </c>
      <c r="D134" t="s">
        <v>41</v>
      </c>
      <c r="E134" t="s">
        <v>25</v>
      </c>
      <c r="F134" t="s">
        <v>48</v>
      </c>
      <c r="G134" s="3">
        <v>9</v>
      </c>
      <c r="H134" s="3" t="s">
        <v>33</v>
      </c>
      <c r="J134" s="10">
        <v>40</v>
      </c>
      <c r="K134" t="s">
        <v>15</v>
      </c>
      <c r="L134" s="4">
        <v>45407</v>
      </c>
      <c r="M134">
        <f t="shared" si="11"/>
        <v>45407</v>
      </c>
      <c r="N134" s="10">
        <v>32</v>
      </c>
      <c r="O134" s="10">
        <v>5.49</v>
      </c>
      <c r="P134" s="10">
        <v>27.11</v>
      </c>
      <c r="Q134" s="10">
        <f t="shared" si="4"/>
        <v>18.11</v>
      </c>
    </row>
    <row r="135" spans="1:17" x14ac:dyDescent="0.15">
      <c r="A135">
        <v>123</v>
      </c>
      <c r="B135" t="s">
        <v>19</v>
      </c>
      <c r="C135" t="s">
        <v>20</v>
      </c>
      <c r="D135" t="s">
        <v>112</v>
      </c>
      <c r="E135" t="s">
        <v>40</v>
      </c>
      <c r="F135" t="s">
        <v>43</v>
      </c>
      <c r="G135" s="3">
        <v>3.99</v>
      </c>
      <c r="H135" s="3" t="s">
        <v>78</v>
      </c>
      <c r="J135" s="10">
        <v>25</v>
      </c>
      <c r="K135" t="s">
        <v>15</v>
      </c>
      <c r="L135" s="4">
        <v>45407</v>
      </c>
      <c r="M135">
        <f t="shared" si="11"/>
        <v>45407</v>
      </c>
      <c r="N135" s="10">
        <v>20</v>
      </c>
      <c r="O135" s="10">
        <v>5.49</v>
      </c>
      <c r="P135" s="10">
        <v>16.64</v>
      </c>
      <c r="Q135" s="10">
        <f t="shared" si="4"/>
        <v>12.65</v>
      </c>
    </row>
    <row r="136" spans="1:17" x14ac:dyDescent="0.15">
      <c r="A136">
        <v>124</v>
      </c>
      <c r="B136" t="s">
        <v>3</v>
      </c>
      <c r="C136" t="s">
        <v>34</v>
      </c>
      <c r="D136" t="s">
        <v>94</v>
      </c>
      <c r="E136" t="s">
        <v>25</v>
      </c>
      <c r="F136" t="s">
        <v>43</v>
      </c>
      <c r="G136" s="3">
        <v>7.99</v>
      </c>
      <c r="H136" s="3" t="s">
        <v>78</v>
      </c>
      <c r="J136" s="10">
        <v>40</v>
      </c>
      <c r="K136" t="s">
        <v>15</v>
      </c>
      <c r="L136" s="4">
        <v>45409</v>
      </c>
      <c r="M136">
        <f t="shared" si="11"/>
        <v>45409</v>
      </c>
      <c r="N136" s="10">
        <v>40</v>
      </c>
      <c r="O136" s="10">
        <v>6.29</v>
      </c>
      <c r="P136" s="10">
        <v>33.93</v>
      </c>
      <c r="Q136" s="10">
        <f t="shared" si="4"/>
        <v>25.939999999999998</v>
      </c>
    </row>
    <row r="137" spans="1:17" x14ac:dyDescent="0.15">
      <c r="A137">
        <v>125</v>
      </c>
      <c r="B137" t="s">
        <v>3</v>
      </c>
      <c r="C137" t="s">
        <v>61</v>
      </c>
      <c r="D137" t="s">
        <v>35</v>
      </c>
      <c r="E137" t="s">
        <v>10</v>
      </c>
      <c r="F137" t="s">
        <v>43</v>
      </c>
      <c r="G137" s="3">
        <v>9.99</v>
      </c>
      <c r="H137" s="3" t="s">
        <v>78</v>
      </c>
      <c r="J137" s="10">
        <v>30</v>
      </c>
      <c r="K137" t="s">
        <v>15</v>
      </c>
      <c r="L137" s="4">
        <v>45409</v>
      </c>
      <c r="M137">
        <f t="shared" si="11"/>
        <v>45409</v>
      </c>
      <c r="N137" s="10">
        <v>25</v>
      </c>
      <c r="O137" s="10">
        <v>6.29</v>
      </c>
      <c r="P137" s="10">
        <v>21.34</v>
      </c>
      <c r="Q137" s="10">
        <f t="shared" si="4"/>
        <v>11.35</v>
      </c>
    </row>
    <row r="138" spans="1:17" x14ac:dyDescent="0.15">
      <c r="A138">
        <v>126</v>
      </c>
      <c r="B138" t="s">
        <v>3</v>
      </c>
      <c r="C138" t="s">
        <v>61</v>
      </c>
      <c r="D138" t="s">
        <v>60</v>
      </c>
      <c r="E138" t="s">
        <v>10</v>
      </c>
      <c r="F138" t="s">
        <v>30</v>
      </c>
      <c r="G138" s="3">
        <v>1.7</v>
      </c>
      <c r="H138" s="3" t="s">
        <v>12</v>
      </c>
      <c r="J138" s="10">
        <v>22</v>
      </c>
      <c r="K138" t="s">
        <v>15</v>
      </c>
      <c r="L138" s="4">
        <v>45411</v>
      </c>
      <c r="M138">
        <f t="shared" si="11"/>
        <v>45411</v>
      </c>
      <c r="N138" s="10">
        <v>22</v>
      </c>
      <c r="O138" s="10">
        <v>6.29</v>
      </c>
      <c r="P138" s="10">
        <v>18.36</v>
      </c>
      <c r="Q138" s="10">
        <f t="shared" ref="Q138:Q201" si="12">P138-G138</f>
        <v>16.66</v>
      </c>
    </row>
    <row r="139" spans="1:17" x14ac:dyDescent="0.15">
      <c r="A139">
        <v>127</v>
      </c>
      <c r="B139" t="s">
        <v>3</v>
      </c>
      <c r="C139" t="s">
        <v>34</v>
      </c>
      <c r="D139" t="s">
        <v>88</v>
      </c>
      <c r="E139" t="s">
        <v>25</v>
      </c>
      <c r="F139" t="s">
        <v>30</v>
      </c>
      <c r="G139" s="3">
        <v>8</v>
      </c>
      <c r="H139" s="3" t="s">
        <v>33</v>
      </c>
      <c r="I139" s="19"/>
      <c r="J139" s="10">
        <v>26</v>
      </c>
      <c r="K139" t="s">
        <v>15</v>
      </c>
      <c r="L139" s="4">
        <v>45414</v>
      </c>
      <c r="M139">
        <f t="shared" ref="M139:M170" si="13">L139-I139</f>
        <v>45414</v>
      </c>
      <c r="N139" s="10">
        <v>26</v>
      </c>
      <c r="O139" s="10">
        <v>6.29</v>
      </c>
      <c r="P139" s="10">
        <v>21.8</v>
      </c>
      <c r="Q139" s="10">
        <f t="shared" si="12"/>
        <v>13.8</v>
      </c>
    </row>
    <row r="140" spans="1:17" x14ac:dyDescent="0.15">
      <c r="A140">
        <v>128</v>
      </c>
      <c r="B140" t="s">
        <v>3</v>
      </c>
      <c r="C140" t="s">
        <v>61</v>
      </c>
      <c r="D140" t="s">
        <v>116</v>
      </c>
      <c r="E140" t="s">
        <v>92</v>
      </c>
      <c r="F140" t="s">
        <v>48</v>
      </c>
      <c r="G140" s="3">
        <v>10</v>
      </c>
      <c r="H140" s="3" t="s">
        <v>33</v>
      </c>
      <c r="I140" s="19"/>
      <c r="J140" s="10">
        <v>40</v>
      </c>
      <c r="K140" t="s">
        <v>15</v>
      </c>
      <c r="L140" s="4">
        <v>45414</v>
      </c>
      <c r="M140">
        <f t="shared" si="13"/>
        <v>45414</v>
      </c>
      <c r="N140" s="10">
        <v>25</v>
      </c>
      <c r="O140" s="10">
        <v>6.29</v>
      </c>
      <c r="P140" s="10">
        <v>20.93</v>
      </c>
      <c r="Q140" s="10">
        <f t="shared" si="12"/>
        <v>10.93</v>
      </c>
    </row>
    <row r="141" spans="1:17" x14ac:dyDescent="0.15">
      <c r="A141">
        <v>129</v>
      </c>
      <c r="B141" t="s">
        <v>3</v>
      </c>
      <c r="C141" t="s">
        <v>61</v>
      </c>
      <c r="D141" t="s">
        <v>35</v>
      </c>
      <c r="E141" t="s">
        <v>25</v>
      </c>
      <c r="F141" t="s">
        <v>29</v>
      </c>
      <c r="G141" s="3">
        <v>1.7</v>
      </c>
      <c r="H141" s="3" t="s">
        <v>12</v>
      </c>
      <c r="I141" s="19"/>
      <c r="J141" s="10">
        <v>28</v>
      </c>
      <c r="K141" t="s">
        <v>15</v>
      </c>
      <c r="L141" s="4">
        <v>45414</v>
      </c>
      <c r="M141">
        <f t="shared" si="13"/>
        <v>45414</v>
      </c>
      <c r="N141" s="10">
        <v>25</v>
      </c>
      <c r="O141" s="10">
        <v>2.66</v>
      </c>
      <c r="P141" s="10">
        <v>21.43</v>
      </c>
      <c r="Q141" s="10">
        <f t="shared" si="12"/>
        <v>19.73</v>
      </c>
    </row>
    <row r="142" spans="1:17" x14ac:dyDescent="0.15">
      <c r="A142">
        <v>130</v>
      </c>
      <c r="B142" t="s">
        <v>3</v>
      </c>
      <c r="C142" t="s">
        <v>61</v>
      </c>
      <c r="D142" t="s">
        <v>117</v>
      </c>
      <c r="E142" t="s">
        <v>10</v>
      </c>
      <c r="F142" t="s">
        <v>29</v>
      </c>
      <c r="G142" s="3">
        <v>7</v>
      </c>
      <c r="H142" s="3" t="s">
        <v>33</v>
      </c>
      <c r="I142" s="19"/>
      <c r="J142" s="10">
        <v>25</v>
      </c>
      <c r="K142" t="s">
        <v>15</v>
      </c>
      <c r="L142" s="4">
        <v>45414</v>
      </c>
      <c r="M142">
        <f t="shared" si="13"/>
        <v>45414</v>
      </c>
      <c r="N142" s="10">
        <v>25</v>
      </c>
      <c r="O142" s="10">
        <v>2.66</v>
      </c>
      <c r="P142" s="10">
        <v>21.43</v>
      </c>
      <c r="Q142" s="10">
        <f t="shared" si="12"/>
        <v>14.43</v>
      </c>
    </row>
    <row r="143" spans="1:17" x14ac:dyDescent="0.15">
      <c r="A143">
        <v>131</v>
      </c>
      <c r="B143" t="s">
        <v>3</v>
      </c>
      <c r="C143" t="s">
        <v>34</v>
      </c>
      <c r="D143" t="s">
        <v>41</v>
      </c>
      <c r="E143" t="s">
        <v>25</v>
      </c>
      <c r="F143" t="s">
        <v>29</v>
      </c>
      <c r="G143" s="3">
        <v>7</v>
      </c>
      <c r="H143" s="3" t="s">
        <v>33</v>
      </c>
      <c r="I143" s="19"/>
      <c r="J143" s="10">
        <v>40</v>
      </c>
      <c r="K143" t="s">
        <v>15</v>
      </c>
      <c r="L143" s="4">
        <v>45414</v>
      </c>
      <c r="M143">
        <f t="shared" si="13"/>
        <v>45414</v>
      </c>
      <c r="N143" s="10">
        <v>25</v>
      </c>
      <c r="O143" s="10">
        <v>2.66</v>
      </c>
      <c r="P143" s="10">
        <v>21.43</v>
      </c>
      <c r="Q143" s="10">
        <f t="shared" si="12"/>
        <v>14.43</v>
      </c>
    </row>
    <row r="144" spans="1:17" x14ac:dyDescent="0.15">
      <c r="A144">
        <v>132</v>
      </c>
      <c r="B144" t="s">
        <v>19</v>
      </c>
      <c r="C144" t="s">
        <v>23</v>
      </c>
      <c r="D144" t="s">
        <v>118</v>
      </c>
      <c r="E144" t="s">
        <v>119</v>
      </c>
      <c r="F144" t="s">
        <v>29</v>
      </c>
      <c r="G144" s="3">
        <v>1.7</v>
      </c>
      <c r="H144" s="3" t="s">
        <v>12</v>
      </c>
      <c r="I144" s="19"/>
      <c r="J144" s="10">
        <v>30</v>
      </c>
      <c r="K144" t="s">
        <v>15</v>
      </c>
      <c r="L144" s="4">
        <v>45414</v>
      </c>
      <c r="M144">
        <f t="shared" si="13"/>
        <v>45414</v>
      </c>
      <c r="N144" s="10">
        <v>25</v>
      </c>
      <c r="O144" s="10">
        <v>6.29</v>
      </c>
      <c r="P144" s="10">
        <v>21.02</v>
      </c>
      <c r="Q144" s="10">
        <f t="shared" si="12"/>
        <v>19.32</v>
      </c>
    </row>
    <row r="145" spans="1:17" x14ac:dyDescent="0.15">
      <c r="A145">
        <v>133</v>
      </c>
      <c r="B145" t="s">
        <v>3</v>
      </c>
      <c r="C145" t="s">
        <v>61</v>
      </c>
      <c r="D145" t="s">
        <v>80</v>
      </c>
      <c r="E145" t="s">
        <v>10</v>
      </c>
      <c r="F145" t="s">
        <v>30</v>
      </c>
      <c r="G145" s="3">
        <v>8</v>
      </c>
      <c r="H145" s="3" t="s">
        <v>33</v>
      </c>
      <c r="I145" s="19"/>
      <c r="J145" s="10">
        <v>35</v>
      </c>
      <c r="K145" t="s">
        <v>15</v>
      </c>
      <c r="L145" s="4">
        <v>45415</v>
      </c>
      <c r="M145">
        <f t="shared" si="13"/>
        <v>45415</v>
      </c>
      <c r="N145" s="10">
        <v>30</v>
      </c>
      <c r="O145" s="10">
        <v>6.29</v>
      </c>
      <c r="P145" s="10">
        <v>25.28</v>
      </c>
      <c r="Q145" s="10">
        <f t="shared" si="12"/>
        <v>17.28</v>
      </c>
    </row>
    <row r="146" spans="1:17" x14ac:dyDescent="0.15">
      <c r="A146">
        <v>134</v>
      </c>
      <c r="B146" t="s">
        <v>3</v>
      </c>
      <c r="C146" t="s">
        <v>53</v>
      </c>
      <c r="D146" t="s">
        <v>120</v>
      </c>
      <c r="E146" t="s">
        <v>55</v>
      </c>
      <c r="F146" t="s">
        <v>121</v>
      </c>
      <c r="G146" s="3">
        <v>1.7</v>
      </c>
      <c r="H146" s="3" t="s">
        <v>12</v>
      </c>
      <c r="I146" s="19"/>
      <c r="J146" s="10">
        <v>32</v>
      </c>
      <c r="K146" t="s">
        <v>15</v>
      </c>
      <c r="L146" s="4">
        <v>45415</v>
      </c>
      <c r="M146">
        <f t="shared" si="13"/>
        <v>45415</v>
      </c>
      <c r="N146" s="10">
        <v>25</v>
      </c>
      <c r="O146" s="10">
        <v>6.29</v>
      </c>
      <c r="P146" s="10">
        <v>20.93</v>
      </c>
      <c r="Q146" s="10">
        <f t="shared" si="12"/>
        <v>19.23</v>
      </c>
    </row>
    <row r="147" spans="1:17" x14ac:dyDescent="0.15">
      <c r="A147">
        <v>135</v>
      </c>
      <c r="B147" t="s">
        <v>3</v>
      </c>
      <c r="C147" t="s">
        <v>34</v>
      </c>
      <c r="D147" t="s">
        <v>122</v>
      </c>
      <c r="E147" t="s">
        <v>25</v>
      </c>
      <c r="F147" t="s">
        <v>30</v>
      </c>
      <c r="G147" s="3">
        <v>10</v>
      </c>
      <c r="H147" s="3" t="s">
        <v>33</v>
      </c>
      <c r="I147" s="19"/>
      <c r="J147" s="10">
        <v>38</v>
      </c>
      <c r="K147" t="s">
        <v>15</v>
      </c>
      <c r="L147" s="4">
        <v>45416</v>
      </c>
      <c r="M147">
        <f t="shared" si="13"/>
        <v>45416</v>
      </c>
      <c r="N147" s="10">
        <v>33</v>
      </c>
      <c r="O147" s="10">
        <v>6.29</v>
      </c>
      <c r="P147" s="10">
        <v>27.89</v>
      </c>
      <c r="Q147" s="10">
        <f t="shared" si="12"/>
        <v>17.89</v>
      </c>
    </row>
    <row r="148" spans="1:17" x14ac:dyDescent="0.15">
      <c r="A148">
        <v>136</v>
      </c>
      <c r="B148" t="s">
        <v>3</v>
      </c>
      <c r="C148" t="s">
        <v>61</v>
      </c>
      <c r="D148" t="s">
        <v>123</v>
      </c>
      <c r="E148" t="s">
        <v>10</v>
      </c>
      <c r="F148" t="s">
        <v>48</v>
      </c>
      <c r="G148" s="3">
        <v>7</v>
      </c>
      <c r="H148" s="3" t="s">
        <v>33</v>
      </c>
      <c r="I148" s="19"/>
      <c r="J148" s="10">
        <v>30</v>
      </c>
      <c r="K148" t="s">
        <v>15</v>
      </c>
      <c r="L148" s="4">
        <v>45416</v>
      </c>
      <c r="M148">
        <f t="shared" si="13"/>
        <v>45416</v>
      </c>
      <c r="N148" s="10">
        <v>25.5</v>
      </c>
      <c r="O148" s="10">
        <v>6.29</v>
      </c>
      <c r="P148" s="10">
        <v>21.45</v>
      </c>
      <c r="Q148" s="10">
        <f t="shared" si="12"/>
        <v>14.45</v>
      </c>
    </row>
    <row r="149" spans="1:17" x14ac:dyDescent="0.15">
      <c r="A149">
        <v>137</v>
      </c>
      <c r="B149" t="s">
        <v>3</v>
      </c>
      <c r="C149" t="s">
        <v>61</v>
      </c>
      <c r="D149" t="s">
        <v>124</v>
      </c>
      <c r="E149" t="s">
        <v>25</v>
      </c>
      <c r="F149" t="s">
        <v>29</v>
      </c>
      <c r="G149" s="3">
        <v>1.7</v>
      </c>
      <c r="H149" s="3" t="s">
        <v>12</v>
      </c>
      <c r="I149" s="19"/>
      <c r="J149" s="10">
        <v>35</v>
      </c>
      <c r="K149" t="s">
        <v>15</v>
      </c>
      <c r="L149" s="4">
        <v>45417</v>
      </c>
      <c r="M149">
        <f t="shared" si="13"/>
        <v>45417</v>
      </c>
      <c r="N149" s="10">
        <v>35</v>
      </c>
      <c r="O149" s="10">
        <v>6.29</v>
      </c>
      <c r="P149" s="10">
        <v>29.58</v>
      </c>
      <c r="Q149" s="10">
        <f t="shared" si="12"/>
        <v>27.88</v>
      </c>
    </row>
    <row r="150" spans="1:17" x14ac:dyDescent="0.15">
      <c r="A150">
        <v>138</v>
      </c>
      <c r="B150" t="s">
        <v>3</v>
      </c>
      <c r="C150" t="s">
        <v>53</v>
      </c>
      <c r="D150" t="s">
        <v>125</v>
      </c>
      <c r="E150" t="s">
        <v>55</v>
      </c>
      <c r="F150" t="s">
        <v>126</v>
      </c>
      <c r="G150" s="3">
        <v>1.7</v>
      </c>
      <c r="H150" s="3" t="s">
        <v>12</v>
      </c>
      <c r="I150" s="19"/>
      <c r="J150" s="10">
        <v>50</v>
      </c>
      <c r="K150" t="s">
        <v>15</v>
      </c>
      <c r="L150" s="4">
        <v>45418</v>
      </c>
      <c r="M150">
        <f t="shared" si="13"/>
        <v>45418</v>
      </c>
      <c r="N150" s="10">
        <v>35</v>
      </c>
      <c r="O150" s="10">
        <v>7.99</v>
      </c>
      <c r="P150" s="10">
        <v>29.55</v>
      </c>
      <c r="Q150" s="10">
        <f t="shared" si="12"/>
        <v>27.85</v>
      </c>
    </row>
    <row r="151" spans="1:17" x14ac:dyDescent="0.15">
      <c r="A151">
        <v>139</v>
      </c>
      <c r="B151" t="s">
        <v>3</v>
      </c>
      <c r="C151" t="s">
        <v>61</v>
      </c>
      <c r="D151" t="s">
        <v>80</v>
      </c>
      <c r="E151" t="s">
        <v>25</v>
      </c>
      <c r="F151" t="s">
        <v>43</v>
      </c>
      <c r="G151" s="3">
        <v>1.7</v>
      </c>
      <c r="H151" s="3" t="s">
        <v>12</v>
      </c>
      <c r="I151" s="19"/>
      <c r="J151" s="10">
        <v>32</v>
      </c>
      <c r="K151" t="s">
        <v>15</v>
      </c>
      <c r="L151" s="4">
        <v>45418</v>
      </c>
      <c r="M151">
        <f t="shared" si="13"/>
        <v>45418</v>
      </c>
      <c r="N151" s="10">
        <v>20</v>
      </c>
      <c r="O151" s="10">
        <v>6.29</v>
      </c>
      <c r="P151" s="10">
        <v>16.62</v>
      </c>
      <c r="Q151" s="10">
        <f t="shared" si="12"/>
        <v>14.920000000000002</v>
      </c>
    </row>
    <row r="152" spans="1:17" x14ac:dyDescent="0.15">
      <c r="A152">
        <v>140</v>
      </c>
      <c r="B152" t="s">
        <v>19</v>
      </c>
      <c r="C152" t="s">
        <v>23</v>
      </c>
      <c r="D152" t="s">
        <v>35</v>
      </c>
      <c r="E152" t="s">
        <v>111</v>
      </c>
      <c r="F152" t="s">
        <v>29</v>
      </c>
      <c r="G152" s="3">
        <v>9</v>
      </c>
      <c r="H152" s="3" t="s">
        <v>33</v>
      </c>
      <c r="I152" s="19"/>
      <c r="J152" s="10">
        <v>40</v>
      </c>
      <c r="K152" t="s">
        <v>15</v>
      </c>
      <c r="L152" s="4">
        <v>45420</v>
      </c>
      <c r="M152">
        <f t="shared" si="13"/>
        <v>45420</v>
      </c>
      <c r="N152" s="10">
        <v>34</v>
      </c>
      <c r="O152" s="10">
        <v>10.99</v>
      </c>
      <c r="P152" s="10">
        <v>28.59</v>
      </c>
      <c r="Q152" s="10">
        <f t="shared" si="12"/>
        <v>19.59</v>
      </c>
    </row>
    <row r="153" spans="1:17" x14ac:dyDescent="0.15">
      <c r="A153">
        <v>141</v>
      </c>
      <c r="B153" t="s">
        <v>3</v>
      </c>
      <c r="C153" t="s">
        <v>34</v>
      </c>
      <c r="D153" t="s">
        <v>60</v>
      </c>
      <c r="E153" t="s">
        <v>25</v>
      </c>
      <c r="F153" t="s">
        <v>43</v>
      </c>
      <c r="G153" s="3">
        <v>1.7</v>
      </c>
      <c r="H153" s="3" t="s">
        <v>12</v>
      </c>
      <c r="I153" s="19"/>
      <c r="J153" s="10">
        <v>32</v>
      </c>
      <c r="K153" t="s">
        <v>15</v>
      </c>
      <c r="L153" s="4">
        <v>45420</v>
      </c>
      <c r="M153">
        <f t="shared" si="13"/>
        <v>45420</v>
      </c>
      <c r="N153" s="10">
        <v>29.5</v>
      </c>
      <c r="O153" s="10">
        <v>6.29</v>
      </c>
      <c r="P153" s="10">
        <v>24.84</v>
      </c>
      <c r="Q153" s="10">
        <f t="shared" si="12"/>
        <v>23.14</v>
      </c>
    </row>
    <row r="154" spans="1:17" x14ac:dyDescent="0.15">
      <c r="A154">
        <v>142</v>
      </c>
      <c r="B154" t="s">
        <v>3</v>
      </c>
      <c r="C154" t="s">
        <v>34</v>
      </c>
      <c r="D154" t="s">
        <v>35</v>
      </c>
      <c r="E154" t="s">
        <v>66</v>
      </c>
      <c r="F154" t="s">
        <v>109</v>
      </c>
      <c r="G154" s="3">
        <v>5</v>
      </c>
      <c r="H154" s="3" t="s">
        <v>78</v>
      </c>
      <c r="I154" s="19"/>
      <c r="J154" s="10">
        <v>35</v>
      </c>
      <c r="K154" t="s">
        <v>15</v>
      </c>
      <c r="L154" s="4">
        <v>45420</v>
      </c>
      <c r="M154">
        <f t="shared" si="13"/>
        <v>45420</v>
      </c>
      <c r="N154" s="10">
        <v>27</v>
      </c>
      <c r="O154" s="10">
        <v>6.29</v>
      </c>
      <c r="P154" s="10">
        <v>22.67</v>
      </c>
      <c r="Q154" s="10">
        <f t="shared" si="12"/>
        <v>17.670000000000002</v>
      </c>
    </row>
    <row r="155" spans="1:17" x14ac:dyDescent="0.15">
      <c r="A155">
        <v>143</v>
      </c>
      <c r="B155" t="s">
        <v>3</v>
      </c>
      <c r="C155" t="s">
        <v>34</v>
      </c>
      <c r="D155" t="s">
        <v>88</v>
      </c>
      <c r="E155" t="s">
        <v>10</v>
      </c>
      <c r="F155" t="s">
        <v>29</v>
      </c>
      <c r="G155" s="3">
        <v>8</v>
      </c>
      <c r="H155" s="3" t="s">
        <v>33</v>
      </c>
      <c r="I155" s="19"/>
      <c r="J155" s="10">
        <v>40</v>
      </c>
      <c r="K155" t="s">
        <v>15</v>
      </c>
      <c r="L155" s="4">
        <v>45420</v>
      </c>
      <c r="M155">
        <f t="shared" si="13"/>
        <v>45420</v>
      </c>
      <c r="N155" s="10">
        <v>30</v>
      </c>
      <c r="O155" s="10">
        <v>6.29</v>
      </c>
      <c r="P155" s="10">
        <v>25.27</v>
      </c>
      <c r="Q155" s="10">
        <f t="shared" si="12"/>
        <v>17.27</v>
      </c>
    </row>
    <row r="156" spans="1:17" x14ac:dyDescent="0.15">
      <c r="A156">
        <v>144</v>
      </c>
      <c r="B156" t="s">
        <v>3</v>
      </c>
      <c r="C156" t="s">
        <v>34</v>
      </c>
      <c r="D156" t="s">
        <v>88</v>
      </c>
      <c r="E156" t="s">
        <v>25</v>
      </c>
      <c r="F156" t="s">
        <v>43</v>
      </c>
      <c r="G156" s="3">
        <v>8</v>
      </c>
      <c r="H156" s="3" t="s">
        <v>33</v>
      </c>
      <c r="I156" s="19"/>
      <c r="J156" s="10">
        <v>35</v>
      </c>
      <c r="K156" t="s">
        <v>15</v>
      </c>
      <c r="L156" s="4">
        <v>45420</v>
      </c>
      <c r="M156">
        <f t="shared" si="13"/>
        <v>45420</v>
      </c>
      <c r="N156" s="10">
        <v>35</v>
      </c>
      <c r="O156" s="10">
        <v>6.29</v>
      </c>
      <c r="P156" s="10">
        <v>29.58</v>
      </c>
      <c r="Q156" s="10">
        <f t="shared" si="12"/>
        <v>21.58</v>
      </c>
    </row>
    <row r="157" spans="1:17" x14ac:dyDescent="0.15">
      <c r="A157">
        <v>145</v>
      </c>
      <c r="B157" t="s">
        <v>3</v>
      </c>
      <c r="C157" t="s">
        <v>61</v>
      </c>
      <c r="D157" t="s">
        <v>69</v>
      </c>
      <c r="E157" t="s">
        <v>25</v>
      </c>
      <c r="F157" t="s">
        <v>29</v>
      </c>
      <c r="G157" s="3">
        <v>8</v>
      </c>
      <c r="H157" s="3" t="s">
        <v>33</v>
      </c>
      <c r="I157" s="19"/>
      <c r="J157" s="10">
        <v>32</v>
      </c>
      <c r="K157" t="s">
        <v>15</v>
      </c>
      <c r="L157" s="4">
        <v>45421</v>
      </c>
      <c r="M157">
        <f t="shared" si="13"/>
        <v>45421</v>
      </c>
      <c r="N157" s="10">
        <v>27</v>
      </c>
      <c r="O157" s="10">
        <v>6.29</v>
      </c>
      <c r="P157" s="10">
        <v>22.67</v>
      </c>
      <c r="Q157" s="10">
        <f t="shared" si="12"/>
        <v>14.670000000000002</v>
      </c>
    </row>
    <row r="158" spans="1:17" x14ac:dyDescent="0.15">
      <c r="A158">
        <v>146</v>
      </c>
      <c r="B158" t="s">
        <v>3</v>
      </c>
      <c r="C158" t="s">
        <v>61</v>
      </c>
      <c r="D158" t="s">
        <v>41</v>
      </c>
      <c r="E158" t="s">
        <v>25</v>
      </c>
      <c r="F158" t="s">
        <v>43</v>
      </c>
      <c r="G158" s="3">
        <v>1.7</v>
      </c>
      <c r="H158" s="3" t="s">
        <v>12</v>
      </c>
      <c r="I158" s="19"/>
      <c r="J158" s="10">
        <v>30</v>
      </c>
      <c r="K158" t="s">
        <v>15</v>
      </c>
      <c r="L158" s="4">
        <v>45425</v>
      </c>
      <c r="M158">
        <f t="shared" si="13"/>
        <v>45425</v>
      </c>
      <c r="N158" s="10">
        <v>20</v>
      </c>
      <c r="O158" s="10">
        <v>6.29</v>
      </c>
      <c r="P158" s="10">
        <v>16.64</v>
      </c>
      <c r="Q158" s="10">
        <f t="shared" si="12"/>
        <v>14.940000000000001</v>
      </c>
    </row>
    <row r="159" spans="1:17" x14ac:dyDescent="0.15">
      <c r="A159">
        <v>147</v>
      </c>
      <c r="B159" t="s">
        <v>3</v>
      </c>
      <c r="C159" t="s">
        <v>127</v>
      </c>
      <c r="D159" t="s">
        <v>128</v>
      </c>
      <c r="E159" t="s">
        <v>25</v>
      </c>
      <c r="F159" s="15">
        <v>30</v>
      </c>
      <c r="G159" s="3">
        <v>14</v>
      </c>
      <c r="H159" s="3" t="s">
        <v>33</v>
      </c>
      <c r="I159" s="19"/>
      <c r="J159" s="10">
        <v>200</v>
      </c>
      <c r="K159" t="s">
        <v>15</v>
      </c>
      <c r="L159" s="4">
        <v>45425</v>
      </c>
      <c r="M159">
        <f t="shared" si="13"/>
        <v>45425</v>
      </c>
      <c r="N159" s="10">
        <v>170</v>
      </c>
      <c r="O159" s="10">
        <v>6.29</v>
      </c>
      <c r="P159" s="10">
        <v>146.30000000000001</v>
      </c>
      <c r="Q159" s="10">
        <f t="shared" si="12"/>
        <v>132.30000000000001</v>
      </c>
    </row>
    <row r="160" spans="1:17" x14ac:dyDescent="0.15">
      <c r="A160">
        <v>148</v>
      </c>
      <c r="B160" t="s">
        <v>3</v>
      </c>
      <c r="C160" t="s">
        <v>34</v>
      </c>
      <c r="D160" t="s">
        <v>35</v>
      </c>
      <c r="E160" t="s">
        <v>25</v>
      </c>
      <c r="F160" t="s">
        <v>30</v>
      </c>
      <c r="G160" s="3">
        <v>11</v>
      </c>
      <c r="H160" s="3" t="s">
        <v>33</v>
      </c>
      <c r="I160" s="19"/>
      <c r="J160" s="10">
        <v>55</v>
      </c>
      <c r="K160" t="s">
        <v>15</v>
      </c>
      <c r="L160" s="4">
        <v>45425</v>
      </c>
      <c r="M160">
        <f t="shared" si="13"/>
        <v>45425</v>
      </c>
      <c r="N160" s="10">
        <v>50</v>
      </c>
      <c r="O160" s="10">
        <v>6.29</v>
      </c>
      <c r="P160" s="10">
        <v>42.52</v>
      </c>
      <c r="Q160" s="10">
        <f t="shared" si="12"/>
        <v>31.520000000000003</v>
      </c>
    </row>
    <row r="161" spans="1:17" x14ac:dyDescent="0.15">
      <c r="A161">
        <v>149</v>
      </c>
      <c r="B161" t="s">
        <v>3</v>
      </c>
      <c r="C161" t="s">
        <v>34</v>
      </c>
      <c r="D161" t="s">
        <v>129</v>
      </c>
      <c r="E161" t="s">
        <v>25</v>
      </c>
      <c r="F161" t="s">
        <v>43</v>
      </c>
      <c r="G161" s="3">
        <v>5</v>
      </c>
      <c r="H161" s="3" t="s">
        <v>33</v>
      </c>
      <c r="I161" s="19"/>
      <c r="J161" s="10">
        <v>35</v>
      </c>
      <c r="K161" t="s">
        <v>15</v>
      </c>
      <c r="L161" s="4">
        <v>45426</v>
      </c>
      <c r="M161">
        <f t="shared" si="13"/>
        <v>45426</v>
      </c>
      <c r="N161" s="10">
        <v>25</v>
      </c>
      <c r="O161" s="10">
        <v>6.29</v>
      </c>
      <c r="P161" s="10">
        <v>20.97</v>
      </c>
      <c r="Q161" s="10">
        <f t="shared" si="12"/>
        <v>15.969999999999999</v>
      </c>
    </row>
    <row r="162" spans="1:17" x14ac:dyDescent="0.15">
      <c r="A162">
        <v>150</v>
      </c>
      <c r="B162" t="s">
        <v>3</v>
      </c>
      <c r="C162" t="s">
        <v>4</v>
      </c>
      <c r="D162" t="s">
        <v>79</v>
      </c>
      <c r="E162" t="s">
        <v>130</v>
      </c>
      <c r="F162" t="s">
        <v>131</v>
      </c>
      <c r="G162" s="3">
        <v>1.7</v>
      </c>
      <c r="H162" s="3" t="s">
        <v>12</v>
      </c>
      <c r="I162" s="19"/>
      <c r="J162" s="10">
        <v>15</v>
      </c>
      <c r="K162" t="s">
        <v>15</v>
      </c>
      <c r="L162" s="4">
        <v>45427</v>
      </c>
      <c r="M162">
        <f t="shared" si="13"/>
        <v>45427</v>
      </c>
      <c r="N162" s="10">
        <v>15</v>
      </c>
      <c r="O162" s="10">
        <v>6.29</v>
      </c>
      <c r="P162" s="10">
        <v>12.26</v>
      </c>
      <c r="Q162" s="10">
        <f t="shared" si="12"/>
        <v>10.56</v>
      </c>
    </row>
    <row r="163" spans="1:17" x14ac:dyDescent="0.15">
      <c r="A163">
        <v>151</v>
      </c>
      <c r="B163" t="s">
        <v>19</v>
      </c>
      <c r="C163" t="s">
        <v>23</v>
      </c>
      <c r="D163" t="s">
        <v>57</v>
      </c>
      <c r="E163" t="s">
        <v>92</v>
      </c>
      <c r="F163" t="s">
        <v>43</v>
      </c>
      <c r="G163" s="3">
        <v>5</v>
      </c>
      <c r="H163" s="3" t="s">
        <v>33</v>
      </c>
      <c r="I163" s="19"/>
      <c r="J163" s="10">
        <v>45</v>
      </c>
      <c r="K163" t="s">
        <v>15</v>
      </c>
      <c r="L163" s="4">
        <v>45427</v>
      </c>
      <c r="M163">
        <f t="shared" si="13"/>
        <v>45427</v>
      </c>
      <c r="N163" s="10">
        <v>30</v>
      </c>
      <c r="O163" s="10">
        <v>6.29</v>
      </c>
      <c r="P163" s="10">
        <v>25.19</v>
      </c>
      <c r="Q163" s="10">
        <f t="shared" si="12"/>
        <v>20.190000000000001</v>
      </c>
    </row>
    <row r="164" spans="1:17" x14ac:dyDescent="0.15">
      <c r="A164">
        <v>152</v>
      </c>
      <c r="B164" t="s">
        <v>19</v>
      </c>
      <c r="C164" t="s">
        <v>65</v>
      </c>
      <c r="D164" t="s">
        <v>49</v>
      </c>
      <c r="E164" t="s">
        <v>10</v>
      </c>
      <c r="F164" t="s">
        <v>48</v>
      </c>
      <c r="G164" s="3">
        <v>1.7</v>
      </c>
      <c r="H164" s="3" t="s">
        <v>12</v>
      </c>
      <c r="I164" s="19"/>
      <c r="J164" s="10">
        <v>26</v>
      </c>
      <c r="K164" t="s">
        <v>15</v>
      </c>
      <c r="L164" s="4">
        <v>45428</v>
      </c>
      <c r="M164">
        <f t="shared" si="13"/>
        <v>45428</v>
      </c>
      <c r="N164" s="10">
        <v>17</v>
      </c>
      <c r="O164" s="10">
        <v>6.29</v>
      </c>
      <c r="P164" s="10">
        <v>14.08</v>
      </c>
      <c r="Q164" s="10">
        <f t="shared" si="12"/>
        <v>12.38</v>
      </c>
    </row>
    <row r="165" spans="1:17" x14ac:dyDescent="0.15">
      <c r="A165">
        <v>153</v>
      </c>
      <c r="B165" t="s">
        <v>19</v>
      </c>
      <c r="C165" t="s">
        <v>102</v>
      </c>
      <c r="D165" t="s">
        <v>41</v>
      </c>
      <c r="E165" t="s">
        <v>66</v>
      </c>
      <c r="F165" t="s">
        <v>30</v>
      </c>
      <c r="G165" s="3">
        <v>6</v>
      </c>
      <c r="H165" s="3" t="s">
        <v>78</v>
      </c>
      <c r="I165" s="19"/>
      <c r="J165" s="10">
        <v>45</v>
      </c>
      <c r="K165" t="s">
        <v>15</v>
      </c>
      <c r="L165" s="4">
        <v>45429</v>
      </c>
      <c r="M165">
        <f t="shared" si="13"/>
        <v>45429</v>
      </c>
      <c r="N165" s="10">
        <v>45</v>
      </c>
      <c r="O165" s="10">
        <v>5.49</v>
      </c>
      <c r="P165" s="10">
        <v>38.26</v>
      </c>
      <c r="Q165" s="10">
        <f t="shared" si="12"/>
        <v>32.26</v>
      </c>
    </row>
    <row r="166" spans="1:17" x14ac:dyDescent="0.15">
      <c r="A166">
        <v>154</v>
      </c>
      <c r="B166" t="s">
        <v>19</v>
      </c>
      <c r="C166" t="s">
        <v>102</v>
      </c>
      <c r="D166" t="s">
        <v>35</v>
      </c>
      <c r="E166" t="s">
        <v>66</v>
      </c>
      <c r="F166" t="s">
        <v>30</v>
      </c>
      <c r="G166" s="3">
        <v>6</v>
      </c>
      <c r="H166" s="3" t="s">
        <v>78</v>
      </c>
      <c r="I166" s="19"/>
      <c r="J166" s="10">
        <v>40</v>
      </c>
      <c r="K166" t="s">
        <v>15</v>
      </c>
      <c r="L166" s="4">
        <v>45429</v>
      </c>
      <c r="M166">
        <f t="shared" si="13"/>
        <v>45429</v>
      </c>
      <c r="N166" s="10">
        <v>34</v>
      </c>
      <c r="O166" s="10">
        <v>5.49</v>
      </c>
      <c r="P166" s="10">
        <v>28.75</v>
      </c>
      <c r="Q166" s="10">
        <f t="shared" si="12"/>
        <v>22.75</v>
      </c>
    </row>
    <row r="167" spans="1:17" x14ac:dyDescent="0.15">
      <c r="A167">
        <v>155</v>
      </c>
      <c r="B167" t="s">
        <v>19</v>
      </c>
      <c r="C167" t="s">
        <v>23</v>
      </c>
      <c r="D167" t="s">
        <v>35</v>
      </c>
      <c r="E167" t="s">
        <v>10</v>
      </c>
      <c r="F167" t="s">
        <v>43</v>
      </c>
      <c r="G167" s="3">
        <v>8</v>
      </c>
      <c r="H167" s="3" t="s">
        <v>33</v>
      </c>
      <c r="I167" s="19"/>
      <c r="J167" s="10">
        <v>35</v>
      </c>
      <c r="K167" t="s">
        <v>15</v>
      </c>
      <c r="L167" s="4">
        <v>45429</v>
      </c>
      <c r="M167">
        <f t="shared" si="13"/>
        <v>45429</v>
      </c>
      <c r="N167" s="10">
        <v>26.3</v>
      </c>
      <c r="O167" s="10">
        <v>7.99</v>
      </c>
      <c r="P167" s="10">
        <v>22.01</v>
      </c>
      <c r="Q167" s="10">
        <f t="shared" si="12"/>
        <v>14.010000000000002</v>
      </c>
    </row>
    <row r="168" spans="1:17" x14ac:dyDescent="0.15">
      <c r="A168">
        <v>156</v>
      </c>
      <c r="B168" t="s">
        <v>3</v>
      </c>
      <c r="C168" t="s">
        <v>34</v>
      </c>
      <c r="D168" t="s">
        <v>132</v>
      </c>
      <c r="E168" t="s">
        <v>25</v>
      </c>
      <c r="F168" t="s">
        <v>43</v>
      </c>
      <c r="G168" s="3">
        <v>8</v>
      </c>
      <c r="H168" s="3" t="s">
        <v>33</v>
      </c>
      <c r="I168" s="19"/>
      <c r="J168" s="10">
        <v>35</v>
      </c>
      <c r="K168" t="s">
        <v>15</v>
      </c>
      <c r="L168" s="4">
        <v>45430</v>
      </c>
      <c r="M168">
        <f t="shared" si="13"/>
        <v>45430</v>
      </c>
      <c r="N168" s="10">
        <v>35</v>
      </c>
      <c r="O168" s="10">
        <v>6.29</v>
      </c>
      <c r="P168" s="10">
        <v>29.6</v>
      </c>
      <c r="Q168" s="10">
        <f t="shared" si="12"/>
        <v>21.6</v>
      </c>
    </row>
    <row r="169" spans="1:17" x14ac:dyDescent="0.15">
      <c r="A169">
        <v>157</v>
      </c>
      <c r="B169" t="s">
        <v>3</v>
      </c>
      <c r="C169" t="s">
        <v>34</v>
      </c>
      <c r="D169" t="s">
        <v>41</v>
      </c>
      <c r="E169" t="s">
        <v>25</v>
      </c>
      <c r="F169" t="s">
        <v>29</v>
      </c>
      <c r="G169" s="3">
        <v>8</v>
      </c>
      <c r="H169" s="3" t="s">
        <v>78</v>
      </c>
      <c r="I169" s="19"/>
      <c r="J169" s="10">
        <v>40</v>
      </c>
      <c r="K169" t="s">
        <v>15</v>
      </c>
      <c r="L169" s="4">
        <v>45430</v>
      </c>
      <c r="M169">
        <f t="shared" si="13"/>
        <v>45430</v>
      </c>
      <c r="N169" s="10">
        <v>34</v>
      </c>
      <c r="O169" s="10">
        <v>6.29</v>
      </c>
      <c r="P169" s="10">
        <v>28.75</v>
      </c>
      <c r="Q169" s="10">
        <f t="shared" si="12"/>
        <v>20.75</v>
      </c>
    </row>
    <row r="170" spans="1:17" x14ac:dyDescent="0.15">
      <c r="A170">
        <v>158</v>
      </c>
      <c r="B170" t="s">
        <v>3</v>
      </c>
      <c r="C170" t="s">
        <v>34</v>
      </c>
      <c r="D170" t="s">
        <v>41</v>
      </c>
      <c r="E170" t="s">
        <v>25</v>
      </c>
      <c r="F170" t="s">
        <v>29</v>
      </c>
      <c r="G170" s="3">
        <v>8</v>
      </c>
      <c r="H170" s="3" t="s">
        <v>33</v>
      </c>
      <c r="I170" s="19"/>
      <c r="J170" s="10">
        <v>35</v>
      </c>
      <c r="K170" t="s">
        <v>15</v>
      </c>
      <c r="L170" s="4">
        <v>45430</v>
      </c>
      <c r="M170">
        <f t="shared" si="13"/>
        <v>45430</v>
      </c>
      <c r="N170" s="10">
        <v>29.75</v>
      </c>
      <c r="O170" s="10">
        <v>6.29</v>
      </c>
      <c r="P170" s="10">
        <v>25.05</v>
      </c>
      <c r="Q170" s="10">
        <f t="shared" si="12"/>
        <v>17.05</v>
      </c>
    </row>
    <row r="171" spans="1:17" x14ac:dyDescent="0.15">
      <c r="A171">
        <v>159</v>
      </c>
      <c r="B171" t="s">
        <v>3</v>
      </c>
      <c r="C171" t="s">
        <v>61</v>
      </c>
      <c r="D171" t="s">
        <v>80</v>
      </c>
      <c r="E171" t="s">
        <v>92</v>
      </c>
      <c r="F171" t="s">
        <v>29</v>
      </c>
      <c r="G171" s="3">
        <v>7</v>
      </c>
      <c r="H171" s="3" t="s">
        <v>133</v>
      </c>
      <c r="I171" s="19"/>
      <c r="J171" s="10">
        <v>32</v>
      </c>
      <c r="K171" t="s">
        <v>15</v>
      </c>
      <c r="L171" s="4">
        <v>45431</v>
      </c>
      <c r="M171">
        <f t="shared" ref="M171:M202" si="14">L171-I171</f>
        <v>45431</v>
      </c>
      <c r="N171" s="10">
        <v>24</v>
      </c>
      <c r="O171" s="10">
        <v>6.29</v>
      </c>
      <c r="P171" s="10">
        <v>20.149999999999999</v>
      </c>
      <c r="Q171" s="10">
        <f t="shared" si="12"/>
        <v>13.149999999999999</v>
      </c>
    </row>
    <row r="172" spans="1:17" x14ac:dyDescent="0.15">
      <c r="A172">
        <v>160</v>
      </c>
      <c r="B172" t="s">
        <v>3</v>
      </c>
      <c r="C172" t="s">
        <v>34</v>
      </c>
      <c r="D172" t="s">
        <v>41</v>
      </c>
      <c r="E172" t="s">
        <v>92</v>
      </c>
      <c r="F172" t="s">
        <v>29</v>
      </c>
      <c r="G172" s="3">
        <v>8</v>
      </c>
      <c r="H172" s="3" t="s">
        <v>78</v>
      </c>
      <c r="I172" s="19"/>
      <c r="J172" s="10">
        <v>35</v>
      </c>
      <c r="K172" t="s">
        <v>15</v>
      </c>
      <c r="L172" s="4">
        <v>45431</v>
      </c>
      <c r="M172">
        <f t="shared" si="14"/>
        <v>45431</v>
      </c>
      <c r="N172" s="10">
        <v>31</v>
      </c>
      <c r="O172" s="10">
        <v>6.29</v>
      </c>
      <c r="P172" s="10">
        <v>26.22</v>
      </c>
      <c r="Q172" s="10">
        <f t="shared" si="12"/>
        <v>18.22</v>
      </c>
    </row>
    <row r="173" spans="1:17" x14ac:dyDescent="0.15">
      <c r="A173">
        <v>161</v>
      </c>
      <c r="B173" t="s">
        <v>107</v>
      </c>
      <c r="C173" t="s">
        <v>72</v>
      </c>
      <c r="D173" t="s">
        <v>134</v>
      </c>
      <c r="E173" t="s">
        <v>55</v>
      </c>
      <c r="F173" s="15">
        <v>12</v>
      </c>
      <c r="G173" s="3">
        <v>7</v>
      </c>
      <c r="H173" s="3" t="s">
        <v>33</v>
      </c>
      <c r="I173" s="19"/>
      <c r="J173" s="10">
        <v>85</v>
      </c>
      <c r="K173" t="s">
        <v>15</v>
      </c>
      <c r="L173" s="4">
        <v>45432</v>
      </c>
      <c r="M173">
        <f t="shared" si="14"/>
        <v>45432</v>
      </c>
      <c r="N173" s="10">
        <v>70</v>
      </c>
      <c r="O173" s="10">
        <v>10.99</v>
      </c>
      <c r="P173" s="10">
        <v>59.88</v>
      </c>
      <c r="Q173" s="10">
        <f t="shared" si="12"/>
        <v>52.88</v>
      </c>
    </row>
    <row r="174" spans="1:17" x14ac:dyDescent="0.15">
      <c r="A174">
        <v>162</v>
      </c>
      <c r="B174" t="s">
        <v>3</v>
      </c>
      <c r="C174" t="s">
        <v>53</v>
      </c>
      <c r="D174" t="s">
        <v>54</v>
      </c>
      <c r="E174" t="s">
        <v>55</v>
      </c>
      <c r="F174" t="s">
        <v>135</v>
      </c>
      <c r="G174" s="3">
        <v>1.7</v>
      </c>
      <c r="H174" s="3" t="s">
        <v>12</v>
      </c>
      <c r="I174" s="19"/>
      <c r="J174" s="10">
        <v>26</v>
      </c>
      <c r="K174" t="s">
        <v>15</v>
      </c>
      <c r="L174" s="4">
        <v>45432</v>
      </c>
      <c r="M174">
        <f t="shared" si="14"/>
        <v>45432</v>
      </c>
      <c r="N174" s="10">
        <v>20</v>
      </c>
      <c r="O174" s="10">
        <v>7.99</v>
      </c>
      <c r="P174" s="10">
        <v>15.63</v>
      </c>
      <c r="Q174" s="10">
        <f t="shared" si="12"/>
        <v>13.930000000000001</v>
      </c>
    </row>
    <row r="175" spans="1:17" x14ac:dyDescent="0.15">
      <c r="A175">
        <v>163</v>
      </c>
      <c r="B175" t="s">
        <v>19</v>
      </c>
      <c r="C175" t="s">
        <v>31</v>
      </c>
      <c r="D175" t="s">
        <v>143</v>
      </c>
      <c r="E175" t="s">
        <v>144</v>
      </c>
      <c r="F175" t="s">
        <v>30</v>
      </c>
      <c r="G175" s="3">
        <v>1.7</v>
      </c>
      <c r="H175" s="3" t="s">
        <v>12</v>
      </c>
      <c r="I175" s="19"/>
      <c r="J175" s="10">
        <v>22</v>
      </c>
      <c r="K175" t="s">
        <v>15</v>
      </c>
      <c r="L175" s="4">
        <v>45435</v>
      </c>
      <c r="M175">
        <f t="shared" si="14"/>
        <v>45435</v>
      </c>
      <c r="N175" s="10">
        <v>22</v>
      </c>
      <c r="O175" s="10">
        <v>6.29</v>
      </c>
      <c r="P175" s="10">
        <v>18.350000000000001</v>
      </c>
      <c r="Q175" s="10">
        <f t="shared" si="12"/>
        <v>16.650000000000002</v>
      </c>
    </row>
    <row r="176" spans="1:17" x14ac:dyDescent="0.15">
      <c r="A176">
        <v>164</v>
      </c>
      <c r="B176" t="s">
        <v>3</v>
      </c>
      <c r="C176" t="s">
        <v>34</v>
      </c>
      <c r="D176" t="s">
        <v>35</v>
      </c>
      <c r="E176" t="s">
        <v>10</v>
      </c>
      <c r="F176" t="s">
        <v>43</v>
      </c>
      <c r="G176" s="3">
        <v>11</v>
      </c>
      <c r="H176" s="3" t="s">
        <v>33</v>
      </c>
      <c r="I176" s="19"/>
      <c r="J176" s="10">
        <v>38</v>
      </c>
      <c r="K176" t="s">
        <v>15</v>
      </c>
      <c r="L176" s="4">
        <v>45436</v>
      </c>
      <c r="M176">
        <f t="shared" si="14"/>
        <v>45436</v>
      </c>
      <c r="N176" s="10">
        <v>38</v>
      </c>
      <c r="O176" s="10">
        <v>6.29</v>
      </c>
      <c r="P176" s="10">
        <v>32.22</v>
      </c>
      <c r="Q176" s="10">
        <f t="shared" si="12"/>
        <v>21.22</v>
      </c>
    </row>
    <row r="177" spans="1:17" x14ac:dyDescent="0.15">
      <c r="A177">
        <v>165</v>
      </c>
      <c r="B177" t="s">
        <v>3</v>
      </c>
      <c r="C177" t="s">
        <v>34</v>
      </c>
      <c r="D177" t="s">
        <v>60</v>
      </c>
      <c r="E177" t="s">
        <v>10</v>
      </c>
      <c r="F177" t="s">
        <v>30</v>
      </c>
      <c r="G177" s="3">
        <v>8</v>
      </c>
      <c r="H177" s="3" t="s">
        <v>33</v>
      </c>
      <c r="I177" s="19"/>
      <c r="J177" s="10">
        <v>32</v>
      </c>
      <c r="K177" t="s">
        <v>15</v>
      </c>
      <c r="L177" s="4">
        <v>45437</v>
      </c>
      <c r="M177">
        <f t="shared" si="14"/>
        <v>45437</v>
      </c>
      <c r="N177" s="10">
        <v>32</v>
      </c>
      <c r="O177" s="10">
        <v>6.29</v>
      </c>
      <c r="P177" s="10">
        <v>26.99</v>
      </c>
      <c r="Q177" s="10">
        <f t="shared" si="12"/>
        <v>18.989999999999998</v>
      </c>
    </row>
    <row r="178" spans="1:17" x14ac:dyDescent="0.15">
      <c r="A178">
        <v>166</v>
      </c>
      <c r="B178" t="s">
        <v>19</v>
      </c>
      <c r="C178" t="s">
        <v>20</v>
      </c>
      <c r="D178" t="s">
        <v>145</v>
      </c>
      <c r="E178" t="s">
        <v>10</v>
      </c>
      <c r="F178" t="s">
        <v>43</v>
      </c>
      <c r="G178" s="3">
        <v>6</v>
      </c>
      <c r="H178" s="3" t="s">
        <v>78</v>
      </c>
      <c r="I178" s="19"/>
      <c r="J178" s="10">
        <v>30</v>
      </c>
      <c r="K178" t="s">
        <v>15</v>
      </c>
      <c r="L178" s="4">
        <v>45438</v>
      </c>
      <c r="M178">
        <f t="shared" si="14"/>
        <v>45438</v>
      </c>
      <c r="N178" s="10">
        <v>25.5</v>
      </c>
      <c r="O178" s="10">
        <v>5.49</v>
      </c>
      <c r="P178" s="10">
        <v>21.39</v>
      </c>
      <c r="Q178" s="10">
        <f t="shared" si="12"/>
        <v>15.39</v>
      </c>
    </row>
    <row r="179" spans="1:17" x14ac:dyDescent="0.15">
      <c r="A179">
        <v>167</v>
      </c>
      <c r="B179" t="s">
        <v>3</v>
      </c>
      <c r="C179" t="s">
        <v>34</v>
      </c>
      <c r="D179" t="s">
        <v>84</v>
      </c>
      <c r="E179" t="s">
        <v>25</v>
      </c>
      <c r="F179" t="s">
        <v>43</v>
      </c>
      <c r="G179" s="3">
        <v>1.7</v>
      </c>
      <c r="H179" s="3" t="s">
        <v>12</v>
      </c>
      <c r="I179" s="19"/>
      <c r="J179" s="10">
        <v>32</v>
      </c>
      <c r="K179" t="s">
        <v>15</v>
      </c>
      <c r="L179" s="4">
        <v>45439</v>
      </c>
      <c r="M179">
        <f t="shared" si="14"/>
        <v>45439</v>
      </c>
      <c r="N179" s="10">
        <v>25.6</v>
      </c>
      <c r="O179" s="10">
        <v>6.29</v>
      </c>
      <c r="P179" s="10">
        <v>21.45</v>
      </c>
      <c r="Q179" s="10">
        <f t="shared" si="12"/>
        <v>19.75</v>
      </c>
    </row>
    <row r="180" spans="1:17" x14ac:dyDescent="0.15">
      <c r="A180">
        <v>168</v>
      </c>
      <c r="B180" t="s">
        <v>3</v>
      </c>
      <c r="C180" t="s">
        <v>53</v>
      </c>
      <c r="D180" t="s">
        <v>146</v>
      </c>
      <c r="E180" t="s">
        <v>10</v>
      </c>
      <c r="F180" t="s">
        <v>147</v>
      </c>
      <c r="G180" s="3">
        <v>13</v>
      </c>
      <c r="H180" s="3" t="s">
        <v>33</v>
      </c>
      <c r="I180" s="19"/>
      <c r="J180" s="10">
        <v>40</v>
      </c>
      <c r="K180" t="s">
        <v>15</v>
      </c>
      <c r="L180" s="4">
        <v>45439</v>
      </c>
      <c r="M180">
        <f t="shared" si="14"/>
        <v>45439</v>
      </c>
      <c r="N180" s="10">
        <v>40</v>
      </c>
      <c r="O180" s="10">
        <v>7.99</v>
      </c>
      <c r="P180" s="10">
        <v>33.82</v>
      </c>
      <c r="Q180" s="10">
        <f t="shared" si="12"/>
        <v>20.82</v>
      </c>
    </row>
    <row r="181" spans="1:17" x14ac:dyDescent="0.15">
      <c r="A181">
        <v>169</v>
      </c>
      <c r="B181" t="s">
        <v>3</v>
      </c>
      <c r="C181" t="s">
        <v>34</v>
      </c>
      <c r="D181" t="s">
        <v>41</v>
      </c>
      <c r="E181" t="s">
        <v>92</v>
      </c>
      <c r="F181" t="s">
        <v>43</v>
      </c>
      <c r="G181" s="3">
        <v>11</v>
      </c>
      <c r="H181" s="3" t="s">
        <v>33</v>
      </c>
      <c r="I181" s="19"/>
      <c r="J181" s="10">
        <v>50</v>
      </c>
      <c r="K181" t="s">
        <v>15</v>
      </c>
      <c r="L181" s="4">
        <v>45439</v>
      </c>
      <c r="M181">
        <f t="shared" si="14"/>
        <v>45439</v>
      </c>
      <c r="N181" s="10">
        <v>45</v>
      </c>
      <c r="O181" s="10">
        <v>6.29</v>
      </c>
      <c r="P181" s="10">
        <v>38.22</v>
      </c>
      <c r="Q181" s="10">
        <f t="shared" si="12"/>
        <v>27.22</v>
      </c>
    </row>
    <row r="182" spans="1:17" x14ac:dyDescent="0.15">
      <c r="A182">
        <v>170</v>
      </c>
      <c r="B182" t="s">
        <v>3</v>
      </c>
      <c r="C182" t="s">
        <v>61</v>
      </c>
      <c r="D182" t="s">
        <v>64</v>
      </c>
      <c r="E182" t="s">
        <v>66</v>
      </c>
      <c r="F182" t="s">
        <v>43</v>
      </c>
      <c r="G182" s="3">
        <v>8</v>
      </c>
      <c r="H182" s="3" t="s">
        <v>133</v>
      </c>
      <c r="I182" s="19"/>
      <c r="J182" s="10">
        <v>35</v>
      </c>
      <c r="K182" t="s">
        <v>15</v>
      </c>
      <c r="L182" s="4">
        <v>45439</v>
      </c>
      <c r="M182">
        <f t="shared" si="14"/>
        <v>45439</v>
      </c>
      <c r="N182" s="10">
        <v>35</v>
      </c>
      <c r="O182" s="10">
        <v>6.29</v>
      </c>
      <c r="P182" s="10">
        <v>29.58</v>
      </c>
      <c r="Q182" s="10">
        <f t="shared" si="12"/>
        <v>21.58</v>
      </c>
    </row>
    <row r="183" spans="1:17" x14ac:dyDescent="0.15">
      <c r="A183">
        <v>171</v>
      </c>
      <c r="B183" t="s">
        <v>19</v>
      </c>
      <c r="C183" t="s">
        <v>20</v>
      </c>
      <c r="D183" t="s">
        <v>120</v>
      </c>
      <c r="E183" t="s">
        <v>10</v>
      </c>
      <c r="F183" t="s">
        <v>30</v>
      </c>
      <c r="G183" s="3">
        <v>4</v>
      </c>
      <c r="H183" s="3" t="s">
        <v>133</v>
      </c>
      <c r="I183" s="19"/>
      <c r="J183" s="10">
        <v>20</v>
      </c>
      <c r="K183" t="s">
        <v>15</v>
      </c>
      <c r="L183" s="4">
        <v>45440</v>
      </c>
      <c r="M183">
        <f t="shared" si="14"/>
        <v>45440</v>
      </c>
      <c r="N183" s="10">
        <v>15</v>
      </c>
      <c r="O183" s="10">
        <v>5.49</v>
      </c>
      <c r="P183" s="10">
        <v>12.32</v>
      </c>
      <c r="Q183" s="10">
        <f t="shared" si="12"/>
        <v>8.32</v>
      </c>
    </row>
    <row r="184" spans="1:17" x14ac:dyDescent="0.15">
      <c r="A184">
        <v>172</v>
      </c>
      <c r="B184" t="s">
        <v>3</v>
      </c>
      <c r="C184" t="s">
        <v>61</v>
      </c>
      <c r="D184" t="s">
        <v>80</v>
      </c>
      <c r="E184" t="s">
        <v>92</v>
      </c>
      <c r="F184" t="s">
        <v>90</v>
      </c>
      <c r="G184" s="3">
        <v>5</v>
      </c>
      <c r="H184" s="3" t="s">
        <v>133</v>
      </c>
      <c r="I184" s="19"/>
      <c r="J184" s="10">
        <v>32</v>
      </c>
      <c r="K184" t="s">
        <v>15</v>
      </c>
      <c r="L184" s="4">
        <v>45440</v>
      </c>
      <c r="M184">
        <f t="shared" si="14"/>
        <v>45440</v>
      </c>
      <c r="N184" s="10">
        <v>25</v>
      </c>
      <c r="O184" s="10">
        <v>6.29</v>
      </c>
      <c r="P184" s="10">
        <v>20.94</v>
      </c>
      <c r="Q184" s="10">
        <f t="shared" si="12"/>
        <v>15.940000000000001</v>
      </c>
    </row>
    <row r="185" spans="1:17" x14ac:dyDescent="0.15">
      <c r="A185">
        <v>173</v>
      </c>
      <c r="B185" t="s">
        <v>3</v>
      </c>
      <c r="C185" t="s">
        <v>34</v>
      </c>
      <c r="D185" t="s">
        <v>41</v>
      </c>
      <c r="E185" t="s">
        <v>92</v>
      </c>
      <c r="F185" t="s">
        <v>43</v>
      </c>
      <c r="G185" s="3">
        <v>11</v>
      </c>
      <c r="H185" s="3" t="s">
        <v>33</v>
      </c>
      <c r="I185" s="19"/>
      <c r="J185" s="10">
        <v>35</v>
      </c>
      <c r="K185" t="s">
        <v>15</v>
      </c>
      <c r="L185" s="4">
        <v>45440</v>
      </c>
      <c r="M185">
        <f t="shared" si="14"/>
        <v>45440</v>
      </c>
      <c r="N185" s="10">
        <v>35</v>
      </c>
      <c r="O185" s="10">
        <v>6.29</v>
      </c>
      <c r="P185" s="10">
        <v>29.58</v>
      </c>
      <c r="Q185" s="10">
        <f t="shared" si="12"/>
        <v>18.579999999999998</v>
      </c>
    </row>
    <row r="186" spans="1:17" x14ac:dyDescent="0.15">
      <c r="A186">
        <v>174</v>
      </c>
      <c r="B186" t="s">
        <v>3</v>
      </c>
      <c r="C186" t="s">
        <v>34</v>
      </c>
      <c r="D186" t="s">
        <v>148</v>
      </c>
      <c r="E186" t="s">
        <v>10</v>
      </c>
      <c r="F186" t="s">
        <v>29</v>
      </c>
      <c r="G186" s="3">
        <v>5</v>
      </c>
      <c r="H186" s="3" t="s">
        <v>78</v>
      </c>
      <c r="I186" s="19"/>
      <c r="J186" s="10">
        <v>35</v>
      </c>
      <c r="K186" t="s">
        <v>15</v>
      </c>
      <c r="L186" s="4">
        <v>45441</v>
      </c>
      <c r="M186">
        <f t="shared" si="14"/>
        <v>45441</v>
      </c>
      <c r="N186" s="10">
        <v>35</v>
      </c>
      <c r="O186" s="10">
        <v>5.49</v>
      </c>
      <c r="P186" s="10">
        <v>29.63</v>
      </c>
      <c r="Q186" s="10">
        <f t="shared" si="12"/>
        <v>24.63</v>
      </c>
    </row>
    <row r="187" spans="1:17" x14ac:dyDescent="0.15">
      <c r="A187">
        <v>175</v>
      </c>
      <c r="B187" t="s">
        <v>3</v>
      </c>
      <c r="C187" t="s">
        <v>34</v>
      </c>
      <c r="D187" t="s">
        <v>41</v>
      </c>
      <c r="E187" t="s">
        <v>25</v>
      </c>
      <c r="F187" t="s">
        <v>30</v>
      </c>
      <c r="G187" s="3">
        <v>8</v>
      </c>
      <c r="H187" s="3" t="s">
        <v>33</v>
      </c>
      <c r="I187" s="19"/>
      <c r="J187" s="10">
        <v>38</v>
      </c>
      <c r="K187" t="s">
        <v>15</v>
      </c>
      <c r="L187" s="4">
        <v>45442</v>
      </c>
      <c r="M187">
        <f t="shared" si="14"/>
        <v>45442</v>
      </c>
      <c r="N187" s="10">
        <v>35</v>
      </c>
      <c r="O187" s="10">
        <v>6.29</v>
      </c>
      <c r="P187" s="10">
        <v>29.59</v>
      </c>
      <c r="Q187" s="10">
        <f t="shared" si="12"/>
        <v>21.59</v>
      </c>
    </row>
    <row r="188" spans="1:17" x14ac:dyDescent="0.15">
      <c r="A188">
        <v>176</v>
      </c>
      <c r="B188" t="s">
        <v>3</v>
      </c>
      <c r="C188" t="s">
        <v>34</v>
      </c>
      <c r="D188" t="s">
        <v>60</v>
      </c>
      <c r="E188" t="s">
        <v>25</v>
      </c>
      <c r="F188" t="s">
        <v>48</v>
      </c>
      <c r="G188" s="3">
        <v>1.7</v>
      </c>
      <c r="H188" s="3" t="s">
        <v>12</v>
      </c>
      <c r="I188" s="19"/>
      <c r="J188" s="10">
        <v>30</v>
      </c>
      <c r="K188" t="s">
        <v>15</v>
      </c>
      <c r="L188" s="4">
        <v>45444</v>
      </c>
      <c r="M188">
        <f t="shared" si="14"/>
        <v>45444</v>
      </c>
      <c r="N188" s="10">
        <v>16</v>
      </c>
      <c r="O188" s="10">
        <v>6.29</v>
      </c>
      <c r="P188" s="10">
        <v>13.16</v>
      </c>
      <c r="Q188" s="10">
        <f t="shared" si="12"/>
        <v>11.46</v>
      </c>
    </row>
    <row r="189" spans="1:17" x14ac:dyDescent="0.15">
      <c r="A189">
        <v>177</v>
      </c>
      <c r="B189" t="s">
        <v>3</v>
      </c>
      <c r="C189" t="s">
        <v>61</v>
      </c>
      <c r="D189" t="s">
        <v>80</v>
      </c>
      <c r="E189" t="s">
        <v>25</v>
      </c>
      <c r="F189" t="s">
        <v>30</v>
      </c>
      <c r="G189" s="3">
        <v>1.7</v>
      </c>
      <c r="H189" s="3" t="s">
        <v>12</v>
      </c>
      <c r="I189" s="19"/>
      <c r="J189" s="10">
        <v>32</v>
      </c>
      <c r="K189" t="s">
        <v>15</v>
      </c>
      <c r="L189" s="4">
        <v>45445</v>
      </c>
      <c r="M189">
        <f t="shared" si="14"/>
        <v>45445</v>
      </c>
      <c r="N189" s="10">
        <v>21</v>
      </c>
      <c r="O189" s="10">
        <v>6.29</v>
      </c>
      <c r="P189" s="10">
        <v>17.55</v>
      </c>
      <c r="Q189" s="10">
        <f t="shared" si="12"/>
        <v>15.850000000000001</v>
      </c>
    </row>
    <row r="190" spans="1:17" x14ac:dyDescent="0.15">
      <c r="A190">
        <v>178</v>
      </c>
      <c r="B190" t="s">
        <v>3</v>
      </c>
      <c r="C190" t="s">
        <v>34</v>
      </c>
      <c r="D190" t="s">
        <v>35</v>
      </c>
      <c r="E190" t="s">
        <v>10</v>
      </c>
      <c r="F190" t="s">
        <v>43</v>
      </c>
      <c r="G190" s="3">
        <v>11</v>
      </c>
      <c r="H190" s="3" t="s">
        <v>33</v>
      </c>
      <c r="I190" s="19"/>
      <c r="J190" s="10">
        <v>70</v>
      </c>
      <c r="K190" t="s">
        <v>15</v>
      </c>
      <c r="L190" s="4">
        <v>45447</v>
      </c>
      <c r="M190">
        <f t="shared" si="14"/>
        <v>45447</v>
      </c>
      <c r="N190" s="10">
        <v>43.4</v>
      </c>
      <c r="O190" s="10">
        <v>6.29</v>
      </c>
      <c r="P190" s="10">
        <v>36.83</v>
      </c>
      <c r="Q190" s="10">
        <f t="shared" si="12"/>
        <v>25.83</v>
      </c>
    </row>
    <row r="191" spans="1:17" x14ac:dyDescent="0.15">
      <c r="A191">
        <v>179</v>
      </c>
      <c r="B191" t="s">
        <v>3</v>
      </c>
      <c r="C191" t="s">
        <v>34</v>
      </c>
      <c r="D191" t="s">
        <v>35</v>
      </c>
      <c r="E191" t="s">
        <v>92</v>
      </c>
      <c r="F191" t="s">
        <v>30</v>
      </c>
      <c r="G191" s="3">
        <v>6</v>
      </c>
      <c r="H191" s="3" t="s">
        <v>133</v>
      </c>
      <c r="I191" s="19"/>
      <c r="J191" s="10">
        <v>38</v>
      </c>
      <c r="K191" t="s">
        <v>15</v>
      </c>
      <c r="L191" s="4">
        <v>45449</v>
      </c>
      <c r="M191">
        <f t="shared" si="14"/>
        <v>45449</v>
      </c>
      <c r="N191" s="10">
        <v>33.1</v>
      </c>
      <c r="O191" s="10">
        <v>6.29</v>
      </c>
      <c r="P191" s="10">
        <v>27.93</v>
      </c>
      <c r="Q191" s="10">
        <f t="shared" si="12"/>
        <v>21.93</v>
      </c>
    </row>
    <row r="192" spans="1:17" x14ac:dyDescent="0.15">
      <c r="A192">
        <v>180</v>
      </c>
      <c r="B192" t="s">
        <v>107</v>
      </c>
      <c r="C192" t="s">
        <v>72</v>
      </c>
      <c r="D192" t="s">
        <v>35</v>
      </c>
      <c r="E192" t="s">
        <v>149</v>
      </c>
      <c r="F192" s="15">
        <v>8.5</v>
      </c>
      <c r="G192" s="3">
        <v>3</v>
      </c>
      <c r="H192" s="3" t="s">
        <v>12</v>
      </c>
      <c r="I192" s="19"/>
      <c r="J192" s="10">
        <v>30</v>
      </c>
      <c r="K192" t="s">
        <v>15</v>
      </c>
      <c r="L192" s="4">
        <v>45449</v>
      </c>
      <c r="M192">
        <f t="shared" si="14"/>
        <v>45449</v>
      </c>
      <c r="N192" s="10">
        <v>24</v>
      </c>
      <c r="O192" s="10">
        <v>10.99</v>
      </c>
      <c r="P192" s="10">
        <v>19.920000000000002</v>
      </c>
      <c r="Q192" s="10">
        <f t="shared" si="12"/>
        <v>16.920000000000002</v>
      </c>
    </row>
    <row r="193" spans="1:17" x14ac:dyDescent="0.15">
      <c r="A193">
        <v>181</v>
      </c>
      <c r="B193" t="s">
        <v>3</v>
      </c>
      <c r="C193" t="s">
        <v>34</v>
      </c>
      <c r="D193" t="s">
        <v>35</v>
      </c>
      <c r="E193" t="s">
        <v>55</v>
      </c>
      <c r="F193" t="s">
        <v>48</v>
      </c>
      <c r="G193" s="3">
        <v>6</v>
      </c>
      <c r="H193" s="3" t="s">
        <v>78</v>
      </c>
      <c r="I193" s="19"/>
      <c r="J193" s="10">
        <v>32</v>
      </c>
      <c r="K193" t="s">
        <v>15</v>
      </c>
      <c r="L193" s="4">
        <v>45449</v>
      </c>
      <c r="M193">
        <f t="shared" si="14"/>
        <v>45449</v>
      </c>
      <c r="N193" s="10">
        <v>25</v>
      </c>
      <c r="O193" s="10">
        <v>6.29</v>
      </c>
      <c r="P193" s="10">
        <v>20.95</v>
      </c>
      <c r="Q193" s="10">
        <f t="shared" si="12"/>
        <v>14.95</v>
      </c>
    </row>
    <row r="194" spans="1:17" x14ac:dyDescent="0.15">
      <c r="A194">
        <v>182</v>
      </c>
      <c r="B194" t="s">
        <v>3</v>
      </c>
      <c r="C194" t="s">
        <v>34</v>
      </c>
      <c r="D194" t="s">
        <v>122</v>
      </c>
      <c r="E194" t="s">
        <v>10</v>
      </c>
      <c r="F194" t="s">
        <v>30</v>
      </c>
      <c r="G194" s="3">
        <v>8</v>
      </c>
      <c r="H194" s="3" t="s">
        <v>33</v>
      </c>
      <c r="I194" s="19"/>
      <c r="J194" s="10">
        <v>38</v>
      </c>
      <c r="K194" t="s">
        <v>15</v>
      </c>
      <c r="L194" s="4">
        <v>45450</v>
      </c>
      <c r="M194">
        <f t="shared" si="14"/>
        <v>45450</v>
      </c>
      <c r="N194" s="10">
        <v>32</v>
      </c>
      <c r="O194" s="10">
        <v>6.29</v>
      </c>
      <c r="P194" s="10">
        <v>27</v>
      </c>
      <c r="Q194" s="10">
        <f t="shared" si="12"/>
        <v>19</v>
      </c>
    </row>
    <row r="195" spans="1:17" x14ac:dyDescent="0.15">
      <c r="A195">
        <v>183</v>
      </c>
      <c r="B195" t="s">
        <v>3</v>
      </c>
      <c r="C195" t="s">
        <v>34</v>
      </c>
      <c r="D195" t="s">
        <v>41</v>
      </c>
      <c r="E195" t="s">
        <v>92</v>
      </c>
      <c r="F195" t="s">
        <v>30</v>
      </c>
      <c r="G195" s="3">
        <v>1.7</v>
      </c>
      <c r="H195" s="3" t="s">
        <v>12</v>
      </c>
      <c r="I195" s="19"/>
      <c r="J195" s="10">
        <v>42</v>
      </c>
      <c r="K195" t="s">
        <v>15</v>
      </c>
      <c r="L195" s="4">
        <v>45450</v>
      </c>
      <c r="M195">
        <f t="shared" si="14"/>
        <v>45450</v>
      </c>
      <c r="N195" s="10">
        <v>32</v>
      </c>
      <c r="O195" s="10">
        <v>6.29</v>
      </c>
      <c r="P195" s="10">
        <v>26.99</v>
      </c>
      <c r="Q195" s="10">
        <f t="shared" si="12"/>
        <v>25.29</v>
      </c>
    </row>
    <row r="196" spans="1:17" x14ac:dyDescent="0.15">
      <c r="A196">
        <v>184</v>
      </c>
      <c r="B196" t="s">
        <v>19</v>
      </c>
      <c r="C196" t="s">
        <v>23</v>
      </c>
      <c r="D196" t="s">
        <v>41</v>
      </c>
      <c r="E196" t="s">
        <v>42</v>
      </c>
      <c r="F196" t="s">
        <v>30</v>
      </c>
      <c r="G196" s="3">
        <v>1.7</v>
      </c>
      <c r="H196" s="3" t="s">
        <v>12</v>
      </c>
      <c r="I196" s="19"/>
      <c r="J196" s="10">
        <v>50</v>
      </c>
      <c r="K196" t="s">
        <v>15</v>
      </c>
      <c r="L196" s="4">
        <v>45450</v>
      </c>
      <c r="M196">
        <f t="shared" si="14"/>
        <v>45450</v>
      </c>
      <c r="N196" s="10">
        <v>40</v>
      </c>
      <c r="O196" s="10">
        <v>10.99</v>
      </c>
      <c r="P196" s="10">
        <v>33.79</v>
      </c>
      <c r="Q196" s="10">
        <f t="shared" si="12"/>
        <v>32.089999999999996</v>
      </c>
    </row>
    <row r="197" spans="1:17" x14ac:dyDescent="0.15">
      <c r="A197">
        <v>185</v>
      </c>
      <c r="B197" t="s">
        <v>3</v>
      </c>
      <c r="C197" t="s">
        <v>34</v>
      </c>
      <c r="D197" t="s">
        <v>60</v>
      </c>
      <c r="E197" t="s">
        <v>25</v>
      </c>
      <c r="F197" t="s">
        <v>43</v>
      </c>
      <c r="G197" s="3">
        <v>8</v>
      </c>
      <c r="H197" s="3" t="s">
        <v>78</v>
      </c>
      <c r="I197" s="19"/>
      <c r="J197" s="10">
        <v>35</v>
      </c>
      <c r="K197" t="s">
        <v>15</v>
      </c>
      <c r="L197" s="4">
        <v>45451</v>
      </c>
      <c r="M197">
        <f t="shared" si="14"/>
        <v>45451</v>
      </c>
      <c r="N197" s="10">
        <v>29.8</v>
      </c>
      <c r="O197" s="10">
        <v>6.29</v>
      </c>
      <c r="P197" s="10">
        <v>25.08</v>
      </c>
      <c r="Q197" s="10">
        <f t="shared" si="12"/>
        <v>17.079999999999998</v>
      </c>
    </row>
    <row r="198" spans="1:17" x14ac:dyDescent="0.15">
      <c r="A198">
        <v>186</v>
      </c>
      <c r="B198" t="s">
        <v>3</v>
      </c>
      <c r="C198" t="s">
        <v>34</v>
      </c>
      <c r="D198" t="s">
        <v>49</v>
      </c>
      <c r="E198" t="s">
        <v>25</v>
      </c>
      <c r="F198" t="s">
        <v>30</v>
      </c>
      <c r="G198" s="3">
        <v>11</v>
      </c>
      <c r="H198" s="3" t="s">
        <v>33</v>
      </c>
      <c r="I198" s="19"/>
      <c r="J198" s="10">
        <v>35</v>
      </c>
      <c r="K198" t="s">
        <v>15</v>
      </c>
      <c r="L198" s="4">
        <v>45452</v>
      </c>
      <c r="M198">
        <f t="shared" si="14"/>
        <v>45452</v>
      </c>
      <c r="N198" s="10">
        <v>35</v>
      </c>
      <c r="O198" s="10">
        <v>6.29</v>
      </c>
      <c r="P198" s="10">
        <v>29.6</v>
      </c>
      <c r="Q198" s="10">
        <f t="shared" si="12"/>
        <v>18.600000000000001</v>
      </c>
    </row>
    <row r="199" spans="1:17" x14ac:dyDescent="0.15">
      <c r="A199">
        <v>187</v>
      </c>
      <c r="B199" t="s">
        <v>3</v>
      </c>
      <c r="C199" t="s">
        <v>34</v>
      </c>
      <c r="D199" t="s">
        <v>39</v>
      </c>
      <c r="E199" t="s">
        <v>10</v>
      </c>
      <c r="F199" t="s">
        <v>30</v>
      </c>
      <c r="G199" s="3">
        <v>5</v>
      </c>
      <c r="H199" s="3" t="s">
        <v>33</v>
      </c>
      <c r="I199" s="19"/>
      <c r="J199" s="10">
        <v>35</v>
      </c>
      <c r="K199" t="s">
        <v>15</v>
      </c>
      <c r="L199" s="4">
        <v>45452</v>
      </c>
      <c r="M199">
        <f t="shared" si="14"/>
        <v>45452</v>
      </c>
      <c r="N199" s="10">
        <v>28</v>
      </c>
      <c r="O199" s="10">
        <v>6.29</v>
      </c>
      <c r="P199" s="10">
        <v>23.55</v>
      </c>
      <c r="Q199" s="10">
        <f t="shared" si="12"/>
        <v>18.55</v>
      </c>
    </row>
    <row r="200" spans="1:17" x14ac:dyDescent="0.15">
      <c r="A200">
        <v>188</v>
      </c>
      <c r="B200" t="s">
        <v>3</v>
      </c>
      <c r="C200" t="s">
        <v>34</v>
      </c>
      <c r="D200" t="s">
        <v>35</v>
      </c>
      <c r="E200" t="s">
        <v>25</v>
      </c>
      <c r="F200" t="s">
        <v>43</v>
      </c>
      <c r="G200" s="3">
        <v>5</v>
      </c>
      <c r="H200" s="3" t="s">
        <v>133</v>
      </c>
      <c r="I200" s="19"/>
      <c r="J200" s="10">
        <v>55</v>
      </c>
      <c r="K200" t="s">
        <v>15</v>
      </c>
      <c r="L200" s="4">
        <v>45453</v>
      </c>
      <c r="M200">
        <f t="shared" si="14"/>
        <v>45453</v>
      </c>
      <c r="N200" s="10">
        <v>41.8</v>
      </c>
      <c r="O200" s="10">
        <v>6.29</v>
      </c>
      <c r="P200" s="10">
        <v>35.58</v>
      </c>
      <c r="Q200" s="10">
        <f t="shared" si="12"/>
        <v>30.58</v>
      </c>
    </row>
    <row r="201" spans="1:17" x14ac:dyDescent="0.15">
      <c r="A201">
        <v>189</v>
      </c>
      <c r="B201" t="s">
        <v>3</v>
      </c>
      <c r="C201" t="s">
        <v>61</v>
      </c>
      <c r="D201" t="s">
        <v>35</v>
      </c>
      <c r="E201" t="s">
        <v>25</v>
      </c>
      <c r="F201" t="s">
        <v>43</v>
      </c>
      <c r="G201" s="3">
        <v>12</v>
      </c>
      <c r="H201" s="3" t="s">
        <v>33</v>
      </c>
      <c r="I201" s="19"/>
      <c r="J201" s="10">
        <v>70</v>
      </c>
      <c r="K201" t="s">
        <v>15</v>
      </c>
      <c r="L201" s="4">
        <v>45454</v>
      </c>
      <c r="M201">
        <f t="shared" si="14"/>
        <v>45454</v>
      </c>
      <c r="N201" s="10">
        <v>55</v>
      </c>
      <c r="O201" s="10">
        <v>6.29</v>
      </c>
      <c r="P201" s="10">
        <v>46.87</v>
      </c>
      <c r="Q201" s="10">
        <f t="shared" si="12"/>
        <v>34.869999999999997</v>
      </c>
    </row>
    <row r="202" spans="1:17" x14ac:dyDescent="0.15">
      <c r="A202">
        <v>190</v>
      </c>
      <c r="B202" t="s">
        <v>3</v>
      </c>
      <c r="C202" t="s">
        <v>34</v>
      </c>
      <c r="D202" t="s">
        <v>41</v>
      </c>
      <c r="E202" t="s">
        <v>25</v>
      </c>
      <c r="F202" t="s">
        <v>43</v>
      </c>
      <c r="G202" s="3">
        <v>8</v>
      </c>
      <c r="H202" s="3" t="s">
        <v>33</v>
      </c>
      <c r="I202" s="19"/>
      <c r="J202" s="10">
        <v>34</v>
      </c>
      <c r="K202" t="s">
        <v>15</v>
      </c>
      <c r="L202" s="4">
        <v>45456</v>
      </c>
      <c r="M202">
        <f t="shared" si="14"/>
        <v>45456</v>
      </c>
      <c r="N202" s="10">
        <v>25</v>
      </c>
      <c r="O202" s="10">
        <v>6.29</v>
      </c>
      <c r="P202" s="10">
        <v>20.93</v>
      </c>
      <c r="Q202" s="10">
        <f t="shared" ref="Q202:Q267" si="15">P202-G202</f>
        <v>12.93</v>
      </c>
    </row>
    <row r="203" spans="1:17" x14ac:dyDescent="0.15">
      <c r="A203">
        <v>191</v>
      </c>
      <c r="B203" t="s">
        <v>3</v>
      </c>
      <c r="C203" t="s">
        <v>34</v>
      </c>
      <c r="D203" t="s">
        <v>35</v>
      </c>
      <c r="E203" t="s">
        <v>25</v>
      </c>
      <c r="F203" t="s">
        <v>29</v>
      </c>
      <c r="G203" s="3">
        <v>8</v>
      </c>
      <c r="H203" s="3" t="s">
        <v>33</v>
      </c>
      <c r="I203" s="19"/>
      <c r="J203" s="10">
        <v>35</v>
      </c>
      <c r="K203" t="s">
        <v>15</v>
      </c>
      <c r="L203" s="4">
        <v>45456</v>
      </c>
      <c r="M203">
        <f t="shared" ref="M203:M234" si="16">L203-I203</f>
        <v>45456</v>
      </c>
      <c r="N203" s="10">
        <v>29.5</v>
      </c>
      <c r="O203" s="10">
        <v>6.29</v>
      </c>
      <c r="P203" s="10">
        <v>24.83</v>
      </c>
      <c r="Q203" s="10">
        <f t="shared" si="15"/>
        <v>16.829999999999998</v>
      </c>
    </row>
    <row r="204" spans="1:17" x14ac:dyDescent="0.15">
      <c r="A204">
        <v>192</v>
      </c>
      <c r="B204" t="s">
        <v>19</v>
      </c>
      <c r="C204" t="s">
        <v>38</v>
      </c>
      <c r="D204" t="s">
        <v>150</v>
      </c>
      <c r="E204" t="s">
        <v>151</v>
      </c>
      <c r="F204" t="s">
        <v>43</v>
      </c>
      <c r="G204" s="3">
        <v>8</v>
      </c>
      <c r="H204" s="3" t="s">
        <v>33</v>
      </c>
      <c r="I204" s="19"/>
      <c r="J204" s="10">
        <v>35</v>
      </c>
      <c r="K204" t="s">
        <v>15</v>
      </c>
      <c r="L204" s="4">
        <v>45456</v>
      </c>
      <c r="M204">
        <f t="shared" si="16"/>
        <v>45456</v>
      </c>
      <c r="N204" s="10">
        <v>28</v>
      </c>
      <c r="O204" s="10">
        <v>7.99</v>
      </c>
      <c r="P204" s="10">
        <v>23.51</v>
      </c>
      <c r="Q204" s="10">
        <f t="shared" si="15"/>
        <v>15.510000000000002</v>
      </c>
    </row>
    <row r="205" spans="1:17" x14ac:dyDescent="0.15">
      <c r="A205">
        <v>193</v>
      </c>
      <c r="B205" t="s">
        <v>3</v>
      </c>
      <c r="C205" t="s">
        <v>61</v>
      </c>
      <c r="D205" t="s">
        <v>80</v>
      </c>
      <c r="E205" t="s">
        <v>25</v>
      </c>
      <c r="F205" t="s">
        <v>30</v>
      </c>
      <c r="G205" s="3">
        <v>1.7</v>
      </c>
      <c r="H205" s="3" t="s">
        <v>12</v>
      </c>
      <c r="I205" s="19"/>
      <c r="J205" s="10">
        <v>30</v>
      </c>
      <c r="K205" t="s">
        <v>15</v>
      </c>
      <c r="L205" s="4">
        <v>45458</v>
      </c>
      <c r="M205">
        <f t="shared" si="16"/>
        <v>45458</v>
      </c>
      <c r="N205" s="10">
        <v>30</v>
      </c>
      <c r="O205" s="10">
        <v>6.29</v>
      </c>
      <c r="P205" s="10">
        <v>25.35</v>
      </c>
      <c r="Q205" s="10">
        <f t="shared" si="15"/>
        <v>23.650000000000002</v>
      </c>
    </row>
    <row r="206" spans="1:17" x14ac:dyDescent="0.15">
      <c r="A206">
        <v>194</v>
      </c>
      <c r="B206" t="s">
        <v>3</v>
      </c>
      <c r="C206" t="s">
        <v>34</v>
      </c>
      <c r="D206" t="s">
        <v>39</v>
      </c>
      <c r="E206" t="s">
        <v>10</v>
      </c>
      <c r="F206" t="s">
        <v>30</v>
      </c>
      <c r="G206" s="3">
        <v>6</v>
      </c>
      <c r="H206" s="3" t="s">
        <v>33</v>
      </c>
      <c r="I206" s="19"/>
      <c r="J206" s="10">
        <v>35</v>
      </c>
      <c r="K206" t="s">
        <v>15</v>
      </c>
      <c r="L206" s="4">
        <v>45459</v>
      </c>
      <c r="M206">
        <f t="shared" si="16"/>
        <v>45459</v>
      </c>
      <c r="N206" s="10">
        <v>21.4</v>
      </c>
      <c r="O206" s="10">
        <v>6.29</v>
      </c>
      <c r="P206" s="10">
        <v>17.38</v>
      </c>
      <c r="Q206" s="10">
        <f t="shared" si="15"/>
        <v>11.379999999999999</v>
      </c>
    </row>
    <row r="207" spans="1:17" x14ac:dyDescent="0.15">
      <c r="A207">
        <v>195</v>
      </c>
      <c r="B207" t="s">
        <v>3</v>
      </c>
      <c r="C207" t="s">
        <v>34</v>
      </c>
      <c r="D207" t="s">
        <v>35</v>
      </c>
      <c r="E207" t="s">
        <v>25</v>
      </c>
      <c r="F207" t="s">
        <v>30</v>
      </c>
      <c r="G207" s="3">
        <v>11</v>
      </c>
      <c r="H207" s="3" t="s">
        <v>33</v>
      </c>
      <c r="I207" s="19"/>
      <c r="J207" s="10">
        <v>60</v>
      </c>
      <c r="K207" t="s">
        <v>15</v>
      </c>
      <c r="L207" s="4">
        <v>45460</v>
      </c>
      <c r="M207">
        <f t="shared" si="16"/>
        <v>45460</v>
      </c>
      <c r="N207" s="10">
        <v>37.700000000000003</v>
      </c>
      <c r="O207" s="10">
        <v>6.29</v>
      </c>
      <c r="P207" s="10">
        <v>31.95</v>
      </c>
      <c r="Q207" s="10">
        <f t="shared" si="15"/>
        <v>20.95</v>
      </c>
    </row>
    <row r="208" spans="1:17" x14ac:dyDescent="0.15">
      <c r="A208">
        <v>196</v>
      </c>
      <c r="B208" t="s">
        <v>3</v>
      </c>
      <c r="C208" t="s">
        <v>34</v>
      </c>
      <c r="D208" t="s">
        <v>49</v>
      </c>
      <c r="E208" t="s">
        <v>10</v>
      </c>
      <c r="F208" t="s">
        <v>30</v>
      </c>
      <c r="G208" s="3">
        <v>10</v>
      </c>
      <c r="H208" s="3" t="s">
        <v>33</v>
      </c>
      <c r="I208" s="19"/>
      <c r="J208" s="10">
        <v>35</v>
      </c>
      <c r="K208" t="s">
        <v>15</v>
      </c>
      <c r="L208" s="4">
        <v>45460</v>
      </c>
      <c r="M208">
        <f t="shared" si="16"/>
        <v>45460</v>
      </c>
      <c r="N208" s="10">
        <v>29.8</v>
      </c>
      <c r="O208" s="10">
        <v>6.29</v>
      </c>
      <c r="P208" s="10">
        <v>25.1</v>
      </c>
      <c r="Q208" s="10">
        <f t="shared" si="15"/>
        <v>15.100000000000001</v>
      </c>
    </row>
    <row r="209" spans="1:17" x14ac:dyDescent="0.15">
      <c r="A209">
        <v>197</v>
      </c>
      <c r="B209" t="s">
        <v>3</v>
      </c>
      <c r="C209" t="s">
        <v>127</v>
      </c>
      <c r="D209" t="s">
        <v>129</v>
      </c>
      <c r="E209" t="s">
        <v>55</v>
      </c>
      <c r="F209" t="s">
        <v>43</v>
      </c>
      <c r="G209" s="3">
        <v>5</v>
      </c>
      <c r="H209" s="3" t="s">
        <v>133</v>
      </c>
      <c r="I209" s="19"/>
      <c r="J209" s="10">
        <v>28</v>
      </c>
      <c r="K209" t="s">
        <v>15</v>
      </c>
      <c r="L209" s="4">
        <v>45460</v>
      </c>
      <c r="M209">
        <f t="shared" si="16"/>
        <v>45460</v>
      </c>
      <c r="N209" s="10">
        <v>22</v>
      </c>
      <c r="O209" s="10">
        <v>5.49</v>
      </c>
      <c r="P209" s="10">
        <v>18.440000000000001</v>
      </c>
      <c r="Q209" s="10">
        <f t="shared" si="15"/>
        <v>13.440000000000001</v>
      </c>
    </row>
    <row r="210" spans="1:17" x14ac:dyDescent="0.15">
      <c r="A210">
        <v>198</v>
      </c>
      <c r="B210" t="s">
        <v>3</v>
      </c>
      <c r="C210" t="s">
        <v>61</v>
      </c>
      <c r="D210" t="s">
        <v>100</v>
      </c>
      <c r="E210" t="s">
        <v>144</v>
      </c>
      <c r="F210" t="s">
        <v>30</v>
      </c>
      <c r="G210" s="3">
        <v>5</v>
      </c>
      <c r="H210" s="3" t="s">
        <v>33</v>
      </c>
      <c r="I210" s="19"/>
      <c r="J210" s="10">
        <v>30</v>
      </c>
      <c r="K210" t="s">
        <v>15</v>
      </c>
      <c r="L210" s="4">
        <v>45464</v>
      </c>
      <c r="M210">
        <f t="shared" si="16"/>
        <v>45464</v>
      </c>
      <c r="N210" s="10">
        <v>30</v>
      </c>
      <c r="O210" s="10">
        <v>6.29</v>
      </c>
      <c r="P210" s="10">
        <v>25.23</v>
      </c>
      <c r="Q210" s="10">
        <f t="shared" si="15"/>
        <v>20.23</v>
      </c>
    </row>
    <row r="211" spans="1:17" x14ac:dyDescent="0.15">
      <c r="A211">
        <v>199</v>
      </c>
      <c r="B211" t="s">
        <v>3</v>
      </c>
      <c r="C211" t="s">
        <v>34</v>
      </c>
      <c r="D211" t="s">
        <v>41</v>
      </c>
      <c r="E211" t="s">
        <v>55</v>
      </c>
      <c r="F211" t="s">
        <v>30</v>
      </c>
      <c r="G211" s="3">
        <v>11</v>
      </c>
      <c r="H211" s="3" t="s">
        <v>33</v>
      </c>
      <c r="I211" s="19"/>
      <c r="J211" s="10">
        <v>38</v>
      </c>
      <c r="K211" t="s">
        <v>15</v>
      </c>
      <c r="L211" s="4">
        <v>45464</v>
      </c>
      <c r="M211">
        <f t="shared" si="16"/>
        <v>45464</v>
      </c>
      <c r="N211" s="10">
        <v>35</v>
      </c>
      <c r="O211" s="10">
        <v>6.29</v>
      </c>
      <c r="P211" s="10">
        <v>29.69</v>
      </c>
      <c r="Q211" s="10">
        <f t="shared" si="15"/>
        <v>18.690000000000001</v>
      </c>
    </row>
    <row r="212" spans="1:17" x14ac:dyDescent="0.15">
      <c r="A212">
        <v>200</v>
      </c>
      <c r="B212" t="s">
        <v>3</v>
      </c>
      <c r="C212" t="s">
        <v>34</v>
      </c>
      <c r="D212" t="s">
        <v>41</v>
      </c>
      <c r="E212" t="s">
        <v>55</v>
      </c>
      <c r="F212" t="s">
        <v>48</v>
      </c>
      <c r="G212" s="3">
        <v>11</v>
      </c>
      <c r="H212" s="3" t="s">
        <v>33</v>
      </c>
      <c r="I212" s="19"/>
      <c r="J212" s="10">
        <v>45</v>
      </c>
      <c r="K212" t="s">
        <v>15</v>
      </c>
      <c r="L212" s="4">
        <v>45464</v>
      </c>
      <c r="M212">
        <f t="shared" si="16"/>
        <v>45464</v>
      </c>
      <c r="N212" s="10">
        <v>45</v>
      </c>
      <c r="O212" s="10">
        <v>6.29</v>
      </c>
      <c r="P212" s="10">
        <v>38.25</v>
      </c>
      <c r="Q212" s="10">
        <f t="shared" si="15"/>
        <v>27.25</v>
      </c>
    </row>
    <row r="213" spans="1:17" x14ac:dyDescent="0.15">
      <c r="A213">
        <v>201</v>
      </c>
      <c r="B213" t="s">
        <v>3</v>
      </c>
      <c r="C213" t="s">
        <v>127</v>
      </c>
      <c r="D213" t="s">
        <v>41</v>
      </c>
      <c r="E213" t="s">
        <v>25</v>
      </c>
      <c r="F213" t="s">
        <v>43</v>
      </c>
      <c r="G213" s="3">
        <v>3</v>
      </c>
      <c r="H213" s="3" t="s">
        <v>133</v>
      </c>
      <c r="I213" s="19"/>
      <c r="J213" s="10">
        <v>16</v>
      </c>
      <c r="K213" t="s">
        <v>15</v>
      </c>
      <c r="L213" s="4">
        <v>45465</v>
      </c>
      <c r="M213">
        <f t="shared" si="16"/>
        <v>45465</v>
      </c>
      <c r="N213" s="10">
        <v>12.5</v>
      </c>
      <c r="O213" s="10">
        <v>5.49</v>
      </c>
      <c r="P213" s="10">
        <v>10.18</v>
      </c>
      <c r="Q213" s="10">
        <f t="shared" si="15"/>
        <v>7.18</v>
      </c>
    </row>
    <row r="214" spans="1:17" x14ac:dyDescent="0.15">
      <c r="A214">
        <v>202</v>
      </c>
      <c r="B214" t="s">
        <v>3</v>
      </c>
      <c r="C214" t="s">
        <v>34</v>
      </c>
      <c r="D214" t="s">
        <v>164</v>
      </c>
      <c r="E214" t="s">
        <v>25</v>
      </c>
      <c r="F214" t="s">
        <v>48</v>
      </c>
      <c r="G214" s="3">
        <v>8</v>
      </c>
      <c r="H214" s="3" t="s">
        <v>33</v>
      </c>
      <c r="I214" s="19"/>
      <c r="J214" s="10">
        <v>35</v>
      </c>
      <c r="K214" t="s">
        <v>15</v>
      </c>
      <c r="L214" s="4">
        <v>45466</v>
      </c>
      <c r="M214">
        <f t="shared" si="16"/>
        <v>45466</v>
      </c>
      <c r="N214" s="10">
        <v>28.5</v>
      </c>
      <c r="O214" s="10">
        <v>6.29</v>
      </c>
      <c r="P214" s="10">
        <v>23.97</v>
      </c>
      <c r="Q214" s="10">
        <f t="shared" si="15"/>
        <v>15.969999999999999</v>
      </c>
    </row>
    <row r="215" spans="1:17" x14ac:dyDescent="0.15">
      <c r="A215">
        <v>203</v>
      </c>
      <c r="B215" t="s">
        <v>19</v>
      </c>
      <c r="C215" t="s">
        <v>65</v>
      </c>
      <c r="D215" t="s">
        <v>165</v>
      </c>
      <c r="E215" t="s">
        <v>25</v>
      </c>
      <c r="F215" t="s">
        <v>43</v>
      </c>
      <c r="G215" s="3">
        <v>0</v>
      </c>
      <c r="H215" s="3" t="s">
        <v>46</v>
      </c>
      <c r="I215" s="19"/>
      <c r="J215" s="10">
        <v>26</v>
      </c>
      <c r="K215" t="s">
        <v>15</v>
      </c>
      <c r="L215" s="4">
        <v>45467</v>
      </c>
      <c r="M215">
        <f t="shared" si="16"/>
        <v>45467</v>
      </c>
      <c r="N215" s="10">
        <v>20</v>
      </c>
      <c r="O215" s="10">
        <v>6.29</v>
      </c>
      <c r="P215" s="10">
        <v>16.61</v>
      </c>
      <c r="Q215" s="10">
        <f t="shared" si="15"/>
        <v>16.61</v>
      </c>
    </row>
    <row r="216" spans="1:17" x14ac:dyDescent="0.15">
      <c r="A216">
        <v>204</v>
      </c>
      <c r="B216" t="s">
        <v>19</v>
      </c>
      <c r="C216" t="s">
        <v>65</v>
      </c>
      <c r="D216" t="s">
        <v>80</v>
      </c>
      <c r="E216" t="s">
        <v>166</v>
      </c>
      <c r="F216" t="s">
        <v>43</v>
      </c>
      <c r="G216" s="3">
        <v>7</v>
      </c>
      <c r="H216" s="3" t="s">
        <v>133</v>
      </c>
      <c r="I216" s="19"/>
      <c r="J216" s="10">
        <v>38</v>
      </c>
      <c r="K216" t="s">
        <v>15</v>
      </c>
      <c r="L216" s="4">
        <v>45467</v>
      </c>
      <c r="M216">
        <f t="shared" si="16"/>
        <v>45467</v>
      </c>
      <c r="N216" s="10">
        <v>30</v>
      </c>
      <c r="O216" s="10">
        <v>6.29</v>
      </c>
      <c r="P216" s="10">
        <v>25.27</v>
      </c>
      <c r="Q216" s="10">
        <f t="shared" si="15"/>
        <v>18.27</v>
      </c>
    </row>
    <row r="217" spans="1:17" x14ac:dyDescent="0.15">
      <c r="A217">
        <v>205</v>
      </c>
      <c r="B217" t="s">
        <v>3</v>
      </c>
      <c r="C217" t="s">
        <v>34</v>
      </c>
      <c r="D217" t="s">
        <v>167</v>
      </c>
      <c r="E217" t="s">
        <v>55</v>
      </c>
      <c r="F217" t="s">
        <v>30</v>
      </c>
      <c r="G217" s="3">
        <v>8</v>
      </c>
      <c r="H217" s="3" t="s">
        <v>133</v>
      </c>
      <c r="I217" s="19"/>
      <c r="J217" s="10">
        <v>35</v>
      </c>
      <c r="K217" t="s">
        <v>15</v>
      </c>
      <c r="L217" s="4">
        <v>45467</v>
      </c>
      <c r="M217">
        <f t="shared" si="16"/>
        <v>45467</v>
      </c>
      <c r="N217" s="10">
        <v>28.5</v>
      </c>
      <c r="O217" s="10">
        <v>6.29</v>
      </c>
      <c r="P217" s="10">
        <v>23.96</v>
      </c>
      <c r="Q217" s="10">
        <f t="shared" si="15"/>
        <v>15.96</v>
      </c>
    </row>
    <row r="218" spans="1:17" x14ac:dyDescent="0.15">
      <c r="A218">
        <v>206</v>
      </c>
      <c r="B218" t="s">
        <v>19</v>
      </c>
      <c r="C218" t="s">
        <v>20</v>
      </c>
      <c r="D218" t="s">
        <v>168</v>
      </c>
      <c r="E218" t="s">
        <v>55</v>
      </c>
      <c r="F218" t="s">
        <v>29</v>
      </c>
      <c r="G218" s="3">
        <v>6</v>
      </c>
      <c r="H218" s="3" t="s">
        <v>33</v>
      </c>
      <c r="I218" s="19"/>
      <c r="J218" s="10">
        <v>22</v>
      </c>
      <c r="K218" t="s">
        <v>15</v>
      </c>
      <c r="L218" s="4">
        <v>45470</v>
      </c>
      <c r="M218">
        <f t="shared" si="16"/>
        <v>45470</v>
      </c>
      <c r="N218" s="10">
        <v>18.7</v>
      </c>
      <c r="O218" s="10">
        <v>5.49</v>
      </c>
      <c r="P218" s="10">
        <v>15.52</v>
      </c>
      <c r="Q218" s="10">
        <f t="shared" si="15"/>
        <v>9.52</v>
      </c>
    </row>
    <row r="219" spans="1:17" x14ac:dyDescent="0.15">
      <c r="A219">
        <v>207</v>
      </c>
      <c r="B219" t="s">
        <v>3</v>
      </c>
      <c r="C219" t="s">
        <v>4</v>
      </c>
      <c r="D219" t="s">
        <v>169</v>
      </c>
      <c r="E219" t="s">
        <v>40</v>
      </c>
      <c r="F219" t="s">
        <v>170</v>
      </c>
      <c r="G219" s="3">
        <v>1.7</v>
      </c>
      <c r="H219" s="3" t="s">
        <v>12</v>
      </c>
      <c r="I219" s="19"/>
      <c r="J219" s="10">
        <v>16</v>
      </c>
      <c r="K219" t="s">
        <v>15</v>
      </c>
      <c r="L219" s="4">
        <v>45470</v>
      </c>
      <c r="M219">
        <f t="shared" si="16"/>
        <v>45470</v>
      </c>
      <c r="N219" s="10">
        <v>8.8000000000000007</v>
      </c>
      <c r="O219" s="10">
        <v>6.29</v>
      </c>
      <c r="P219" s="10">
        <v>6.92</v>
      </c>
      <c r="Q219" s="10">
        <f t="shared" si="15"/>
        <v>5.22</v>
      </c>
    </row>
    <row r="220" spans="1:17" x14ac:dyDescent="0.15">
      <c r="A220">
        <v>208</v>
      </c>
      <c r="B220" t="s">
        <v>19</v>
      </c>
      <c r="C220" t="s">
        <v>102</v>
      </c>
      <c r="D220" t="s">
        <v>39</v>
      </c>
      <c r="E220" t="s">
        <v>55</v>
      </c>
      <c r="F220" t="s">
        <v>43</v>
      </c>
      <c r="G220" s="3">
        <v>5</v>
      </c>
      <c r="H220" s="3" t="s">
        <v>133</v>
      </c>
      <c r="I220" s="19"/>
      <c r="J220" s="10">
        <v>25</v>
      </c>
      <c r="K220" t="s">
        <v>15</v>
      </c>
      <c r="L220" s="4">
        <v>45470</v>
      </c>
      <c r="M220">
        <f t="shared" si="16"/>
        <v>45470</v>
      </c>
      <c r="N220" s="10">
        <v>20</v>
      </c>
      <c r="O220" s="10">
        <v>5.49</v>
      </c>
      <c r="P220" s="10">
        <v>16.71</v>
      </c>
      <c r="Q220" s="10">
        <f t="shared" si="15"/>
        <v>11.71</v>
      </c>
    </row>
    <row r="221" spans="1:17" x14ac:dyDescent="0.15">
      <c r="A221">
        <v>209</v>
      </c>
      <c r="B221" t="s">
        <v>3</v>
      </c>
      <c r="C221" t="s">
        <v>34</v>
      </c>
      <c r="D221" t="s">
        <v>117</v>
      </c>
      <c r="E221" t="s">
        <v>25</v>
      </c>
      <c r="F221" t="s">
        <v>43</v>
      </c>
      <c r="G221" s="3">
        <v>8</v>
      </c>
      <c r="H221" s="3" t="s">
        <v>33</v>
      </c>
      <c r="I221" s="19"/>
      <c r="J221" s="10">
        <v>35</v>
      </c>
      <c r="K221" t="s">
        <v>15</v>
      </c>
      <c r="L221" s="4">
        <v>45471</v>
      </c>
      <c r="M221">
        <f t="shared" si="16"/>
        <v>45471</v>
      </c>
      <c r="N221" s="10">
        <v>28</v>
      </c>
      <c r="O221" s="10">
        <v>6.29</v>
      </c>
      <c r="P221" s="10">
        <v>23.55</v>
      </c>
      <c r="Q221" s="10">
        <f t="shared" si="15"/>
        <v>15.55</v>
      </c>
    </row>
    <row r="222" spans="1:17" x14ac:dyDescent="0.15">
      <c r="A222">
        <v>210</v>
      </c>
      <c r="B222" t="s">
        <v>3</v>
      </c>
      <c r="C222" t="s">
        <v>127</v>
      </c>
      <c r="D222" t="s">
        <v>41</v>
      </c>
      <c r="E222" t="s">
        <v>55</v>
      </c>
      <c r="F222" t="s">
        <v>30</v>
      </c>
      <c r="G222" s="3">
        <v>3</v>
      </c>
      <c r="H222" s="3" t="s">
        <v>133</v>
      </c>
      <c r="I222" s="19"/>
      <c r="J222" s="10">
        <v>22</v>
      </c>
      <c r="K222" t="s">
        <v>15</v>
      </c>
      <c r="L222" s="4">
        <v>45472</v>
      </c>
      <c r="M222">
        <f t="shared" si="16"/>
        <v>45472</v>
      </c>
      <c r="N222" s="10">
        <v>22</v>
      </c>
      <c r="O222" s="10">
        <v>5.49</v>
      </c>
      <c r="P222" s="10">
        <v>18.399999999999999</v>
      </c>
      <c r="Q222" s="10">
        <f t="shared" si="15"/>
        <v>15.399999999999999</v>
      </c>
    </row>
    <row r="223" spans="1:17" x14ac:dyDescent="0.15">
      <c r="A223">
        <v>211</v>
      </c>
      <c r="B223" t="s">
        <v>3</v>
      </c>
      <c r="C223" t="s">
        <v>34</v>
      </c>
      <c r="D223" t="s">
        <v>39</v>
      </c>
      <c r="E223" t="s">
        <v>55</v>
      </c>
      <c r="F223" t="s">
        <v>43</v>
      </c>
      <c r="G223" s="3">
        <v>8</v>
      </c>
      <c r="H223" s="3" t="s">
        <v>33</v>
      </c>
      <c r="I223" s="19"/>
      <c r="J223" s="10">
        <v>33.75</v>
      </c>
      <c r="K223" t="s">
        <v>15</v>
      </c>
      <c r="L223" s="4">
        <v>45473</v>
      </c>
      <c r="M223">
        <f t="shared" si="16"/>
        <v>45473</v>
      </c>
      <c r="N223" s="10">
        <v>25</v>
      </c>
      <c r="O223" s="10">
        <v>6.29</v>
      </c>
      <c r="P223" s="10">
        <v>20.94</v>
      </c>
      <c r="Q223" s="10">
        <f t="shared" si="15"/>
        <v>12.940000000000001</v>
      </c>
    </row>
    <row r="224" spans="1:17" x14ac:dyDescent="0.15">
      <c r="A224">
        <v>212</v>
      </c>
      <c r="B224" t="s">
        <v>3</v>
      </c>
      <c r="C224" t="s">
        <v>34</v>
      </c>
      <c r="D224" t="s">
        <v>171</v>
      </c>
      <c r="E224" t="s">
        <v>25</v>
      </c>
      <c r="F224" t="s">
        <v>43</v>
      </c>
      <c r="G224" s="3">
        <v>5</v>
      </c>
      <c r="H224" s="3" t="s">
        <v>133</v>
      </c>
      <c r="I224" s="19"/>
      <c r="J224" s="10">
        <v>22</v>
      </c>
      <c r="K224" t="s">
        <v>15</v>
      </c>
      <c r="L224" s="4">
        <v>45474</v>
      </c>
      <c r="M224">
        <f t="shared" si="16"/>
        <v>45474</v>
      </c>
      <c r="N224" s="10">
        <v>14</v>
      </c>
      <c r="O224" s="10">
        <v>5.49</v>
      </c>
      <c r="P224" s="10">
        <v>11.46</v>
      </c>
      <c r="Q224" s="10">
        <f t="shared" si="15"/>
        <v>6.4600000000000009</v>
      </c>
    </row>
    <row r="225" spans="1:17" x14ac:dyDescent="0.15">
      <c r="A225">
        <v>213</v>
      </c>
      <c r="B225" t="s">
        <v>3</v>
      </c>
      <c r="C225" t="s">
        <v>4</v>
      </c>
      <c r="D225" t="s">
        <v>24</v>
      </c>
      <c r="E225" t="s">
        <v>25</v>
      </c>
      <c r="F225" t="s">
        <v>87</v>
      </c>
      <c r="G225" s="3">
        <v>30</v>
      </c>
      <c r="H225" s="3" t="s">
        <v>78</v>
      </c>
      <c r="I225" s="19"/>
      <c r="J225" s="10">
        <v>62</v>
      </c>
      <c r="K225" t="s">
        <v>15</v>
      </c>
      <c r="L225" s="4">
        <v>45475</v>
      </c>
      <c r="M225">
        <f t="shared" si="16"/>
        <v>45475</v>
      </c>
      <c r="N225" s="10">
        <v>55</v>
      </c>
      <c r="O225" s="10">
        <v>7.99</v>
      </c>
      <c r="P225" s="10">
        <v>46.86</v>
      </c>
      <c r="Q225" s="10">
        <f t="shared" si="15"/>
        <v>16.86</v>
      </c>
    </row>
    <row r="226" spans="1:17" x14ac:dyDescent="0.15">
      <c r="A226">
        <v>214</v>
      </c>
      <c r="B226" t="s">
        <v>3</v>
      </c>
      <c r="C226" t="s">
        <v>34</v>
      </c>
      <c r="D226" t="s">
        <v>35</v>
      </c>
      <c r="E226" t="s">
        <v>10</v>
      </c>
      <c r="F226" t="s">
        <v>30</v>
      </c>
      <c r="G226" s="3">
        <v>10</v>
      </c>
      <c r="H226" s="3" t="s">
        <v>78</v>
      </c>
      <c r="I226" s="19"/>
      <c r="J226" s="10">
        <v>32</v>
      </c>
      <c r="K226" t="s">
        <v>15</v>
      </c>
      <c r="L226" s="4">
        <v>45476</v>
      </c>
      <c r="M226">
        <f t="shared" si="16"/>
        <v>45476</v>
      </c>
      <c r="N226" s="10">
        <v>25</v>
      </c>
      <c r="O226" s="10">
        <v>6.29</v>
      </c>
      <c r="P226" s="10">
        <v>20.95</v>
      </c>
      <c r="Q226" s="10">
        <f t="shared" si="15"/>
        <v>10.95</v>
      </c>
    </row>
    <row r="227" spans="1:17" x14ac:dyDescent="0.15">
      <c r="A227">
        <v>215</v>
      </c>
      <c r="B227" t="s">
        <v>19</v>
      </c>
      <c r="C227" t="s">
        <v>20</v>
      </c>
      <c r="D227" t="s">
        <v>35</v>
      </c>
      <c r="E227" t="s">
        <v>25</v>
      </c>
      <c r="F227" t="s">
        <v>43</v>
      </c>
      <c r="G227" s="3">
        <v>5</v>
      </c>
      <c r="H227" s="3" t="s">
        <v>133</v>
      </c>
      <c r="I227" s="19"/>
      <c r="J227" s="10">
        <v>25</v>
      </c>
      <c r="K227" t="s">
        <v>15</v>
      </c>
      <c r="L227" s="4">
        <v>45477</v>
      </c>
      <c r="M227">
        <f t="shared" si="16"/>
        <v>45477</v>
      </c>
      <c r="N227" s="10">
        <v>20</v>
      </c>
      <c r="O227" s="10">
        <v>5.49</v>
      </c>
      <c r="P227" s="10">
        <v>16.64</v>
      </c>
      <c r="Q227" s="10">
        <f t="shared" si="15"/>
        <v>11.64</v>
      </c>
    </row>
    <row r="228" spans="1:17" x14ac:dyDescent="0.15">
      <c r="A228">
        <v>216</v>
      </c>
      <c r="B228" t="s">
        <v>3</v>
      </c>
      <c r="C228" t="s">
        <v>34</v>
      </c>
      <c r="D228" t="s">
        <v>41</v>
      </c>
      <c r="E228" t="s">
        <v>10</v>
      </c>
      <c r="F228" t="s">
        <v>30</v>
      </c>
      <c r="G228" s="3">
        <v>9</v>
      </c>
      <c r="H228" s="3" t="s">
        <v>33</v>
      </c>
      <c r="I228" s="19"/>
      <c r="J228" s="10">
        <v>35</v>
      </c>
      <c r="K228" t="s">
        <v>15</v>
      </c>
      <c r="L228" s="4">
        <v>45477</v>
      </c>
      <c r="M228">
        <f t="shared" si="16"/>
        <v>45477</v>
      </c>
      <c r="N228" s="10">
        <v>22</v>
      </c>
      <c r="O228" s="10">
        <v>6.29</v>
      </c>
      <c r="P228" s="10">
        <v>18.34</v>
      </c>
      <c r="Q228" s="10">
        <f t="shared" si="15"/>
        <v>9.34</v>
      </c>
    </row>
    <row r="229" spans="1:17" x14ac:dyDescent="0.15">
      <c r="A229">
        <v>217</v>
      </c>
      <c r="B229" t="s">
        <v>3</v>
      </c>
      <c r="C229" t="s">
        <v>34</v>
      </c>
      <c r="D229" t="s">
        <v>35</v>
      </c>
      <c r="E229" t="s">
        <v>92</v>
      </c>
      <c r="F229" t="s">
        <v>43</v>
      </c>
      <c r="G229" s="3">
        <v>11</v>
      </c>
      <c r="H229" s="3" t="s">
        <v>33</v>
      </c>
      <c r="I229" s="19"/>
      <c r="J229" s="10">
        <v>45</v>
      </c>
      <c r="K229" t="s">
        <v>15</v>
      </c>
      <c r="L229" s="4">
        <v>45477</v>
      </c>
      <c r="M229">
        <f t="shared" si="16"/>
        <v>45477</v>
      </c>
      <c r="N229" s="10">
        <v>35</v>
      </c>
      <c r="O229" s="10">
        <v>6.29</v>
      </c>
      <c r="P229" s="10">
        <v>29.59</v>
      </c>
      <c r="Q229" s="10">
        <f t="shared" si="15"/>
        <v>18.59</v>
      </c>
    </row>
    <row r="230" spans="1:17" x14ac:dyDescent="0.15">
      <c r="A230">
        <v>218</v>
      </c>
      <c r="B230" t="s">
        <v>3</v>
      </c>
      <c r="C230" t="s">
        <v>34</v>
      </c>
      <c r="D230" t="s">
        <v>41</v>
      </c>
      <c r="E230" t="s">
        <v>25</v>
      </c>
      <c r="F230" t="s">
        <v>90</v>
      </c>
      <c r="G230" s="3">
        <v>7</v>
      </c>
      <c r="H230" s="3" t="s">
        <v>78</v>
      </c>
      <c r="I230" s="19"/>
      <c r="J230" s="10">
        <v>28</v>
      </c>
      <c r="K230" t="s">
        <v>15</v>
      </c>
      <c r="L230" s="4">
        <v>45477</v>
      </c>
      <c r="M230">
        <f t="shared" si="16"/>
        <v>45477</v>
      </c>
      <c r="N230" s="10">
        <v>28</v>
      </c>
      <c r="O230" s="10">
        <v>5.49</v>
      </c>
      <c r="P230" s="10">
        <v>23.59</v>
      </c>
      <c r="Q230" s="10">
        <f t="shared" si="15"/>
        <v>16.59</v>
      </c>
    </row>
    <row r="231" spans="1:17" x14ac:dyDescent="0.15">
      <c r="A231">
        <v>219</v>
      </c>
      <c r="B231" t="s">
        <v>19</v>
      </c>
      <c r="C231" t="s">
        <v>23</v>
      </c>
      <c r="D231" t="s">
        <v>80</v>
      </c>
      <c r="E231" t="s">
        <v>66</v>
      </c>
      <c r="F231" t="s">
        <v>43</v>
      </c>
      <c r="G231" s="3">
        <v>8</v>
      </c>
      <c r="H231" s="3" t="s">
        <v>133</v>
      </c>
      <c r="I231" s="19"/>
      <c r="J231" s="10">
        <v>33.99</v>
      </c>
      <c r="K231" t="s">
        <v>15</v>
      </c>
      <c r="L231" s="4">
        <v>45479</v>
      </c>
      <c r="M231">
        <f t="shared" si="16"/>
        <v>45479</v>
      </c>
      <c r="N231" s="10">
        <v>30</v>
      </c>
      <c r="O231" s="10">
        <v>7.99</v>
      </c>
      <c r="P231" s="10">
        <v>25.21</v>
      </c>
      <c r="Q231" s="10">
        <f t="shared" si="15"/>
        <v>17.21</v>
      </c>
    </row>
    <row r="232" spans="1:17" x14ac:dyDescent="0.15">
      <c r="A232">
        <v>220</v>
      </c>
      <c r="B232" t="s">
        <v>3</v>
      </c>
      <c r="C232" t="s">
        <v>34</v>
      </c>
      <c r="D232" t="s">
        <v>35</v>
      </c>
      <c r="E232" t="s">
        <v>10</v>
      </c>
      <c r="F232" t="s">
        <v>29</v>
      </c>
      <c r="G232" s="3">
        <v>8</v>
      </c>
      <c r="H232" s="3" t="s">
        <v>78</v>
      </c>
      <c r="I232" s="19"/>
      <c r="J232" s="10">
        <v>29.99</v>
      </c>
      <c r="K232" t="s">
        <v>15</v>
      </c>
      <c r="L232" s="4">
        <v>45479</v>
      </c>
      <c r="M232">
        <f t="shared" si="16"/>
        <v>45479</v>
      </c>
      <c r="N232" s="10">
        <v>29.99</v>
      </c>
      <c r="O232" s="10">
        <v>6.29</v>
      </c>
      <c r="P232" s="10">
        <v>25.26</v>
      </c>
      <c r="Q232" s="10">
        <f t="shared" si="15"/>
        <v>17.260000000000002</v>
      </c>
    </row>
    <row r="233" spans="1:17" x14ac:dyDescent="0.15">
      <c r="A233">
        <v>221</v>
      </c>
      <c r="B233" t="s">
        <v>3</v>
      </c>
      <c r="C233" t="s">
        <v>34</v>
      </c>
      <c r="D233" t="s">
        <v>41</v>
      </c>
      <c r="E233" t="s">
        <v>25</v>
      </c>
      <c r="F233" t="s">
        <v>29</v>
      </c>
      <c r="G233" s="3">
        <v>1.7</v>
      </c>
      <c r="H233" s="3" t="s">
        <v>12</v>
      </c>
      <c r="I233" s="19"/>
      <c r="J233" s="10">
        <v>24.99</v>
      </c>
      <c r="K233" t="s">
        <v>15</v>
      </c>
      <c r="L233" s="4">
        <v>45480</v>
      </c>
      <c r="M233">
        <f t="shared" si="16"/>
        <v>45480</v>
      </c>
      <c r="N233" s="10">
        <v>19</v>
      </c>
      <c r="O233" s="10">
        <v>6.29</v>
      </c>
      <c r="P233" s="10">
        <v>15.77</v>
      </c>
      <c r="Q233" s="10">
        <f t="shared" si="15"/>
        <v>14.07</v>
      </c>
    </row>
    <row r="234" spans="1:17" x14ac:dyDescent="0.15">
      <c r="A234">
        <v>222</v>
      </c>
      <c r="B234" t="s">
        <v>19</v>
      </c>
      <c r="C234" t="s">
        <v>38</v>
      </c>
      <c r="D234" t="s">
        <v>172</v>
      </c>
      <c r="E234" t="s">
        <v>25</v>
      </c>
      <c r="F234" t="s">
        <v>30</v>
      </c>
      <c r="G234" s="3">
        <v>1.7</v>
      </c>
      <c r="H234" s="3" t="s">
        <v>12</v>
      </c>
      <c r="I234" s="19"/>
      <c r="J234" s="10">
        <v>25</v>
      </c>
      <c r="K234" t="s">
        <v>15</v>
      </c>
      <c r="L234" s="4">
        <v>45481</v>
      </c>
      <c r="M234">
        <f t="shared" si="16"/>
        <v>45481</v>
      </c>
      <c r="N234" s="10">
        <v>18.5</v>
      </c>
      <c r="O234" s="10">
        <v>6.29</v>
      </c>
      <c r="P234" s="10">
        <v>15.38</v>
      </c>
      <c r="Q234" s="10">
        <f t="shared" si="15"/>
        <v>13.680000000000001</v>
      </c>
    </row>
    <row r="235" spans="1:17" x14ac:dyDescent="0.15">
      <c r="A235">
        <v>223</v>
      </c>
      <c r="B235" t="s">
        <v>19</v>
      </c>
      <c r="C235" t="s">
        <v>65</v>
      </c>
      <c r="D235" t="s">
        <v>173</v>
      </c>
      <c r="E235" t="s">
        <v>40</v>
      </c>
      <c r="F235" t="s">
        <v>43</v>
      </c>
      <c r="G235" s="3">
        <v>1.7</v>
      </c>
      <c r="H235" s="3" t="s">
        <v>12</v>
      </c>
      <c r="J235" s="10">
        <v>15</v>
      </c>
      <c r="K235" t="s">
        <v>15</v>
      </c>
      <c r="L235" s="4">
        <v>45481</v>
      </c>
      <c r="M235">
        <f t="shared" ref="M235:M250" si="17">L235-I235</f>
        <v>45481</v>
      </c>
      <c r="N235" s="10">
        <v>12</v>
      </c>
      <c r="O235" s="10">
        <v>5.49</v>
      </c>
      <c r="P235" s="10">
        <v>9.74</v>
      </c>
      <c r="Q235" s="10">
        <f t="shared" si="15"/>
        <v>8.0400000000000009</v>
      </c>
    </row>
    <row r="236" spans="1:17" x14ac:dyDescent="0.15">
      <c r="A236">
        <v>224</v>
      </c>
      <c r="B236" t="s">
        <v>3</v>
      </c>
      <c r="C236" t="s">
        <v>34</v>
      </c>
      <c r="D236" t="s">
        <v>35</v>
      </c>
      <c r="E236" t="s">
        <v>10</v>
      </c>
      <c r="F236" t="s">
        <v>43</v>
      </c>
      <c r="G236" s="3">
        <v>10</v>
      </c>
      <c r="H236" s="3" t="s">
        <v>78</v>
      </c>
      <c r="J236" s="10">
        <v>35</v>
      </c>
      <c r="K236" t="s">
        <v>15</v>
      </c>
      <c r="L236" s="4">
        <v>45482</v>
      </c>
      <c r="M236">
        <f t="shared" si="17"/>
        <v>45482</v>
      </c>
      <c r="N236" s="10">
        <v>35</v>
      </c>
      <c r="O236" s="10">
        <v>6.29</v>
      </c>
      <c r="P236" s="10">
        <v>29.63</v>
      </c>
      <c r="Q236" s="10">
        <f t="shared" si="15"/>
        <v>19.63</v>
      </c>
    </row>
    <row r="237" spans="1:17" x14ac:dyDescent="0.15">
      <c r="A237">
        <v>225</v>
      </c>
      <c r="B237" t="s">
        <v>3</v>
      </c>
      <c r="C237" t="s">
        <v>61</v>
      </c>
      <c r="D237" t="s">
        <v>88</v>
      </c>
      <c r="E237" t="s">
        <v>40</v>
      </c>
      <c r="F237" t="s">
        <v>43</v>
      </c>
      <c r="G237" s="3">
        <v>10</v>
      </c>
      <c r="H237" s="3" t="s">
        <v>33</v>
      </c>
      <c r="J237" s="10">
        <v>32</v>
      </c>
      <c r="K237" t="s">
        <v>15</v>
      </c>
      <c r="L237" s="4">
        <v>45483</v>
      </c>
      <c r="M237">
        <f t="shared" si="17"/>
        <v>45483</v>
      </c>
      <c r="N237" s="10">
        <v>25</v>
      </c>
      <c r="O237" s="10">
        <v>6.29</v>
      </c>
      <c r="P237" s="10">
        <v>20.94</v>
      </c>
      <c r="Q237" s="10">
        <f t="shared" si="15"/>
        <v>10.940000000000001</v>
      </c>
    </row>
    <row r="238" spans="1:17" x14ac:dyDescent="0.15">
      <c r="A238">
        <v>226</v>
      </c>
      <c r="B238" t="s">
        <v>3</v>
      </c>
      <c r="C238" t="s">
        <v>4</v>
      </c>
      <c r="D238" t="s">
        <v>174</v>
      </c>
      <c r="E238" t="s">
        <v>25</v>
      </c>
      <c r="F238" t="s">
        <v>175</v>
      </c>
      <c r="G238" s="3">
        <v>3</v>
      </c>
      <c r="H238" s="3" t="s">
        <v>33</v>
      </c>
      <c r="J238" s="10">
        <v>9.25</v>
      </c>
      <c r="K238" t="s">
        <v>15</v>
      </c>
      <c r="L238" s="4">
        <v>45483</v>
      </c>
      <c r="M238">
        <f t="shared" si="17"/>
        <v>45483</v>
      </c>
      <c r="N238" s="10">
        <v>6</v>
      </c>
      <c r="O238" s="10">
        <v>6.29</v>
      </c>
      <c r="P238" s="10">
        <v>4.53</v>
      </c>
      <c r="Q238" s="10">
        <f t="shared" si="15"/>
        <v>1.5300000000000002</v>
      </c>
    </row>
    <row r="239" spans="1:17" x14ac:dyDescent="0.15">
      <c r="A239">
        <v>227</v>
      </c>
      <c r="B239" t="s">
        <v>19</v>
      </c>
      <c r="C239" t="s">
        <v>23</v>
      </c>
      <c r="D239" t="s">
        <v>176</v>
      </c>
      <c r="E239" t="s">
        <v>10</v>
      </c>
      <c r="F239" t="s">
        <v>30</v>
      </c>
      <c r="G239" s="3">
        <v>8</v>
      </c>
      <c r="H239" s="3" t="s">
        <v>78</v>
      </c>
      <c r="J239" s="10">
        <v>33</v>
      </c>
      <c r="K239" t="s">
        <v>15</v>
      </c>
      <c r="L239" s="4">
        <v>45483</v>
      </c>
      <c r="M239">
        <f t="shared" si="17"/>
        <v>45483</v>
      </c>
      <c r="N239" s="10">
        <v>26</v>
      </c>
      <c r="O239" s="10">
        <v>6.29</v>
      </c>
      <c r="P239" s="10">
        <v>21.82</v>
      </c>
      <c r="Q239" s="10">
        <f t="shared" si="15"/>
        <v>13.82</v>
      </c>
    </row>
    <row r="240" spans="1:17" x14ac:dyDescent="0.15">
      <c r="A240">
        <v>228</v>
      </c>
      <c r="B240" t="s">
        <v>19</v>
      </c>
      <c r="C240" t="s">
        <v>102</v>
      </c>
      <c r="D240" t="s">
        <v>60</v>
      </c>
      <c r="E240" t="s">
        <v>45</v>
      </c>
      <c r="F240" t="s">
        <v>48</v>
      </c>
      <c r="G240" s="3">
        <v>18</v>
      </c>
      <c r="H240" s="3" t="s">
        <v>78</v>
      </c>
      <c r="J240" s="10">
        <v>60</v>
      </c>
      <c r="K240" t="s">
        <v>15</v>
      </c>
      <c r="L240" s="4">
        <v>45484</v>
      </c>
      <c r="M240">
        <f t="shared" si="17"/>
        <v>45484</v>
      </c>
      <c r="N240" s="10">
        <v>60</v>
      </c>
      <c r="O240" s="10">
        <v>5.49</v>
      </c>
      <c r="P240" s="10">
        <v>51.19</v>
      </c>
      <c r="Q240" s="10">
        <f t="shared" si="15"/>
        <v>33.19</v>
      </c>
    </row>
    <row r="241" spans="1:17" x14ac:dyDescent="0.15">
      <c r="A241">
        <v>229</v>
      </c>
      <c r="B241" t="s">
        <v>3</v>
      </c>
      <c r="C241" t="s">
        <v>61</v>
      </c>
      <c r="D241" t="s">
        <v>177</v>
      </c>
      <c r="E241" t="s">
        <v>86</v>
      </c>
      <c r="F241" t="s">
        <v>43</v>
      </c>
      <c r="G241" s="3">
        <v>11</v>
      </c>
      <c r="H241" s="3" t="s">
        <v>33</v>
      </c>
      <c r="J241" s="10">
        <v>35</v>
      </c>
      <c r="K241" t="s">
        <v>15</v>
      </c>
      <c r="L241" s="4">
        <v>45484</v>
      </c>
      <c r="M241">
        <f t="shared" si="17"/>
        <v>45484</v>
      </c>
      <c r="N241" s="10">
        <v>26.3</v>
      </c>
      <c r="O241" s="10">
        <v>6.29</v>
      </c>
      <c r="P241" s="10">
        <v>22.06</v>
      </c>
      <c r="Q241" s="10">
        <f t="shared" si="15"/>
        <v>11.059999999999999</v>
      </c>
    </row>
    <row r="242" spans="1:17" x14ac:dyDescent="0.15">
      <c r="A242">
        <v>230</v>
      </c>
      <c r="B242" t="s">
        <v>19</v>
      </c>
      <c r="C242" t="s">
        <v>20</v>
      </c>
      <c r="D242" t="s">
        <v>41</v>
      </c>
      <c r="E242" t="s">
        <v>42</v>
      </c>
      <c r="F242" t="s">
        <v>43</v>
      </c>
      <c r="G242" s="3">
        <v>5</v>
      </c>
      <c r="H242" s="3" t="s">
        <v>33</v>
      </c>
      <c r="J242" s="10">
        <v>16</v>
      </c>
      <c r="K242" t="s">
        <v>15</v>
      </c>
      <c r="L242" s="4">
        <v>45484</v>
      </c>
      <c r="M242">
        <f t="shared" si="17"/>
        <v>45484</v>
      </c>
      <c r="N242" s="10">
        <v>7</v>
      </c>
      <c r="O242" s="10">
        <v>5.49</v>
      </c>
      <c r="P242" s="10">
        <v>5.44</v>
      </c>
      <c r="Q242" s="10">
        <f t="shared" si="15"/>
        <v>0.44000000000000039</v>
      </c>
    </row>
    <row r="243" spans="1:17" x14ac:dyDescent="0.15">
      <c r="A243">
        <v>231</v>
      </c>
      <c r="B243" t="s">
        <v>3</v>
      </c>
      <c r="C243" t="s">
        <v>61</v>
      </c>
      <c r="D243" t="s">
        <v>80</v>
      </c>
      <c r="E243" t="s">
        <v>25</v>
      </c>
      <c r="F243" t="s">
        <v>29</v>
      </c>
      <c r="G243" s="3">
        <v>5</v>
      </c>
      <c r="H243" s="3" t="s">
        <v>133</v>
      </c>
      <c r="J243" s="10">
        <v>30</v>
      </c>
      <c r="K243" t="s">
        <v>15</v>
      </c>
      <c r="L243" s="4">
        <v>45485</v>
      </c>
      <c r="M243">
        <f t="shared" si="17"/>
        <v>45485</v>
      </c>
      <c r="N243" s="10">
        <v>25</v>
      </c>
      <c r="O243" s="10">
        <v>6.29</v>
      </c>
      <c r="P243" s="10">
        <v>20.93</v>
      </c>
      <c r="Q243" s="10">
        <f t="shared" si="15"/>
        <v>15.93</v>
      </c>
    </row>
    <row r="244" spans="1:17" x14ac:dyDescent="0.15">
      <c r="A244">
        <v>232</v>
      </c>
      <c r="B244" t="s">
        <v>3</v>
      </c>
      <c r="C244" t="s">
        <v>34</v>
      </c>
      <c r="D244" t="s">
        <v>178</v>
      </c>
      <c r="E244" t="s">
        <v>10</v>
      </c>
      <c r="F244" t="s">
        <v>29</v>
      </c>
      <c r="G244" s="3">
        <v>8</v>
      </c>
      <c r="H244" s="3" t="s">
        <v>78</v>
      </c>
      <c r="J244" s="10">
        <v>29.99</v>
      </c>
      <c r="K244" t="s">
        <v>15</v>
      </c>
      <c r="L244" s="4">
        <v>45485</v>
      </c>
      <c r="M244">
        <f t="shared" si="17"/>
        <v>45485</v>
      </c>
      <c r="N244" s="10">
        <v>25</v>
      </c>
      <c r="O244" s="10">
        <v>6.29</v>
      </c>
      <c r="P244" s="10">
        <v>20.95</v>
      </c>
      <c r="Q244" s="10">
        <f t="shared" si="15"/>
        <v>12.95</v>
      </c>
    </row>
    <row r="245" spans="1:17" x14ac:dyDescent="0.15">
      <c r="A245">
        <v>233</v>
      </c>
      <c r="B245" t="s">
        <v>3</v>
      </c>
      <c r="C245" t="s">
        <v>127</v>
      </c>
      <c r="D245" t="s">
        <v>35</v>
      </c>
      <c r="E245" t="s">
        <v>25</v>
      </c>
      <c r="F245" t="s">
        <v>43</v>
      </c>
      <c r="G245" s="3">
        <v>5</v>
      </c>
      <c r="H245" s="3" t="s">
        <v>78</v>
      </c>
      <c r="J245" s="10">
        <v>30</v>
      </c>
      <c r="K245" t="s">
        <v>15</v>
      </c>
      <c r="L245" s="4">
        <v>45485</v>
      </c>
      <c r="M245">
        <f t="shared" si="17"/>
        <v>45485</v>
      </c>
      <c r="N245" s="10">
        <v>21</v>
      </c>
      <c r="O245" s="10">
        <v>5.49</v>
      </c>
      <c r="P245" s="10">
        <v>17.579999999999998</v>
      </c>
      <c r="Q245" s="10">
        <f t="shared" si="15"/>
        <v>12.579999999999998</v>
      </c>
    </row>
    <row r="246" spans="1:17" x14ac:dyDescent="0.15">
      <c r="A246">
        <v>234</v>
      </c>
      <c r="B246" t="s">
        <v>3</v>
      </c>
      <c r="C246" t="s">
        <v>34</v>
      </c>
      <c r="D246" t="s">
        <v>41</v>
      </c>
      <c r="E246" t="s">
        <v>55</v>
      </c>
      <c r="F246" t="s">
        <v>30</v>
      </c>
      <c r="G246" s="3">
        <v>9</v>
      </c>
      <c r="H246" s="3" t="s">
        <v>33</v>
      </c>
      <c r="J246" s="10">
        <v>29.99</v>
      </c>
      <c r="K246" t="s">
        <v>15</v>
      </c>
      <c r="L246" s="4">
        <v>45485</v>
      </c>
      <c r="M246">
        <f t="shared" si="17"/>
        <v>45485</v>
      </c>
      <c r="N246" s="10">
        <v>23</v>
      </c>
      <c r="O246" s="10">
        <v>6.29</v>
      </c>
      <c r="P246" s="10">
        <v>19.28</v>
      </c>
      <c r="Q246" s="10">
        <f t="shared" si="15"/>
        <v>10.280000000000001</v>
      </c>
    </row>
    <row r="247" spans="1:17" x14ac:dyDescent="0.15">
      <c r="A247">
        <v>235</v>
      </c>
      <c r="B247" t="s">
        <v>3</v>
      </c>
      <c r="C247" t="s">
        <v>34</v>
      </c>
      <c r="D247" t="s">
        <v>35</v>
      </c>
      <c r="E247" t="s">
        <v>25</v>
      </c>
      <c r="F247" t="s">
        <v>90</v>
      </c>
      <c r="G247" s="3">
        <v>5</v>
      </c>
      <c r="H247" s="3" t="s">
        <v>33</v>
      </c>
      <c r="J247" s="10">
        <v>26.25</v>
      </c>
      <c r="K247" t="s">
        <v>15</v>
      </c>
      <c r="L247" s="4">
        <v>45485</v>
      </c>
      <c r="M247">
        <f t="shared" si="17"/>
        <v>45485</v>
      </c>
      <c r="N247" s="10">
        <v>16</v>
      </c>
      <c r="O247" s="10">
        <v>5.49</v>
      </c>
      <c r="P247" s="10">
        <v>13.2</v>
      </c>
      <c r="Q247" s="10">
        <f t="shared" si="15"/>
        <v>8.1999999999999993</v>
      </c>
    </row>
    <row r="248" spans="1:17" x14ac:dyDescent="0.15">
      <c r="A248">
        <v>236</v>
      </c>
      <c r="B248" t="s">
        <v>19</v>
      </c>
      <c r="C248" t="s">
        <v>23</v>
      </c>
      <c r="D248" t="s">
        <v>80</v>
      </c>
      <c r="E248" t="s">
        <v>25</v>
      </c>
      <c r="F248" t="s">
        <v>30</v>
      </c>
      <c r="G248" s="3">
        <v>8</v>
      </c>
      <c r="H248" s="3" t="s">
        <v>133</v>
      </c>
      <c r="J248" s="10">
        <v>24.5</v>
      </c>
      <c r="K248" t="s">
        <v>15</v>
      </c>
      <c r="L248" s="4">
        <v>45486</v>
      </c>
      <c r="M248">
        <f t="shared" si="17"/>
        <v>45486</v>
      </c>
      <c r="N248" s="10">
        <v>18</v>
      </c>
      <c r="O248" s="10">
        <v>3.99</v>
      </c>
      <c r="P248" s="10">
        <v>16</v>
      </c>
      <c r="Q248" s="10">
        <f t="shared" si="15"/>
        <v>8</v>
      </c>
    </row>
    <row r="249" spans="1:17" x14ac:dyDescent="0.15">
      <c r="A249">
        <v>237</v>
      </c>
      <c r="B249" t="s">
        <v>3</v>
      </c>
      <c r="C249" t="s">
        <v>127</v>
      </c>
      <c r="D249" t="s">
        <v>35</v>
      </c>
      <c r="E249" t="s">
        <v>25</v>
      </c>
      <c r="F249" t="s">
        <v>30</v>
      </c>
      <c r="G249" s="3">
        <v>4</v>
      </c>
      <c r="H249" s="3" t="s">
        <v>133</v>
      </c>
      <c r="J249" s="10">
        <v>14</v>
      </c>
      <c r="K249" t="s">
        <v>15</v>
      </c>
      <c r="L249" s="4">
        <v>45486</v>
      </c>
      <c r="M249">
        <f t="shared" si="17"/>
        <v>45486</v>
      </c>
      <c r="N249" s="10">
        <v>7</v>
      </c>
      <c r="O249" s="10">
        <v>3.99</v>
      </c>
      <c r="P249" s="10">
        <v>4.88</v>
      </c>
      <c r="Q249" s="10">
        <f t="shared" si="15"/>
        <v>0.87999999999999989</v>
      </c>
    </row>
    <row r="250" spans="1:17" x14ac:dyDescent="0.15">
      <c r="A250">
        <v>238</v>
      </c>
      <c r="B250" t="s">
        <v>3</v>
      </c>
      <c r="C250" t="s">
        <v>61</v>
      </c>
      <c r="D250" t="s">
        <v>35</v>
      </c>
      <c r="E250" t="s">
        <v>10</v>
      </c>
      <c r="F250" t="s">
        <v>48</v>
      </c>
      <c r="G250" s="3">
        <v>1.7</v>
      </c>
      <c r="H250" s="3" t="s">
        <v>12</v>
      </c>
      <c r="J250" s="10">
        <v>29.99</v>
      </c>
      <c r="K250" t="s">
        <v>15</v>
      </c>
      <c r="L250" s="4">
        <v>45487</v>
      </c>
      <c r="M250">
        <f t="shared" si="17"/>
        <v>45487</v>
      </c>
      <c r="N250" s="10">
        <v>23</v>
      </c>
      <c r="O250" s="10">
        <v>6.29</v>
      </c>
      <c r="P250" s="10">
        <v>19.239999999999998</v>
      </c>
      <c r="Q250" s="10">
        <f t="shared" si="15"/>
        <v>17.54</v>
      </c>
    </row>
    <row r="251" spans="1:17" x14ac:dyDescent="0.15">
      <c r="A251">
        <v>239</v>
      </c>
      <c r="B251" t="s">
        <v>19</v>
      </c>
      <c r="C251" t="s">
        <v>20</v>
      </c>
      <c r="D251" t="s">
        <v>179</v>
      </c>
      <c r="E251" t="s">
        <v>25</v>
      </c>
      <c r="F251" t="s">
        <v>48</v>
      </c>
      <c r="G251" s="3">
        <v>0</v>
      </c>
      <c r="H251" s="3" t="s">
        <v>46</v>
      </c>
      <c r="J251" s="10">
        <v>9</v>
      </c>
      <c r="K251" t="s">
        <v>15</v>
      </c>
      <c r="L251" s="4">
        <v>45487</v>
      </c>
      <c r="M251">
        <f t="shared" ref="M251:M258" si="18">L251-I251</f>
        <v>45487</v>
      </c>
      <c r="N251" s="10">
        <v>7</v>
      </c>
      <c r="O251" s="10">
        <v>5.49</v>
      </c>
      <c r="P251" s="10">
        <v>5.41</v>
      </c>
      <c r="Q251" s="10">
        <f t="shared" si="15"/>
        <v>5.41</v>
      </c>
    </row>
    <row r="252" spans="1:17" x14ac:dyDescent="0.15">
      <c r="A252">
        <v>240</v>
      </c>
      <c r="B252" t="s">
        <v>3</v>
      </c>
      <c r="C252" t="s">
        <v>53</v>
      </c>
      <c r="D252" t="s">
        <v>39</v>
      </c>
      <c r="E252" t="s">
        <v>55</v>
      </c>
      <c r="F252" t="s">
        <v>180</v>
      </c>
      <c r="G252" s="3">
        <v>1.7</v>
      </c>
      <c r="H252" s="3" t="s">
        <v>12</v>
      </c>
      <c r="J252" s="10">
        <v>35</v>
      </c>
      <c r="K252" t="s">
        <v>15</v>
      </c>
      <c r="L252" s="4">
        <v>45487</v>
      </c>
      <c r="M252">
        <f t="shared" si="18"/>
        <v>45487</v>
      </c>
      <c r="N252" s="10">
        <v>35</v>
      </c>
      <c r="O252" s="10">
        <v>6.29</v>
      </c>
      <c r="P252" s="10">
        <v>29.59</v>
      </c>
      <c r="Q252" s="10">
        <f t="shared" si="15"/>
        <v>27.89</v>
      </c>
    </row>
    <row r="253" spans="1:17" x14ac:dyDescent="0.15">
      <c r="A253">
        <v>241</v>
      </c>
      <c r="B253" t="s">
        <v>19</v>
      </c>
      <c r="C253" t="s">
        <v>102</v>
      </c>
      <c r="D253" t="s">
        <v>181</v>
      </c>
      <c r="E253" t="s">
        <v>45</v>
      </c>
      <c r="F253" t="s">
        <v>30</v>
      </c>
      <c r="G253" s="3">
        <v>8</v>
      </c>
      <c r="H253" s="3" t="s">
        <v>133</v>
      </c>
      <c r="J253" s="10">
        <v>40</v>
      </c>
      <c r="K253" t="s">
        <v>15</v>
      </c>
      <c r="L253" s="4">
        <v>45487</v>
      </c>
      <c r="M253">
        <f t="shared" si="18"/>
        <v>45487</v>
      </c>
      <c r="N253" s="10">
        <v>30</v>
      </c>
      <c r="O253" s="10">
        <v>5.49</v>
      </c>
      <c r="P253" s="10">
        <v>25.32</v>
      </c>
      <c r="Q253" s="10">
        <f t="shared" si="15"/>
        <v>17.32</v>
      </c>
    </row>
    <row r="254" spans="1:17" x14ac:dyDescent="0.15">
      <c r="A254">
        <v>242</v>
      </c>
      <c r="B254" t="s">
        <v>19</v>
      </c>
      <c r="C254" t="s">
        <v>20</v>
      </c>
      <c r="D254" t="s">
        <v>35</v>
      </c>
      <c r="E254" t="s">
        <v>55</v>
      </c>
      <c r="F254" t="s">
        <v>43</v>
      </c>
      <c r="G254" s="3">
        <v>8</v>
      </c>
      <c r="H254" s="3" t="s">
        <v>78</v>
      </c>
      <c r="J254" s="10">
        <v>30</v>
      </c>
      <c r="K254" t="s">
        <v>15</v>
      </c>
      <c r="L254" s="4">
        <v>45488</v>
      </c>
      <c r="M254">
        <f t="shared" si="18"/>
        <v>45488</v>
      </c>
      <c r="N254" s="10">
        <v>24.9</v>
      </c>
      <c r="O254" s="10">
        <v>5.49</v>
      </c>
      <c r="P254" s="10">
        <v>20.89</v>
      </c>
      <c r="Q254" s="10">
        <f t="shared" si="15"/>
        <v>12.89</v>
      </c>
    </row>
    <row r="255" spans="1:17" x14ac:dyDescent="0.15">
      <c r="A255">
        <v>243</v>
      </c>
      <c r="B255" t="s">
        <v>3</v>
      </c>
      <c r="C255" t="s">
        <v>34</v>
      </c>
      <c r="D255" t="s">
        <v>41</v>
      </c>
      <c r="E255" t="s">
        <v>25</v>
      </c>
      <c r="F255" t="s">
        <v>43</v>
      </c>
      <c r="G255" s="3">
        <v>11</v>
      </c>
      <c r="H255" s="3" t="s">
        <v>33</v>
      </c>
      <c r="J255" s="10">
        <v>33</v>
      </c>
      <c r="K255" t="s">
        <v>15</v>
      </c>
      <c r="L255" s="4">
        <v>45488</v>
      </c>
      <c r="M255">
        <f t="shared" si="18"/>
        <v>45488</v>
      </c>
      <c r="N255" s="10">
        <v>25.1</v>
      </c>
      <c r="O255" s="10">
        <v>6.29</v>
      </c>
      <c r="P255" s="10">
        <v>21.04</v>
      </c>
      <c r="Q255" s="10">
        <f t="shared" si="15"/>
        <v>10.039999999999999</v>
      </c>
    </row>
    <row r="256" spans="1:17" x14ac:dyDescent="0.15">
      <c r="A256">
        <v>244</v>
      </c>
      <c r="B256" t="s">
        <v>3</v>
      </c>
      <c r="C256" t="s">
        <v>34</v>
      </c>
      <c r="D256" t="s">
        <v>41</v>
      </c>
      <c r="E256" t="s">
        <v>25</v>
      </c>
      <c r="F256" t="s">
        <v>29</v>
      </c>
      <c r="G256" s="3">
        <v>8</v>
      </c>
      <c r="H256" s="3" t="s">
        <v>78</v>
      </c>
      <c r="J256" s="10">
        <v>24.99</v>
      </c>
      <c r="K256" t="s">
        <v>15</v>
      </c>
      <c r="L256" s="4">
        <v>45488</v>
      </c>
      <c r="M256">
        <f t="shared" si="18"/>
        <v>45488</v>
      </c>
      <c r="N256" s="10">
        <v>17</v>
      </c>
      <c r="O256" s="10">
        <v>6.29</v>
      </c>
      <c r="P256" s="10">
        <v>14.03</v>
      </c>
      <c r="Q256" s="10">
        <f t="shared" si="15"/>
        <v>6.0299999999999994</v>
      </c>
    </row>
    <row r="257" spans="1:17" x14ac:dyDescent="0.15">
      <c r="A257">
        <v>245</v>
      </c>
      <c r="B257" t="s">
        <v>3</v>
      </c>
      <c r="C257" t="s">
        <v>34</v>
      </c>
      <c r="D257" t="s">
        <v>124</v>
      </c>
      <c r="E257" t="s">
        <v>25</v>
      </c>
      <c r="F257" t="s">
        <v>43</v>
      </c>
      <c r="G257" s="3">
        <v>11</v>
      </c>
      <c r="H257" s="3" t="s">
        <v>33</v>
      </c>
      <c r="J257" s="10">
        <v>35</v>
      </c>
      <c r="K257" t="s">
        <v>15</v>
      </c>
      <c r="L257" s="4">
        <v>45489</v>
      </c>
      <c r="M257">
        <f t="shared" si="18"/>
        <v>45489</v>
      </c>
      <c r="N257" s="10">
        <v>35</v>
      </c>
      <c r="O257" s="10">
        <v>6.29</v>
      </c>
      <c r="P257" s="10">
        <v>29.57</v>
      </c>
      <c r="Q257" s="10">
        <f t="shared" si="15"/>
        <v>18.57</v>
      </c>
    </row>
    <row r="258" spans="1:17" x14ac:dyDescent="0.15">
      <c r="A258">
        <v>246</v>
      </c>
      <c r="B258" t="s">
        <v>19</v>
      </c>
      <c r="C258" t="s">
        <v>31</v>
      </c>
      <c r="D258" t="s">
        <v>182</v>
      </c>
      <c r="E258" t="s">
        <v>45</v>
      </c>
      <c r="F258" t="s">
        <v>43</v>
      </c>
      <c r="G258" s="3">
        <v>1.7</v>
      </c>
      <c r="H258" s="3" t="s">
        <v>78</v>
      </c>
      <c r="J258" s="10">
        <v>35</v>
      </c>
      <c r="K258" t="s">
        <v>15</v>
      </c>
      <c r="L258" s="4">
        <v>45490</v>
      </c>
      <c r="M258">
        <f t="shared" si="18"/>
        <v>45490</v>
      </c>
      <c r="N258" s="10">
        <v>25</v>
      </c>
      <c r="O258" s="10">
        <v>6.29</v>
      </c>
      <c r="P258" s="10">
        <v>20.96</v>
      </c>
      <c r="Q258" s="10">
        <f t="shared" si="15"/>
        <v>19.260000000000002</v>
      </c>
    </row>
    <row r="259" spans="1:17" x14ac:dyDescent="0.15">
      <c r="A259">
        <v>247</v>
      </c>
      <c r="B259" t="s">
        <v>19</v>
      </c>
      <c r="C259" t="s">
        <v>20</v>
      </c>
      <c r="D259" t="s">
        <v>183</v>
      </c>
      <c r="E259" t="s">
        <v>25</v>
      </c>
      <c r="F259" t="s">
        <v>30</v>
      </c>
      <c r="G259" s="3">
        <v>6</v>
      </c>
      <c r="H259" s="3" t="s">
        <v>133</v>
      </c>
      <c r="J259" s="10">
        <v>40</v>
      </c>
      <c r="K259" t="s">
        <v>15</v>
      </c>
      <c r="L259" s="4">
        <v>45490</v>
      </c>
      <c r="M259">
        <f t="shared" ref="M259:M266" si="19">L259-I259</f>
        <v>45490</v>
      </c>
      <c r="N259" s="10">
        <v>30</v>
      </c>
      <c r="O259" s="10">
        <v>5.49</v>
      </c>
      <c r="P259" s="10">
        <v>25.38</v>
      </c>
      <c r="Q259" s="10">
        <f t="shared" si="15"/>
        <v>19.38</v>
      </c>
    </row>
    <row r="260" spans="1:17" x14ac:dyDescent="0.15">
      <c r="A260">
        <v>248</v>
      </c>
      <c r="B260" t="s">
        <v>19</v>
      </c>
      <c r="C260" t="s">
        <v>20</v>
      </c>
      <c r="D260" t="s">
        <v>35</v>
      </c>
      <c r="E260" t="s">
        <v>25</v>
      </c>
      <c r="F260" t="s">
        <v>43</v>
      </c>
      <c r="G260" s="3">
        <v>5</v>
      </c>
      <c r="H260" s="3" t="s">
        <v>33</v>
      </c>
      <c r="J260" s="10">
        <v>33</v>
      </c>
      <c r="K260" t="s">
        <v>15</v>
      </c>
      <c r="L260" s="4">
        <v>45490</v>
      </c>
      <c r="M260">
        <f t="shared" si="19"/>
        <v>45490</v>
      </c>
      <c r="N260" s="10">
        <v>27</v>
      </c>
      <c r="O260" s="10">
        <v>5.49</v>
      </c>
      <c r="P260" s="10">
        <v>22.7</v>
      </c>
      <c r="Q260" s="10">
        <f t="shared" si="15"/>
        <v>17.7</v>
      </c>
    </row>
    <row r="261" spans="1:17" x14ac:dyDescent="0.15">
      <c r="A261">
        <v>249</v>
      </c>
      <c r="B261" t="s">
        <v>3</v>
      </c>
      <c r="C261" t="s">
        <v>4</v>
      </c>
      <c r="D261" t="s">
        <v>54</v>
      </c>
      <c r="E261" t="s">
        <v>25</v>
      </c>
      <c r="F261" t="s">
        <v>184</v>
      </c>
      <c r="G261" s="3">
        <v>1.7</v>
      </c>
      <c r="H261" s="3" t="s">
        <v>78</v>
      </c>
      <c r="J261" s="10">
        <v>24</v>
      </c>
      <c r="K261" t="s">
        <v>15</v>
      </c>
      <c r="L261" s="4">
        <v>45490</v>
      </c>
      <c r="M261">
        <f t="shared" si="19"/>
        <v>45490</v>
      </c>
      <c r="N261" s="10">
        <v>20</v>
      </c>
      <c r="O261" s="10">
        <v>7.99</v>
      </c>
      <c r="P261" s="10">
        <v>16.559999999999999</v>
      </c>
      <c r="Q261" s="10">
        <f t="shared" si="15"/>
        <v>14.86</v>
      </c>
    </row>
    <row r="262" spans="1:17" x14ac:dyDescent="0.15">
      <c r="A262">
        <v>250</v>
      </c>
      <c r="B262" t="s">
        <v>3</v>
      </c>
      <c r="C262" t="s">
        <v>34</v>
      </c>
      <c r="D262" t="s">
        <v>41</v>
      </c>
      <c r="E262" t="s">
        <v>10</v>
      </c>
      <c r="F262" t="s">
        <v>30</v>
      </c>
      <c r="G262" s="3">
        <v>9</v>
      </c>
      <c r="H262" s="3" t="s">
        <v>78</v>
      </c>
      <c r="J262" s="10">
        <v>33</v>
      </c>
      <c r="K262" t="s">
        <v>15</v>
      </c>
      <c r="L262" s="4">
        <v>45490</v>
      </c>
      <c r="M262">
        <f t="shared" si="19"/>
        <v>45490</v>
      </c>
      <c r="N262" s="10">
        <v>26.4</v>
      </c>
      <c r="O262" s="10">
        <v>6.29</v>
      </c>
      <c r="P262" s="10">
        <v>22.17</v>
      </c>
      <c r="Q262" s="10">
        <f t="shared" si="15"/>
        <v>13.170000000000002</v>
      </c>
    </row>
    <row r="263" spans="1:17" x14ac:dyDescent="0.15">
      <c r="A263">
        <v>251</v>
      </c>
      <c r="B263" t="s">
        <v>3</v>
      </c>
      <c r="C263" t="s">
        <v>4</v>
      </c>
      <c r="D263" t="s">
        <v>24</v>
      </c>
      <c r="E263" t="s">
        <v>25</v>
      </c>
      <c r="F263" t="s">
        <v>50</v>
      </c>
      <c r="G263" s="3">
        <v>20</v>
      </c>
      <c r="H263" s="3" t="s">
        <v>78</v>
      </c>
      <c r="J263" s="10">
        <v>55.25</v>
      </c>
      <c r="K263" t="s">
        <v>15</v>
      </c>
      <c r="L263" s="4">
        <v>45490</v>
      </c>
      <c r="M263">
        <f t="shared" si="19"/>
        <v>45490</v>
      </c>
      <c r="N263" s="10">
        <v>40</v>
      </c>
      <c r="O263" s="10">
        <v>7.99</v>
      </c>
      <c r="P263" s="10">
        <v>33.86</v>
      </c>
      <c r="Q263" s="10">
        <f t="shared" si="15"/>
        <v>13.86</v>
      </c>
    </row>
    <row r="264" spans="1:17" x14ac:dyDescent="0.15">
      <c r="A264">
        <v>252</v>
      </c>
      <c r="B264" t="s">
        <v>3</v>
      </c>
      <c r="C264" t="s">
        <v>53</v>
      </c>
      <c r="D264" t="s">
        <v>185</v>
      </c>
      <c r="E264" t="s">
        <v>55</v>
      </c>
      <c r="F264" t="s">
        <v>186</v>
      </c>
      <c r="G264" s="3">
        <v>0</v>
      </c>
      <c r="H264" s="3" t="s">
        <v>46</v>
      </c>
      <c r="J264" s="10">
        <v>14.99</v>
      </c>
      <c r="K264" t="s">
        <v>15</v>
      </c>
      <c r="L264" s="4">
        <v>45491</v>
      </c>
      <c r="M264">
        <f t="shared" si="19"/>
        <v>45491</v>
      </c>
      <c r="N264" s="10">
        <v>10</v>
      </c>
      <c r="O264" s="10">
        <v>7.99</v>
      </c>
      <c r="P264" s="10">
        <v>8.92</v>
      </c>
      <c r="Q264" s="10">
        <f t="shared" si="15"/>
        <v>8.92</v>
      </c>
    </row>
    <row r="265" spans="1:17" x14ac:dyDescent="0.15">
      <c r="A265">
        <v>253</v>
      </c>
      <c r="B265" t="s">
        <v>3</v>
      </c>
      <c r="C265" t="s">
        <v>61</v>
      </c>
      <c r="D265" t="s">
        <v>69</v>
      </c>
      <c r="E265" t="s">
        <v>25</v>
      </c>
      <c r="F265" t="s">
        <v>43</v>
      </c>
      <c r="G265" s="3">
        <v>6</v>
      </c>
      <c r="H265" s="3" t="s">
        <v>33</v>
      </c>
      <c r="J265" s="10">
        <v>25</v>
      </c>
      <c r="K265" t="s">
        <v>15</v>
      </c>
      <c r="L265" s="4">
        <v>45491</v>
      </c>
      <c r="M265">
        <f t="shared" si="19"/>
        <v>45491</v>
      </c>
      <c r="N265" s="10">
        <v>15</v>
      </c>
      <c r="O265" s="10">
        <v>6.29</v>
      </c>
      <c r="P265" s="10">
        <v>12.29</v>
      </c>
      <c r="Q265" s="10">
        <f t="shared" si="15"/>
        <v>6.2899999999999991</v>
      </c>
    </row>
    <row r="266" spans="1:17" x14ac:dyDescent="0.15">
      <c r="A266">
        <v>254</v>
      </c>
      <c r="B266" t="s">
        <v>3</v>
      </c>
      <c r="C266" t="s">
        <v>34</v>
      </c>
      <c r="D266" t="s">
        <v>41</v>
      </c>
      <c r="E266" t="s">
        <v>25</v>
      </c>
      <c r="F266" t="s">
        <v>90</v>
      </c>
      <c r="G266" s="3">
        <v>0</v>
      </c>
      <c r="H266" s="3" t="s">
        <v>46</v>
      </c>
      <c r="J266" s="10">
        <v>24.99</v>
      </c>
      <c r="L266" s="4">
        <v>45492</v>
      </c>
      <c r="M266">
        <f t="shared" si="19"/>
        <v>45492</v>
      </c>
      <c r="N266" s="10">
        <v>19</v>
      </c>
      <c r="O266" s="10">
        <v>6.29</v>
      </c>
      <c r="P266" s="10">
        <v>17.66</v>
      </c>
      <c r="Q266" s="10">
        <f>P266-G266</f>
        <v>17.66</v>
      </c>
    </row>
    <row r="267" spans="1:17" x14ac:dyDescent="0.15">
      <c r="A267">
        <v>255</v>
      </c>
      <c r="B267" t="s">
        <v>3</v>
      </c>
      <c r="C267" t="s">
        <v>127</v>
      </c>
      <c r="D267" t="s">
        <v>35</v>
      </c>
      <c r="E267" t="s">
        <v>25</v>
      </c>
      <c r="F267" t="s">
        <v>90</v>
      </c>
      <c r="G267" s="3">
        <v>5</v>
      </c>
      <c r="H267" s="3" t="s">
        <v>133</v>
      </c>
      <c r="I267" s="19"/>
      <c r="J267" s="10">
        <v>33</v>
      </c>
      <c r="L267" s="4">
        <v>45492</v>
      </c>
      <c r="M267">
        <f t="shared" ref="M267:M277" si="20">L267-I267</f>
        <v>45492</v>
      </c>
      <c r="N267" s="10">
        <v>33</v>
      </c>
      <c r="O267" s="10">
        <v>5.49</v>
      </c>
      <c r="P267" s="10">
        <v>27.88</v>
      </c>
      <c r="Q267" s="10">
        <f t="shared" si="15"/>
        <v>22.88</v>
      </c>
    </row>
    <row r="268" spans="1:17" x14ac:dyDescent="0.15">
      <c r="A268">
        <v>256</v>
      </c>
      <c r="B268" t="s">
        <v>19</v>
      </c>
      <c r="C268" t="s">
        <v>20</v>
      </c>
      <c r="D268" t="s">
        <v>35</v>
      </c>
      <c r="E268" t="s">
        <v>66</v>
      </c>
      <c r="F268" t="s">
        <v>30</v>
      </c>
      <c r="G268" s="3">
        <v>5</v>
      </c>
      <c r="H268" s="3" t="s">
        <v>133</v>
      </c>
      <c r="I268" s="19"/>
      <c r="J268" s="10">
        <v>15</v>
      </c>
      <c r="L268" s="4">
        <v>45492</v>
      </c>
      <c r="M268">
        <f t="shared" si="20"/>
        <v>45492</v>
      </c>
      <c r="N268" s="10">
        <v>12</v>
      </c>
      <c r="O268" s="10">
        <v>5.49</v>
      </c>
      <c r="P268" s="10">
        <v>9.77</v>
      </c>
      <c r="Q268" s="10">
        <f t="shared" ref="Q268:Q331" si="21">P268-G268</f>
        <v>4.7699999999999996</v>
      </c>
    </row>
    <row r="269" spans="1:17" x14ac:dyDescent="0.15">
      <c r="A269">
        <v>257</v>
      </c>
      <c r="B269" t="s">
        <v>3</v>
      </c>
      <c r="C269" t="s">
        <v>4</v>
      </c>
      <c r="D269" t="s">
        <v>6</v>
      </c>
      <c r="E269" t="s">
        <v>40</v>
      </c>
      <c r="F269" t="s">
        <v>131</v>
      </c>
      <c r="G269" s="3">
        <v>1.7</v>
      </c>
      <c r="H269" s="3" t="s">
        <v>12</v>
      </c>
      <c r="I269" s="19"/>
      <c r="J269" s="10">
        <v>15</v>
      </c>
      <c r="L269" s="4">
        <v>45493</v>
      </c>
      <c r="M269">
        <f t="shared" si="20"/>
        <v>45493</v>
      </c>
      <c r="N269" s="10">
        <v>12</v>
      </c>
      <c r="O269" s="10">
        <v>7.99</v>
      </c>
      <c r="P269" s="10">
        <v>10.85</v>
      </c>
      <c r="Q269" s="10">
        <f t="shared" si="21"/>
        <v>9.15</v>
      </c>
    </row>
    <row r="270" spans="1:17" x14ac:dyDescent="0.15">
      <c r="A270">
        <v>258</v>
      </c>
      <c r="B270" t="s">
        <v>3</v>
      </c>
      <c r="C270" t="s">
        <v>4</v>
      </c>
      <c r="D270" t="s">
        <v>187</v>
      </c>
      <c r="E270" t="s">
        <v>40</v>
      </c>
      <c r="F270" t="s">
        <v>170</v>
      </c>
      <c r="G270" s="3">
        <v>1.7</v>
      </c>
      <c r="H270" s="3" t="s">
        <v>12</v>
      </c>
      <c r="I270" s="19"/>
      <c r="J270" s="10">
        <v>13.99</v>
      </c>
      <c r="L270" s="4">
        <v>45493</v>
      </c>
      <c r="M270">
        <f t="shared" si="20"/>
        <v>45493</v>
      </c>
      <c r="N270" s="10">
        <v>13.99</v>
      </c>
      <c r="O270" s="10">
        <v>7.99</v>
      </c>
      <c r="P270" s="10">
        <v>12.75</v>
      </c>
      <c r="Q270" s="10">
        <f t="shared" si="21"/>
        <v>11.05</v>
      </c>
    </row>
    <row r="271" spans="1:17" x14ac:dyDescent="0.15">
      <c r="A271">
        <v>259</v>
      </c>
      <c r="B271" t="s">
        <v>19</v>
      </c>
      <c r="C271" t="s">
        <v>31</v>
      </c>
      <c r="D271" t="s">
        <v>49</v>
      </c>
      <c r="E271" t="s">
        <v>55</v>
      </c>
      <c r="F271" t="s">
        <v>29</v>
      </c>
      <c r="G271" s="3">
        <v>5</v>
      </c>
      <c r="H271" s="3" t="s">
        <v>78</v>
      </c>
      <c r="I271" s="19"/>
      <c r="J271" s="10">
        <v>30</v>
      </c>
      <c r="L271" s="4">
        <v>45493</v>
      </c>
      <c r="M271">
        <f t="shared" si="20"/>
        <v>45493</v>
      </c>
      <c r="N271" s="10">
        <v>25</v>
      </c>
      <c r="O271" s="10">
        <v>6.29</v>
      </c>
      <c r="P271" s="10">
        <v>21.02</v>
      </c>
      <c r="Q271" s="10">
        <f t="shared" si="21"/>
        <v>16.02</v>
      </c>
    </row>
    <row r="272" spans="1:17" x14ac:dyDescent="0.15">
      <c r="A272">
        <v>260</v>
      </c>
      <c r="B272" t="s">
        <v>3</v>
      </c>
      <c r="C272" t="s">
        <v>4</v>
      </c>
      <c r="D272" t="s">
        <v>188</v>
      </c>
      <c r="E272" t="s">
        <v>55</v>
      </c>
      <c r="F272" t="s">
        <v>28</v>
      </c>
      <c r="G272" s="3">
        <v>1.7</v>
      </c>
      <c r="H272" s="3" t="s">
        <v>12</v>
      </c>
      <c r="I272" s="19"/>
      <c r="J272" s="10">
        <v>14.99</v>
      </c>
      <c r="L272" s="4">
        <v>45494</v>
      </c>
      <c r="M272">
        <f t="shared" si="20"/>
        <v>45494</v>
      </c>
      <c r="N272" s="10">
        <v>11</v>
      </c>
      <c r="O272" s="10">
        <v>7.99</v>
      </c>
      <c r="P272" s="10">
        <v>9.8699999999999992</v>
      </c>
      <c r="Q272" s="10">
        <f t="shared" si="21"/>
        <v>8.17</v>
      </c>
    </row>
    <row r="273" spans="1:17" x14ac:dyDescent="0.15">
      <c r="A273">
        <v>261</v>
      </c>
      <c r="B273" t="s">
        <v>3</v>
      </c>
      <c r="C273" t="s">
        <v>4</v>
      </c>
      <c r="D273" t="s">
        <v>39</v>
      </c>
      <c r="E273" t="s">
        <v>40</v>
      </c>
      <c r="F273" t="s">
        <v>189</v>
      </c>
      <c r="G273" s="3">
        <v>1.7</v>
      </c>
      <c r="H273" s="3" t="s">
        <v>12</v>
      </c>
      <c r="I273" s="19"/>
      <c r="J273" s="10">
        <v>16.989999999999998</v>
      </c>
      <c r="L273" s="4">
        <v>45494</v>
      </c>
      <c r="M273">
        <f t="shared" si="20"/>
        <v>45494</v>
      </c>
      <c r="N273" s="10">
        <v>15</v>
      </c>
      <c r="O273" s="10">
        <v>5.8</v>
      </c>
      <c r="P273" s="10">
        <v>14.03</v>
      </c>
      <c r="Q273" s="10">
        <f t="shared" si="21"/>
        <v>12.33</v>
      </c>
    </row>
    <row r="274" spans="1:17" x14ac:dyDescent="0.15">
      <c r="A274">
        <v>262</v>
      </c>
      <c r="B274" t="s">
        <v>3</v>
      </c>
      <c r="C274" t="s">
        <v>34</v>
      </c>
      <c r="D274" t="s">
        <v>80</v>
      </c>
      <c r="E274" t="s">
        <v>25</v>
      </c>
      <c r="F274" t="s">
        <v>29</v>
      </c>
      <c r="G274" s="3">
        <v>1.7</v>
      </c>
      <c r="H274" s="3" t="s">
        <v>12</v>
      </c>
      <c r="I274" s="19"/>
      <c r="J274" s="10">
        <v>24.99</v>
      </c>
      <c r="L274" s="4">
        <v>45495</v>
      </c>
      <c r="M274">
        <f t="shared" si="20"/>
        <v>45495</v>
      </c>
      <c r="N274" s="10">
        <v>15</v>
      </c>
      <c r="O274" s="10">
        <v>5.8</v>
      </c>
      <c r="P274" s="10">
        <v>14.03</v>
      </c>
      <c r="Q274" s="10">
        <f t="shared" si="21"/>
        <v>12.33</v>
      </c>
    </row>
    <row r="275" spans="1:17" x14ac:dyDescent="0.15">
      <c r="A275">
        <v>263</v>
      </c>
      <c r="B275" t="s">
        <v>3</v>
      </c>
      <c r="C275" t="s">
        <v>34</v>
      </c>
      <c r="D275" t="s">
        <v>41</v>
      </c>
      <c r="E275" t="s">
        <v>92</v>
      </c>
      <c r="F275" t="s">
        <v>43</v>
      </c>
      <c r="G275" s="3">
        <v>8</v>
      </c>
      <c r="H275" s="3" t="s">
        <v>78</v>
      </c>
      <c r="I275" s="19"/>
      <c r="J275" s="10">
        <v>30</v>
      </c>
      <c r="L275" s="4">
        <v>45495</v>
      </c>
      <c r="M275">
        <f t="shared" si="20"/>
        <v>45495</v>
      </c>
      <c r="N275" s="10">
        <v>24</v>
      </c>
      <c r="O275" s="10">
        <v>6.29</v>
      </c>
      <c r="P275" s="10">
        <v>20.149999999999999</v>
      </c>
      <c r="Q275" s="10">
        <f t="shared" si="21"/>
        <v>12.149999999999999</v>
      </c>
    </row>
    <row r="276" spans="1:17" x14ac:dyDescent="0.15">
      <c r="A276">
        <v>264</v>
      </c>
      <c r="B276" t="s">
        <v>3</v>
      </c>
      <c r="C276" t="s">
        <v>61</v>
      </c>
      <c r="D276" t="s">
        <v>88</v>
      </c>
      <c r="E276" t="s">
        <v>40</v>
      </c>
      <c r="F276" t="s">
        <v>43</v>
      </c>
      <c r="G276" s="3">
        <v>11</v>
      </c>
      <c r="H276" s="3" t="s">
        <v>33</v>
      </c>
      <c r="I276" s="19"/>
      <c r="J276" s="10">
        <v>32</v>
      </c>
      <c r="L276" s="4">
        <v>45495</v>
      </c>
      <c r="M276">
        <f t="shared" si="20"/>
        <v>45495</v>
      </c>
      <c r="N276" s="10">
        <v>32</v>
      </c>
      <c r="O276" s="10">
        <v>6.29</v>
      </c>
      <c r="P276" s="10">
        <v>30.19</v>
      </c>
      <c r="Q276" s="10">
        <f t="shared" si="21"/>
        <v>19.190000000000001</v>
      </c>
    </row>
    <row r="277" spans="1:17" x14ac:dyDescent="0.15">
      <c r="A277">
        <v>265</v>
      </c>
      <c r="B277" t="s">
        <v>3</v>
      </c>
      <c r="C277" t="s">
        <v>34</v>
      </c>
      <c r="D277" t="s">
        <v>39</v>
      </c>
      <c r="E277" t="s">
        <v>10</v>
      </c>
      <c r="F277" t="s">
        <v>30</v>
      </c>
      <c r="G277" s="3">
        <v>10</v>
      </c>
      <c r="H277" s="3" t="s">
        <v>33</v>
      </c>
      <c r="I277" s="19"/>
      <c r="J277" s="10">
        <v>35</v>
      </c>
      <c r="L277" s="4">
        <v>45495</v>
      </c>
      <c r="M277">
        <f t="shared" si="20"/>
        <v>45495</v>
      </c>
      <c r="N277" s="10">
        <v>28</v>
      </c>
      <c r="O277" s="10">
        <v>6.29</v>
      </c>
      <c r="P277" s="10">
        <v>23.53</v>
      </c>
      <c r="Q277" s="10">
        <f t="shared" si="21"/>
        <v>13.530000000000001</v>
      </c>
    </row>
    <row r="278" spans="1:17" x14ac:dyDescent="0.15">
      <c r="A278">
        <v>266</v>
      </c>
      <c r="B278" t="s">
        <v>3</v>
      </c>
      <c r="C278" t="s">
        <v>61</v>
      </c>
      <c r="D278" t="s">
        <v>80</v>
      </c>
      <c r="E278" t="s">
        <v>25</v>
      </c>
      <c r="F278" t="s">
        <v>29</v>
      </c>
      <c r="G278" s="3">
        <v>6</v>
      </c>
      <c r="H278" s="3" t="s">
        <v>33</v>
      </c>
      <c r="I278" s="19"/>
      <c r="J278" s="10">
        <v>29.99</v>
      </c>
      <c r="L278" s="4">
        <v>45496</v>
      </c>
      <c r="M278">
        <f t="shared" ref="M278:M285" si="22">L278-I278</f>
        <v>45496</v>
      </c>
      <c r="N278" s="10">
        <v>23</v>
      </c>
      <c r="O278" s="10">
        <v>6.29</v>
      </c>
      <c r="P278" s="10">
        <v>19.22</v>
      </c>
      <c r="Q278" s="10">
        <f t="shared" si="21"/>
        <v>13.219999999999999</v>
      </c>
    </row>
    <row r="279" spans="1:17" x14ac:dyDescent="0.15">
      <c r="A279">
        <v>267</v>
      </c>
      <c r="B279" t="s">
        <v>3</v>
      </c>
      <c r="C279" t="s">
        <v>4</v>
      </c>
      <c r="D279" t="s">
        <v>188</v>
      </c>
      <c r="E279" t="s">
        <v>40</v>
      </c>
      <c r="F279" t="s">
        <v>77</v>
      </c>
      <c r="G279" s="3">
        <v>1.7</v>
      </c>
      <c r="H279" s="3" t="s">
        <v>12</v>
      </c>
      <c r="I279" s="19"/>
      <c r="J279" s="10">
        <v>14.99</v>
      </c>
      <c r="L279" s="4">
        <v>45496</v>
      </c>
      <c r="M279">
        <f t="shared" si="22"/>
        <v>45496</v>
      </c>
      <c r="N279" s="10">
        <v>14.99</v>
      </c>
      <c r="O279" s="10">
        <v>7.99</v>
      </c>
      <c r="P279" s="10">
        <v>13.71</v>
      </c>
      <c r="Q279" s="10">
        <f t="shared" si="21"/>
        <v>12.010000000000002</v>
      </c>
    </row>
    <row r="280" spans="1:17" x14ac:dyDescent="0.15">
      <c r="A280">
        <v>268</v>
      </c>
      <c r="B280" t="s">
        <v>107</v>
      </c>
      <c r="C280" t="s">
        <v>72</v>
      </c>
      <c r="D280" t="s">
        <v>190</v>
      </c>
      <c r="E280" t="s">
        <v>40</v>
      </c>
      <c r="F280" s="15">
        <v>9</v>
      </c>
      <c r="G280" s="3">
        <v>50</v>
      </c>
      <c r="H280" s="3" t="s">
        <v>46</v>
      </c>
      <c r="I280" s="19"/>
      <c r="J280" s="10">
        <v>114</v>
      </c>
      <c r="L280" s="4">
        <v>45497</v>
      </c>
      <c r="M280">
        <f t="shared" si="22"/>
        <v>45497</v>
      </c>
      <c r="N280" s="10">
        <v>100</v>
      </c>
      <c r="O280" s="10">
        <v>13.99</v>
      </c>
      <c r="P280" s="10">
        <v>95.49</v>
      </c>
      <c r="Q280" s="10">
        <f t="shared" si="21"/>
        <v>45.489999999999995</v>
      </c>
    </row>
    <row r="281" spans="1:17" x14ac:dyDescent="0.15">
      <c r="A281">
        <v>269</v>
      </c>
      <c r="B281" t="s">
        <v>19</v>
      </c>
      <c r="C281" t="s">
        <v>38</v>
      </c>
      <c r="D281" t="s">
        <v>191</v>
      </c>
      <c r="E281" t="s">
        <v>40</v>
      </c>
      <c r="F281" t="s">
        <v>29</v>
      </c>
      <c r="G281" s="3">
        <v>1.7</v>
      </c>
      <c r="H281" s="3" t="s">
        <v>12</v>
      </c>
      <c r="I281" s="19"/>
      <c r="J281" s="10">
        <v>35</v>
      </c>
      <c r="L281" s="4">
        <v>45497</v>
      </c>
      <c r="M281">
        <f t="shared" si="22"/>
        <v>45497</v>
      </c>
      <c r="N281" s="10">
        <v>28</v>
      </c>
      <c r="O281" s="10">
        <v>6.29</v>
      </c>
      <c r="P281" s="10">
        <v>23.54</v>
      </c>
      <c r="Q281" s="10">
        <f t="shared" si="21"/>
        <v>21.84</v>
      </c>
    </row>
    <row r="282" spans="1:17" x14ac:dyDescent="0.15">
      <c r="A282">
        <v>270</v>
      </c>
      <c r="B282" t="s">
        <v>19</v>
      </c>
      <c r="C282" t="s">
        <v>20</v>
      </c>
      <c r="D282" t="s">
        <v>192</v>
      </c>
      <c r="E282" t="s">
        <v>66</v>
      </c>
      <c r="F282" t="s">
        <v>30</v>
      </c>
      <c r="G282" s="3">
        <v>5</v>
      </c>
      <c r="H282" s="3" t="s">
        <v>133</v>
      </c>
      <c r="I282" s="19"/>
      <c r="J282" s="10">
        <v>32</v>
      </c>
      <c r="L282" s="4">
        <v>45497</v>
      </c>
      <c r="M282">
        <f t="shared" si="22"/>
        <v>45497</v>
      </c>
      <c r="N282" s="10">
        <v>25.6</v>
      </c>
      <c r="O282" s="10">
        <v>5.49</v>
      </c>
      <c r="P282" s="10">
        <v>21.52</v>
      </c>
      <c r="Q282" s="10">
        <f t="shared" si="21"/>
        <v>16.52</v>
      </c>
    </row>
    <row r="283" spans="1:17" x14ac:dyDescent="0.15">
      <c r="A283">
        <v>271</v>
      </c>
      <c r="B283" t="s">
        <v>3</v>
      </c>
      <c r="C283" t="s">
        <v>34</v>
      </c>
      <c r="D283" t="s">
        <v>60</v>
      </c>
      <c r="E283" t="s">
        <v>25</v>
      </c>
      <c r="F283" t="s">
        <v>43</v>
      </c>
      <c r="G283" s="3">
        <v>1.7</v>
      </c>
      <c r="H283" s="3" t="s">
        <v>12</v>
      </c>
      <c r="I283" s="19"/>
      <c r="J283" s="10">
        <v>34.99</v>
      </c>
      <c r="L283" s="4">
        <v>45498</v>
      </c>
      <c r="M283">
        <f t="shared" si="22"/>
        <v>45498</v>
      </c>
      <c r="N283" s="10">
        <v>34.99</v>
      </c>
      <c r="O283" s="10">
        <v>6.29</v>
      </c>
      <c r="P283" s="10">
        <v>29.68</v>
      </c>
      <c r="Q283" s="10">
        <f t="shared" si="21"/>
        <v>27.98</v>
      </c>
    </row>
    <row r="284" spans="1:17" x14ac:dyDescent="0.15">
      <c r="A284">
        <v>272</v>
      </c>
      <c r="B284" t="s">
        <v>19</v>
      </c>
      <c r="C284" t="s">
        <v>20</v>
      </c>
      <c r="D284" t="s">
        <v>120</v>
      </c>
      <c r="E284" t="s">
        <v>55</v>
      </c>
      <c r="F284" t="s">
        <v>48</v>
      </c>
      <c r="G284" s="3">
        <v>1.7</v>
      </c>
      <c r="H284" s="3" t="s">
        <v>12</v>
      </c>
      <c r="I284" s="19"/>
      <c r="J284" s="10">
        <v>20</v>
      </c>
      <c r="L284" s="4">
        <v>45499</v>
      </c>
      <c r="M284">
        <f t="shared" si="22"/>
        <v>45499</v>
      </c>
      <c r="N284" s="10">
        <v>20</v>
      </c>
      <c r="O284" s="10">
        <v>5.49</v>
      </c>
      <c r="P284" s="10">
        <v>18.670000000000002</v>
      </c>
      <c r="Q284" s="10">
        <f t="shared" si="21"/>
        <v>16.970000000000002</v>
      </c>
    </row>
    <row r="285" spans="1:17" x14ac:dyDescent="0.15">
      <c r="A285">
        <v>273</v>
      </c>
      <c r="B285" t="s">
        <v>3</v>
      </c>
      <c r="C285" t="s">
        <v>127</v>
      </c>
      <c r="D285" t="s">
        <v>116</v>
      </c>
      <c r="E285" t="s">
        <v>10</v>
      </c>
      <c r="F285" s="15">
        <v>32</v>
      </c>
      <c r="G285" s="3">
        <v>1.7</v>
      </c>
      <c r="H285" s="3" t="s">
        <v>12</v>
      </c>
      <c r="I285" s="19"/>
      <c r="J285" s="10">
        <v>12.99</v>
      </c>
      <c r="L285" s="4">
        <v>45501</v>
      </c>
      <c r="M285">
        <f t="shared" si="22"/>
        <v>45501</v>
      </c>
      <c r="N285" s="10">
        <v>8</v>
      </c>
      <c r="O285" s="10">
        <v>6.29</v>
      </c>
      <c r="P285" s="10">
        <v>7.06</v>
      </c>
      <c r="Q285" s="10">
        <f t="shared" si="21"/>
        <v>5.3599999999999994</v>
      </c>
    </row>
    <row r="286" spans="1:17" x14ac:dyDescent="0.15">
      <c r="A286">
        <v>274</v>
      </c>
      <c r="B286" t="s">
        <v>19</v>
      </c>
      <c r="C286" t="s">
        <v>63</v>
      </c>
      <c r="D286" t="s">
        <v>193</v>
      </c>
      <c r="E286" t="s">
        <v>66</v>
      </c>
      <c r="F286" t="s">
        <v>30</v>
      </c>
      <c r="G286" s="3">
        <v>10</v>
      </c>
      <c r="H286" s="3" t="s">
        <v>33</v>
      </c>
      <c r="I286" s="19"/>
      <c r="J286" s="10">
        <v>24.99</v>
      </c>
      <c r="L286" s="4">
        <v>45501</v>
      </c>
      <c r="M286">
        <f t="shared" ref="M286:M308" si="23">L286-I286</f>
        <v>45501</v>
      </c>
      <c r="N286" s="10">
        <v>24.99</v>
      </c>
      <c r="O286" s="10">
        <v>6.29</v>
      </c>
      <c r="P286" s="10">
        <v>23.43</v>
      </c>
      <c r="Q286" s="10">
        <f t="shared" si="21"/>
        <v>13.43</v>
      </c>
    </row>
    <row r="287" spans="1:17" x14ac:dyDescent="0.15">
      <c r="A287">
        <v>275</v>
      </c>
      <c r="B287" t="s">
        <v>3</v>
      </c>
      <c r="C287" t="s">
        <v>61</v>
      </c>
      <c r="D287" t="s">
        <v>69</v>
      </c>
      <c r="E287" t="s">
        <v>25</v>
      </c>
      <c r="F287" t="s">
        <v>43</v>
      </c>
      <c r="G287" s="3">
        <v>5</v>
      </c>
      <c r="H287" s="3" t="s">
        <v>33</v>
      </c>
      <c r="I287" s="19"/>
      <c r="J287" s="10">
        <v>33</v>
      </c>
      <c r="L287" s="4">
        <v>45502</v>
      </c>
      <c r="M287">
        <f t="shared" si="23"/>
        <v>45502</v>
      </c>
      <c r="N287" s="10">
        <v>24.1</v>
      </c>
      <c r="O287" s="10">
        <v>6.29</v>
      </c>
      <c r="P287" s="10">
        <v>20.149999999999999</v>
      </c>
      <c r="Q287" s="10">
        <f t="shared" si="21"/>
        <v>15.149999999999999</v>
      </c>
    </row>
    <row r="288" spans="1:17" x14ac:dyDescent="0.15">
      <c r="A288">
        <v>276</v>
      </c>
      <c r="B288" t="s">
        <v>3</v>
      </c>
      <c r="C288" t="s">
        <v>53</v>
      </c>
      <c r="D288" t="s">
        <v>194</v>
      </c>
      <c r="E288" t="s">
        <v>55</v>
      </c>
      <c r="F288" t="s">
        <v>50</v>
      </c>
      <c r="G288" s="3">
        <v>11</v>
      </c>
      <c r="H288" s="3" t="s">
        <v>33</v>
      </c>
      <c r="I288" s="19"/>
      <c r="J288" s="10">
        <v>30</v>
      </c>
      <c r="L288" s="4">
        <v>45502</v>
      </c>
      <c r="M288">
        <f t="shared" si="23"/>
        <v>45502</v>
      </c>
      <c r="N288" s="10">
        <v>24</v>
      </c>
      <c r="O288" s="10">
        <v>7.99</v>
      </c>
      <c r="P288" s="10">
        <v>20.03</v>
      </c>
      <c r="Q288" s="10">
        <f t="shared" si="21"/>
        <v>9.0300000000000011</v>
      </c>
    </row>
    <row r="289" spans="1:17" x14ac:dyDescent="0.15">
      <c r="A289">
        <v>277</v>
      </c>
      <c r="B289" t="s">
        <v>3</v>
      </c>
      <c r="C289" t="s">
        <v>53</v>
      </c>
      <c r="D289" t="s">
        <v>54</v>
      </c>
      <c r="E289" t="s">
        <v>55</v>
      </c>
      <c r="F289" t="s">
        <v>195</v>
      </c>
      <c r="G289" s="3">
        <v>1.7</v>
      </c>
      <c r="H289" s="3" t="s">
        <v>12</v>
      </c>
      <c r="I289" s="19"/>
      <c r="J289" s="10">
        <v>23.99</v>
      </c>
      <c r="L289" s="4">
        <v>45503</v>
      </c>
      <c r="M289">
        <f t="shared" si="23"/>
        <v>45503</v>
      </c>
      <c r="N289" s="10">
        <v>18</v>
      </c>
      <c r="O289" s="10">
        <v>7.99</v>
      </c>
      <c r="P289" s="10">
        <v>16.64</v>
      </c>
      <c r="Q289" s="10">
        <f t="shared" si="21"/>
        <v>14.940000000000001</v>
      </c>
    </row>
    <row r="290" spans="1:17" x14ac:dyDescent="0.15">
      <c r="A290">
        <v>278</v>
      </c>
      <c r="B290" t="s">
        <v>3</v>
      </c>
      <c r="C290" t="s">
        <v>127</v>
      </c>
      <c r="D290" t="s">
        <v>196</v>
      </c>
      <c r="E290" t="s">
        <v>55</v>
      </c>
      <c r="F290" s="15">
        <v>24</v>
      </c>
      <c r="G290" s="3">
        <v>6</v>
      </c>
      <c r="H290" s="3" t="s">
        <v>33</v>
      </c>
      <c r="I290" s="19"/>
      <c r="J290" s="10">
        <v>28.99</v>
      </c>
      <c r="L290" s="4">
        <v>45504</v>
      </c>
      <c r="M290">
        <f t="shared" si="23"/>
        <v>45504</v>
      </c>
      <c r="N290" s="10">
        <v>22.5</v>
      </c>
      <c r="O290" s="10">
        <v>6.29</v>
      </c>
      <c r="P290" s="10">
        <v>21.05</v>
      </c>
      <c r="Q290" s="10">
        <f t="shared" si="21"/>
        <v>15.05</v>
      </c>
    </row>
    <row r="291" spans="1:17" x14ac:dyDescent="0.15">
      <c r="A291">
        <v>279</v>
      </c>
      <c r="B291" t="s">
        <v>3</v>
      </c>
      <c r="C291" t="s">
        <v>34</v>
      </c>
      <c r="D291" t="s">
        <v>178</v>
      </c>
      <c r="E291" t="s">
        <v>25</v>
      </c>
      <c r="F291" t="s">
        <v>29</v>
      </c>
      <c r="G291" s="3">
        <v>6</v>
      </c>
      <c r="H291" s="3" t="s">
        <v>12</v>
      </c>
      <c r="I291" s="19"/>
      <c r="J291" s="10">
        <v>30</v>
      </c>
      <c r="L291" s="4">
        <v>45504</v>
      </c>
      <c r="M291">
        <f t="shared" si="23"/>
        <v>45504</v>
      </c>
      <c r="N291" s="10">
        <v>24</v>
      </c>
      <c r="O291" s="10">
        <v>5.49</v>
      </c>
      <c r="P291" s="10">
        <v>20.12</v>
      </c>
      <c r="Q291" s="10">
        <f t="shared" si="21"/>
        <v>14.120000000000001</v>
      </c>
    </row>
    <row r="292" spans="1:17" x14ac:dyDescent="0.15">
      <c r="A292">
        <v>280</v>
      </c>
      <c r="B292" t="s">
        <v>19</v>
      </c>
      <c r="C292" t="s">
        <v>102</v>
      </c>
      <c r="D292" t="s">
        <v>197</v>
      </c>
      <c r="E292" t="s">
        <v>92</v>
      </c>
      <c r="F292" t="s">
        <v>29</v>
      </c>
      <c r="G292" s="3">
        <v>7</v>
      </c>
      <c r="H292" s="3" t="s">
        <v>133</v>
      </c>
      <c r="I292" s="19"/>
      <c r="J292" s="10">
        <v>26</v>
      </c>
      <c r="L292" s="4">
        <v>45504</v>
      </c>
      <c r="M292">
        <f t="shared" si="23"/>
        <v>45504</v>
      </c>
      <c r="N292" s="10">
        <v>26</v>
      </c>
      <c r="O292" s="10">
        <v>5.49</v>
      </c>
      <c r="P292" s="10">
        <v>21.84</v>
      </c>
      <c r="Q292" s="10">
        <f t="shared" si="21"/>
        <v>14.84</v>
      </c>
    </row>
    <row r="293" spans="1:17" x14ac:dyDescent="0.15">
      <c r="A293">
        <v>281</v>
      </c>
      <c r="B293" t="s">
        <v>3</v>
      </c>
      <c r="C293" t="s">
        <v>34</v>
      </c>
      <c r="D293" t="s">
        <v>60</v>
      </c>
      <c r="E293" t="s">
        <v>25</v>
      </c>
      <c r="F293" t="s">
        <v>43</v>
      </c>
      <c r="G293" s="3">
        <v>1.7</v>
      </c>
      <c r="H293" s="3" t="s">
        <v>12</v>
      </c>
      <c r="I293" s="19"/>
      <c r="J293" s="10">
        <v>30</v>
      </c>
      <c r="L293" s="4">
        <v>45505</v>
      </c>
      <c r="M293">
        <f t="shared" si="23"/>
        <v>45505</v>
      </c>
      <c r="N293" s="10">
        <v>20</v>
      </c>
      <c r="O293" s="10">
        <v>6.29</v>
      </c>
      <c r="P293" s="10">
        <v>18.63</v>
      </c>
      <c r="Q293" s="10">
        <f t="shared" si="21"/>
        <v>16.93</v>
      </c>
    </row>
    <row r="294" spans="1:17" x14ac:dyDescent="0.15">
      <c r="A294">
        <v>282</v>
      </c>
      <c r="B294" t="s">
        <v>107</v>
      </c>
      <c r="C294" t="s">
        <v>72</v>
      </c>
      <c r="D294" t="s">
        <v>198</v>
      </c>
      <c r="E294" t="s">
        <v>25</v>
      </c>
      <c r="F294" s="15">
        <v>7</v>
      </c>
      <c r="G294" s="3">
        <v>4</v>
      </c>
      <c r="H294" s="3" t="s">
        <v>12</v>
      </c>
      <c r="I294" s="19"/>
      <c r="J294" s="10">
        <v>40</v>
      </c>
      <c r="L294" s="4">
        <v>45512</v>
      </c>
      <c r="M294">
        <f t="shared" si="23"/>
        <v>45512</v>
      </c>
      <c r="N294" s="10">
        <v>30</v>
      </c>
      <c r="O294" s="10">
        <v>11.69</v>
      </c>
      <c r="P294" s="10">
        <v>28.1</v>
      </c>
      <c r="Q294" s="10">
        <f t="shared" si="21"/>
        <v>24.1</v>
      </c>
    </row>
    <row r="295" spans="1:17" x14ac:dyDescent="0.15">
      <c r="A295">
        <v>283</v>
      </c>
      <c r="B295" t="s">
        <v>3</v>
      </c>
      <c r="C295" t="s">
        <v>34</v>
      </c>
      <c r="D295" t="s">
        <v>41</v>
      </c>
      <c r="E295" t="s">
        <v>25</v>
      </c>
      <c r="F295" t="s">
        <v>30</v>
      </c>
      <c r="G295" s="3">
        <v>11</v>
      </c>
      <c r="H295" s="3" t="s">
        <v>33</v>
      </c>
      <c r="I295" s="19"/>
      <c r="J295" s="10">
        <v>45</v>
      </c>
      <c r="L295" s="4">
        <v>45512</v>
      </c>
      <c r="M295">
        <f t="shared" si="23"/>
        <v>45512</v>
      </c>
      <c r="N295" s="10">
        <v>36</v>
      </c>
      <c r="O295" s="10">
        <v>6.29</v>
      </c>
      <c r="P295" s="10">
        <v>30.42</v>
      </c>
      <c r="Q295" s="10">
        <f t="shared" si="21"/>
        <v>19.420000000000002</v>
      </c>
    </row>
    <row r="296" spans="1:17" x14ac:dyDescent="0.15">
      <c r="A296">
        <v>284</v>
      </c>
      <c r="B296" t="s">
        <v>3</v>
      </c>
      <c r="C296" t="s">
        <v>34</v>
      </c>
      <c r="D296" t="s">
        <v>199</v>
      </c>
      <c r="E296" t="s">
        <v>25</v>
      </c>
      <c r="F296" t="s">
        <v>43</v>
      </c>
      <c r="G296" s="3">
        <v>10</v>
      </c>
      <c r="H296" s="3" t="s">
        <v>33</v>
      </c>
      <c r="I296" s="19"/>
      <c r="J296" s="10">
        <v>35</v>
      </c>
      <c r="L296" s="4">
        <v>45512</v>
      </c>
      <c r="M296">
        <f t="shared" si="23"/>
        <v>45512</v>
      </c>
      <c r="N296" s="10">
        <v>24.9</v>
      </c>
      <c r="O296" s="10">
        <v>6.29</v>
      </c>
      <c r="P296" s="10">
        <v>20.86</v>
      </c>
      <c r="Q296" s="10">
        <f t="shared" si="21"/>
        <v>10.86</v>
      </c>
    </row>
    <row r="297" spans="1:17" x14ac:dyDescent="0.15">
      <c r="A297">
        <v>285</v>
      </c>
      <c r="B297" t="s">
        <v>3</v>
      </c>
      <c r="C297" t="s">
        <v>61</v>
      </c>
      <c r="D297" t="s">
        <v>80</v>
      </c>
      <c r="E297" t="s">
        <v>25</v>
      </c>
      <c r="F297" t="s">
        <v>29</v>
      </c>
      <c r="G297" s="3">
        <v>1.7</v>
      </c>
      <c r="H297" s="3" t="s">
        <v>12</v>
      </c>
      <c r="I297" s="19"/>
      <c r="J297" s="10">
        <v>33</v>
      </c>
      <c r="L297" s="4">
        <v>45512</v>
      </c>
      <c r="M297">
        <f t="shared" si="23"/>
        <v>45512</v>
      </c>
      <c r="N297" s="10">
        <v>23</v>
      </c>
      <c r="O297" s="10">
        <v>6.29</v>
      </c>
      <c r="P297" s="10">
        <v>19.18</v>
      </c>
      <c r="Q297" s="10">
        <f t="shared" si="21"/>
        <v>17.48</v>
      </c>
    </row>
    <row r="298" spans="1:17" x14ac:dyDescent="0.15">
      <c r="A298">
        <v>286</v>
      </c>
      <c r="B298" t="s">
        <v>19</v>
      </c>
      <c r="C298" t="s">
        <v>38</v>
      </c>
      <c r="D298" t="s">
        <v>200</v>
      </c>
      <c r="E298" t="s">
        <v>25</v>
      </c>
      <c r="F298" t="s">
        <v>43</v>
      </c>
      <c r="G298" s="3">
        <v>1.7</v>
      </c>
      <c r="H298" s="3" t="s">
        <v>12</v>
      </c>
      <c r="I298" s="19"/>
      <c r="J298" s="10">
        <v>28</v>
      </c>
      <c r="L298" s="4">
        <v>45513</v>
      </c>
      <c r="M298">
        <f t="shared" si="23"/>
        <v>45513</v>
      </c>
      <c r="N298" s="10">
        <v>18</v>
      </c>
      <c r="O298" s="10">
        <v>6.29</v>
      </c>
      <c r="P298" s="10">
        <v>14.89</v>
      </c>
      <c r="Q298" s="10">
        <f t="shared" si="21"/>
        <v>13.190000000000001</v>
      </c>
    </row>
    <row r="299" spans="1:17" x14ac:dyDescent="0.15">
      <c r="A299">
        <v>287</v>
      </c>
      <c r="B299" t="s">
        <v>19</v>
      </c>
      <c r="C299" t="s">
        <v>20</v>
      </c>
      <c r="D299" t="s">
        <v>201</v>
      </c>
      <c r="E299" t="s">
        <v>25</v>
      </c>
      <c r="F299" t="s">
        <v>29</v>
      </c>
      <c r="G299" s="3">
        <v>1.7</v>
      </c>
      <c r="H299" s="3" t="s">
        <v>12</v>
      </c>
      <c r="I299" s="19"/>
      <c r="J299" s="10">
        <v>30</v>
      </c>
      <c r="L299" s="4">
        <v>45514</v>
      </c>
      <c r="M299">
        <f t="shared" si="23"/>
        <v>45514</v>
      </c>
      <c r="N299" s="10">
        <v>21.9</v>
      </c>
      <c r="O299" s="10">
        <v>5.49</v>
      </c>
      <c r="P299" s="10">
        <v>18.3</v>
      </c>
      <c r="Q299" s="10">
        <f t="shared" si="21"/>
        <v>16.600000000000001</v>
      </c>
    </row>
    <row r="300" spans="1:17" x14ac:dyDescent="0.15">
      <c r="A300">
        <v>288</v>
      </c>
      <c r="B300" t="s">
        <v>3</v>
      </c>
      <c r="C300" t="s">
        <v>34</v>
      </c>
      <c r="D300" t="s">
        <v>202</v>
      </c>
      <c r="E300" t="s">
        <v>25</v>
      </c>
      <c r="F300" t="s">
        <v>29</v>
      </c>
      <c r="G300" s="3">
        <v>1.7</v>
      </c>
      <c r="H300" s="3" t="s">
        <v>12</v>
      </c>
      <c r="I300" s="19"/>
      <c r="J300" s="10">
        <v>31.99</v>
      </c>
      <c r="L300" s="4">
        <v>45514</v>
      </c>
      <c r="M300">
        <f t="shared" si="23"/>
        <v>45514</v>
      </c>
      <c r="N300" s="10">
        <v>25.6</v>
      </c>
      <c r="O300" s="10">
        <v>6.29</v>
      </c>
      <c r="P300" s="10">
        <v>24.03</v>
      </c>
      <c r="Q300" s="10">
        <f t="shared" si="21"/>
        <v>22.330000000000002</v>
      </c>
    </row>
    <row r="301" spans="1:17" x14ac:dyDescent="0.15">
      <c r="A301">
        <v>289</v>
      </c>
      <c r="B301" t="s">
        <v>3</v>
      </c>
      <c r="C301" t="s">
        <v>34</v>
      </c>
      <c r="D301" t="s">
        <v>41</v>
      </c>
      <c r="E301" t="s">
        <v>55</v>
      </c>
      <c r="F301" t="s">
        <v>43</v>
      </c>
      <c r="G301" s="3">
        <v>11</v>
      </c>
      <c r="H301" s="3" t="s">
        <v>33</v>
      </c>
      <c r="I301" s="19"/>
      <c r="J301" s="10">
        <v>33</v>
      </c>
      <c r="L301" s="4">
        <v>45516</v>
      </c>
      <c r="M301">
        <f t="shared" si="23"/>
        <v>45516</v>
      </c>
      <c r="N301" s="10">
        <v>26</v>
      </c>
      <c r="O301" s="10">
        <v>6.29</v>
      </c>
      <c r="P301" s="10">
        <v>21.8</v>
      </c>
      <c r="Q301" s="10">
        <f t="shared" si="21"/>
        <v>10.8</v>
      </c>
    </row>
    <row r="302" spans="1:17" x14ac:dyDescent="0.15">
      <c r="A302">
        <v>290</v>
      </c>
      <c r="B302" t="s">
        <v>19</v>
      </c>
      <c r="C302" t="s">
        <v>23</v>
      </c>
      <c r="D302" t="s">
        <v>80</v>
      </c>
      <c r="E302" t="s">
        <v>25</v>
      </c>
      <c r="F302" t="s">
        <v>29</v>
      </c>
      <c r="G302" s="3">
        <v>7</v>
      </c>
      <c r="H302" s="3" t="s">
        <v>133</v>
      </c>
      <c r="I302" s="19"/>
      <c r="J302" s="10">
        <v>21</v>
      </c>
      <c r="L302" s="4">
        <v>45516</v>
      </c>
      <c r="M302">
        <f t="shared" si="23"/>
        <v>45516</v>
      </c>
      <c r="N302" s="10">
        <v>21</v>
      </c>
      <c r="O302" s="10">
        <v>5.8</v>
      </c>
      <c r="P302" s="10">
        <v>19.5</v>
      </c>
      <c r="Q302" s="10">
        <f t="shared" si="21"/>
        <v>12.5</v>
      </c>
    </row>
    <row r="303" spans="1:17" x14ac:dyDescent="0.15">
      <c r="A303">
        <v>291</v>
      </c>
      <c r="B303" t="s">
        <v>3</v>
      </c>
      <c r="C303" t="s">
        <v>34</v>
      </c>
      <c r="D303" t="s">
        <v>49</v>
      </c>
      <c r="E303" t="s">
        <v>10</v>
      </c>
      <c r="F303" t="s">
        <v>29</v>
      </c>
      <c r="G303" s="3">
        <v>1.7</v>
      </c>
      <c r="H303" s="3" t="s">
        <v>12</v>
      </c>
      <c r="I303" s="19"/>
      <c r="J303" s="10">
        <v>29.99</v>
      </c>
      <c r="L303" s="4">
        <v>45516</v>
      </c>
      <c r="M303">
        <f t="shared" si="23"/>
        <v>45516</v>
      </c>
      <c r="N303" s="10">
        <v>29.99</v>
      </c>
      <c r="O303" s="10">
        <v>5.8</v>
      </c>
      <c r="P303" s="10">
        <v>28.85</v>
      </c>
      <c r="Q303" s="10">
        <f t="shared" si="21"/>
        <v>27.150000000000002</v>
      </c>
    </row>
    <row r="304" spans="1:17" x14ac:dyDescent="0.15">
      <c r="A304">
        <v>292</v>
      </c>
      <c r="B304" t="s">
        <v>3</v>
      </c>
      <c r="C304" t="s">
        <v>53</v>
      </c>
      <c r="D304" t="s">
        <v>88</v>
      </c>
      <c r="E304" t="s">
        <v>55</v>
      </c>
      <c r="F304" t="s">
        <v>87</v>
      </c>
      <c r="G304" s="3">
        <v>6</v>
      </c>
      <c r="H304" s="3" t="s">
        <v>33</v>
      </c>
      <c r="I304" s="19"/>
      <c r="J304" s="10">
        <v>27.2</v>
      </c>
      <c r="L304" s="4">
        <v>45517</v>
      </c>
      <c r="M304">
        <f t="shared" si="23"/>
        <v>45517</v>
      </c>
      <c r="N304" s="10">
        <v>27.2</v>
      </c>
      <c r="O304" s="10">
        <v>7.99</v>
      </c>
      <c r="P304" s="10">
        <v>22.8</v>
      </c>
      <c r="Q304" s="10">
        <f t="shared" si="21"/>
        <v>16.8</v>
      </c>
    </row>
    <row r="305" spans="1:17" x14ac:dyDescent="0.15">
      <c r="A305">
        <v>293</v>
      </c>
      <c r="B305" t="s">
        <v>3</v>
      </c>
      <c r="C305" t="s">
        <v>4</v>
      </c>
      <c r="D305" t="s">
        <v>6</v>
      </c>
      <c r="E305" t="s">
        <v>25</v>
      </c>
      <c r="F305" t="s">
        <v>203</v>
      </c>
      <c r="G305" s="3">
        <v>1.7</v>
      </c>
      <c r="H305" s="3" t="s">
        <v>12</v>
      </c>
      <c r="I305" s="19"/>
      <c r="J305" s="10">
        <v>16.25</v>
      </c>
      <c r="L305" s="4">
        <v>45519</v>
      </c>
      <c r="M305">
        <f t="shared" si="23"/>
        <v>45519</v>
      </c>
      <c r="N305" s="10">
        <v>16.25</v>
      </c>
      <c r="O305" s="10">
        <v>7.99</v>
      </c>
      <c r="P305" s="10">
        <v>13.32</v>
      </c>
      <c r="Q305" s="10">
        <f t="shared" si="21"/>
        <v>11.620000000000001</v>
      </c>
    </row>
    <row r="306" spans="1:17" x14ac:dyDescent="0.15">
      <c r="A306">
        <v>294</v>
      </c>
      <c r="B306" t="s">
        <v>3</v>
      </c>
      <c r="C306" t="s">
        <v>61</v>
      </c>
      <c r="D306" t="s">
        <v>69</v>
      </c>
      <c r="E306" t="s">
        <v>10</v>
      </c>
      <c r="F306" t="s">
        <v>43</v>
      </c>
      <c r="G306" s="3">
        <v>1.7</v>
      </c>
      <c r="H306" s="3" t="s">
        <v>12</v>
      </c>
      <c r="I306" s="19"/>
      <c r="J306" s="10">
        <v>24.99</v>
      </c>
      <c r="L306" s="4">
        <v>45519</v>
      </c>
      <c r="M306">
        <f t="shared" si="23"/>
        <v>45519</v>
      </c>
      <c r="N306" s="10">
        <v>19</v>
      </c>
      <c r="O306" s="10">
        <v>6.29</v>
      </c>
      <c r="P306" s="10">
        <v>17.66</v>
      </c>
      <c r="Q306" s="10">
        <f t="shared" si="21"/>
        <v>15.96</v>
      </c>
    </row>
    <row r="307" spans="1:17" x14ac:dyDescent="0.15">
      <c r="A307">
        <v>295</v>
      </c>
      <c r="B307" t="s">
        <v>3</v>
      </c>
      <c r="C307" t="s">
        <v>53</v>
      </c>
      <c r="D307" t="s">
        <v>172</v>
      </c>
      <c r="E307" t="s">
        <v>55</v>
      </c>
      <c r="F307" t="s">
        <v>204</v>
      </c>
      <c r="G307" s="3">
        <v>5</v>
      </c>
      <c r="H307" s="3" t="s">
        <v>78</v>
      </c>
      <c r="I307" s="19"/>
      <c r="J307" s="10">
        <v>40</v>
      </c>
      <c r="L307" s="4">
        <v>45521</v>
      </c>
      <c r="M307">
        <f t="shared" si="23"/>
        <v>45521</v>
      </c>
      <c r="N307" s="10">
        <v>30</v>
      </c>
      <c r="O307" s="10">
        <v>7.99</v>
      </c>
      <c r="P307" s="10">
        <v>28.2</v>
      </c>
      <c r="Q307" s="10">
        <f t="shared" si="21"/>
        <v>23.2</v>
      </c>
    </row>
    <row r="308" spans="1:17" x14ac:dyDescent="0.15">
      <c r="A308">
        <v>296</v>
      </c>
      <c r="B308" t="s">
        <v>3</v>
      </c>
      <c r="C308" t="s">
        <v>34</v>
      </c>
      <c r="D308" t="s">
        <v>41</v>
      </c>
      <c r="E308" t="s">
        <v>25</v>
      </c>
      <c r="F308" t="s">
        <v>43</v>
      </c>
      <c r="G308" s="3">
        <v>8</v>
      </c>
      <c r="H308" s="3" t="s">
        <v>33</v>
      </c>
      <c r="I308" s="19"/>
      <c r="J308" s="10">
        <v>30</v>
      </c>
      <c r="L308" s="4">
        <v>45522</v>
      </c>
      <c r="M308">
        <f t="shared" si="23"/>
        <v>45522</v>
      </c>
      <c r="N308" s="10">
        <v>30</v>
      </c>
      <c r="O308" s="10">
        <v>5.8</v>
      </c>
      <c r="P308" s="10">
        <v>26</v>
      </c>
      <c r="Q308" s="10">
        <f t="shared" si="21"/>
        <v>18</v>
      </c>
    </row>
    <row r="309" spans="1:17" x14ac:dyDescent="0.15">
      <c r="A309">
        <v>297</v>
      </c>
      <c r="B309" t="s">
        <v>19</v>
      </c>
      <c r="C309" t="s">
        <v>20</v>
      </c>
      <c r="D309" t="s">
        <v>205</v>
      </c>
      <c r="E309" t="s">
        <v>55</v>
      </c>
      <c r="F309" t="s">
        <v>43</v>
      </c>
      <c r="G309" s="3">
        <v>1.7</v>
      </c>
      <c r="H309" s="3" t="s">
        <v>12</v>
      </c>
      <c r="I309" s="19"/>
      <c r="J309" s="10">
        <v>22</v>
      </c>
      <c r="L309" s="4">
        <v>45522</v>
      </c>
      <c r="M309">
        <f t="shared" ref="M309:M325" si="24">L309-I309</f>
        <v>45522</v>
      </c>
      <c r="N309" s="10">
        <v>22</v>
      </c>
      <c r="O309" s="10">
        <v>5.8</v>
      </c>
      <c r="P309" s="10">
        <v>18.11</v>
      </c>
      <c r="Q309" s="10">
        <f t="shared" si="21"/>
        <v>16.41</v>
      </c>
    </row>
    <row r="310" spans="1:17" x14ac:dyDescent="0.15">
      <c r="A310">
        <v>298</v>
      </c>
      <c r="B310" t="s">
        <v>3</v>
      </c>
      <c r="C310" t="s">
        <v>34</v>
      </c>
      <c r="D310" t="s">
        <v>39</v>
      </c>
      <c r="E310" t="s">
        <v>55</v>
      </c>
      <c r="F310" t="s">
        <v>43</v>
      </c>
      <c r="G310" s="3">
        <v>7</v>
      </c>
      <c r="H310" s="3" t="s">
        <v>133</v>
      </c>
      <c r="I310" s="19"/>
      <c r="J310" s="10">
        <v>23</v>
      </c>
      <c r="L310" s="4">
        <v>45523</v>
      </c>
      <c r="M310">
        <f t="shared" si="24"/>
        <v>45523</v>
      </c>
      <c r="N310" s="10">
        <v>17.3</v>
      </c>
      <c r="O310" s="10">
        <v>6.29</v>
      </c>
      <c r="P310" s="10">
        <v>14.29</v>
      </c>
      <c r="Q310" s="10">
        <f t="shared" si="21"/>
        <v>7.2899999999999991</v>
      </c>
    </row>
    <row r="311" spans="1:17" x14ac:dyDescent="0.15">
      <c r="A311">
        <v>299</v>
      </c>
      <c r="B311" t="s">
        <v>3</v>
      </c>
      <c r="C311" t="s">
        <v>34</v>
      </c>
      <c r="D311" t="s">
        <v>35</v>
      </c>
      <c r="E311" t="s">
        <v>25</v>
      </c>
      <c r="F311" t="s">
        <v>90</v>
      </c>
      <c r="G311" s="3">
        <v>4</v>
      </c>
      <c r="H311" s="3" t="s">
        <v>33</v>
      </c>
      <c r="I311" s="19"/>
      <c r="J311" s="10">
        <v>28.99</v>
      </c>
      <c r="L311" s="4">
        <v>45523</v>
      </c>
      <c r="M311">
        <f t="shared" si="24"/>
        <v>45523</v>
      </c>
      <c r="N311" s="10">
        <v>23</v>
      </c>
      <c r="O311" s="10">
        <v>6.29</v>
      </c>
      <c r="P311" s="10">
        <v>21.54</v>
      </c>
      <c r="Q311" s="10">
        <f t="shared" si="21"/>
        <v>17.54</v>
      </c>
    </row>
    <row r="312" spans="1:17" x14ac:dyDescent="0.15">
      <c r="A312">
        <v>300</v>
      </c>
      <c r="B312" t="s">
        <v>19</v>
      </c>
      <c r="C312" t="s">
        <v>38</v>
      </c>
      <c r="D312" t="s">
        <v>39</v>
      </c>
      <c r="E312" t="s">
        <v>10</v>
      </c>
      <c r="F312" t="s">
        <v>43</v>
      </c>
      <c r="G312" s="3">
        <v>5</v>
      </c>
      <c r="H312" s="3" t="s">
        <v>33</v>
      </c>
      <c r="I312" s="19"/>
      <c r="J312" s="10">
        <v>21</v>
      </c>
      <c r="L312" s="4">
        <v>45525</v>
      </c>
      <c r="M312">
        <f t="shared" si="24"/>
        <v>45525</v>
      </c>
      <c r="N312" s="10">
        <v>16</v>
      </c>
      <c r="O312" s="10">
        <v>7.99</v>
      </c>
      <c r="P312" s="10">
        <v>13.09</v>
      </c>
      <c r="Q312" s="10">
        <f t="shared" si="21"/>
        <v>8.09</v>
      </c>
    </row>
    <row r="313" spans="1:17" x14ac:dyDescent="0.15">
      <c r="A313">
        <v>301</v>
      </c>
      <c r="B313" t="s">
        <v>19</v>
      </c>
      <c r="C313" t="s">
        <v>20</v>
      </c>
      <c r="D313" t="s">
        <v>206</v>
      </c>
      <c r="E313" t="s">
        <v>111</v>
      </c>
      <c r="F313" t="s">
        <v>43</v>
      </c>
      <c r="G313" s="3">
        <v>6</v>
      </c>
      <c r="H313" s="3" t="s">
        <v>78</v>
      </c>
      <c r="I313" s="19"/>
      <c r="J313" s="10">
        <v>21</v>
      </c>
      <c r="L313" s="4">
        <v>45526</v>
      </c>
      <c r="M313">
        <f t="shared" si="24"/>
        <v>45526</v>
      </c>
      <c r="N313" s="10">
        <v>21</v>
      </c>
      <c r="O313" s="10">
        <v>5.49</v>
      </c>
      <c r="P313" s="10">
        <v>17.579999999999998</v>
      </c>
      <c r="Q313" s="10">
        <f t="shared" si="21"/>
        <v>11.579999999999998</v>
      </c>
    </row>
    <row r="314" spans="1:17" x14ac:dyDescent="0.15">
      <c r="A314">
        <v>302</v>
      </c>
      <c r="B314" t="s">
        <v>3</v>
      </c>
      <c r="C314" t="s">
        <v>53</v>
      </c>
      <c r="D314" t="s">
        <v>207</v>
      </c>
      <c r="E314" t="s">
        <v>10</v>
      </c>
      <c r="F314" t="s">
        <v>28</v>
      </c>
      <c r="G314" s="3">
        <v>31</v>
      </c>
      <c r="H314" s="3" t="s">
        <v>83</v>
      </c>
      <c r="I314" s="19"/>
      <c r="J314" s="10">
        <v>70</v>
      </c>
      <c r="L314" s="4">
        <v>45526</v>
      </c>
      <c r="M314">
        <f t="shared" si="24"/>
        <v>45526</v>
      </c>
      <c r="N314" s="10">
        <v>59.5</v>
      </c>
      <c r="O314" s="10">
        <v>7.99</v>
      </c>
      <c r="P314" s="10">
        <v>56.82</v>
      </c>
      <c r="Q314" s="10">
        <f t="shared" si="21"/>
        <v>25.82</v>
      </c>
    </row>
    <row r="315" spans="1:17" x14ac:dyDescent="0.15">
      <c r="A315">
        <v>303</v>
      </c>
      <c r="B315" t="s">
        <v>3</v>
      </c>
      <c r="C315" t="s">
        <v>61</v>
      </c>
      <c r="D315" t="s">
        <v>39</v>
      </c>
      <c r="E315" t="s">
        <v>92</v>
      </c>
      <c r="F315" t="s">
        <v>43</v>
      </c>
      <c r="G315" s="3">
        <v>1.7</v>
      </c>
      <c r="H315" s="3" t="s">
        <v>12</v>
      </c>
      <c r="I315" s="19"/>
      <c r="J315" s="10">
        <v>20</v>
      </c>
      <c r="L315" s="4">
        <v>45529</v>
      </c>
      <c r="M315">
        <f t="shared" si="24"/>
        <v>45529</v>
      </c>
      <c r="N315" s="10">
        <v>20</v>
      </c>
      <c r="O315" s="10">
        <v>6.29</v>
      </c>
      <c r="P315" s="10">
        <v>16.62</v>
      </c>
      <c r="Q315" s="10">
        <f t="shared" si="21"/>
        <v>14.920000000000002</v>
      </c>
    </row>
    <row r="316" spans="1:17" x14ac:dyDescent="0.15">
      <c r="A316">
        <v>304</v>
      </c>
      <c r="B316" t="s">
        <v>3</v>
      </c>
      <c r="C316" t="s">
        <v>53</v>
      </c>
      <c r="D316" t="s">
        <v>88</v>
      </c>
      <c r="E316" t="s">
        <v>55</v>
      </c>
      <c r="F316" t="s">
        <v>208</v>
      </c>
      <c r="G316" s="3">
        <v>4</v>
      </c>
      <c r="H316" s="3" t="s">
        <v>33</v>
      </c>
      <c r="I316" s="19"/>
      <c r="J316" s="10">
        <v>29.99</v>
      </c>
      <c r="L316" s="4">
        <v>45534</v>
      </c>
      <c r="M316">
        <f t="shared" si="24"/>
        <v>45534</v>
      </c>
      <c r="N316" s="10">
        <v>29.99</v>
      </c>
      <c r="O316" s="10">
        <v>7.99</v>
      </c>
      <c r="P316" s="10">
        <v>28.29</v>
      </c>
      <c r="Q316" s="10">
        <f t="shared" si="21"/>
        <v>24.29</v>
      </c>
    </row>
    <row r="317" spans="1:17" x14ac:dyDescent="0.15">
      <c r="A317">
        <v>305</v>
      </c>
      <c r="B317" t="s">
        <v>3</v>
      </c>
      <c r="C317" t="s">
        <v>34</v>
      </c>
      <c r="D317" t="s">
        <v>209</v>
      </c>
      <c r="E317" t="s">
        <v>144</v>
      </c>
      <c r="F317" t="s">
        <v>43</v>
      </c>
      <c r="G317" s="3">
        <v>1.7</v>
      </c>
      <c r="H317" s="3" t="s">
        <v>12</v>
      </c>
      <c r="I317" s="19"/>
      <c r="J317" s="10">
        <v>29.99</v>
      </c>
      <c r="L317" s="4">
        <v>45534</v>
      </c>
      <c r="M317">
        <f t="shared" si="24"/>
        <v>45534</v>
      </c>
      <c r="N317" s="10">
        <v>24</v>
      </c>
      <c r="O317" s="10">
        <v>6.29</v>
      </c>
      <c r="P317" s="10">
        <v>22.55</v>
      </c>
      <c r="Q317" s="10">
        <f t="shared" si="21"/>
        <v>20.85</v>
      </c>
    </row>
    <row r="318" spans="1:17" x14ac:dyDescent="0.15">
      <c r="A318">
        <v>306</v>
      </c>
      <c r="B318" t="s">
        <v>3</v>
      </c>
      <c r="C318" t="s">
        <v>127</v>
      </c>
      <c r="D318" t="s">
        <v>116</v>
      </c>
      <c r="E318" t="s">
        <v>40</v>
      </c>
      <c r="F318" s="15">
        <v>32</v>
      </c>
      <c r="G318" s="3">
        <v>1.7</v>
      </c>
      <c r="H318" s="3" t="s">
        <v>12</v>
      </c>
      <c r="I318" s="19"/>
      <c r="J318" s="10">
        <v>12.99</v>
      </c>
      <c r="L318" s="4">
        <v>45537</v>
      </c>
      <c r="M318">
        <f t="shared" si="24"/>
        <v>45537</v>
      </c>
      <c r="N318" s="10">
        <v>12.99</v>
      </c>
      <c r="O318" s="10">
        <v>6.29</v>
      </c>
      <c r="P318" s="10">
        <v>11.85</v>
      </c>
      <c r="Q318" s="10">
        <f t="shared" si="21"/>
        <v>10.15</v>
      </c>
    </row>
    <row r="319" spans="1:17" x14ac:dyDescent="0.15">
      <c r="A319">
        <v>307</v>
      </c>
      <c r="B319" t="s">
        <v>3</v>
      </c>
      <c r="C319" t="s">
        <v>34</v>
      </c>
      <c r="D319" t="s">
        <v>35</v>
      </c>
      <c r="E319" t="s">
        <v>104</v>
      </c>
      <c r="F319" t="s">
        <v>30</v>
      </c>
      <c r="G319" s="3">
        <v>11</v>
      </c>
      <c r="H319" s="3" t="s">
        <v>33</v>
      </c>
      <c r="I319" s="19"/>
      <c r="J319" s="10">
        <v>45</v>
      </c>
      <c r="L319" s="4">
        <v>45539</v>
      </c>
      <c r="M319">
        <f t="shared" si="24"/>
        <v>45539</v>
      </c>
      <c r="N319" s="10">
        <v>30</v>
      </c>
      <c r="O319" s="10">
        <v>6.29</v>
      </c>
      <c r="P319" s="10">
        <v>25.28</v>
      </c>
      <c r="Q319" s="10">
        <f t="shared" si="21"/>
        <v>14.280000000000001</v>
      </c>
    </row>
    <row r="320" spans="1:17" x14ac:dyDescent="0.15">
      <c r="A320">
        <v>308</v>
      </c>
      <c r="B320" t="s">
        <v>19</v>
      </c>
      <c r="C320" t="s">
        <v>63</v>
      </c>
      <c r="D320" t="s">
        <v>57</v>
      </c>
      <c r="E320" t="s">
        <v>55</v>
      </c>
      <c r="F320" t="s">
        <v>29</v>
      </c>
      <c r="G320" s="3">
        <v>2.5</v>
      </c>
      <c r="H320" s="3" t="s">
        <v>33</v>
      </c>
      <c r="I320" s="19"/>
      <c r="J320" s="10">
        <v>15</v>
      </c>
      <c r="L320" s="4">
        <v>45539</v>
      </c>
      <c r="M320">
        <f t="shared" si="24"/>
        <v>45539</v>
      </c>
      <c r="N320" s="10">
        <v>15</v>
      </c>
      <c r="O320" s="10">
        <v>6.29</v>
      </c>
      <c r="P320" s="10">
        <v>12.28</v>
      </c>
      <c r="Q320" s="10">
        <f t="shared" si="21"/>
        <v>9.7799999999999994</v>
      </c>
    </row>
    <row r="321" spans="1:17" x14ac:dyDescent="0.15">
      <c r="A321">
        <v>309</v>
      </c>
      <c r="B321" t="s">
        <v>3</v>
      </c>
      <c r="C321" t="s">
        <v>4</v>
      </c>
      <c r="D321" t="s">
        <v>24</v>
      </c>
      <c r="E321" t="s">
        <v>10</v>
      </c>
      <c r="F321" t="s">
        <v>131</v>
      </c>
      <c r="G321" s="3">
        <v>8</v>
      </c>
      <c r="H321" s="3" t="s">
        <v>58</v>
      </c>
      <c r="I321" s="19"/>
      <c r="J321" s="10">
        <v>70</v>
      </c>
      <c r="L321" s="4">
        <v>45544</v>
      </c>
      <c r="M321">
        <f t="shared" si="24"/>
        <v>45544</v>
      </c>
      <c r="N321" s="10">
        <v>70</v>
      </c>
      <c r="O321" s="10">
        <v>7.99</v>
      </c>
      <c r="P321" s="10">
        <v>66.98</v>
      </c>
      <c r="Q321" s="10">
        <f t="shared" si="21"/>
        <v>58.980000000000004</v>
      </c>
    </row>
    <row r="322" spans="1:17" x14ac:dyDescent="0.15">
      <c r="A322">
        <v>310</v>
      </c>
      <c r="B322" t="s">
        <v>3</v>
      </c>
      <c r="C322" t="s">
        <v>34</v>
      </c>
      <c r="D322" t="s">
        <v>60</v>
      </c>
      <c r="E322" t="s">
        <v>10</v>
      </c>
      <c r="F322" t="s">
        <v>30</v>
      </c>
      <c r="G322" s="3">
        <v>1.7</v>
      </c>
      <c r="H322" s="3" t="s">
        <v>12</v>
      </c>
      <c r="I322" s="19"/>
      <c r="J322" s="10">
        <v>32.99</v>
      </c>
      <c r="L322" s="4">
        <v>45548</v>
      </c>
      <c r="M322">
        <f t="shared" si="24"/>
        <v>45548</v>
      </c>
      <c r="N322" s="10">
        <v>25</v>
      </c>
      <c r="O322" s="10">
        <v>6.29</v>
      </c>
      <c r="P322" s="10">
        <v>23.44</v>
      </c>
      <c r="Q322" s="10">
        <f t="shared" si="21"/>
        <v>21.740000000000002</v>
      </c>
    </row>
    <row r="323" spans="1:17" x14ac:dyDescent="0.15">
      <c r="A323">
        <v>311</v>
      </c>
      <c r="B323" t="s">
        <v>3</v>
      </c>
      <c r="C323" t="s">
        <v>34</v>
      </c>
      <c r="D323" t="s">
        <v>41</v>
      </c>
      <c r="E323" t="s">
        <v>25</v>
      </c>
      <c r="F323" t="s">
        <v>43</v>
      </c>
      <c r="G323" s="3">
        <v>1.7</v>
      </c>
      <c r="H323" s="3" t="s">
        <v>12</v>
      </c>
      <c r="I323" s="19"/>
      <c r="J323" s="10">
        <v>25.6</v>
      </c>
      <c r="L323" s="4">
        <v>45552</v>
      </c>
      <c r="M323">
        <f t="shared" si="24"/>
        <v>45552</v>
      </c>
      <c r="N323" s="10">
        <v>21</v>
      </c>
      <c r="O323" s="10">
        <v>6.29</v>
      </c>
      <c r="P323" s="10">
        <v>17.48</v>
      </c>
      <c r="Q323" s="10">
        <f t="shared" si="21"/>
        <v>15.780000000000001</v>
      </c>
    </row>
    <row r="324" spans="1:17" x14ac:dyDescent="0.15">
      <c r="A324">
        <v>312</v>
      </c>
      <c r="B324" t="s">
        <v>3</v>
      </c>
      <c r="C324" t="s">
        <v>61</v>
      </c>
      <c r="D324" t="s">
        <v>39</v>
      </c>
      <c r="E324" t="s">
        <v>92</v>
      </c>
      <c r="F324" t="s">
        <v>43</v>
      </c>
      <c r="G324" s="3">
        <v>7</v>
      </c>
      <c r="H324" s="3" t="s">
        <v>21</v>
      </c>
      <c r="I324" s="19"/>
      <c r="J324" s="10">
        <v>50</v>
      </c>
      <c r="L324" s="4">
        <v>45556</v>
      </c>
      <c r="M324">
        <f t="shared" si="24"/>
        <v>45556</v>
      </c>
      <c r="N324" s="10">
        <v>35</v>
      </c>
      <c r="O324" s="10">
        <v>6.29</v>
      </c>
      <c r="P324" s="10">
        <v>29.57</v>
      </c>
      <c r="Q324" s="10">
        <f t="shared" si="21"/>
        <v>22.57</v>
      </c>
    </row>
    <row r="325" spans="1:17" x14ac:dyDescent="0.15">
      <c r="A325">
        <v>313</v>
      </c>
      <c r="B325" t="s">
        <v>19</v>
      </c>
      <c r="C325" t="s">
        <v>63</v>
      </c>
      <c r="D325" t="s">
        <v>35</v>
      </c>
      <c r="E325" t="s">
        <v>92</v>
      </c>
      <c r="F325" t="s">
        <v>29</v>
      </c>
      <c r="G325" s="3">
        <v>1.7</v>
      </c>
      <c r="H325" s="3" t="s">
        <v>12</v>
      </c>
      <c r="I325" s="19"/>
      <c r="J325" s="10">
        <v>15.99</v>
      </c>
      <c r="L325" s="4">
        <v>45575</v>
      </c>
      <c r="M325">
        <f t="shared" si="24"/>
        <v>45575</v>
      </c>
      <c r="N325" s="10">
        <v>15.99</v>
      </c>
      <c r="O325" s="10">
        <v>6.29</v>
      </c>
      <c r="P325" s="10">
        <v>14.75</v>
      </c>
      <c r="Q325" s="10">
        <f t="shared" si="21"/>
        <v>13.05</v>
      </c>
    </row>
    <row r="326" spans="1:17" x14ac:dyDescent="0.15">
      <c r="A326">
        <v>314</v>
      </c>
      <c r="B326" t="s">
        <v>19</v>
      </c>
      <c r="C326" t="s">
        <v>38</v>
      </c>
      <c r="D326" t="s">
        <v>24</v>
      </c>
      <c r="E326" t="s">
        <v>25</v>
      </c>
      <c r="F326" t="s">
        <v>48</v>
      </c>
      <c r="G326" s="3">
        <v>50</v>
      </c>
      <c r="H326" s="3" t="s">
        <v>46</v>
      </c>
      <c r="I326" s="19"/>
      <c r="J326" s="10">
        <v>90</v>
      </c>
      <c r="L326" s="4">
        <v>45585</v>
      </c>
      <c r="M326">
        <f t="shared" ref="M326:M352" si="25">L326-I326</f>
        <v>45585</v>
      </c>
      <c r="N326" s="10">
        <v>60</v>
      </c>
      <c r="O326" s="10">
        <v>11.69</v>
      </c>
      <c r="P326" s="10">
        <v>56.97</v>
      </c>
      <c r="Q326" s="10">
        <f t="shared" si="21"/>
        <v>6.9699999999999989</v>
      </c>
    </row>
    <row r="327" spans="1:17" x14ac:dyDescent="0.15">
      <c r="A327">
        <v>315</v>
      </c>
      <c r="B327" t="s">
        <v>19</v>
      </c>
      <c r="C327" t="s">
        <v>38</v>
      </c>
      <c r="D327" t="s">
        <v>35</v>
      </c>
      <c r="E327" t="s">
        <v>119</v>
      </c>
      <c r="F327" t="s">
        <v>29</v>
      </c>
      <c r="G327" s="3">
        <v>1.7</v>
      </c>
      <c r="H327" s="3" t="s">
        <v>12</v>
      </c>
      <c r="I327" s="19"/>
      <c r="J327" s="10">
        <v>4.8</v>
      </c>
      <c r="L327" s="4">
        <v>45593</v>
      </c>
      <c r="M327">
        <f t="shared" si="25"/>
        <v>45593</v>
      </c>
      <c r="N327" s="10">
        <v>4.8</v>
      </c>
      <c r="O327" s="10">
        <v>5.59</v>
      </c>
      <c r="P327" s="10">
        <v>3.51</v>
      </c>
      <c r="Q327" s="10">
        <f t="shared" si="21"/>
        <v>1.8099999999999998</v>
      </c>
    </row>
    <row r="328" spans="1:17" x14ac:dyDescent="0.15">
      <c r="A328">
        <v>316</v>
      </c>
      <c r="B328" t="s">
        <v>3</v>
      </c>
      <c r="C328" t="s">
        <v>61</v>
      </c>
      <c r="D328" t="s">
        <v>110</v>
      </c>
      <c r="E328" t="s">
        <v>55</v>
      </c>
      <c r="F328" t="s">
        <v>43</v>
      </c>
      <c r="G328" s="3">
        <v>0</v>
      </c>
      <c r="H328" s="3" t="s">
        <v>46</v>
      </c>
      <c r="I328" s="19"/>
      <c r="J328" s="10">
        <v>4.2</v>
      </c>
      <c r="L328" s="4">
        <v>45593</v>
      </c>
      <c r="M328">
        <f t="shared" si="25"/>
        <v>45593</v>
      </c>
      <c r="N328" s="10">
        <v>4.2</v>
      </c>
      <c r="O328" s="10">
        <v>6.29</v>
      </c>
      <c r="P328" s="10">
        <v>3.39</v>
      </c>
      <c r="Q328" s="10">
        <f t="shared" si="21"/>
        <v>3.39</v>
      </c>
    </row>
    <row r="329" spans="1:17" x14ac:dyDescent="0.15">
      <c r="A329">
        <v>317</v>
      </c>
      <c r="B329" t="s">
        <v>3</v>
      </c>
      <c r="C329" t="s">
        <v>61</v>
      </c>
      <c r="D329" t="s">
        <v>35</v>
      </c>
      <c r="E329" t="s">
        <v>10</v>
      </c>
      <c r="F329" t="s">
        <v>43</v>
      </c>
      <c r="G329" s="3">
        <v>1.7</v>
      </c>
      <c r="H329" s="3" t="s">
        <v>12</v>
      </c>
      <c r="I329" s="19"/>
      <c r="J329" s="10">
        <v>6</v>
      </c>
      <c r="L329" s="4">
        <v>45594</v>
      </c>
      <c r="M329">
        <f t="shared" si="25"/>
        <v>45594</v>
      </c>
      <c r="N329" s="10">
        <v>6</v>
      </c>
      <c r="O329" s="10">
        <v>6.29</v>
      </c>
      <c r="P329" s="10">
        <v>4.53</v>
      </c>
      <c r="Q329" s="10">
        <f t="shared" si="21"/>
        <v>2.83</v>
      </c>
    </row>
    <row r="330" spans="1:17" x14ac:dyDescent="0.15">
      <c r="A330">
        <v>318</v>
      </c>
      <c r="B330" t="s">
        <v>3</v>
      </c>
      <c r="C330" t="s">
        <v>61</v>
      </c>
      <c r="D330" t="s">
        <v>60</v>
      </c>
      <c r="E330" t="s">
        <v>25</v>
      </c>
      <c r="F330" t="s">
        <v>43</v>
      </c>
      <c r="G330" s="3">
        <v>1.7</v>
      </c>
      <c r="H330" s="3" t="s">
        <v>12</v>
      </c>
      <c r="I330" s="19"/>
      <c r="J330" s="10">
        <v>5.0999999999999996</v>
      </c>
      <c r="L330" s="4">
        <v>45600</v>
      </c>
      <c r="M330">
        <f t="shared" si="25"/>
        <v>45600</v>
      </c>
      <c r="N330" s="10">
        <v>5.0999999999999996</v>
      </c>
      <c r="O330" s="10">
        <v>6.29</v>
      </c>
      <c r="P330" s="10">
        <v>4.26</v>
      </c>
      <c r="Q330" s="10">
        <f t="shared" si="21"/>
        <v>2.5599999999999996</v>
      </c>
    </row>
    <row r="331" spans="1:17" x14ac:dyDescent="0.15">
      <c r="A331">
        <v>319</v>
      </c>
      <c r="B331" t="s">
        <v>3</v>
      </c>
      <c r="C331" t="s">
        <v>34</v>
      </c>
      <c r="D331" t="s">
        <v>117</v>
      </c>
      <c r="E331" t="s">
        <v>92</v>
      </c>
      <c r="F331" t="s">
        <v>90</v>
      </c>
      <c r="G331" s="3">
        <v>5</v>
      </c>
      <c r="H331" s="3" t="s">
        <v>78</v>
      </c>
      <c r="I331" s="19"/>
      <c r="J331" s="10">
        <v>26.99</v>
      </c>
      <c r="L331" s="4">
        <v>45607</v>
      </c>
      <c r="M331">
        <f t="shared" si="25"/>
        <v>45607</v>
      </c>
      <c r="N331" s="10">
        <v>26.99</v>
      </c>
      <c r="O331" s="10">
        <v>6.29</v>
      </c>
      <c r="P331" s="10">
        <v>25.36</v>
      </c>
      <c r="Q331" s="10">
        <f t="shared" si="21"/>
        <v>20.36</v>
      </c>
    </row>
    <row r="332" spans="1:17" x14ac:dyDescent="0.15">
      <c r="A332">
        <v>320</v>
      </c>
      <c r="B332" t="s">
        <v>19</v>
      </c>
      <c r="C332" t="s">
        <v>23</v>
      </c>
      <c r="D332" t="s">
        <v>35</v>
      </c>
      <c r="E332" t="s">
        <v>119</v>
      </c>
      <c r="F332" t="s">
        <v>43</v>
      </c>
      <c r="G332" s="3">
        <v>11</v>
      </c>
      <c r="H332" s="3" t="s">
        <v>33</v>
      </c>
      <c r="I332" s="19"/>
      <c r="J332" s="10">
        <v>28.8</v>
      </c>
      <c r="L332" s="4">
        <v>45609</v>
      </c>
      <c r="M332">
        <f t="shared" si="25"/>
        <v>45609</v>
      </c>
      <c r="N332" s="10">
        <v>22</v>
      </c>
      <c r="O332" s="10">
        <v>7.99</v>
      </c>
      <c r="P332" s="10">
        <v>18.28</v>
      </c>
      <c r="Q332" s="10">
        <f t="shared" ref="Q332:Q352" si="26">P332-G332</f>
        <v>7.2800000000000011</v>
      </c>
    </row>
    <row r="333" spans="1:17" x14ac:dyDescent="0.15">
      <c r="A333">
        <v>321</v>
      </c>
      <c r="B333" t="s">
        <v>3</v>
      </c>
      <c r="C333" t="s">
        <v>61</v>
      </c>
      <c r="D333" t="s">
        <v>35</v>
      </c>
      <c r="E333" t="s">
        <v>10</v>
      </c>
      <c r="F333" t="s">
        <v>30</v>
      </c>
      <c r="G333" s="3">
        <v>8</v>
      </c>
      <c r="H333" s="3" t="s">
        <v>78</v>
      </c>
      <c r="I333" s="19"/>
      <c r="J333" s="10">
        <v>25</v>
      </c>
      <c r="L333" s="4">
        <v>45610</v>
      </c>
      <c r="M333">
        <f t="shared" si="25"/>
        <v>45610</v>
      </c>
      <c r="N333" s="10">
        <v>19</v>
      </c>
      <c r="O333" s="10">
        <v>6.29</v>
      </c>
      <c r="P333" s="10">
        <v>15.82</v>
      </c>
      <c r="Q333" s="10">
        <f t="shared" si="26"/>
        <v>7.82</v>
      </c>
    </row>
    <row r="334" spans="1:17" x14ac:dyDescent="0.15">
      <c r="A334">
        <v>322</v>
      </c>
      <c r="B334" t="s">
        <v>3</v>
      </c>
      <c r="C334" t="s">
        <v>34</v>
      </c>
      <c r="D334" t="s">
        <v>148</v>
      </c>
      <c r="E334" t="s">
        <v>25</v>
      </c>
      <c r="F334" t="s">
        <v>30</v>
      </c>
      <c r="G334" s="3">
        <v>8</v>
      </c>
      <c r="H334" s="3" t="s">
        <v>33</v>
      </c>
      <c r="I334" s="19"/>
      <c r="J334" s="10">
        <v>35</v>
      </c>
      <c r="L334" s="4">
        <v>45622</v>
      </c>
      <c r="M334">
        <f t="shared" si="25"/>
        <v>45622</v>
      </c>
      <c r="N334" s="10">
        <v>35</v>
      </c>
      <c r="O334" s="10">
        <v>6.29</v>
      </c>
      <c r="P334" s="10">
        <v>29.6</v>
      </c>
      <c r="Q334" s="10">
        <f t="shared" si="26"/>
        <v>21.6</v>
      </c>
    </row>
    <row r="335" spans="1:17" x14ac:dyDescent="0.15">
      <c r="A335">
        <v>323</v>
      </c>
      <c r="B335" t="s">
        <v>3</v>
      </c>
      <c r="C335" t="s">
        <v>34</v>
      </c>
      <c r="D335" t="s">
        <v>210</v>
      </c>
      <c r="E335" t="s">
        <v>10</v>
      </c>
      <c r="F335" t="s">
        <v>43</v>
      </c>
      <c r="G335" s="3">
        <v>9</v>
      </c>
      <c r="H335" s="3" t="s">
        <v>33</v>
      </c>
      <c r="I335" s="19"/>
      <c r="J335" s="10">
        <v>28</v>
      </c>
      <c r="L335" s="4">
        <v>45623</v>
      </c>
      <c r="M335">
        <f t="shared" si="25"/>
        <v>45623</v>
      </c>
      <c r="N335" s="10">
        <v>22</v>
      </c>
      <c r="O335" s="10">
        <v>6.29</v>
      </c>
      <c r="P335" s="10">
        <v>18.420000000000002</v>
      </c>
      <c r="Q335" s="10">
        <f t="shared" si="26"/>
        <v>9.4200000000000017</v>
      </c>
    </row>
    <row r="336" spans="1:17" x14ac:dyDescent="0.15">
      <c r="A336">
        <v>324</v>
      </c>
      <c r="B336" t="s">
        <v>19</v>
      </c>
      <c r="C336" t="s">
        <v>38</v>
      </c>
      <c r="D336" t="s">
        <v>57</v>
      </c>
      <c r="E336" t="s">
        <v>55</v>
      </c>
      <c r="F336" t="s">
        <v>43</v>
      </c>
      <c r="G336" s="3">
        <v>12</v>
      </c>
      <c r="H336" s="3" t="s">
        <v>33</v>
      </c>
      <c r="I336" s="19"/>
      <c r="J336" s="10">
        <v>59.5</v>
      </c>
      <c r="L336" s="4">
        <v>45634</v>
      </c>
      <c r="M336">
        <f t="shared" si="25"/>
        <v>45634</v>
      </c>
      <c r="N336" s="10">
        <v>59.5</v>
      </c>
      <c r="O336" s="10">
        <v>7.99</v>
      </c>
      <c r="P336" s="10">
        <v>50.7</v>
      </c>
      <c r="Q336" s="10">
        <f t="shared" si="26"/>
        <v>38.700000000000003</v>
      </c>
    </row>
    <row r="337" spans="1:17" x14ac:dyDescent="0.15">
      <c r="A337">
        <v>325</v>
      </c>
      <c r="B337" t="s">
        <v>19</v>
      </c>
      <c r="C337" t="s">
        <v>31</v>
      </c>
      <c r="D337" t="s">
        <v>64</v>
      </c>
      <c r="E337" t="s">
        <v>10</v>
      </c>
      <c r="F337" t="s">
        <v>30</v>
      </c>
      <c r="G337" s="3">
        <v>1.7</v>
      </c>
      <c r="H337" s="3" t="s">
        <v>12</v>
      </c>
      <c r="I337" s="19"/>
      <c r="J337" s="10">
        <v>5.0999999999999996</v>
      </c>
      <c r="L337" s="4">
        <v>45635</v>
      </c>
      <c r="M337">
        <f t="shared" si="25"/>
        <v>45635</v>
      </c>
      <c r="N337" s="10">
        <v>5.0999999999999996</v>
      </c>
      <c r="O337" s="10">
        <v>6.29</v>
      </c>
      <c r="P337" s="10">
        <v>3.73</v>
      </c>
      <c r="Q337" s="10">
        <f t="shared" si="26"/>
        <v>2.0300000000000002</v>
      </c>
    </row>
    <row r="338" spans="1:17" x14ac:dyDescent="0.15">
      <c r="A338">
        <v>326</v>
      </c>
      <c r="B338" t="s">
        <v>19</v>
      </c>
      <c r="C338" t="s">
        <v>23</v>
      </c>
      <c r="D338" t="s">
        <v>211</v>
      </c>
      <c r="E338" t="s">
        <v>10</v>
      </c>
      <c r="F338" t="s">
        <v>212</v>
      </c>
      <c r="G338" s="3">
        <v>1.7</v>
      </c>
      <c r="H338" s="3" t="s">
        <v>12</v>
      </c>
      <c r="I338" s="19"/>
      <c r="J338" s="10">
        <v>7.5</v>
      </c>
      <c r="L338" s="4">
        <v>45636</v>
      </c>
      <c r="M338">
        <f t="shared" si="25"/>
        <v>45636</v>
      </c>
      <c r="N338" s="10">
        <v>5.6</v>
      </c>
      <c r="O338" s="10">
        <v>7.99</v>
      </c>
      <c r="P338" s="10">
        <v>4.13</v>
      </c>
      <c r="Q338" s="10">
        <f t="shared" si="26"/>
        <v>2.4299999999999997</v>
      </c>
    </row>
    <row r="339" spans="1:17" x14ac:dyDescent="0.15">
      <c r="A339">
        <v>327</v>
      </c>
      <c r="B339" t="s">
        <v>19</v>
      </c>
      <c r="C339" t="s">
        <v>63</v>
      </c>
      <c r="D339" t="s">
        <v>172</v>
      </c>
      <c r="E339" t="s">
        <v>25</v>
      </c>
      <c r="F339" t="s">
        <v>43</v>
      </c>
      <c r="G339" s="3">
        <v>5</v>
      </c>
      <c r="H339" s="3" t="s">
        <v>133</v>
      </c>
      <c r="I339" s="19"/>
      <c r="J339" s="10">
        <v>40</v>
      </c>
      <c r="L339" s="4">
        <v>45639</v>
      </c>
      <c r="M339">
        <f t="shared" si="25"/>
        <v>45639</v>
      </c>
      <c r="N339" s="10">
        <v>30</v>
      </c>
      <c r="O339" s="10">
        <v>5.59</v>
      </c>
      <c r="P339" s="10">
        <v>25.27</v>
      </c>
      <c r="Q339" s="10">
        <f t="shared" si="26"/>
        <v>20.27</v>
      </c>
    </row>
    <row r="340" spans="1:17" x14ac:dyDescent="0.15">
      <c r="A340">
        <v>328</v>
      </c>
      <c r="B340" t="s">
        <v>3</v>
      </c>
      <c r="C340" t="s">
        <v>34</v>
      </c>
      <c r="D340" t="s">
        <v>84</v>
      </c>
      <c r="E340" t="s">
        <v>25</v>
      </c>
      <c r="F340" t="s">
        <v>30</v>
      </c>
      <c r="G340" s="3">
        <v>8</v>
      </c>
      <c r="H340" s="3" t="s">
        <v>78</v>
      </c>
      <c r="I340" s="19"/>
      <c r="J340" s="10">
        <v>17.5</v>
      </c>
      <c r="L340" s="4">
        <v>45645</v>
      </c>
      <c r="M340">
        <f t="shared" si="25"/>
        <v>45645</v>
      </c>
      <c r="N340" s="10">
        <v>14</v>
      </c>
      <c r="O340" s="10">
        <v>6.29</v>
      </c>
      <c r="P340" s="10">
        <v>11.44</v>
      </c>
      <c r="Q340" s="10">
        <f t="shared" si="26"/>
        <v>3.4399999999999995</v>
      </c>
    </row>
    <row r="341" spans="1:17" x14ac:dyDescent="0.15">
      <c r="A341">
        <v>329</v>
      </c>
      <c r="B341" t="s">
        <v>19</v>
      </c>
      <c r="C341" t="s">
        <v>23</v>
      </c>
      <c r="D341" t="s">
        <v>35</v>
      </c>
      <c r="E341" t="s">
        <v>151</v>
      </c>
      <c r="F341" t="s">
        <v>30</v>
      </c>
      <c r="G341" s="3">
        <v>10</v>
      </c>
      <c r="H341" s="3" t="s">
        <v>78</v>
      </c>
      <c r="I341" s="19"/>
      <c r="J341" s="10">
        <v>24</v>
      </c>
      <c r="L341" s="4">
        <v>45645</v>
      </c>
      <c r="M341">
        <f t="shared" si="25"/>
        <v>45645</v>
      </c>
      <c r="N341" s="10">
        <v>17</v>
      </c>
      <c r="O341" s="10">
        <v>11.69</v>
      </c>
      <c r="P341" s="10">
        <v>13.9</v>
      </c>
      <c r="Q341" s="10">
        <f t="shared" si="26"/>
        <v>3.9000000000000004</v>
      </c>
    </row>
    <row r="342" spans="1:17" x14ac:dyDescent="0.15">
      <c r="A342">
        <v>330</v>
      </c>
      <c r="B342" t="s">
        <v>3</v>
      </c>
      <c r="C342" t="s">
        <v>34</v>
      </c>
      <c r="D342" t="s">
        <v>35</v>
      </c>
      <c r="E342" t="s">
        <v>25</v>
      </c>
      <c r="F342" t="s">
        <v>90</v>
      </c>
      <c r="G342" s="3">
        <v>5</v>
      </c>
      <c r="H342" s="3" t="s">
        <v>33</v>
      </c>
      <c r="I342" s="19"/>
      <c r="J342" s="10">
        <v>15</v>
      </c>
      <c r="L342" s="4">
        <v>45646</v>
      </c>
      <c r="M342">
        <f t="shared" si="25"/>
        <v>45646</v>
      </c>
      <c r="N342" s="10">
        <v>15</v>
      </c>
      <c r="O342" s="10">
        <v>6.29</v>
      </c>
      <c r="P342" s="10">
        <v>13.79</v>
      </c>
      <c r="Q342" s="10">
        <f t="shared" si="26"/>
        <v>8.7899999999999991</v>
      </c>
    </row>
    <row r="343" spans="1:17" x14ac:dyDescent="0.15">
      <c r="A343">
        <v>331</v>
      </c>
      <c r="B343" t="s">
        <v>3</v>
      </c>
      <c r="C343" t="s">
        <v>34</v>
      </c>
      <c r="D343" t="s">
        <v>148</v>
      </c>
      <c r="E343" t="s">
        <v>25</v>
      </c>
      <c r="F343" t="s">
        <v>90</v>
      </c>
      <c r="G343" s="3">
        <v>6</v>
      </c>
      <c r="H343" s="3" t="s">
        <v>133</v>
      </c>
      <c r="I343" s="19"/>
      <c r="J343" s="10">
        <v>19.25</v>
      </c>
      <c r="L343" s="4">
        <v>45646</v>
      </c>
      <c r="M343">
        <f t="shared" si="25"/>
        <v>45646</v>
      </c>
      <c r="N343" s="10">
        <v>19.25</v>
      </c>
      <c r="O343" s="10">
        <v>6.29</v>
      </c>
      <c r="P343" s="10">
        <v>15.97</v>
      </c>
      <c r="Q343" s="10">
        <f t="shared" si="26"/>
        <v>9.9700000000000006</v>
      </c>
    </row>
    <row r="344" spans="1:17" x14ac:dyDescent="0.15">
      <c r="A344">
        <v>332</v>
      </c>
      <c r="B344" t="s">
        <v>3</v>
      </c>
      <c r="C344" t="s">
        <v>61</v>
      </c>
      <c r="D344" t="s">
        <v>39</v>
      </c>
      <c r="E344" t="s">
        <v>25</v>
      </c>
      <c r="F344" t="s">
        <v>43</v>
      </c>
      <c r="G344" s="3">
        <v>7</v>
      </c>
      <c r="H344" s="3" t="s">
        <v>33</v>
      </c>
      <c r="I344" s="19"/>
      <c r="J344" s="10">
        <v>17.989999999999998</v>
      </c>
      <c r="L344" s="4">
        <v>45647</v>
      </c>
      <c r="M344">
        <f t="shared" si="25"/>
        <v>45647</v>
      </c>
      <c r="N344" s="10">
        <v>14</v>
      </c>
      <c r="O344" s="10">
        <v>6.29</v>
      </c>
      <c r="P344" s="10">
        <v>11.48</v>
      </c>
      <c r="Q344" s="10">
        <f t="shared" si="26"/>
        <v>4.4800000000000004</v>
      </c>
    </row>
    <row r="345" spans="1:17" x14ac:dyDescent="0.15">
      <c r="A345">
        <v>333</v>
      </c>
      <c r="B345" t="s">
        <v>3</v>
      </c>
      <c r="C345" t="s">
        <v>34</v>
      </c>
      <c r="D345" t="s">
        <v>213</v>
      </c>
      <c r="E345" t="s">
        <v>25</v>
      </c>
      <c r="F345" t="s">
        <v>48</v>
      </c>
      <c r="G345" s="3">
        <v>1.7</v>
      </c>
      <c r="H345" s="3" t="s">
        <v>12</v>
      </c>
      <c r="I345" s="19"/>
      <c r="J345" s="10">
        <v>19.25</v>
      </c>
      <c r="L345" s="4">
        <v>45649</v>
      </c>
      <c r="M345">
        <f t="shared" si="25"/>
        <v>45649</v>
      </c>
      <c r="N345" s="10">
        <v>15</v>
      </c>
      <c r="O345" s="10">
        <v>6.29</v>
      </c>
      <c r="P345" s="10">
        <v>12.31</v>
      </c>
      <c r="Q345" s="10">
        <f t="shared" si="26"/>
        <v>10.610000000000001</v>
      </c>
    </row>
    <row r="346" spans="1:17" x14ac:dyDescent="0.15">
      <c r="A346">
        <v>334</v>
      </c>
      <c r="B346" t="s">
        <v>3</v>
      </c>
      <c r="C346" t="s">
        <v>34</v>
      </c>
      <c r="D346" t="s">
        <v>41</v>
      </c>
      <c r="E346" t="s">
        <v>25</v>
      </c>
      <c r="F346" t="s">
        <v>30</v>
      </c>
      <c r="G346" s="3">
        <v>7.5</v>
      </c>
      <c r="H346" s="3" t="s">
        <v>33</v>
      </c>
      <c r="I346" s="19"/>
      <c r="J346" s="10">
        <v>12.95</v>
      </c>
      <c r="L346" s="4">
        <v>45649</v>
      </c>
      <c r="M346">
        <f t="shared" si="25"/>
        <v>45649</v>
      </c>
      <c r="N346" s="10">
        <v>10</v>
      </c>
      <c r="O346" s="10">
        <v>6.29</v>
      </c>
      <c r="P346" s="10">
        <v>7.98</v>
      </c>
      <c r="Q346" s="10">
        <f t="shared" si="26"/>
        <v>0.48000000000000043</v>
      </c>
    </row>
    <row r="347" spans="1:17" x14ac:dyDescent="0.15">
      <c r="A347">
        <v>335</v>
      </c>
      <c r="B347" t="s">
        <v>19</v>
      </c>
      <c r="C347" t="s">
        <v>38</v>
      </c>
      <c r="D347" t="s">
        <v>35</v>
      </c>
      <c r="E347" t="s">
        <v>101</v>
      </c>
      <c r="F347" t="s">
        <v>48</v>
      </c>
      <c r="G347" s="3">
        <v>10</v>
      </c>
      <c r="H347" s="3" t="s">
        <v>33</v>
      </c>
      <c r="I347" s="19"/>
      <c r="J347" s="10">
        <v>17.100000000000001</v>
      </c>
      <c r="L347" s="4">
        <v>45650</v>
      </c>
      <c r="M347">
        <f t="shared" si="25"/>
        <v>45650</v>
      </c>
      <c r="N347" s="10">
        <v>17.100000000000001</v>
      </c>
      <c r="O347" s="10">
        <v>6.29</v>
      </c>
      <c r="P347" s="10">
        <v>14.1</v>
      </c>
      <c r="Q347" s="10">
        <f t="shared" si="26"/>
        <v>4.0999999999999996</v>
      </c>
    </row>
    <row r="348" spans="1:17" x14ac:dyDescent="0.15">
      <c r="A348">
        <v>336</v>
      </c>
      <c r="B348" t="s">
        <v>3</v>
      </c>
      <c r="C348" t="s">
        <v>34</v>
      </c>
      <c r="D348" t="s">
        <v>41</v>
      </c>
      <c r="E348" t="s">
        <v>92</v>
      </c>
      <c r="F348" t="s">
        <v>29</v>
      </c>
      <c r="G348" s="3">
        <v>8</v>
      </c>
      <c r="H348" s="3" t="s">
        <v>78</v>
      </c>
      <c r="I348" s="19"/>
      <c r="J348" s="10">
        <v>14.1</v>
      </c>
      <c r="L348" s="4">
        <v>45653</v>
      </c>
      <c r="M348">
        <f t="shared" si="25"/>
        <v>45653</v>
      </c>
      <c r="N348" s="10">
        <v>11.2</v>
      </c>
      <c r="O348" s="10">
        <v>6.29</v>
      </c>
      <c r="P348" s="10">
        <v>9.01</v>
      </c>
      <c r="Q348" s="10">
        <f t="shared" si="26"/>
        <v>1.0099999999999998</v>
      </c>
    </row>
    <row r="349" spans="1:17" x14ac:dyDescent="0.15">
      <c r="A349">
        <v>337</v>
      </c>
      <c r="B349" t="s">
        <v>3</v>
      </c>
      <c r="C349" t="s">
        <v>34</v>
      </c>
      <c r="D349" t="s">
        <v>214</v>
      </c>
      <c r="E349" t="s">
        <v>25</v>
      </c>
      <c r="F349" t="s">
        <v>30</v>
      </c>
      <c r="G349" s="3">
        <v>8</v>
      </c>
      <c r="H349" s="3" t="s">
        <v>33</v>
      </c>
      <c r="I349" s="19"/>
      <c r="J349" s="10">
        <v>14</v>
      </c>
      <c r="L349" s="4">
        <v>45653</v>
      </c>
      <c r="M349">
        <f t="shared" si="25"/>
        <v>45653</v>
      </c>
      <c r="N349" s="10">
        <v>14</v>
      </c>
      <c r="O349" s="10">
        <v>6.29</v>
      </c>
      <c r="P349" s="10">
        <v>11.43</v>
      </c>
      <c r="Q349" s="10">
        <f t="shared" si="26"/>
        <v>3.4299999999999997</v>
      </c>
    </row>
    <row r="350" spans="1:17" x14ac:dyDescent="0.15">
      <c r="A350">
        <v>338</v>
      </c>
      <c r="B350" t="s">
        <v>3</v>
      </c>
      <c r="C350" t="s">
        <v>127</v>
      </c>
      <c r="D350" t="s">
        <v>35</v>
      </c>
      <c r="E350" t="s">
        <v>66</v>
      </c>
      <c r="F350" t="s">
        <v>30</v>
      </c>
      <c r="G350" s="3">
        <v>2</v>
      </c>
      <c r="H350" s="3" t="s">
        <v>133</v>
      </c>
      <c r="I350" s="19"/>
      <c r="J350" s="10">
        <v>10.199999999999999</v>
      </c>
      <c r="L350" s="4">
        <v>45655</v>
      </c>
      <c r="M350">
        <f t="shared" si="25"/>
        <v>45655</v>
      </c>
      <c r="N350" s="10">
        <v>7</v>
      </c>
      <c r="O350" s="10">
        <v>5.59</v>
      </c>
      <c r="P350" s="10">
        <v>5.43</v>
      </c>
      <c r="Q350" s="10">
        <f t="shared" si="26"/>
        <v>3.4299999999999997</v>
      </c>
    </row>
    <row r="351" spans="1:17" x14ac:dyDescent="0.15">
      <c r="A351">
        <v>339</v>
      </c>
      <c r="B351" t="s">
        <v>3</v>
      </c>
      <c r="C351" t="s">
        <v>34</v>
      </c>
      <c r="D351" t="s">
        <v>35</v>
      </c>
      <c r="E351" t="s">
        <v>10</v>
      </c>
      <c r="F351" t="s">
        <v>90</v>
      </c>
      <c r="G351" s="3">
        <v>8</v>
      </c>
      <c r="H351" s="3" t="s">
        <v>78</v>
      </c>
      <c r="I351" s="19"/>
      <c r="J351" s="10">
        <v>17.989999999999998</v>
      </c>
      <c r="L351" s="4">
        <v>45655</v>
      </c>
      <c r="M351">
        <f t="shared" si="25"/>
        <v>45655</v>
      </c>
      <c r="N351" s="10">
        <v>17.989999999999998</v>
      </c>
      <c r="O351" s="10">
        <v>6.29</v>
      </c>
      <c r="P351" s="10">
        <v>14.88</v>
      </c>
      <c r="Q351" s="10">
        <f t="shared" si="26"/>
        <v>6.8800000000000008</v>
      </c>
    </row>
    <row r="352" spans="1:17" x14ac:dyDescent="0.15">
      <c r="A352">
        <v>340</v>
      </c>
      <c r="B352" t="s">
        <v>3</v>
      </c>
      <c r="C352" t="s">
        <v>61</v>
      </c>
      <c r="D352" t="s">
        <v>80</v>
      </c>
      <c r="E352" t="s">
        <v>25</v>
      </c>
      <c r="F352" t="s">
        <v>30</v>
      </c>
      <c r="G352" s="3">
        <v>8</v>
      </c>
      <c r="H352" s="3" t="s">
        <v>78</v>
      </c>
      <c r="I352" s="19"/>
      <c r="J352" s="10">
        <v>19.2</v>
      </c>
      <c r="L352" s="4">
        <v>45657</v>
      </c>
      <c r="M352">
        <f t="shared" si="25"/>
        <v>45657</v>
      </c>
      <c r="N352" s="10">
        <v>14</v>
      </c>
      <c r="O352" s="10">
        <v>6.29</v>
      </c>
      <c r="P352" s="10">
        <v>11.42</v>
      </c>
      <c r="Q352" s="10">
        <f t="shared" si="26"/>
        <v>3.42</v>
      </c>
    </row>
    <row r="353" spans="7:17" x14ac:dyDescent="0.15">
      <c r="G353"/>
      <c r="H353"/>
      <c r="I353"/>
      <c r="J353"/>
      <c r="L353"/>
      <c r="N353"/>
      <c r="O353"/>
      <c r="P353"/>
      <c r="Q353" s="10">
        <f>SUBTOTAL(109,Inventory[Profit])</f>
        <v>5559.7199999999975</v>
      </c>
    </row>
    <row r="355" spans="7:17" x14ac:dyDescent="0.15">
      <c r="P355"/>
      <c r="Q355"/>
    </row>
    <row r="356" spans="7:17" x14ac:dyDescent="0.15">
      <c r="P356"/>
      <c r="Q356"/>
    </row>
    <row r="357" spans="7:17" x14ac:dyDescent="0.15">
      <c r="P357"/>
      <c r="Q357"/>
    </row>
  </sheetData>
  <sheetProtection sheet="1" objects="1" scenarios="1" autoFilter="0" pivotTables="0"/>
  <conditionalFormatting sqref="K1:K8 L9:L10 M11 K12:K352 K354:K1048576">
    <cfRule type="cellIs" dxfId="1" priority="1" operator="equal">
      <formula>"SOLD"</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29F8-F0AA-D343-8D10-CAAB66D3E273}">
  <dimension ref="A3:L25"/>
  <sheetViews>
    <sheetView zoomScale="137" zoomScaleNormal="137" workbookViewId="0">
      <selection activeCell="I13" sqref="I13"/>
    </sheetView>
  </sheetViews>
  <sheetFormatPr baseColWidth="10" defaultRowHeight="14" x14ac:dyDescent="0.15"/>
  <cols>
    <col min="1" max="1" width="15.33203125" bestFit="1" customWidth="1"/>
    <col min="2" max="2" width="8.83203125" bestFit="1" customWidth="1"/>
    <col min="3" max="3" width="12.1640625" bestFit="1" customWidth="1"/>
    <col min="4" max="4" width="9.5" bestFit="1" customWidth="1"/>
    <col min="6" max="6" width="15.33203125" bestFit="1" customWidth="1"/>
    <col min="7" max="8" width="12.1640625" bestFit="1" customWidth="1"/>
    <col min="11" max="11" width="15.33203125" bestFit="1" customWidth="1"/>
  </cols>
  <sheetData>
    <row r="3" spans="1:12" x14ac:dyDescent="0.15">
      <c r="A3" s="16" t="s">
        <v>98</v>
      </c>
      <c r="B3" t="s">
        <v>97</v>
      </c>
      <c r="C3" t="s">
        <v>142</v>
      </c>
      <c r="D3" t="s">
        <v>226</v>
      </c>
    </row>
    <row r="4" spans="1:12" x14ac:dyDescent="0.15">
      <c r="A4" s="15" t="s">
        <v>33</v>
      </c>
      <c r="B4" s="26">
        <v>131</v>
      </c>
      <c r="C4" s="10">
        <v>17.212061068702287</v>
      </c>
      <c r="D4" s="17">
        <v>2254.7799999999997</v>
      </c>
    </row>
    <row r="5" spans="1:12" x14ac:dyDescent="0.15">
      <c r="A5" s="15" t="s">
        <v>12</v>
      </c>
      <c r="B5" s="26">
        <v>94</v>
      </c>
      <c r="C5" s="10">
        <v>15.235851063829781</v>
      </c>
      <c r="D5" s="17">
        <v>1432.1699999999994</v>
      </c>
    </row>
    <row r="6" spans="1:12" x14ac:dyDescent="0.15">
      <c r="A6" s="15" t="s">
        <v>78</v>
      </c>
      <c r="B6" s="26">
        <v>55</v>
      </c>
      <c r="C6" s="10">
        <v>16.368181818181821</v>
      </c>
      <c r="D6" s="17">
        <v>900.25000000000023</v>
      </c>
    </row>
    <row r="7" spans="1:12" x14ac:dyDescent="0.15">
      <c r="A7" s="15" t="s">
        <v>133</v>
      </c>
      <c r="B7" s="26">
        <v>29</v>
      </c>
      <c r="C7" s="10">
        <v>13.887931034482758</v>
      </c>
      <c r="D7" s="17">
        <v>402.75</v>
      </c>
    </row>
    <row r="8" spans="1:12" x14ac:dyDescent="0.15">
      <c r="A8" s="15" t="s">
        <v>46</v>
      </c>
      <c r="B8" s="26">
        <v>17</v>
      </c>
      <c r="C8" s="10">
        <v>19.489411764705885</v>
      </c>
      <c r="D8" s="17">
        <v>331.32000000000005</v>
      </c>
    </row>
    <row r="9" spans="1:12" x14ac:dyDescent="0.15">
      <c r="A9" s="15" t="s">
        <v>58</v>
      </c>
      <c r="B9" s="26">
        <v>3</v>
      </c>
      <c r="C9" s="10">
        <v>27.076666666666668</v>
      </c>
      <c r="D9" s="17">
        <v>81.23</v>
      </c>
    </row>
    <row r="10" spans="1:12" x14ac:dyDescent="0.15">
      <c r="A10" s="15" t="s">
        <v>21</v>
      </c>
      <c r="B10" s="26">
        <v>3</v>
      </c>
      <c r="C10" s="10">
        <v>20.896666666666668</v>
      </c>
      <c r="D10" s="17">
        <v>62.690000000000005</v>
      </c>
    </row>
    <row r="11" spans="1:12" x14ac:dyDescent="0.15">
      <c r="A11" s="15" t="s">
        <v>83</v>
      </c>
      <c r="B11" s="26">
        <v>5</v>
      </c>
      <c r="C11" s="10">
        <v>11.728</v>
      </c>
      <c r="D11" s="17">
        <v>58.64</v>
      </c>
    </row>
    <row r="12" spans="1:12" x14ac:dyDescent="0.15">
      <c r="A12" s="15" t="s">
        <v>47</v>
      </c>
      <c r="B12" s="26">
        <v>3</v>
      </c>
      <c r="C12" s="10">
        <v>11.963333333333333</v>
      </c>
      <c r="D12" s="17">
        <v>35.89</v>
      </c>
    </row>
    <row r="13" spans="1:12" x14ac:dyDescent="0.15">
      <c r="A13" s="15" t="s">
        <v>95</v>
      </c>
      <c r="B13" s="26">
        <v>340</v>
      </c>
      <c r="C13" s="10">
        <v>16.352117647058826</v>
      </c>
      <c r="D13" s="17">
        <v>5559.7200000000012</v>
      </c>
    </row>
    <row r="16" spans="1:12" x14ac:dyDescent="0.15">
      <c r="A16" s="16" t="s">
        <v>98</v>
      </c>
      <c r="B16" t="s">
        <v>97</v>
      </c>
      <c r="F16" s="16" t="s">
        <v>98</v>
      </c>
      <c r="G16" t="s">
        <v>142</v>
      </c>
      <c r="K16" s="16" t="s">
        <v>98</v>
      </c>
      <c r="L16" t="s">
        <v>96</v>
      </c>
    </row>
    <row r="17" spans="1:12" x14ac:dyDescent="0.15">
      <c r="A17" s="15" t="s">
        <v>33</v>
      </c>
      <c r="B17" s="26">
        <v>131</v>
      </c>
      <c r="F17" s="15" t="s">
        <v>58</v>
      </c>
      <c r="G17" s="10">
        <v>27.076666666666668</v>
      </c>
      <c r="K17" s="15" t="s">
        <v>33</v>
      </c>
      <c r="L17" s="10">
        <v>2254.7799999999997</v>
      </c>
    </row>
    <row r="18" spans="1:12" x14ac:dyDescent="0.15">
      <c r="A18" s="15" t="s">
        <v>12</v>
      </c>
      <c r="B18" s="26">
        <v>94</v>
      </c>
      <c r="F18" s="15" t="s">
        <v>21</v>
      </c>
      <c r="G18" s="10">
        <v>20.896666666666668</v>
      </c>
      <c r="K18" s="15" t="s">
        <v>12</v>
      </c>
      <c r="L18" s="10">
        <v>1432.1699999999994</v>
      </c>
    </row>
    <row r="19" spans="1:12" x14ac:dyDescent="0.15">
      <c r="A19" s="15" t="s">
        <v>78</v>
      </c>
      <c r="B19" s="26">
        <v>55</v>
      </c>
      <c r="F19" s="15" t="s">
        <v>46</v>
      </c>
      <c r="G19" s="10">
        <v>19.489411764705885</v>
      </c>
      <c r="K19" s="15" t="s">
        <v>78</v>
      </c>
      <c r="L19" s="10">
        <v>900.25000000000023</v>
      </c>
    </row>
    <row r="20" spans="1:12" x14ac:dyDescent="0.15">
      <c r="A20" s="15" t="s">
        <v>133</v>
      </c>
      <c r="B20" s="26">
        <v>29</v>
      </c>
      <c r="F20" s="15" t="s">
        <v>33</v>
      </c>
      <c r="G20" s="10">
        <v>17.212061068702287</v>
      </c>
      <c r="K20" s="15" t="s">
        <v>133</v>
      </c>
      <c r="L20" s="10">
        <v>402.75</v>
      </c>
    </row>
    <row r="21" spans="1:12" x14ac:dyDescent="0.15">
      <c r="A21" s="15" t="s">
        <v>46</v>
      </c>
      <c r="B21" s="26">
        <v>17</v>
      </c>
      <c r="F21" s="15" t="s">
        <v>78</v>
      </c>
      <c r="G21" s="10">
        <v>16.368181818181821</v>
      </c>
      <c r="K21" s="15" t="s">
        <v>46</v>
      </c>
      <c r="L21" s="10">
        <v>331.32000000000005</v>
      </c>
    </row>
    <row r="22" spans="1:12" x14ac:dyDescent="0.15">
      <c r="A22" s="15" t="s">
        <v>83</v>
      </c>
      <c r="B22" s="26">
        <v>5</v>
      </c>
      <c r="F22" s="15" t="s">
        <v>12</v>
      </c>
      <c r="G22" s="10">
        <v>15.235851063829781</v>
      </c>
      <c r="K22" s="15" t="s">
        <v>58</v>
      </c>
      <c r="L22" s="10">
        <v>81.23</v>
      </c>
    </row>
    <row r="23" spans="1:12" x14ac:dyDescent="0.15">
      <c r="A23" s="15" t="s">
        <v>47</v>
      </c>
      <c r="B23" s="26">
        <v>3</v>
      </c>
      <c r="F23" s="15" t="s">
        <v>133</v>
      </c>
      <c r="G23" s="10">
        <v>13.887931034482758</v>
      </c>
      <c r="K23" s="15" t="s">
        <v>21</v>
      </c>
      <c r="L23" s="10">
        <v>62.690000000000005</v>
      </c>
    </row>
    <row r="24" spans="1:12" x14ac:dyDescent="0.15">
      <c r="A24" s="15" t="s">
        <v>21</v>
      </c>
      <c r="B24" s="26">
        <v>3</v>
      </c>
      <c r="F24" s="15" t="s">
        <v>47</v>
      </c>
      <c r="G24" s="10">
        <v>11.963333333333333</v>
      </c>
      <c r="K24" s="15" t="s">
        <v>83</v>
      </c>
      <c r="L24" s="10">
        <v>58.64</v>
      </c>
    </row>
    <row r="25" spans="1:12" x14ac:dyDescent="0.15">
      <c r="A25" s="15" t="s">
        <v>58</v>
      </c>
      <c r="B25" s="26">
        <v>3</v>
      </c>
      <c r="F25" s="15" t="s">
        <v>83</v>
      </c>
      <c r="G25" s="10">
        <v>11.728</v>
      </c>
      <c r="K25" s="15" t="s">
        <v>47</v>
      </c>
      <c r="L25" s="10">
        <v>35.89</v>
      </c>
    </row>
  </sheetData>
  <sheetProtection sheet="1" objects="1" scenarios="1" pivotTables="0"/>
  <sortState xmlns:xlrd2="http://schemas.microsoft.com/office/spreadsheetml/2017/richdata2" ref="F16:G24">
    <sortCondition descending="1" ref="G16:G24"/>
  </sortState>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7DA0A-8684-4E46-A5B5-A2D9C0D7BB9A}">
  <dimension ref="A3:N36"/>
  <sheetViews>
    <sheetView topLeftCell="A4" zoomScale="137" zoomScaleNormal="137" workbookViewId="0">
      <selection activeCell="I13" sqref="I13"/>
    </sheetView>
  </sheetViews>
  <sheetFormatPr baseColWidth="10" defaultRowHeight="14" x14ac:dyDescent="0.15"/>
  <cols>
    <col min="1" max="1" width="10.6640625" bestFit="1" customWidth="1"/>
    <col min="2" max="2" width="8.83203125" bestFit="1" customWidth="1"/>
    <col min="3" max="3" width="12.1640625" bestFit="1" customWidth="1"/>
    <col min="4" max="4" width="9.5" bestFit="1" customWidth="1"/>
    <col min="7" max="7" width="10.6640625" bestFit="1" customWidth="1"/>
    <col min="8" max="8" width="12.1640625" bestFit="1" customWidth="1"/>
    <col min="9" max="9" width="8.83203125" bestFit="1" customWidth="1"/>
    <col min="13" max="13" width="10.6640625" bestFit="1" customWidth="1"/>
  </cols>
  <sheetData>
    <row r="3" spans="1:4" x14ac:dyDescent="0.15">
      <c r="A3" s="16" t="s">
        <v>1</v>
      </c>
      <c r="B3" t="s">
        <v>97</v>
      </c>
      <c r="C3" t="s">
        <v>142</v>
      </c>
      <c r="D3" t="s">
        <v>226</v>
      </c>
    </row>
    <row r="4" spans="1:4" x14ac:dyDescent="0.15">
      <c r="A4" s="15" t="s">
        <v>3</v>
      </c>
      <c r="B4" s="26">
        <v>253</v>
      </c>
      <c r="C4" s="10">
        <v>16.562094861660078</v>
      </c>
      <c r="D4" s="17">
        <v>4190.21</v>
      </c>
    </row>
    <row r="5" spans="1:4" x14ac:dyDescent="0.15">
      <c r="A5" s="24" t="s">
        <v>34</v>
      </c>
      <c r="B5" s="26">
        <v>145</v>
      </c>
      <c r="C5" s="10">
        <v>17.49386206896552</v>
      </c>
      <c r="D5" s="17">
        <v>2536.6100000000006</v>
      </c>
    </row>
    <row r="6" spans="1:4" x14ac:dyDescent="0.15">
      <c r="A6" s="24" t="s">
        <v>61</v>
      </c>
      <c r="B6" s="26">
        <v>59</v>
      </c>
      <c r="C6" s="10">
        <v>13.788135593220341</v>
      </c>
      <c r="D6" s="17">
        <v>813.50000000000011</v>
      </c>
    </row>
    <row r="7" spans="1:4" x14ac:dyDescent="0.15">
      <c r="A7" s="24" t="s">
        <v>4</v>
      </c>
      <c r="B7" s="26">
        <v>22</v>
      </c>
      <c r="C7" s="10">
        <v>15.581818181818182</v>
      </c>
      <c r="D7" s="17">
        <v>342.8</v>
      </c>
    </row>
    <row r="8" spans="1:4" x14ac:dyDescent="0.15">
      <c r="A8" s="24" t="s">
        <v>53</v>
      </c>
      <c r="B8" s="26">
        <v>16</v>
      </c>
      <c r="C8" s="10">
        <v>16.165624999999999</v>
      </c>
      <c r="D8" s="17">
        <v>258.64999999999998</v>
      </c>
    </row>
    <row r="9" spans="1:4" x14ac:dyDescent="0.15">
      <c r="A9" s="24" t="s">
        <v>127</v>
      </c>
      <c r="B9" s="26">
        <v>11</v>
      </c>
      <c r="C9" s="10">
        <v>21.695454545454552</v>
      </c>
      <c r="D9" s="17">
        <v>238.65000000000006</v>
      </c>
    </row>
    <row r="10" spans="1:4" x14ac:dyDescent="0.15">
      <c r="A10" s="15" t="s">
        <v>107</v>
      </c>
      <c r="B10" s="26">
        <v>5</v>
      </c>
      <c r="C10" s="10">
        <v>31.159999999999997</v>
      </c>
      <c r="D10" s="17">
        <v>155.79999999999998</v>
      </c>
    </row>
    <row r="11" spans="1:4" x14ac:dyDescent="0.15">
      <c r="A11" s="24" t="s">
        <v>72</v>
      </c>
      <c r="B11" s="26">
        <v>5</v>
      </c>
      <c r="C11" s="10">
        <v>31.159999999999997</v>
      </c>
      <c r="D11" s="17">
        <v>155.79999999999998</v>
      </c>
    </row>
    <row r="12" spans="1:4" x14ac:dyDescent="0.15">
      <c r="A12" s="15" t="s">
        <v>19</v>
      </c>
      <c r="B12" s="26">
        <v>82</v>
      </c>
      <c r="C12" s="10">
        <v>14.801341463414628</v>
      </c>
      <c r="D12" s="17">
        <v>1213.7099999999996</v>
      </c>
    </row>
    <row r="13" spans="1:4" x14ac:dyDescent="0.15">
      <c r="A13" s="24" t="s">
        <v>23</v>
      </c>
      <c r="B13" s="26">
        <v>20</v>
      </c>
      <c r="C13" s="10">
        <v>15.754</v>
      </c>
      <c r="D13" s="17">
        <v>315.08</v>
      </c>
    </row>
    <row r="14" spans="1:4" x14ac:dyDescent="0.15">
      <c r="A14" s="24" t="s">
        <v>20</v>
      </c>
      <c r="B14" s="26">
        <v>24</v>
      </c>
      <c r="C14" s="10">
        <v>12.399583333333334</v>
      </c>
      <c r="D14" s="17">
        <v>297.59000000000003</v>
      </c>
    </row>
    <row r="15" spans="1:4" x14ac:dyDescent="0.15">
      <c r="A15" s="24" t="s">
        <v>38</v>
      </c>
      <c r="B15" s="26">
        <v>12</v>
      </c>
      <c r="C15" s="10">
        <v>15.014166666666666</v>
      </c>
      <c r="D15" s="17">
        <v>180.17</v>
      </c>
    </row>
    <row r="16" spans="1:4" x14ac:dyDescent="0.15">
      <c r="A16" s="24" t="s">
        <v>102</v>
      </c>
      <c r="B16" s="26">
        <v>7</v>
      </c>
      <c r="C16" s="10">
        <v>23.490000000000002</v>
      </c>
      <c r="D16" s="17">
        <v>164.43</v>
      </c>
    </row>
    <row r="17" spans="1:14" x14ac:dyDescent="0.15">
      <c r="A17" s="24" t="s">
        <v>31</v>
      </c>
      <c r="B17" s="26">
        <v>8</v>
      </c>
      <c r="C17" s="10">
        <v>12.726250000000002</v>
      </c>
      <c r="D17" s="17">
        <v>101.81000000000002</v>
      </c>
    </row>
    <row r="18" spans="1:14" x14ac:dyDescent="0.15">
      <c r="A18" s="24" t="s">
        <v>65</v>
      </c>
      <c r="B18" s="26">
        <v>6</v>
      </c>
      <c r="C18" s="10">
        <v>15.008333333333335</v>
      </c>
      <c r="D18" s="17">
        <v>90.050000000000011</v>
      </c>
    </row>
    <row r="19" spans="1:14" x14ac:dyDescent="0.15">
      <c r="A19" s="24" t="s">
        <v>63</v>
      </c>
      <c r="B19" s="26">
        <v>5</v>
      </c>
      <c r="C19" s="10">
        <v>12.916</v>
      </c>
      <c r="D19" s="17">
        <v>64.58</v>
      </c>
    </row>
    <row r="20" spans="1:14" x14ac:dyDescent="0.15">
      <c r="A20" s="15" t="s">
        <v>95</v>
      </c>
      <c r="B20" s="26">
        <v>340</v>
      </c>
      <c r="C20" s="10">
        <v>16.352117647058833</v>
      </c>
      <c r="D20" s="17">
        <v>5559.720000000003</v>
      </c>
      <c r="M20" s="3"/>
    </row>
    <row r="21" spans="1:14" x14ac:dyDescent="0.15">
      <c r="M21" s="3"/>
    </row>
    <row r="22" spans="1:14" x14ac:dyDescent="0.15">
      <c r="M22" s="3"/>
    </row>
    <row r="23" spans="1:14" x14ac:dyDescent="0.15">
      <c r="A23" s="16" t="s">
        <v>1</v>
      </c>
      <c r="B23" t="s">
        <v>97</v>
      </c>
      <c r="G23" s="16" t="s">
        <v>1</v>
      </c>
      <c r="H23" t="s">
        <v>142</v>
      </c>
      <c r="M23" s="16" t="s">
        <v>1</v>
      </c>
      <c r="N23" t="s">
        <v>96</v>
      </c>
    </row>
    <row r="24" spans="1:14" x14ac:dyDescent="0.15">
      <c r="A24" s="15" t="s">
        <v>34</v>
      </c>
      <c r="B24" s="26">
        <v>145</v>
      </c>
      <c r="G24" s="15" t="s">
        <v>72</v>
      </c>
      <c r="H24" s="10">
        <v>31.159999999999997</v>
      </c>
      <c r="M24" s="15" t="s">
        <v>34</v>
      </c>
      <c r="N24" s="10">
        <v>2536.6100000000006</v>
      </c>
    </row>
    <row r="25" spans="1:14" x14ac:dyDescent="0.15">
      <c r="A25" s="15" t="s">
        <v>61</v>
      </c>
      <c r="B25" s="26">
        <v>59</v>
      </c>
      <c r="G25" s="15" t="s">
        <v>102</v>
      </c>
      <c r="H25" s="10">
        <v>23.490000000000002</v>
      </c>
      <c r="M25" s="15" t="s">
        <v>61</v>
      </c>
      <c r="N25" s="10">
        <v>813.50000000000011</v>
      </c>
    </row>
    <row r="26" spans="1:14" x14ac:dyDescent="0.15">
      <c r="A26" s="15" t="s">
        <v>20</v>
      </c>
      <c r="B26" s="26">
        <v>24</v>
      </c>
      <c r="G26" s="15" t="s">
        <v>127</v>
      </c>
      <c r="H26" s="10">
        <v>21.695454545454552</v>
      </c>
      <c r="M26" s="15" t="s">
        <v>4</v>
      </c>
      <c r="N26" s="10">
        <v>342.8</v>
      </c>
    </row>
    <row r="27" spans="1:14" x14ac:dyDescent="0.15">
      <c r="A27" s="15" t="s">
        <v>4</v>
      </c>
      <c r="B27" s="26">
        <v>22</v>
      </c>
      <c r="G27" s="15" t="s">
        <v>34</v>
      </c>
      <c r="H27" s="10">
        <v>17.49386206896552</v>
      </c>
      <c r="M27" s="15" t="s">
        <v>23</v>
      </c>
      <c r="N27" s="10">
        <v>315.08</v>
      </c>
    </row>
    <row r="28" spans="1:14" x14ac:dyDescent="0.15">
      <c r="A28" s="15" t="s">
        <v>23</v>
      </c>
      <c r="B28" s="26">
        <v>20</v>
      </c>
      <c r="G28" s="15" t="s">
        <v>53</v>
      </c>
      <c r="H28" s="10">
        <v>16.165624999999999</v>
      </c>
      <c r="M28" s="15" t="s">
        <v>20</v>
      </c>
      <c r="N28" s="10">
        <v>297.59000000000003</v>
      </c>
    </row>
    <row r="29" spans="1:14" x14ac:dyDescent="0.15">
      <c r="A29" s="15" t="s">
        <v>53</v>
      </c>
      <c r="B29" s="26">
        <v>16</v>
      </c>
      <c r="G29" s="15" t="s">
        <v>23</v>
      </c>
      <c r="H29" s="10">
        <v>15.754</v>
      </c>
      <c r="M29" s="15" t="s">
        <v>53</v>
      </c>
      <c r="N29" s="10">
        <v>258.64999999999998</v>
      </c>
    </row>
    <row r="30" spans="1:14" x14ac:dyDescent="0.15">
      <c r="A30" s="15" t="s">
        <v>38</v>
      </c>
      <c r="B30" s="26">
        <v>12</v>
      </c>
      <c r="G30" s="15" t="s">
        <v>4</v>
      </c>
      <c r="H30" s="10">
        <v>15.581818181818182</v>
      </c>
      <c r="M30" s="15" t="s">
        <v>127</v>
      </c>
      <c r="N30" s="10">
        <v>238.65000000000006</v>
      </c>
    </row>
    <row r="31" spans="1:14" x14ac:dyDescent="0.15">
      <c r="A31" s="15" t="s">
        <v>127</v>
      </c>
      <c r="B31" s="26">
        <v>11</v>
      </c>
      <c r="G31" s="15" t="s">
        <v>38</v>
      </c>
      <c r="H31" s="10">
        <v>15.014166666666666</v>
      </c>
      <c r="M31" s="15" t="s">
        <v>38</v>
      </c>
      <c r="N31" s="10">
        <v>180.17</v>
      </c>
    </row>
    <row r="32" spans="1:14" x14ac:dyDescent="0.15">
      <c r="A32" s="15" t="s">
        <v>31</v>
      </c>
      <c r="B32" s="26">
        <v>8</v>
      </c>
      <c r="G32" s="15" t="s">
        <v>65</v>
      </c>
      <c r="H32" s="10">
        <v>15.008333333333335</v>
      </c>
      <c r="M32" s="15" t="s">
        <v>102</v>
      </c>
      <c r="N32" s="10">
        <v>164.43</v>
      </c>
    </row>
    <row r="33" spans="1:14" x14ac:dyDescent="0.15">
      <c r="A33" s="15" t="s">
        <v>102</v>
      </c>
      <c r="B33" s="26">
        <v>7</v>
      </c>
      <c r="G33" s="15" t="s">
        <v>61</v>
      </c>
      <c r="H33" s="10">
        <v>13.788135593220341</v>
      </c>
      <c r="M33" s="15" t="s">
        <v>72</v>
      </c>
      <c r="N33" s="10">
        <v>155.79999999999998</v>
      </c>
    </row>
    <row r="34" spans="1:14" x14ac:dyDescent="0.15">
      <c r="A34" s="15" t="s">
        <v>65</v>
      </c>
      <c r="B34" s="26">
        <v>6</v>
      </c>
      <c r="G34" s="15" t="s">
        <v>63</v>
      </c>
      <c r="H34" s="10">
        <v>12.916</v>
      </c>
      <c r="M34" s="15" t="s">
        <v>31</v>
      </c>
      <c r="N34" s="10">
        <v>101.81000000000002</v>
      </c>
    </row>
    <row r="35" spans="1:14" x14ac:dyDescent="0.15">
      <c r="A35" s="15" t="s">
        <v>72</v>
      </c>
      <c r="B35" s="26">
        <v>5</v>
      </c>
      <c r="G35" s="15" t="s">
        <v>31</v>
      </c>
      <c r="H35" s="10">
        <v>12.726250000000002</v>
      </c>
      <c r="M35" s="15" t="s">
        <v>65</v>
      </c>
      <c r="N35" s="10">
        <v>90.050000000000011</v>
      </c>
    </row>
    <row r="36" spans="1:14" x14ac:dyDescent="0.15">
      <c r="A36" s="15" t="s">
        <v>63</v>
      </c>
      <c r="B36" s="26">
        <v>5</v>
      </c>
      <c r="G36" s="15" t="s">
        <v>20</v>
      </c>
      <c r="H36" s="10">
        <v>12.399583333333334</v>
      </c>
      <c r="M36" s="15" t="s">
        <v>63</v>
      </c>
      <c r="N36" s="10">
        <v>64.58</v>
      </c>
    </row>
  </sheetData>
  <sheetProtection sheet="1" objects="1" scenarios="1" pivotTables="0"/>
  <sortState xmlns:xlrd2="http://schemas.microsoft.com/office/spreadsheetml/2017/richdata2" ref="L20:M32">
    <sortCondition descending="1" ref="M20:M32"/>
  </sortState>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074C-CBFB-8241-87D1-827865E3F9C9}">
  <dimension ref="A3:M30"/>
  <sheetViews>
    <sheetView zoomScale="137" zoomScaleNormal="137" workbookViewId="0">
      <selection activeCell="I13" sqref="I13"/>
    </sheetView>
  </sheetViews>
  <sheetFormatPr baseColWidth="10" defaultRowHeight="14" x14ac:dyDescent="0.15"/>
  <cols>
    <col min="1" max="1" width="10" bestFit="1" customWidth="1"/>
    <col min="2" max="2" width="8.83203125" bestFit="1" customWidth="1"/>
    <col min="3" max="3" width="12.1640625" bestFit="1" customWidth="1"/>
    <col min="4" max="4" width="9.5" bestFit="1" customWidth="1"/>
    <col min="7" max="7" width="8.5" bestFit="1" customWidth="1"/>
    <col min="8" max="8" width="12.1640625" bestFit="1" customWidth="1"/>
    <col min="9" max="9" width="8.83203125" bestFit="1" customWidth="1"/>
    <col min="12" max="12" width="8.5" bestFit="1" customWidth="1"/>
  </cols>
  <sheetData>
    <row r="3" spans="1:4" x14ac:dyDescent="0.15">
      <c r="A3" s="16" t="s">
        <v>140</v>
      </c>
      <c r="B3" t="s">
        <v>97</v>
      </c>
      <c r="C3" t="s">
        <v>142</v>
      </c>
      <c r="D3" t="s">
        <v>226</v>
      </c>
    </row>
    <row r="4" spans="1:4" x14ac:dyDescent="0.15">
      <c r="A4" s="15" t="s">
        <v>223</v>
      </c>
      <c r="B4" s="26"/>
      <c r="C4" s="10"/>
      <c r="D4" s="17"/>
    </row>
    <row r="5" spans="1:4" x14ac:dyDescent="0.15">
      <c r="A5" s="15" t="s">
        <v>136</v>
      </c>
      <c r="B5" s="26">
        <v>5</v>
      </c>
      <c r="C5" s="10">
        <v>19.423999999999999</v>
      </c>
      <c r="D5" s="17">
        <v>97.12</v>
      </c>
    </row>
    <row r="6" spans="1:4" x14ac:dyDescent="0.15">
      <c r="A6" s="15" t="s">
        <v>137</v>
      </c>
      <c r="B6" s="26">
        <v>61</v>
      </c>
      <c r="C6" s="10">
        <v>14.796393442622954</v>
      </c>
      <c r="D6" s="17">
        <v>902.58000000000015</v>
      </c>
    </row>
    <row r="7" spans="1:4" x14ac:dyDescent="0.15">
      <c r="A7" s="15" t="s">
        <v>138</v>
      </c>
      <c r="B7" s="26">
        <v>60</v>
      </c>
      <c r="C7" s="10">
        <v>18.160500000000003</v>
      </c>
      <c r="D7" s="17">
        <v>1089.6300000000001</v>
      </c>
    </row>
    <row r="8" spans="1:4" x14ac:dyDescent="0.15">
      <c r="A8" s="15" t="s">
        <v>139</v>
      </c>
      <c r="B8" s="26">
        <v>49</v>
      </c>
      <c r="C8" s="10">
        <v>21.657142857142858</v>
      </c>
      <c r="D8" s="17">
        <v>1061.2</v>
      </c>
    </row>
    <row r="9" spans="1:4" x14ac:dyDescent="0.15">
      <c r="A9" s="15" t="s">
        <v>141</v>
      </c>
      <c r="B9" s="26">
        <v>36</v>
      </c>
      <c r="C9" s="10">
        <v>17.869166666666668</v>
      </c>
      <c r="D9" s="17">
        <v>643.29000000000008</v>
      </c>
    </row>
    <row r="10" spans="1:4" x14ac:dyDescent="0.15">
      <c r="A10" s="15" t="s">
        <v>215</v>
      </c>
      <c r="B10" s="26">
        <v>69</v>
      </c>
      <c r="C10" s="10">
        <v>13.977246376811593</v>
      </c>
      <c r="D10" s="17">
        <v>964.42999999999984</v>
      </c>
    </row>
    <row r="11" spans="1:4" x14ac:dyDescent="0.15">
      <c r="A11" s="15" t="s">
        <v>216</v>
      </c>
      <c r="B11" s="26">
        <v>25</v>
      </c>
      <c r="C11" s="10">
        <v>16.949200000000005</v>
      </c>
      <c r="D11" s="17">
        <v>423.73000000000013</v>
      </c>
    </row>
    <row r="12" spans="1:4" x14ac:dyDescent="0.15">
      <c r="A12" s="15" t="s">
        <v>217</v>
      </c>
      <c r="B12" s="26">
        <v>7</v>
      </c>
      <c r="C12" s="10">
        <v>21.897142857142857</v>
      </c>
      <c r="D12" s="17">
        <v>153.28</v>
      </c>
    </row>
    <row r="13" spans="1:4" x14ac:dyDescent="0.15">
      <c r="A13" s="15" t="s">
        <v>218</v>
      </c>
      <c r="B13" s="26">
        <v>5</v>
      </c>
      <c r="C13" s="10">
        <v>5.6099999999999994</v>
      </c>
      <c r="D13" s="17">
        <v>28.049999999999997</v>
      </c>
    </row>
    <row r="14" spans="1:4" x14ac:dyDescent="0.15">
      <c r="A14" s="15" t="s">
        <v>219</v>
      </c>
      <c r="B14" s="26">
        <v>6</v>
      </c>
      <c r="C14" s="10">
        <v>11.506666666666666</v>
      </c>
      <c r="D14" s="17">
        <v>69.039999999999992</v>
      </c>
    </row>
    <row r="15" spans="1:4" x14ac:dyDescent="0.15">
      <c r="A15" s="15" t="s">
        <v>220</v>
      </c>
      <c r="B15" s="26">
        <v>17</v>
      </c>
      <c r="C15" s="10">
        <v>7.4923529411764713</v>
      </c>
      <c r="D15" s="17">
        <v>127.37000000000002</v>
      </c>
    </row>
    <row r="16" spans="1:4" x14ac:dyDescent="0.15">
      <c r="A16" s="15" t="s">
        <v>95</v>
      </c>
      <c r="B16" s="26">
        <v>340</v>
      </c>
      <c r="C16" s="10">
        <v>16.352117647058815</v>
      </c>
      <c r="D16" s="17">
        <v>5559.7199999999975</v>
      </c>
    </row>
    <row r="19" spans="1:13" x14ac:dyDescent="0.15">
      <c r="A19" s="16" t="s">
        <v>140</v>
      </c>
      <c r="B19" t="s">
        <v>97</v>
      </c>
      <c r="G19" s="16" t="s">
        <v>140</v>
      </c>
      <c r="H19" t="s">
        <v>142</v>
      </c>
      <c r="L19" s="16" t="s">
        <v>140</v>
      </c>
      <c r="M19" t="s">
        <v>96</v>
      </c>
    </row>
    <row r="20" spans="1:13" x14ac:dyDescent="0.15">
      <c r="A20" s="15" t="s">
        <v>215</v>
      </c>
      <c r="B20" s="26">
        <v>69</v>
      </c>
      <c r="G20" s="15" t="s">
        <v>217</v>
      </c>
      <c r="H20" s="10">
        <v>21.897142857142857</v>
      </c>
      <c r="L20" s="15" t="s">
        <v>138</v>
      </c>
      <c r="M20" s="10">
        <v>1089.6300000000001</v>
      </c>
    </row>
    <row r="21" spans="1:13" x14ac:dyDescent="0.15">
      <c r="A21" s="15" t="s">
        <v>137</v>
      </c>
      <c r="B21" s="26">
        <v>61</v>
      </c>
      <c r="G21" s="15" t="s">
        <v>139</v>
      </c>
      <c r="H21" s="10">
        <v>21.657142857142858</v>
      </c>
      <c r="L21" s="15" t="s">
        <v>139</v>
      </c>
      <c r="M21" s="10">
        <v>1061.2</v>
      </c>
    </row>
    <row r="22" spans="1:13" x14ac:dyDescent="0.15">
      <c r="A22" s="15" t="s">
        <v>138</v>
      </c>
      <c r="B22" s="26">
        <v>60</v>
      </c>
      <c r="G22" s="15" t="s">
        <v>136</v>
      </c>
      <c r="H22" s="10">
        <v>19.423999999999999</v>
      </c>
      <c r="L22" s="15" t="s">
        <v>215</v>
      </c>
      <c r="M22" s="10">
        <v>964.42999999999984</v>
      </c>
    </row>
    <row r="23" spans="1:13" x14ac:dyDescent="0.15">
      <c r="A23" s="15" t="s">
        <v>139</v>
      </c>
      <c r="B23" s="26">
        <v>49</v>
      </c>
      <c r="G23" s="15" t="s">
        <v>138</v>
      </c>
      <c r="H23" s="10">
        <v>18.160500000000003</v>
      </c>
      <c r="L23" s="15" t="s">
        <v>137</v>
      </c>
      <c r="M23" s="10">
        <v>902.58000000000015</v>
      </c>
    </row>
    <row r="24" spans="1:13" x14ac:dyDescent="0.15">
      <c r="A24" s="15" t="s">
        <v>141</v>
      </c>
      <c r="B24" s="26">
        <v>36</v>
      </c>
      <c r="G24" s="15" t="s">
        <v>141</v>
      </c>
      <c r="H24" s="10">
        <v>17.869166666666668</v>
      </c>
      <c r="L24" s="15" t="s">
        <v>141</v>
      </c>
      <c r="M24" s="10">
        <v>643.29000000000008</v>
      </c>
    </row>
    <row r="25" spans="1:13" x14ac:dyDescent="0.15">
      <c r="A25" s="15" t="s">
        <v>216</v>
      </c>
      <c r="B25" s="26">
        <v>25</v>
      </c>
      <c r="G25" s="15" t="s">
        <v>216</v>
      </c>
      <c r="H25" s="10">
        <v>16.949200000000005</v>
      </c>
      <c r="L25" s="15" t="s">
        <v>216</v>
      </c>
      <c r="M25" s="10">
        <v>423.73000000000013</v>
      </c>
    </row>
    <row r="26" spans="1:13" x14ac:dyDescent="0.15">
      <c r="A26" s="15" t="s">
        <v>220</v>
      </c>
      <c r="B26" s="26">
        <v>17</v>
      </c>
      <c r="G26" s="15" t="s">
        <v>137</v>
      </c>
      <c r="H26" s="10">
        <v>14.796393442622954</v>
      </c>
      <c r="L26" s="15" t="s">
        <v>217</v>
      </c>
      <c r="M26" s="10">
        <v>153.28</v>
      </c>
    </row>
    <row r="27" spans="1:13" x14ac:dyDescent="0.15">
      <c r="A27" s="15" t="s">
        <v>217</v>
      </c>
      <c r="B27" s="26">
        <v>7</v>
      </c>
      <c r="G27" s="15" t="s">
        <v>215</v>
      </c>
      <c r="H27" s="10">
        <v>13.977246376811593</v>
      </c>
      <c r="L27" s="15" t="s">
        <v>220</v>
      </c>
      <c r="M27" s="10">
        <v>127.37000000000002</v>
      </c>
    </row>
    <row r="28" spans="1:13" x14ac:dyDescent="0.15">
      <c r="A28" s="15" t="s">
        <v>219</v>
      </c>
      <c r="B28" s="26">
        <v>6</v>
      </c>
      <c r="G28" s="15" t="s">
        <v>219</v>
      </c>
      <c r="H28" s="10">
        <v>11.506666666666666</v>
      </c>
      <c r="L28" s="15" t="s">
        <v>136</v>
      </c>
      <c r="M28" s="10">
        <v>97.12</v>
      </c>
    </row>
    <row r="29" spans="1:13" x14ac:dyDescent="0.15">
      <c r="A29" s="15" t="s">
        <v>218</v>
      </c>
      <c r="B29" s="26">
        <v>5</v>
      </c>
      <c r="G29" s="15" t="s">
        <v>220</v>
      </c>
      <c r="H29" s="10">
        <v>7.4923529411764713</v>
      </c>
      <c r="L29" s="15" t="s">
        <v>219</v>
      </c>
      <c r="M29" s="10">
        <v>69.039999999999992</v>
      </c>
    </row>
    <row r="30" spans="1:13" x14ac:dyDescent="0.15">
      <c r="A30" s="15" t="s">
        <v>136</v>
      </c>
      <c r="B30" s="26">
        <v>5</v>
      </c>
      <c r="G30" s="15" t="s">
        <v>218</v>
      </c>
      <c r="H30" s="10">
        <v>5.6099999999999994</v>
      </c>
      <c r="L30" s="15" t="s">
        <v>218</v>
      </c>
      <c r="M30" s="10">
        <v>28.049999999999997</v>
      </c>
    </row>
  </sheetData>
  <sheetProtection sheet="1" objects="1" scenarios="1" pivotTables="0"/>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30E91-10C4-7C43-B1D0-C622399090D1}">
  <dimension ref="A3:L32"/>
  <sheetViews>
    <sheetView zoomScale="137" zoomScaleNormal="137" workbookViewId="0">
      <selection activeCell="I13" sqref="I13"/>
    </sheetView>
  </sheetViews>
  <sheetFormatPr baseColWidth="10" defaultRowHeight="14" x14ac:dyDescent="0.15"/>
  <cols>
    <col min="1" max="1" width="14.5" bestFit="1" customWidth="1"/>
    <col min="2" max="2" width="8.83203125" bestFit="1" customWidth="1"/>
    <col min="3" max="3" width="12.1640625" bestFit="1" customWidth="1"/>
    <col min="4" max="4" width="9.5" bestFit="1" customWidth="1"/>
    <col min="6" max="7" width="14.5" bestFit="1" customWidth="1"/>
    <col min="8" max="8" width="12.1640625" bestFit="1" customWidth="1"/>
    <col min="11" max="11" width="14.5" bestFit="1" customWidth="1"/>
    <col min="12" max="12" width="10.83203125" bestFit="1" customWidth="1"/>
  </cols>
  <sheetData>
    <row r="3" spans="1:4" x14ac:dyDescent="0.15">
      <c r="A3" s="16" t="s">
        <v>222</v>
      </c>
      <c r="B3" t="s">
        <v>97</v>
      </c>
      <c r="C3" t="s">
        <v>142</v>
      </c>
      <c r="D3" t="s">
        <v>226</v>
      </c>
    </row>
    <row r="4" spans="1:4" x14ac:dyDescent="0.15">
      <c r="A4" s="15" t="s">
        <v>35</v>
      </c>
      <c r="B4" s="26">
        <v>69</v>
      </c>
      <c r="C4" s="10">
        <v>17.994782608695658</v>
      </c>
      <c r="D4" s="17">
        <v>1241.6400000000003</v>
      </c>
    </row>
    <row r="5" spans="1:4" x14ac:dyDescent="0.15">
      <c r="A5" s="15" t="s">
        <v>41</v>
      </c>
      <c r="B5" s="26">
        <v>57</v>
      </c>
      <c r="C5" s="10">
        <v>16.207368421052632</v>
      </c>
      <c r="D5" s="17">
        <v>923.81999999999994</v>
      </c>
    </row>
    <row r="6" spans="1:4" x14ac:dyDescent="0.15">
      <c r="A6" s="15" t="s">
        <v>80</v>
      </c>
      <c r="B6" s="26">
        <v>23</v>
      </c>
      <c r="C6" s="10">
        <v>13.795652173913041</v>
      </c>
      <c r="D6" s="17">
        <v>317.29999999999995</v>
      </c>
    </row>
    <row r="7" spans="1:4" x14ac:dyDescent="0.15">
      <c r="A7" s="15" t="s">
        <v>60</v>
      </c>
      <c r="B7" s="26">
        <v>15</v>
      </c>
      <c r="C7" s="10">
        <v>17.692666666666664</v>
      </c>
      <c r="D7" s="17">
        <v>265.39</v>
      </c>
    </row>
    <row r="8" spans="1:4" x14ac:dyDescent="0.15">
      <c r="A8" s="15" t="s">
        <v>24</v>
      </c>
      <c r="B8" s="26">
        <v>9</v>
      </c>
      <c r="C8" s="10">
        <v>21.701111111111114</v>
      </c>
      <c r="D8" s="17">
        <v>195.31000000000003</v>
      </c>
    </row>
    <row r="9" spans="1:4" x14ac:dyDescent="0.15">
      <c r="A9" s="15" t="s">
        <v>49</v>
      </c>
      <c r="B9" s="26">
        <v>10</v>
      </c>
      <c r="C9" s="10">
        <v>16.223000000000003</v>
      </c>
      <c r="D9" s="17">
        <v>162.23000000000002</v>
      </c>
    </row>
    <row r="10" spans="1:4" x14ac:dyDescent="0.15">
      <c r="A10" s="15" t="s">
        <v>88</v>
      </c>
      <c r="B10" s="26">
        <v>9</v>
      </c>
      <c r="C10" s="10">
        <v>16.398888888888887</v>
      </c>
      <c r="D10" s="17">
        <v>147.58999999999997</v>
      </c>
    </row>
    <row r="11" spans="1:4" x14ac:dyDescent="0.15">
      <c r="A11" s="15" t="s">
        <v>128</v>
      </c>
      <c r="B11" s="26">
        <v>1</v>
      </c>
      <c r="C11" s="10">
        <v>132.30000000000001</v>
      </c>
      <c r="D11" s="17">
        <v>132.30000000000001</v>
      </c>
    </row>
    <row r="12" spans="1:4" x14ac:dyDescent="0.15">
      <c r="A12" s="15" t="s">
        <v>57</v>
      </c>
      <c r="B12" s="26">
        <v>4</v>
      </c>
      <c r="C12" s="10">
        <v>18.810000000000002</v>
      </c>
      <c r="D12" s="17">
        <v>75.240000000000009</v>
      </c>
    </row>
    <row r="13" spans="1:4" x14ac:dyDescent="0.15">
      <c r="A13" s="15" t="s">
        <v>54</v>
      </c>
      <c r="B13" s="26">
        <v>5</v>
      </c>
      <c r="C13" s="10">
        <v>13.76</v>
      </c>
      <c r="D13" s="17">
        <v>68.8</v>
      </c>
    </row>
    <row r="14" spans="1:4" x14ac:dyDescent="0.15">
      <c r="A14" s="15" t="s">
        <v>95</v>
      </c>
      <c r="B14" s="26">
        <v>202</v>
      </c>
      <c r="C14" s="10">
        <v>17.473366336633664</v>
      </c>
      <c r="D14" s="17">
        <v>3529.6200000000003</v>
      </c>
    </row>
    <row r="17" spans="1:12" x14ac:dyDescent="0.15">
      <c r="A17" s="16" t="s">
        <v>222</v>
      </c>
      <c r="B17" t="s">
        <v>97</v>
      </c>
      <c r="G17" s="16" t="s">
        <v>222</v>
      </c>
      <c r="H17" t="s">
        <v>142</v>
      </c>
      <c r="K17" s="16" t="s">
        <v>222</v>
      </c>
      <c r="L17" t="s">
        <v>96</v>
      </c>
    </row>
    <row r="18" spans="1:12" x14ac:dyDescent="0.15">
      <c r="A18" s="15" t="s">
        <v>35</v>
      </c>
      <c r="B18" s="26">
        <v>69</v>
      </c>
      <c r="G18" s="15" t="s">
        <v>128</v>
      </c>
      <c r="H18" s="10">
        <v>132.30000000000001</v>
      </c>
      <c r="K18" s="15" t="s">
        <v>35</v>
      </c>
      <c r="L18" s="17">
        <v>1241.6400000000003</v>
      </c>
    </row>
    <row r="19" spans="1:12" x14ac:dyDescent="0.15">
      <c r="A19" s="15" t="s">
        <v>41</v>
      </c>
      <c r="B19" s="26">
        <v>57</v>
      </c>
      <c r="G19" s="15" t="s">
        <v>134</v>
      </c>
      <c r="H19" s="10">
        <v>52.88</v>
      </c>
      <c r="K19" s="15" t="s">
        <v>41</v>
      </c>
      <c r="L19" s="17">
        <v>923.81999999999994</v>
      </c>
    </row>
    <row r="20" spans="1:12" x14ac:dyDescent="0.15">
      <c r="A20" s="15" t="s">
        <v>80</v>
      </c>
      <c r="B20" s="26">
        <v>23</v>
      </c>
      <c r="G20" s="15" t="s">
        <v>190</v>
      </c>
      <c r="H20" s="10">
        <v>45.489999999999995</v>
      </c>
      <c r="K20" s="15" t="s">
        <v>80</v>
      </c>
      <c r="L20" s="17">
        <v>317.29999999999995</v>
      </c>
    </row>
    <row r="21" spans="1:12" x14ac:dyDescent="0.15">
      <c r="A21" s="15" t="s">
        <v>60</v>
      </c>
      <c r="B21" s="26">
        <v>15</v>
      </c>
      <c r="G21" s="15" t="s">
        <v>125</v>
      </c>
      <c r="H21" s="10">
        <v>27.85</v>
      </c>
      <c r="K21" s="15" t="s">
        <v>60</v>
      </c>
      <c r="L21" s="17">
        <v>265.39</v>
      </c>
    </row>
    <row r="22" spans="1:12" x14ac:dyDescent="0.15">
      <c r="A22" s="15" t="s">
        <v>49</v>
      </c>
      <c r="B22" s="26">
        <v>10</v>
      </c>
      <c r="G22" s="15" t="s">
        <v>105</v>
      </c>
      <c r="H22" s="10">
        <v>26.9</v>
      </c>
      <c r="K22" s="15" t="s">
        <v>24</v>
      </c>
      <c r="L22" s="17">
        <v>195.31000000000003</v>
      </c>
    </row>
    <row r="23" spans="1:12" x14ac:dyDescent="0.15">
      <c r="A23" s="15" t="s">
        <v>88</v>
      </c>
      <c r="B23" s="26">
        <v>9</v>
      </c>
      <c r="G23" s="15" t="s">
        <v>94</v>
      </c>
      <c r="H23" s="10">
        <v>25.939999999999998</v>
      </c>
      <c r="K23" s="15" t="s">
        <v>49</v>
      </c>
      <c r="L23" s="17">
        <v>162.23000000000002</v>
      </c>
    </row>
    <row r="24" spans="1:12" x14ac:dyDescent="0.15">
      <c r="A24" s="15" t="s">
        <v>24</v>
      </c>
      <c r="B24" s="26">
        <v>9</v>
      </c>
      <c r="G24" s="15" t="s">
        <v>207</v>
      </c>
      <c r="H24" s="10">
        <v>25.82</v>
      </c>
      <c r="K24" s="15" t="s">
        <v>88</v>
      </c>
      <c r="L24" s="17">
        <v>147.58999999999997</v>
      </c>
    </row>
    <row r="25" spans="1:12" x14ac:dyDescent="0.15">
      <c r="A25" s="15" t="s">
        <v>64</v>
      </c>
      <c r="B25" s="26">
        <v>5</v>
      </c>
      <c r="G25" s="15" t="s">
        <v>68</v>
      </c>
      <c r="H25" s="10">
        <v>25.35</v>
      </c>
      <c r="K25" s="15" t="s">
        <v>128</v>
      </c>
      <c r="L25" s="17">
        <v>132.30000000000001</v>
      </c>
    </row>
    <row r="26" spans="1:12" x14ac:dyDescent="0.15">
      <c r="A26" s="15" t="s">
        <v>69</v>
      </c>
      <c r="B26" s="26">
        <v>5</v>
      </c>
      <c r="G26" s="15" t="s">
        <v>198</v>
      </c>
      <c r="H26" s="10">
        <v>24.1</v>
      </c>
      <c r="K26" s="15" t="s">
        <v>57</v>
      </c>
      <c r="L26" s="17">
        <v>75.240000000000009</v>
      </c>
    </row>
    <row r="27" spans="1:12" x14ac:dyDescent="0.15">
      <c r="A27" s="15" t="s">
        <v>54</v>
      </c>
      <c r="B27" s="26">
        <v>5</v>
      </c>
      <c r="G27" s="15" t="s">
        <v>124</v>
      </c>
      <c r="H27" s="10">
        <v>23.225000000000001</v>
      </c>
      <c r="K27" s="15" t="s">
        <v>54</v>
      </c>
      <c r="L27" s="17">
        <v>68.8</v>
      </c>
    </row>
    <row r="28" spans="1:12" x14ac:dyDescent="0.15">
      <c r="G28" s="15" t="s">
        <v>95</v>
      </c>
      <c r="H28" s="10">
        <v>39.370909090909088</v>
      </c>
      <c r="K28" s="15" t="s">
        <v>95</v>
      </c>
      <c r="L28" s="17">
        <v>3529.62</v>
      </c>
    </row>
    <row r="31" spans="1:12" hidden="1" x14ac:dyDescent="0.15"/>
    <row r="32" spans="1:12" hidden="1" x14ac:dyDescent="0.15"/>
  </sheetData>
  <sheetProtection sheet="1" objects="1" scenarios="1" pivotTables="0"/>
  <sortState xmlns:xlrd2="http://schemas.microsoft.com/office/spreadsheetml/2017/richdata2" ref="A16:B25">
    <sortCondition descending="1" ref="B16:B25"/>
  </sortState>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805A1-B769-4446-9841-F26388B5CE02}">
  <dimension ref="A3:L41"/>
  <sheetViews>
    <sheetView zoomScale="137" zoomScaleNormal="137" workbookViewId="0">
      <selection activeCell="I13" sqref="I13"/>
      <pivotSelection pane="bottomRight" showHeader="1" click="1" r:id="rId4">
        <pivotArea type="all" dataOnly="0" outline="0" fieldPosition="0"/>
      </pivotSelection>
    </sheetView>
  </sheetViews>
  <sheetFormatPr baseColWidth="10" defaultRowHeight="14" x14ac:dyDescent="0.15"/>
  <cols>
    <col min="1" max="1" width="17.1640625" bestFit="1" customWidth="1"/>
    <col min="2" max="2" width="8.83203125" bestFit="1" customWidth="1"/>
    <col min="3" max="3" width="12.1640625" bestFit="1" customWidth="1"/>
    <col min="4" max="4" width="9.5" bestFit="1" customWidth="1"/>
    <col min="7" max="7" width="17.1640625" bestFit="1" customWidth="1"/>
    <col min="8" max="9" width="12.1640625" bestFit="1" customWidth="1"/>
    <col min="10" max="10" width="8.83203125" bestFit="1" customWidth="1"/>
    <col min="11" max="11" width="17.1640625" bestFit="1" customWidth="1"/>
    <col min="12" max="12" width="9.5" bestFit="1" customWidth="1"/>
  </cols>
  <sheetData>
    <row r="3" spans="1:4" x14ac:dyDescent="0.15">
      <c r="A3" s="16" t="s">
        <v>27</v>
      </c>
      <c r="B3" t="s">
        <v>97</v>
      </c>
      <c r="C3" t="s">
        <v>142</v>
      </c>
      <c r="D3" t="s">
        <v>226</v>
      </c>
    </row>
    <row r="4" spans="1:4" x14ac:dyDescent="0.15">
      <c r="A4" s="15" t="s">
        <v>3</v>
      </c>
      <c r="B4" s="26"/>
      <c r="C4" s="10"/>
      <c r="D4" s="17"/>
    </row>
    <row r="5" spans="1:4" x14ac:dyDescent="0.15">
      <c r="A5" s="24" t="s">
        <v>43</v>
      </c>
      <c r="B5" s="26">
        <v>82</v>
      </c>
      <c r="C5" s="10">
        <v>17.440853658536589</v>
      </c>
      <c r="D5" s="17">
        <v>1430.1500000000003</v>
      </c>
    </row>
    <row r="6" spans="1:4" x14ac:dyDescent="0.15">
      <c r="A6" s="24" t="s">
        <v>30</v>
      </c>
      <c r="B6" s="26">
        <v>55</v>
      </c>
      <c r="C6" s="10">
        <v>15.994727272727273</v>
      </c>
      <c r="D6" s="17">
        <v>879.71</v>
      </c>
    </row>
    <row r="7" spans="1:4" x14ac:dyDescent="0.15">
      <c r="A7" s="24" t="s">
        <v>29</v>
      </c>
      <c r="B7" s="26">
        <v>43</v>
      </c>
      <c r="C7" s="10">
        <v>15.406511627906978</v>
      </c>
      <c r="D7" s="17">
        <v>662.48</v>
      </c>
    </row>
    <row r="8" spans="1:4" x14ac:dyDescent="0.15">
      <c r="A8" s="24" t="s">
        <v>48</v>
      </c>
      <c r="B8" s="26">
        <v>15</v>
      </c>
      <c r="C8" s="10">
        <v>14.996666666666664</v>
      </c>
      <c r="D8" s="17">
        <v>224.94999999999996</v>
      </c>
    </row>
    <row r="9" spans="1:4" x14ac:dyDescent="0.15">
      <c r="A9" s="24" t="s">
        <v>90</v>
      </c>
      <c r="B9" s="26">
        <v>12</v>
      </c>
      <c r="C9" s="10">
        <v>14.150833333333333</v>
      </c>
      <c r="D9" s="17">
        <v>169.81</v>
      </c>
    </row>
    <row r="10" spans="1:4" x14ac:dyDescent="0.15">
      <c r="A10" s="24" t="s">
        <v>109</v>
      </c>
      <c r="B10" s="26">
        <v>3</v>
      </c>
      <c r="C10" s="10">
        <v>16.16</v>
      </c>
      <c r="D10" s="17">
        <v>48.480000000000004</v>
      </c>
    </row>
    <row r="11" spans="1:4" x14ac:dyDescent="0.15">
      <c r="A11" s="15" t="s">
        <v>224</v>
      </c>
      <c r="B11" s="26">
        <v>210</v>
      </c>
      <c r="C11" s="10">
        <v>16.264666666666663</v>
      </c>
      <c r="D11" s="17">
        <v>3415.579999999999</v>
      </c>
    </row>
    <row r="12" spans="1:4" x14ac:dyDescent="0.15">
      <c r="A12" s="15" t="s">
        <v>19</v>
      </c>
      <c r="B12" s="26"/>
      <c r="C12" s="10"/>
      <c r="D12" s="17"/>
    </row>
    <row r="13" spans="1:4" x14ac:dyDescent="0.15">
      <c r="A13" s="24" t="s">
        <v>43</v>
      </c>
      <c r="B13" s="26">
        <v>29</v>
      </c>
      <c r="C13" s="10">
        <v>15.705862068965512</v>
      </c>
      <c r="D13" s="17">
        <v>455.46999999999986</v>
      </c>
    </row>
    <row r="14" spans="1:4" x14ac:dyDescent="0.15">
      <c r="A14" s="24" t="s">
        <v>30</v>
      </c>
      <c r="B14" s="26">
        <v>28</v>
      </c>
      <c r="C14" s="10">
        <v>13.86392857142857</v>
      </c>
      <c r="D14" s="17">
        <v>388.18999999999994</v>
      </c>
    </row>
    <row r="15" spans="1:4" x14ac:dyDescent="0.15">
      <c r="A15" s="24" t="s">
        <v>29</v>
      </c>
      <c r="B15" s="26">
        <v>15</v>
      </c>
      <c r="C15" s="10">
        <v>15.182</v>
      </c>
      <c r="D15" s="17">
        <v>227.73000000000002</v>
      </c>
    </row>
    <row r="16" spans="1:4" x14ac:dyDescent="0.15">
      <c r="A16" s="24" t="s">
        <v>48</v>
      </c>
      <c r="B16" s="26">
        <v>9</v>
      </c>
      <c r="C16" s="10">
        <v>15.543333333333331</v>
      </c>
      <c r="D16" s="17">
        <v>139.88999999999999</v>
      </c>
    </row>
    <row r="17" spans="1:12" x14ac:dyDescent="0.15">
      <c r="A17" s="24" t="s">
        <v>212</v>
      </c>
      <c r="B17" s="26">
        <v>1</v>
      </c>
      <c r="C17" s="10">
        <v>2.4299999999999997</v>
      </c>
      <c r="D17" s="17">
        <v>2.4299999999999997</v>
      </c>
    </row>
    <row r="18" spans="1:12" x14ac:dyDescent="0.15">
      <c r="A18" s="15" t="s">
        <v>225</v>
      </c>
      <c r="B18" s="26">
        <v>82</v>
      </c>
      <c r="C18" s="10">
        <v>14.801341463414627</v>
      </c>
      <c r="D18" s="17">
        <v>1213.7099999999994</v>
      </c>
    </row>
    <row r="19" spans="1:12" x14ac:dyDescent="0.15">
      <c r="A19" s="15" t="s">
        <v>107</v>
      </c>
      <c r="B19" s="26"/>
      <c r="C19" s="10"/>
      <c r="D19" s="17"/>
    </row>
    <row r="20" spans="1:12" x14ac:dyDescent="0.15">
      <c r="A20" s="24">
        <v>9</v>
      </c>
      <c r="B20" s="26">
        <v>2</v>
      </c>
      <c r="C20" s="10">
        <v>30.949999999999996</v>
      </c>
      <c r="D20" s="17">
        <v>61.899999999999991</v>
      </c>
    </row>
    <row r="21" spans="1:12" x14ac:dyDescent="0.15">
      <c r="A21" s="24">
        <v>12</v>
      </c>
      <c r="B21" s="26">
        <v>1</v>
      </c>
      <c r="C21" s="10">
        <v>52.88</v>
      </c>
      <c r="D21" s="17">
        <v>52.88</v>
      </c>
    </row>
    <row r="22" spans="1:12" x14ac:dyDescent="0.15">
      <c r="A22" s="24">
        <v>7</v>
      </c>
      <c r="B22" s="26">
        <v>1</v>
      </c>
      <c r="C22" s="10">
        <v>24.1</v>
      </c>
      <c r="D22" s="17">
        <v>24.1</v>
      </c>
    </row>
    <row r="23" spans="1:12" x14ac:dyDescent="0.15">
      <c r="A23" s="24">
        <v>8.5</v>
      </c>
      <c r="B23" s="26">
        <v>1</v>
      </c>
      <c r="C23" s="10">
        <v>16.920000000000002</v>
      </c>
      <c r="D23" s="17">
        <v>16.920000000000002</v>
      </c>
    </row>
    <row r="24" spans="1:12" x14ac:dyDescent="0.15">
      <c r="A24" s="15" t="s">
        <v>227</v>
      </c>
      <c r="B24" s="26">
        <v>5</v>
      </c>
      <c r="C24" s="10">
        <v>31.159999999999997</v>
      </c>
      <c r="D24" s="17">
        <v>155.79999999999998</v>
      </c>
    </row>
    <row r="25" spans="1:12" x14ac:dyDescent="0.15">
      <c r="A25" s="15" t="s">
        <v>95</v>
      </c>
      <c r="B25" s="26">
        <v>297</v>
      </c>
      <c r="C25" s="10">
        <v>16.111414141414148</v>
      </c>
      <c r="D25" s="17">
        <v>4785.090000000002</v>
      </c>
    </row>
    <row r="28" spans="1:12" x14ac:dyDescent="0.15">
      <c r="A28" s="16" t="s">
        <v>27</v>
      </c>
      <c r="B28" t="s">
        <v>97</v>
      </c>
      <c r="G28" s="16" t="s">
        <v>27</v>
      </c>
      <c r="H28" t="s">
        <v>142</v>
      </c>
      <c r="K28" s="16" t="s">
        <v>27</v>
      </c>
      <c r="L28" t="s">
        <v>226</v>
      </c>
    </row>
    <row r="29" spans="1:12" x14ac:dyDescent="0.15">
      <c r="A29" s="15" t="s">
        <v>3</v>
      </c>
      <c r="B29" s="26"/>
      <c r="G29" s="15" t="s">
        <v>3</v>
      </c>
      <c r="H29" s="10"/>
      <c r="K29" s="15" t="s">
        <v>3</v>
      </c>
      <c r="L29" s="10"/>
    </row>
    <row r="30" spans="1:12" x14ac:dyDescent="0.15">
      <c r="A30" s="24" t="s">
        <v>43</v>
      </c>
      <c r="B30" s="26">
        <v>82</v>
      </c>
      <c r="G30" s="24" t="s">
        <v>43</v>
      </c>
      <c r="H30" s="10">
        <v>17.440853658536589</v>
      </c>
      <c r="K30" s="24" t="s">
        <v>43</v>
      </c>
      <c r="L30" s="10">
        <v>1430.1500000000003</v>
      </c>
    </row>
    <row r="31" spans="1:12" x14ac:dyDescent="0.15">
      <c r="A31" s="24" t="s">
        <v>30</v>
      </c>
      <c r="B31" s="26">
        <v>55</v>
      </c>
      <c r="G31" s="24" t="s">
        <v>109</v>
      </c>
      <c r="H31" s="10">
        <v>16.16</v>
      </c>
      <c r="K31" s="24" t="s">
        <v>30</v>
      </c>
      <c r="L31" s="10">
        <v>879.71</v>
      </c>
    </row>
    <row r="32" spans="1:12" x14ac:dyDescent="0.15">
      <c r="A32" s="24" t="s">
        <v>29</v>
      </c>
      <c r="B32" s="26">
        <v>43</v>
      </c>
      <c r="G32" s="24" t="s">
        <v>30</v>
      </c>
      <c r="H32" s="10">
        <v>15.994727272727273</v>
      </c>
      <c r="K32" s="24" t="s">
        <v>29</v>
      </c>
      <c r="L32" s="10">
        <v>662.48</v>
      </c>
    </row>
    <row r="33" spans="1:12" x14ac:dyDescent="0.15">
      <c r="A33" s="24" t="s">
        <v>48</v>
      </c>
      <c r="B33" s="26">
        <v>15</v>
      </c>
      <c r="G33" s="24" t="s">
        <v>29</v>
      </c>
      <c r="H33" s="10">
        <v>15.406511627906978</v>
      </c>
      <c r="K33" s="24" t="s">
        <v>48</v>
      </c>
      <c r="L33" s="10">
        <v>224.94999999999996</v>
      </c>
    </row>
    <row r="34" spans="1:12" x14ac:dyDescent="0.15">
      <c r="A34" s="24" t="s">
        <v>90</v>
      </c>
      <c r="B34" s="26">
        <v>12</v>
      </c>
      <c r="G34" s="24" t="s">
        <v>48</v>
      </c>
      <c r="H34" s="10">
        <v>14.996666666666664</v>
      </c>
      <c r="K34" s="24" t="s">
        <v>90</v>
      </c>
      <c r="L34" s="10">
        <v>169.81</v>
      </c>
    </row>
    <row r="35" spans="1:12" x14ac:dyDescent="0.15">
      <c r="A35" s="24" t="s">
        <v>109</v>
      </c>
      <c r="B35" s="26">
        <v>3</v>
      </c>
      <c r="G35" s="24" t="s">
        <v>90</v>
      </c>
      <c r="H35" s="10">
        <v>14.150833333333333</v>
      </c>
      <c r="K35" s="24" t="s">
        <v>109</v>
      </c>
      <c r="L35" s="10">
        <v>48.480000000000004</v>
      </c>
    </row>
    <row r="36" spans="1:12" x14ac:dyDescent="0.15">
      <c r="A36" s="15" t="s">
        <v>19</v>
      </c>
      <c r="B36" s="26"/>
      <c r="G36" s="15" t="s">
        <v>19</v>
      </c>
      <c r="H36" s="10"/>
      <c r="K36" s="15" t="s">
        <v>19</v>
      </c>
      <c r="L36" s="10"/>
    </row>
    <row r="37" spans="1:12" x14ac:dyDescent="0.15">
      <c r="A37" s="24" t="s">
        <v>43</v>
      </c>
      <c r="B37" s="26">
        <v>29</v>
      </c>
      <c r="G37" s="24" t="s">
        <v>43</v>
      </c>
      <c r="H37" s="10">
        <v>15.705862068965514</v>
      </c>
      <c r="K37" s="24" t="s">
        <v>43</v>
      </c>
      <c r="L37" s="10">
        <v>455.46999999999991</v>
      </c>
    </row>
    <row r="38" spans="1:12" x14ac:dyDescent="0.15">
      <c r="A38" s="24" t="s">
        <v>30</v>
      </c>
      <c r="B38" s="26">
        <v>28</v>
      </c>
      <c r="G38" s="24" t="s">
        <v>48</v>
      </c>
      <c r="H38" s="10">
        <v>15.543333333333331</v>
      </c>
      <c r="K38" s="24" t="s">
        <v>30</v>
      </c>
      <c r="L38" s="10">
        <v>388.18999999999994</v>
      </c>
    </row>
    <row r="39" spans="1:12" x14ac:dyDescent="0.15">
      <c r="A39" s="24" t="s">
        <v>29</v>
      </c>
      <c r="B39" s="26">
        <v>15</v>
      </c>
      <c r="G39" s="24" t="s">
        <v>29</v>
      </c>
      <c r="H39" s="10">
        <v>15.182</v>
      </c>
      <c r="K39" s="24" t="s">
        <v>29</v>
      </c>
      <c r="L39" s="10">
        <v>227.73000000000002</v>
      </c>
    </row>
    <row r="40" spans="1:12" x14ac:dyDescent="0.15">
      <c r="A40" s="24" t="s">
        <v>48</v>
      </c>
      <c r="B40" s="26">
        <v>9</v>
      </c>
      <c r="G40" s="24" t="s">
        <v>30</v>
      </c>
      <c r="H40" s="10">
        <v>13.86392857142857</v>
      </c>
      <c r="K40" s="24" t="s">
        <v>48</v>
      </c>
      <c r="L40" s="10">
        <v>139.88999999999999</v>
      </c>
    </row>
    <row r="41" spans="1:12" x14ac:dyDescent="0.15">
      <c r="A41" s="24" t="s">
        <v>212</v>
      </c>
      <c r="B41" s="26">
        <v>1</v>
      </c>
      <c r="G41" s="24" t="s">
        <v>212</v>
      </c>
      <c r="H41" s="10">
        <v>2.4299999999999997</v>
      </c>
      <c r="K41" s="24" t="s">
        <v>212</v>
      </c>
      <c r="L41" s="10">
        <v>2.4299999999999997</v>
      </c>
    </row>
  </sheetData>
  <sheetProtection sheet="1" objects="1" scenarios="1" pivotTables="0"/>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E5FB-420A-49BF-8AA0-5CB76479C4E1}">
  <dimension ref="B2:G17"/>
  <sheetViews>
    <sheetView zoomScale="171" zoomScaleNormal="171" workbookViewId="0">
      <selection activeCell="B3" sqref="B3"/>
    </sheetView>
  </sheetViews>
  <sheetFormatPr baseColWidth="10" defaultColWidth="8.83203125" defaultRowHeight="14" x14ac:dyDescent="0.15"/>
  <cols>
    <col min="1" max="1" width="3" customWidth="1"/>
    <col min="2" max="2" width="15.5" bestFit="1" customWidth="1"/>
    <col min="3" max="3" width="10.6640625" bestFit="1" customWidth="1"/>
    <col min="4" max="4" width="9.1640625" bestFit="1" customWidth="1"/>
  </cols>
  <sheetData>
    <row r="2" spans="2:7" ht="20" thickBot="1" x14ac:dyDescent="0.25">
      <c r="B2" s="25" t="s">
        <v>115</v>
      </c>
      <c r="C2" s="25"/>
      <c r="D2" s="25"/>
      <c r="F2" s="22" t="s">
        <v>163</v>
      </c>
      <c r="G2" s="23">
        <v>0.1</v>
      </c>
    </row>
    <row r="3" spans="2:7" ht="15" thickTop="1" x14ac:dyDescent="0.15">
      <c r="B3" s="18" t="s">
        <v>113</v>
      </c>
      <c r="C3" s="18" t="s">
        <v>22</v>
      </c>
      <c r="D3" s="18" t="s">
        <v>114</v>
      </c>
    </row>
    <row r="4" spans="2:7" x14ac:dyDescent="0.15">
      <c r="B4" t="s">
        <v>152</v>
      </c>
      <c r="C4" s="3">
        <f>SUMIFS('Sales 2024'!Q:Q, 'Sales 2024'!L:L, "&gt;=1/1/2024", 'Sales 2024'!L:L, "&lt;2/1/2024")</f>
        <v>0</v>
      </c>
      <c r="D4" s="3">
        <f>C4 * $G$2</f>
        <v>0</v>
      </c>
    </row>
    <row r="5" spans="2:7" x14ac:dyDescent="0.15">
      <c r="B5" t="s">
        <v>153</v>
      </c>
      <c r="C5" s="3">
        <f>SUMIFS('Sales 2024'!Q:Q, 'Sales 2024'!L:L, "&gt;=2/1/2024", 'Sales 2024'!L:L, "&lt;3/1/2024")</f>
        <v>97.12</v>
      </c>
      <c r="D5" s="3">
        <f>C5 * $G$2</f>
        <v>9.7120000000000015</v>
      </c>
    </row>
    <row r="6" spans="2:7" x14ac:dyDescent="0.15">
      <c r="B6" t="s">
        <v>154</v>
      </c>
      <c r="C6" s="3">
        <f>SUMIFS('Sales 2024'!Q:Q, 'Sales 2024'!L:L, "&gt;=3/1/2024", 'Sales 2024'!L:L, "&lt;4/1/2024")</f>
        <v>902.58000000000015</v>
      </c>
      <c r="D6" s="3">
        <f t="shared" ref="D6:D15" si="0">C6 * $G$2</f>
        <v>90.258000000000024</v>
      </c>
    </row>
    <row r="7" spans="2:7" x14ac:dyDescent="0.15">
      <c r="B7" t="s">
        <v>155</v>
      </c>
      <c r="C7" s="3">
        <f>SUMIFS('Sales 2024'!Q:Q, 'Sales 2024'!L:L, "&gt;=4/1/2024", 'Sales 2024'!L:L, "&lt;5/1/2024")</f>
        <v>1089.6300000000001</v>
      </c>
      <c r="D7" s="3">
        <f t="shared" si="0"/>
        <v>108.96300000000002</v>
      </c>
    </row>
    <row r="8" spans="2:7" x14ac:dyDescent="0.15">
      <c r="B8" t="s">
        <v>139</v>
      </c>
      <c r="C8" s="3">
        <f>SUMIFS('Sales 2024'!Q:Q, 'Sales 2024'!L:L, "&gt;=5/1/2024", 'Sales 2024'!L:L, "&lt;6/1/2024")</f>
        <v>1061.2</v>
      </c>
      <c r="D8" s="3">
        <f t="shared" si="0"/>
        <v>106.12</v>
      </c>
    </row>
    <row r="9" spans="2:7" x14ac:dyDescent="0.15">
      <c r="B9" t="s">
        <v>156</v>
      </c>
      <c r="C9" s="3">
        <f>SUMIFS('Sales 2024'!Q:Q, 'Sales 2024'!L:L, "&gt;=6/1/2024", 'Sales 2024'!L:L, "&lt;7/1/2024")</f>
        <v>643.29000000000008</v>
      </c>
      <c r="D9" s="3">
        <f t="shared" si="0"/>
        <v>64.329000000000008</v>
      </c>
    </row>
    <row r="10" spans="2:7" x14ac:dyDescent="0.15">
      <c r="B10" t="s">
        <v>157</v>
      </c>
      <c r="C10" s="3">
        <f>SUMIFS('Sales 2024'!Q:Q, 'Sales 2024'!L:L, "&gt;=7/1/2024", 'Sales 2024'!L:L, "&lt;8/1/2024")</f>
        <v>964.42999999999984</v>
      </c>
      <c r="D10" s="3">
        <f t="shared" si="0"/>
        <v>96.442999999999984</v>
      </c>
    </row>
    <row r="11" spans="2:7" x14ac:dyDescent="0.15">
      <c r="B11" t="s">
        <v>158</v>
      </c>
      <c r="C11" s="3">
        <f>SUMIFS('Sales 2024'!Q:Q, 'Sales 2024'!L:L, "&gt;=8/1/2024", 'Sales 2024'!L:L, "&lt;9/1/2024")</f>
        <v>423.73000000000013</v>
      </c>
      <c r="D11" s="3">
        <f t="shared" si="0"/>
        <v>42.373000000000019</v>
      </c>
    </row>
    <row r="12" spans="2:7" x14ac:dyDescent="0.15">
      <c r="B12" t="s">
        <v>159</v>
      </c>
      <c r="C12" s="3">
        <f>SUMIFS('Sales 2024'!Q:Q, 'Sales 2024'!L:L, "&gt;=9/1/2024", 'Sales 2024'!L:L, "&lt;10/1/2024")</f>
        <v>153.28</v>
      </c>
      <c r="D12" s="3">
        <f t="shared" si="0"/>
        <v>15.328000000000001</v>
      </c>
    </row>
    <row r="13" spans="2:7" x14ac:dyDescent="0.15">
      <c r="B13" t="s">
        <v>160</v>
      </c>
      <c r="C13" s="3">
        <f>SUMIFS('Sales 2024'!Q:Q, 'Sales 2024'!L:L, "&gt;=10/1/2024", 'Sales 2024'!L:L, "&lt;11/1/2024")</f>
        <v>28.049999999999997</v>
      </c>
      <c r="D13" s="3">
        <f t="shared" si="0"/>
        <v>2.8049999999999997</v>
      </c>
    </row>
    <row r="14" spans="2:7" x14ac:dyDescent="0.15">
      <c r="B14" t="s">
        <v>161</v>
      </c>
      <c r="C14" s="3">
        <f>SUMIFS('Sales 2024'!Q:Q, 'Sales 2024'!L:L, "&gt;=11/1/2024", 'Sales 2024'!L:L, "&lt;12/1/2024")</f>
        <v>69.039999999999992</v>
      </c>
      <c r="D14" s="3">
        <f t="shared" si="0"/>
        <v>6.9039999999999999</v>
      </c>
    </row>
    <row r="15" spans="2:7" x14ac:dyDescent="0.15">
      <c r="B15" t="s">
        <v>162</v>
      </c>
      <c r="C15" s="3">
        <f>SUMIFS('Sales 2024'!Q:Q, 'Sales 2024'!L:L, "&gt;=12/1/2024", 'Sales 2024'!L:L, "&lt;1/1/2025")</f>
        <v>127.37000000000002</v>
      </c>
      <c r="D15" s="3">
        <f t="shared" si="0"/>
        <v>12.737000000000002</v>
      </c>
    </row>
    <row r="16" spans="2:7" ht="17" thickBot="1" x14ac:dyDescent="0.25">
      <c r="B16" s="20" t="s">
        <v>59</v>
      </c>
      <c r="C16" s="21">
        <f>SUM(C4:C15)</f>
        <v>5559.72</v>
      </c>
      <c r="D16" s="21">
        <f>SUM(D4:D15)</f>
        <v>555.97199999999998</v>
      </c>
    </row>
    <row r="17" ht="15" thickTop="1" x14ac:dyDescent="0.15"/>
  </sheetData>
  <mergeCells count="1">
    <mergeCell ref="B2:D2"/>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Sales 2024</vt:lpstr>
      <vt:lpstr>Store Pivot</vt:lpstr>
      <vt:lpstr>Category Pivot</vt:lpstr>
      <vt:lpstr>Date Pivot</vt:lpstr>
      <vt:lpstr>Brand Pivot</vt:lpstr>
      <vt:lpstr>Size Pivot</vt:lpstr>
      <vt:lpstr>Tithes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Moriones</dc:creator>
  <cp:lastModifiedBy>Jacob Moriones</cp:lastModifiedBy>
  <dcterms:created xsi:type="dcterms:W3CDTF">2024-02-28T06:49:43Z</dcterms:created>
  <dcterms:modified xsi:type="dcterms:W3CDTF">2025-06-07T00:27:49Z</dcterms:modified>
</cp:coreProperties>
</file>