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\\pdkbdata2k01\data\Bureau Of Office Services\Paperwork Mgt\RTKL\REQUESTS LIBRARY\2017\03 March (0169- )\17-0220 Lipton\Records\"/>
    </mc:Choice>
  </mc:AlternateContent>
  <workbookProtection workbookAlgorithmName="SHA-512" workbookHashValue="dKBOMH5S9nCxKvwxH8Ld2wy8sH1mhG572wZ5SF5hbjrVoArgYsL380VElountcrGJIYsQrih2unYt6lfhks0vw==" workbookSaltValue="wIv7ZEYGusUyfpKdQdl25A==" workbookSpinCount="100000" lockStructure="1"/>
  <bookViews>
    <workbookView xWindow="150" yWindow="-150" windowWidth="20010" windowHeight="8745" tabRatio="570" firstSheet="2" activeTab="12"/>
  </bookViews>
  <sheets>
    <sheet name="Blank" sheetId="17" r:id="rId1"/>
    <sheet name="January" sheetId="1" r:id="rId2"/>
    <sheet name="February" sheetId="5" r:id="rId3"/>
    <sheet name="March" sheetId="6" r:id="rId4"/>
    <sheet name="April" sheetId="7" r:id="rId5"/>
    <sheet name="May" sheetId="9" r:id="rId6"/>
    <sheet name="June" sheetId="8" r:id="rId7"/>
    <sheet name="July" sheetId="12" r:id="rId8"/>
    <sheet name="August" sheetId="14" r:id="rId9"/>
    <sheet name="September" sheetId="15" r:id="rId10"/>
    <sheet name="October" sheetId="11" r:id="rId11"/>
    <sheet name="November" sheetId="16" r:id="rId12"/>
    <sheet name="December" sheetId="18" r:id="rId13"/>
  </sheets>
  <externalReferences>
    <externalReference r:id="rId14"/>
  </externalReferences>
  <definedNames>
    <definedName name="_xlnm._FilterDatabase" localSheetId="2" hidden="1">February!$A$2:$M$77</definedName>
    <definedName name="_xlnm._FilterDatabase" localSheetId="1" hidden="1">January!$A$2:$M$69</definedName>
    <definedName name="_xlnm._FilterDatabase" localSheetId="3" hidden="1">March!$E$1:$E$111</definedName>
    <definedName name="_xlnm.Print_Area" localSheetId="3">March!$A$1:$M$119</definedName>
    <definedName name="_xlnm.Print_Titles" localSheetId="1">January!$A:$A,January!$2:$2</definedName>
  </definedNames>
  <calcPr calcId="171027"/>
</workbook>
</file>

<file path=xl/calcChain.xml><?xml version="1.0" encoding="utf-8"?>
<calcChain xmlns="http://schemas.openxmlformats.org/spreadsheetml/2006/main">
  <c r="M56" i="16" l="1"/>
  <c r="L8" i="18" l="1"/>
  <c r="L47" i="18"/>
  <c r="L45" i="18"/>
  <c r="L5" i="18"/>
  <c r="L60" i="18" l="1"/>
  <c r="L53" i="18"/>
  <c r="L49" i="18"/>
  <c r="L42" i="18"/>
  <c r="L36" i="18"/>
  <c r="L35" i="18"/>
  <c r="L29" i="18"/>
  <c r="L19" i="18"/>
  <c r="M18" i="18"/>
  <c r="L18" i="18"/>
  <c r="L4" i="18"/>
  <c r="L13" i="18"/>
  <c r="L7" i="18"/>
  <c r="L44" i="16" l="1"/>
  <c r="L43" i="16"/>
  <c r="L42" i="16"/>
  <c r="L40" i="16"/>
  <c r="L36" i="16"/>
  <c r="L33" i="16"/>
  <c r="L28" i="16"/>
  <c r="L27" i="16"/>
  <c r="L24" i="16"/>
  <c r="L20" i="16"/>
  <c r="L19" i="16"/>
  <c r="L17" i="16"/>
  <c r="L10" i="16"/>
  <c r="L8" i="16"/>
  <c r="L6" i="16"/>
  <c r="L4" i="16"/>
  <c r="L62" i="18" l="1"/>
  <c r="L37" i="18"/>
  <c r="M65" i="18" l="1"/>
  <c r="J65" i="18"/>
  <c r="J56" i="16"/>
  <c r="L56" i="16"/>
  <c r="L32" i="18" l="1"/>
  <c r="L48" i="11" l="1"/>
  <c r="M13" i="11"/>
  <c r="L13" i="11"/>
  <c r="L33" i="18" l="1"/>
  <c r="L27" i="18" l="1"/>
  <c r="L26" i="18"/>
  <c r="L23" i="18" l="1"/>
  <c r="L65" i="18" s="1"/>
  <c r="L72" i="15" l="1"/>
  <c r="L67" i="15"/>
  <c r="L62" i="15"/>
  <c r="L65" i="11" l="1"/>
  <c r="L62" i="11"/>
  <c r="L53" i="11"/>
  <c r="L52" i="11"/>
  <c r="L47" i="11"/>
  <c r="L45" i="11"/>
  <c r="L42" i="11"/>
  <c r="L41" i="11"/>
  <c r="L36" i="11"/>
  <c r="L35" i="11" l="1"/>
  <c r="L21" i="11"/>
  <c r="L18" i="11"/>
  <c r="L16" i="11"/>
  <c r="L5" i="11"/>
  <c r="L4" i="11"/>
  <c r="L3" i="11"/>
  <c r="L71" i="15"/>
  <c r="L65" i="15"/>
  <c r="L63" i="15"/>
  <c r="L81" i="11" l="1"/>
  <c r="K42" i="17"/>
  <c r="J42" i="17"/>
  <c r="H42" i="17" s="1"/>
  <c r="J76" i="15" l="1"/>
  <c r="M71" i="1" l="1"/>
  <c r="L71" i="1"/>
  <c r="J71" i="1"/>
  <c r="J79" i="5"/>
  <c r="J81" i="11" l="1"/>
  <c r="M81" i="11" l="1"/>
  <c r="L79" i="5" l="1"/>
  <c r="M79" i="5"/>
  <c r="J99" i="6"/>
  <c r="L99" i="6"/>
  <c r="M99" i="6"/>
  <c r="J85" i="7"/>
  <c r="L85" i="7"/>
  <c r="M85" i="7"/>
  <c r="J80" i="9"/>
  <c r="L80" i="9"/>
  <c r="M80" i="9"/>
  <c r="M77" i="8"/>
  <c r="J77" i="8"/>
  <c r="L77" i="8"/>
  <c r="M93" i="12"/>
  <c r="L93" i="12"/>
  <c r="J93" i="12"/>
  <c r="M75" i="14"/>
  <c r="L75" i="14"/>
  <c r="M76" i="15"/>
  <c r="L76" i="15"/>
  <c r="J75" i="14"/>
  <c r="K83" i="16" l="1"/>
  <c r="J83" i="16"/>
  <c r="H83" i="16" s="1"/>
</calcChain>
</file>

<file path=xl/sharedStrings.xml><?xml version="1.0" encoding="utf-8"?>
<sst xmlns="http://schemas.openxmlformats.org/spreadsheetml/2006/main" count="4883" uniqueCount="1926">
  <si>
    <t>Tracking #</t>
  </si>
  <si>
    <t>Company Name</t>
  </si>
  <si>
    <t>Requestor Name</t>
  </si>
  <si>
    <t>Date Rec'd by AORO</t>
  </si>
  <si>
    <t>Information Requested</t>
  </si>
  <si>
    <t>Response Due to be Mailed</t>
  </si>
  <si>
    <t>Decision</t>
  </si>
  <si>
    <t>Invoice Amount</t>
  </si>
  <si>
    <t>District 3-0</t>
  </si>
  <si>
    <t>District 6-0</t>
  </si>
  <si>
    <t>District 9-0</t>
  </si>
  <si>
    <t>District 10-0</t>
  </si>
  <si>
    <t>District 11-0</t>
  </si>
  <si>
    <t>BHR</t>
  </si>
  <si>
    <t>BPD</t>
  </si>
  <si>
    <t>27th Day</t>
  </si>
  <si>
    <t>PENNDOT RIGHT-TO-KNOW LAW TRACKING LOG 2014</t>
  </si>
  <si>
    <t>0005115</t>
  </si>
  <si>
    <t>0005116</t>
  </si>
  <si>
    <t>0005117</t>
  </si>
  <si>
    <t>0005118</t>
  </si>
  <si>
    <t>0005119</t>
  </si>
  <si>
    <t>0005120</t>
  </si>
  <si>
    <t>0005121</t>
  </si>
  <si>
    <t>0005122</t>
  </si>
  <si>
    <t>0005123</t>
  </si>
  <si>
    <t>0005124</t>
  </si>
  <si>
    <t>0005125</t>
  </si>
  <si>
    <t>0005126</t>
  </si>
  <si>
    <t>0005127</t>
  </si>
  <si>
    <t>Leitz</t>
  </si>
  <si>
    <t>Gembic</t>
  </si>
  <si>
    <t>Penlapea</t>
  </si>
  <si>
    <t>Zbranak</t>
  </si>
  <si>
    <t>Falvo</t>
  </si>
  <si>
    <t>Cassata</t>
  </si>
  <si>
    <t>Parris</t>
  </si>
  <si>
    <t>Walcott</t>
  </si>
  <si>
    <t>Ciprich</t>
  </si>
  <si>
    <t>McCollick</t>
  </si>
  <si>
    <t>Wolfe</t>
  </si>
  <si>
    <t>Muntean</t>
  </si>
  <si>
    <t>Power Cool Inc.</t>
  </si>
  <si>
    <t>Lutz &amp; Pawk</t>
  </si>
  <si>
    <t>EQT Gathering, LLC</t>
  </si>
  <si>
    <t>WGAL-TV News 8</t>
  </si>
  <si>
    <t>BOS</t>
  </si>
  <si>
    <t>0005128</t>
  </si>
  <si>
    <t>Persina</t>
  </si>
  <si>
    <t>2012 Guiderail Cost</t>
  </si>
  <si>
    <t>Records related to Idea Link #1248</t>
  </si>
  <si>
    <t>Approved HOP 1059 New Castle Road (SR422) Segment 0200 Offset 2344</t>
  </si>
  <si>
    <t>How much state money has been allocated for this project? Including grants.</t>
  </si>
  <si>
    <t xml:space="preserve">Minimal Use Driveway (MUD) documents for SR3004 -0060/0942 </t>
  </si>
  <si>
    <t>Question about showing Drivers Lic.</t>
  </si>
  <si>
    <t>P.O.s for tunnel services, Bucks &amp; Phila. Counties</t>
  </si>
  <si>
    <t>ROW Hillside Av, Rapho Twp</t>
  </si>
  <si>
    <t>Boring logs, Old Stone Bridge, Haynes St., Johnstown</t>
  </si>
  <si>
    <t>RFPs with TrafficLand, agreements with Info Logistics Group (511 system)</t>
  </si>
  <si>
    <t>DL-20, other app docs, PA Drivers Manual</t>
  </si>
  <si>
    <t>Exceptional pay increases 2007-2013</t>
  </si>
  <si>
    <t>0005129</t>
  </si>
  <si>
    <t>Temple</t>
  </si>
  <si>
    <t>Supply Source, Inc.</t>
  </si>
  <si>
    <t>Bid tabs P7186, Clearfield 11/26/13</t>
  </si>
  <si>
    <t>Completed request</t>
  </si>
  <si>
    <t>5-day response needs to be sent</t>
  </si>
  <si>
    <t>Initial response only sent</t>
  </si>
  <si>
    <t>LEGEND</t>
  </si>
  <si>
    <t>Payment Status</t>
  </si>
  <si>
    <t xml:space="preserve">Search and Retrieval Time </t>
  </si>
  <si>
    <t>Redaction Time</t>
  </si>
  <si>
    <t>Crash data, traffic studies, Irene &amp; Louann Sts., Shaler Twp</t>
  </si>
  <si>
    <t>0005130</t>
  </si>
  <si>
    <t>0005131</t>
  </si>
  <si>
    <t>Mours</t>
  </si>
  <si>
    <t>Hostetter</t>
  </si>
  <si>
    <t>Jay FulkRoad Inc.</t>
  </si>
  <si>
    <t>Master Diary/PSA ECMS #5720 Lycoming County, #88009 Snyder County</t>
  </si>
  <si>
    <t>Storm pipes and easements 5646 Saltsburg Road, Verona</t>
  </si>
  <si>
    <t>0005132</t>
  </si>
  <si>
    <t>0005133</t>
  </si>
  <si>
    <t>0005134</t>
  </si>
  <si>
    <t>0005135</t>
  </si>
  <si>
    <t>Givey</t>
  </si>
  <si>
    <t>Questions about SR22 traffic, Fedex Hub, Allen Twp, Northampton Cty</t>
  </si>
  <si>
    <t>0005137</t>
  </si>
  <si>
    <t>0005136</t>
  </si>
  <si>
    <t>0005138</t>
  </si>
  <si>
    <t>0005139</t>
  </si>
  <si>
    <t>Adrian</t>
  </si>
  <si>
    <t>Oscarson</t>
  </si>
  <si>
    <t># cars registered 1/1/14</t>
  </si>
  <si>
    <t>Crash data, pavement records/construction records</t>
  </si>
  <si>
    <t>0005140</t>
  </si>
  <si>
    <t>Assigned To</t>
  </si>
  <si>
    <t>District 1-0</t>
  </si>
  <si>
    <t>District 2-0</t>
  </si>
  <si>
    <t>District 4-0</t>
  </si>
  <si>
    <t>District 5-0</t>
  </si>
  <si>
    <t>District 8-0</t>
  </si>
  <si>
    <t>District 12-0</t>
  </si>
  <si>
    <t>Secretary</t>
  </si>
  <si>
    <t>Press</t>
  </si>
  <si>
    <t>Admin</t>
  </si>
  <si>
    <t>BFM</t>
  </si>
  <si>
    <t>BEO</t>
  </si>
  <si>
    <t>Planning</t>
  </si>
  <si>
    <t>BMS</t>
  </si>
  <si>
    <t>Local&amp;Area Tr</t>
  </si>
  <si>
    <t>BPT</t>
  </si>
  <si>
    <t xml:space="preserve">Safety </t>
  </si>
  <si>
    <t xml:space="preserve">Highway </t>
  </si>
  <si>
    <t>BOMO</t>
  </si>
  <si>
    <t>BOA</t>
  </si>
  <si>
    <t>BRFPW</t>
  </si>
  <si>
    <t>Granted</t>
  </si>
  <si>
    <t>Denied</t>
  </si>
  <si>
    <t>Granted in part</t>
  </si>
  <si>
    <t>Request Withdrawn</t>
  </si>
  <si>
    <t>No Record</t>
  </si>
  <si>
    <t>Rock</t>
  </si>
  <si>
    <t>Final Plat for SR 94 and SR 194 in Hanover PA</t>
  </si>
  <si>
    <t>Frombach</t>
  </si>
  <si>
    <t>Woolfolk</t>
  </si>
  <si>
    <t>Zoning-Info</t>
  </si>
  <si>
    <t>ROW plans in District 9</t>
  </si>
  <si>
    <t>ROWs for prop. @ 2461 East State Street (Hwy 3008) Hermitage PA</t>
  </si>
  <si>
    <t>Bates</t>
  </si>
  <si>
    <t>Edgar Snyder &amp; Associates</t>
  </si>
  <si>
    <t>HOP for Hicks &amp; Pittsburgh in Bulter PA</t>
  </si>
  <si>
    <t>Logan</t>
  </si>
  <si>
    <t>Powell, Trachtman, Logan</t>
  </si>
  <si>
    <t>0005141</t>
  </si>
  <si>
    <t>0005142</t>
  </si>
  <si>
    <t>0005143</t>
  </si>
  <si>
    <t>0005144</t>
  </si>
  <si>
    <t>0005145</t>
  </si>
  <si>
    <t>0005146</t>
  </si>
  <si>
    <t>0005147</t>
  </si>
  <si>
    <t>0005148</t>
  </si>
  <si>
    <t>0005149</t>
  </si>
  <si>
    <t>0005150</t>
  </si>
  <si>
    <t>0005151</t>
  </si>
  <si>
    <t>0005152</t>
  </si>
  <si>
    <t>0005153</t>
  </si>
  <si>
    <t>Bizon</t>
  </si>
  <si>
    <t>Johnson</t>
  </si>
  <si>
    <t>Christ</t>
  </si>
  <si>
    <t>CBS21</t>
  </si>
  <si>
    <t>Pennlive</t>
  </si>
  <si>
    <t>Franzen</t>
  </si>
  <si>
    <t>Biersdorf</t>
  </si>
  <si>
    <t>Lipson</t>
  </si>
  <si>
    <t>Norris, McLaughlin</t>
  </si>
  <si>
    <t>Dalton</t>
  </si>
  <si>
    <t>Moser</t>
  </si>
  <si>
    <t>Icy on Middle Road</t>
  </si>
  <si>
    <t>1/4/14 US 11 video</t>
  </si>
  <si>
    <t>5/9/13 I-81 video</t>
  </si>
  <si>
    <t>ROW PA 56/SR 4028 Intersection</t>
  </si>
  <si>
    <t>HOP 142135,142138</t>
  </si>
  <si>
    <t>Trolley car meets for last 6 years</t>
  </si>
  <si>
    <t>0005154</t>
  </si>
  <si>
    <t>0005155</t>
  </si>
  <si>
    <t>0005156</t>
  </si>
  <si>
    <t>0005157</t>
  </si>
  <si>
    <t>0005158</t>
  </si>
  <si>
    <t>Eisele</t>
  </si>
  <si>
    <t>Wilding</t>
  </si>
  <si>
    <t>0005159</t>
  </si>
  <si>
    <t>0005160</t>
  </si>
  <si>
    <t>0005161</t>
  </si>
  <si>
    <t>Salam</t>
  </si>
  <si>
    <t>P3 RFQ proposals 3512R13</t>
  </si>
  <si>
    <t>Org charts for E02879, E02748, E02823, E02543</t>
  </si>
  <si>
    <t>Construction drawings SR6, Seg 310, Offset 1034, Dickson City Borough</t>
  </si>
  <si>
    <t>0005162</t>
  </si>
  <si>
    <t>0005163</t>
  </si>
  <si>
    <t>Biscontini</t>
  </si>
  <si>
    <t>Road maintenance, complaints Crestmond Dr, Honesdale, 2000-2014</t>
  </si>
  <si>
    <t>Maskelunas</t>
  </si>
  <si>
    <t>SCI Pine Grove</t>
  </si>
  <si>
    <t>Helicopter manual, Transportation for the aging</t>
  </si>
  <si>
    <t>Mantz</t>
  </si>
  <si>
    <t>Medical Forms DL-131 &amp; DL-124</t>
  </si>
  <si>
    <t>Moelling</t>
  </si>
  <si>
    <t>Dbi Services</t>
  </si>
  <si>
    <t>Bucks County Sweeping, Hourly rates PO cycle, Total hours PO cycle 2012/2013</t>
  </si>
  <si>
    <t>Cortese</t>
  </si>
  <si>
    <t>Wheeling-Nisshin</t>
  </si>
  <si>
    <t>Contractaul pricing for guiderail 2012 or 2013</t>
  </si>
  <si>
    <t>Calderone</t>
  </si>
  <si>
    <t>Hydro Technical Services</t>
  </si>
  <si>
    <t>Allegheny County ITQ Sewer Cleaning, Pot hole patcher</t>
  </si>
  <si>
    <t>Hainthaler</t>
  </si>
  <si>
    <t>Lancaster Newspaper</t>
  </si>
  <si>
    <t>2 yrs crash statistics for Furniss Rd. SR 3004 between Robert Fulton Hwy /Pilgrims Pathway</t>
  </si>
  <si>
    <t>92414 SR222_73 &amp; Genesis Drive ROW Plans</t>
  </si>
  <si>
    <t>Hopkins</t>
  </si>
  <si>
    <t xml:space="preserve">Question about Pay sales tax for car </t>
  </si>
  <si>
    <t>Krmpotic</t>
  </si>
  <si>
    <t>Alcentra NY, LLC</t>
  </si>
  <si>
    <t>Lawson</t>
  </si>
  <si>
    <t>ITQ 4400006436 Pruning &amp; Brushing</t>
  </si>
  <si>
    <t>Engstler</t>
  </si>
  <si>
    <t>Dell, Moser, Lane &amp; Lough</t>
  </si>
  <si>
    <t>Tonidale Bridge Project - Dan Schmidt -2010/2012</t>
  </si>
  <si>
    <t>Christian</t>
  </si>
  <si>
    <t>0005164</t>
  </si>
  <si>
    <t>Litigation between Balfour Beatty Infrastructure &amp; PennDOT</t>
  </si>
  <si>
    <t>Paid</t>
  </si>
  <si>
    <t>Unpaid</t>
  </si>
  <si>
    <t>0005169</t>
  </si>
  <si>
    <t>Helbing</t>
  </si>
  <si>
    <t>PennFuture</t>
  </si>
  <si>
    <t>RTAP grant 2009-present with Phil. Energy Solutions, permitting, safety plans</t>
  </si>
  <si>
    <t>0005165</t>
  </si>
  <si>
    <t>0005166</t>
  </si>
  <si>
    <t>Payment Processing Services LLC</t>
  </si>
  <si>
    <t>0005167</t>
  </si>
  <si>
    <t>0005168</t>
  </si>
  <si>
    <t>0005170</t>
  </si>
  <si>
    <t>0005171</t>
  </si>
  <si>
    <t>0005172</t>
  </si>
  <si>
    <t>0005173</t>
  </si>
  <si>
    <t>0005174</t>
  </si>
  <si>
    <t>0005175</t>
  </si>
  <si>
    <t>0005177</t>
  </si>
  <si>
    <t>0005179</t>
  </si>
  <si>
    <t>0005180</t>
  </si>
  <si>
    <t>0005181</t>
  </si>
  <si>
    <t>0005182</t>
  </si>
  <si>
    <t>0005176</t>
  </si>
  <si>
    <t>0005178</t>
  </si>
  <si>
    <t>Veluya</t>
  </si>
  <si>
    <t>Besko</t>
  </si>
  <si>
    <t>Graham</t>
  </si>
  <si>
    <t>Watson</t>
  </si>
  <si>
    <t>Herman</t>
  </si>
  <si>
    <t>Eastburn &amp; Gray</t>
  </si>
  <si>
    <t>Authority for interstate train cargo</t>
  </si>
  <si>
    <t>Off premise advertising sign</t>
  </si>
  <si>
    <t>I-70/PA31; I-70/Yukon</t>
  </si>
  <si>
    <t>I-70 mileage from Bentleyville to WV</t>
  </si>
  <si>
    <t>Payment bond NY Bit Prod Corp, SR 1019 Cedar Crest Blvd</t>
  </si>
  <si>
    <t>Driver license restoration requirements</t>
  </si>
  <si>
    <t>0005183</t>
  </si>
  <si>
    <t>0005184</t>
  </si>
  <si>
    <t>0005185</t>
  </si>
  <si>
    <t>0005186</t>
  </si>
  <si>
    <t>0005187</t>
  </si>
  <si>
    <t>PA 116/Oxford Av</t>
  </si>
  <si>
    <t>Heilman</t>
  </si>
  <si>
    <t>Crash database 5 years</t>
  </si>
  <si>
    <t>Route 222/662</t>
  </si>
  <si>
    <t>0005188</t>
  </si>
  <si>
    <t>0005189</t>
  </si>
  <si>
    <t>EQT Gathering</t>
  </si>
  <si>
    <t>MUD SR4027 W Run Rd, Greene Hill Coal Company</t>
  </si>
  <si>
    <t>0005190</t>
  </si>
  <si>
    <t>Ourdoor advertising device       05-1491</t>
  </si>
  <si>
    <t>Various driver and vehicle records</t>
  </si>
  <si>
    <t>0005191</t>
  </si>
  <si>
    <t>Robinson</t>
  </si>
  <si>
    <t>Various Cottman Av/US 1 records</t>
  </si>
  <si>
    <t>Haderer</t>
  </si>
  <si>
    <t>0005192</t>
  </si>
  <si>
    <t>Various records for PennDOT employees</t>
  </si>
  <si>
    <t>0005193</t>
  </si>
  <si>
    <t>Wohlsen</t>
  </si>
  <si>
    <t>Pyfer Reese Straub Gray</t>
  </si>
  <si>
    <t>Traffic studies Oregon Pk/SR 272</t>
  </si>
  <si>
    <t>Shaw</t>
  </si>
  <si>
    <t>ROW and Let dates as well access to and copy of the following sections with the final ROW plans</t>
  </si>
  <si>
    <t>Financial-Information regarding unchash check</t>
  </si>
  <si>
    <t>HOPs and HOP applications</t>
  </si>
  <si>
    <t>Schwencke</t>
  </si>
  <si>
    <t>Rumberger, Kirk, &amp; Cadwell</t>
  </si>
  <si>
    <t>Driver license information</t>
  </si>
  <si>
    <t>Garrett</t>
  </si>
  <si>
    <t>Question-Future road construction</t>
  </si>
  <si>
    <t>January 4 - I81 Video</t>
  </si>
  <si>
    <t>Varner</t>
  </si>
  <si>
    <t>Spectrum Consulting Group</t>
  </si>
  <si>
    <t>Special Hauling Permit</t>
  </si>
  <si>
    <t>Replogle</t>
  </si>
  <si>
    <t>EIS - Environmental Impact Study</t>
  </si>
  <si>
    <t>Paying history SR4025</t>
  </si>
  <si>
    <t>ROW &amp; LET Dates-HOP Plans</t>
  </si>
  <si>
    <t>Crisman</t>
  </si>
  <si>
    <t>Erosion-Arnolds Golf Course-PSA-ECMS Project 5645</t>
  </si>
  <si>
    <t>Dave</t>
  </si>
  <si>
    <t>Driving Record</t>
  </si>
  <si>
    <t>0005194</t>
  </si>
  <si>
    <t>0005195</t>
  </si>
  <si>
    <t>0005196</t>
  </si>
  <si>
    <t>0005197</t>
  </si>
  <si>
    <t>Smith</t>
  </si>
  <si>
    <t>Feathers</t>
  </si>
  <si>
    <t>0005198</t>
  </si>
  <si>
    <t>0005199</t>
  </si>
  <si>
    <t>Brode</t>
  </si>
  <si>
    <t>Stefaniak</t>
  </si>
  <si>
    <t>Map showing grades (cross section) ROW of West Penn Power</t>
  </si>
  <si>
    <t>Green</t>
  </si>
  <si>
    <t>Communication concerning PennDOT &amp; Clerk of Courts</t>
  </si>
  <si>
    <t>MUD SR18 Monongahela Company</t>
  </si>
  <si>
    <t>0005200</t>
  </si>
  <si>
    <t>Kaylor</t>
  </si>
  <si>
    <t>0005201</t>
  </si>
  <si>
    <t>Mandracchia</t>
  </si>
  <si>
    <t>0005202</t>
  </si>
  <si>
    <t>Lamphier</t>
  </si>
  <si>
    <t>Outdoor advertisin Devices</t>
  </si>
  <si>
    <t>0005203</t>
  </si>
  <si>
    <t>Wiggins</t>
  </si>
  <si>
    <t>0005204</t>
  </si>
  <si>
    <t>LaMonda</t>
  </si>
  <si>
    <t>0005205</t>
  </si>
  <si>
    <t>Evan</t>
  </si>
  <si>
    <t>Grogan Graffam, P.C.</t>
  </si>
  <si>
    <t>Veterans Memorial Bridge Project, Beaver County</t>
  </si>
  <si>
    <t>0005206</t>
  </si>
  <si>
    <t>Evans</t>
  </si>
  <si>
    <t>84 Lumber</t>
  </si>
  <si>
    <t>Highway Construction Projects for public bidding</t>
  </si>
  <si>
    <t>Gurrera II</t>
  </si>
  <si>
    <t>Edgar Synder &amp; Associates</t>
  </si>
  <si>
    <t>0005209</t>
  </si>
  <si>
    <t>0005208</t>
  </si>
  <si>
    <t>Koh</t>
  </si>
  <si>
    <t>15 digit "structure number" of each PA bridge</t>
  </si>
  <si>
    <t>Pizzella</t>
  </si>
  <si>
    <t>PennDOT employee Hostile work enviornment complaint</t>
  </si>
  <si>
    <t>Boldyzar Jr</t>
  </si>
  <si>
    <t>I.B.E.W Local Union 126</t>
  </si>
  <si>
    <t>Certified Payroll for Keegan Electric</t>
  </si>
  <si>
    <t>0005207</t>
  </si>
  <si>
    <t>Video Log - SR 0018 Seg 420-440 for 2011,2012,2013</t>
  </si>
  <si>
    <t>0005210</t>
  </si>
  <si>
    <t>0005211</t>
  </si>
  <si>
    <t>Schaefer</t>
  </si>
  <si>
    <t>The Superlative Group</t>
  </si>
  <si>
    <t>RFP for Statewide Transportation Assets Marketing  RFP #3512R10. </t>
  </si>
  <si>
    <t>0005212</t>
  </si>
  <si>
    <t>Zoining Info.</t>
  </si>
  <si>
    <t>Curent or projected projest for Big Beaver</t>
  </si>
  <si>
    <t>Selverian</t>
  </si>
  <si>
    <t>Looking for Individual regarding an awarded Judgement of 75k</t>
  </si>
  <si>
    <t>0005213</t>
  </si>
  <si>
    <t>Willsch</t>
  </si>
  <si>
    <t>Gallagher</t>
  </si>
  <si>
    <t>Number of accidents - Old Post Rd -North Whitehall Township</t>
  </si>
  <si>
    <t>0005214</t>
  </si>
  <si>
    <t>0005216</t>
  </si>
  <si>
    <t>At the Sceen, Inc.</t>
  </si>
  <si>
    <t>0005218</t>
  </si>
  <si>
    <t>0005220</t>
  </si>
  <si>
    <t>0005222</t>
  </si>
  <si>
    <t>0005224</t>
  </si>
  <si>
    <t>0005226</t>
  </si>
  <si>
    <t>0005228</t>
  </si>
  <si>
    <t>0005230</t>
  </si>
  <si>
    <t>0005232</t>
  </si>
  <si>
    <t>0005215</t>
  </si>
  <si>
    <t>Dename</t>
  </si>
  <si>
    <t>0005217</t>
  </si>
  <si>
    <t>Bryan</t>
  </si>
  <si>
    <t>0005219</t>
  </si>
  <si>
    <t>0005221</t>
  </si>
  <si>
    <t>0005223</t>
  </si>
  <si>
    <t>Wilson</t>
  </si>
  <si>
    <t>0005225</t>
  </si>
  <si>
    <t>0005227</t>
  </si>
  <si>
    <t>0005229</t>
  </si>
  <si>
    <t>Weibley</t>
  </si>
  <si>
    <t>0005231</t>
  </si>
  <si>
    <t>0005233</t>
  </si>
  <si>
    <t>Hartnett</t>
  </si>
  <si>
    <t>Jenner</t>
  </si>
  <si>
    <t>Brandt</t>
  </si>
  <si>
    <t>Templin</t>
  </si>
  <si>
    <t>Pytak</t>
  </si>
  <si>
    <t xml:space="preserve">Will </t>
  </si>
  <si>
    <t>0005234</t>
  </si>
  <si>
    <t>0005235</t>
  </si>
  <si>
    <t>0005236</t>
  </si>
  <si>
    <t>0005237</t>
  </si>
  <si>
    <t>0005238</t>
  </si>
  <si>
    <t>0005239</t>
  </si>
  <si>
    <t>0005240</t>
  </si>
  <si>
    <t>0005241</t>
  </si>
  <si>
    <t>0005242</t>
  </si>
  <si>
    <t>0005243</t>
  </si>
  <si>
    <t>Weaver</t>
  </si>
  <si>
    <t>Zandier</t>
  </si>
  <si>
    <t>Varga</t>
  </si>
  <si>
    <t>Wheeler</t>
  </si>
  <si>
    <t>Murphy</t>
  </si>
  <si>
    <t>Speed bump regulations Schuylkill Twp</t>
  </si>
  <si>
    <t>Curb cut SR 611 Philadelphia</t>
  </si>
  <si>
    <t>Accident reports</t>
  </si>
  <si>
    <t>Copy of MV record forged for salvage</t>
  </si>
  <si>
    <t>Future projects 1311 Catfish Ln, Lower Providence</t>
  </si>
  <si>
    <t>Public crash data 2008-present 2 Phila locations</t>
  </si>
  <si>
    <t>Contract award info: 997952</t>
  </si>
  <si>
    <t>Phone recording 1/25/13</t>
  </si>
  <si>
    <t>Construction Journal</t>
  </si>
  <si>
    <t>Nat. Complete Streets Coal.</t>
  </si>
  <si>
    <t>Annual investment public trans 1980-2014</t>
  </si>
  <si>
    <t>ROW plans 11565-1002, 57840</t>
  </si>
  <si>
    <t>9/18/2012 fatality investigation, resurfacing</t>
  </si>
  <si>
    <t>Various SR 0563 construction records</t>
  </si>
  <si>
    <t>Crash data, engineering extract reports SR 95</t>
  </si>
  <si>
    <t>Two position descriptions (provided 4962)</t>
  </si>
  <si>
    <t>Route 322 Potters Mill Gap Project</t>
  </si>
  <si>
    <t>Projects: 17816-3, 13606, 48193, 63493, 17622</t>
  </si>
  <si>
    <t>Special Hauling Permits</t>
  </si>
  <si>
    <t>Projects: 75950, 57455, 47022</t>
  </si>
  <si>
    <t>Current or Future projects for Wayne Ave in White Twp</t>
  </si>
  <si>
    <t>0005244</t>
  </si>
  <si>
    <t>0005245</t>
  </si>
  <si>
    <t>0005246</t>
  </si>
  <si>
    <t>Williams</t>
  </si>
  <si>
    <t xml:space="preserve">Policy restore DUI for marijuana </t>
  </si>
  <si>
    <t>1311 Catfish Ln, SR422 future projects</t>
  </si>
  <si>
    <t>0005247</t>
  </si>
  <si>
    <t>0005248</t>
  </si>
  <si>
    <t>0005249</t>
  </si>
  <si>
    <t>Heavens</t>
  </si>
  <si>
    <t xml:space="preserve">Heavens Law </t>
  </si>
  <si>
    <t>1/27/14 mtg re SR13 rail crossing into Delaware</t>
  </si>
  <si>
    <t>0005250</t>
  </si>
  <si>
    <t>0005251</t>
  </si>
  <si>
    <t>Markle</t>
  </si>
  <si>
    <t>Elias</t>
  </si>
  <si>
    <t>From IdeaLink database for IdeaLink #1200 through 1299 inclusive.</t>
  </si>
  <si>
    <t>Donnelly</t>
  </si>
  <si>
    <t>Muncy</t>
  </si>
  <si>
    <t>Baver</t>
  </si>
  <si>
    <t>Hampton</t>
  </si>
  <si>
    <t>Speziale</t>
  </si>
  <si>
    <t>Elliott Greenleaf</t>
  </si>
  <si>
    <t>Texas Oversize hauling permits</t>
  </si>
  <si>
    <t>Crash Data for Press Enterprise</t>
  </si>
  <si>
    <t>DL Records</t>
  </si>
  <si>
    <t>Repeat request 5222</t>
  </si>
  <si>
    <t>Use of land under Interstate 95</t>
  </si>
  <si>
    <t>0005252</t>
  </si>
  <si>
    <t>Bittner</t>
  </si>
  <si>
    <t>0005254</t>
  </si>
  <si>
    <t>Trulick</t>
  </si>
  <si>
    <t>Hops - Hauling permt - special mobile equip. permit</t>
  </si>
  <si>
    <t>Self</t>
  </si>
  <si>
    <t xml:space="preserve">iSoft </t>
  </si>
  <si>
    <t>Plans and Specification for 900 Gravel Pike Schwenksville, PA</t>
  </si>
  <si>
    <t>Thomas</t>
  </si>
  <si>
    <t>Chapman Business Properties</t>
  </si>
  <si>
    <t>TIS Tanger Outlets</t>
  </si>
  <si>
    <t>Equitrans</t>
  </si>
  <si>
    <t>MUD/HOP</t>
  </si>
  <si>
    <t>Ludwig</t>
  </si>
  <si>
    <t>Zimmerman</t>
  </si>
  <si>
    <t>Staub</t>
  </si>
  <si>
    <t>Ross</t>
  </si>
  <si>
    <t>Connor</t>
  </si>
  <si>
    <t>Natalie</t>
  </si>
  <si>
    <t>Ali</t>
  </si>
  <si>
    <t>Bueso</t>
  </si>
  <si>
    <t>Bey</t>
  </si>
  <si>
    <t>Kolmus</t>
  </si>
  <si>
    <t>0005255</t>
  </si>
  <si>
    <t>Celler</t>
  </si>
  <si>
    <t>Fife</t>
  </si>
  <si>
    <t>Salladin</t>
  </si>
  <si>
    <t>Borello</t>
  </si>
  <si>
    <t>Highway Occupancy Permit(Washington Cty/South Franklin Twp.)</t>
  </si>
  <si>
    <t>Craig</t>
  </si>
  <si>
    <t>Walters</t>
  </si>
  <si>
    <t>The Evening Sun</t>
  </si>
  <si>
    <t>PennDOT inspection reports/ York County School Districts</t>
  </si>
  <si>
    <t xml:space="preserve">Zoning Info, Inc. </t>
  </si>
  <si>
    <t>600 Royal Drive//Library Road "State Rt 88"</t>
  </si>
  <si>
    <t>Phone conversation from 1/25/13</t>
  </si>
  <si>
    <t>Bandish</t>
  </si>
  <si>
    <t xml:space="preserve">Morris Township  </t>
  </si>
  <si>
    <t>Bohman</t>
  </si>
  <si>
    <t>WNEP-TV</t>
  </si>
  <si>
    <t xml:space="preserve">Ridership figures for Luzerne County and the Ghost Rider probe. </t>
  </si>
  <si>
    <t>At The Scene, Inc.</t>
  </si>
  <si>
    <t>Copies of any and all records regarding station #DN92</t>
  </si>
  <si>
    <t>1344 Eienhower Blvd, Swatara, PA  17111</t>
  </si>
  <si>
    <t>Montanez</t>
  </si>
  <si>
    <t>Accident Report Docket no MJ-43403-TR-0000479-2014</t>
  </si>
  <si>
    <t>Biersdorf &amp; Associates</t>
  </si>
  <si>
    <t>Info for State Transportation Project in District 10</t>
  </si>
  <si>
    <t>Cerone</t>
  </si>
  <si>
    <t>Laborers' Local 17</t>
  </si>
  <si>
    <t>Payrolls for NYBIT/PENNDOT #ECMS96084, Copy of contracts between PENNDOT &amp; NYBIT</t>
  </si>
  <si>
    <t>Cooper</t>
  </si>
  <si>
    <t xml:space="preserve">Rite Aid at 1505 7th Avenue, Beaver Falls, PA </t>
  </si>
  <si>
    <t>Lombardo</t>
  </si>
  <si>
    <t>Hourigan, Kluger &amp; Quinn</t>
  </si>
  <si>
    <t>Traffic Signal SR 11</t>
  </si>
  <si>
    <t>Equitrans, Inc.</t>
  </si>
  <si>
    <t>Washington County/Somerset Township</t>
  </si>
  <si>
    <t>Mulvihill</t>
  </si>
  <si>
    <t>Delaware Riverkeeper Network</t>
  </si>
  <si>
    <t>Documents pertaining to the Rapid Bridge Replacement Project</t>
  </si>
  <si>
    <t>McGarr</t>
  </si>
  <si>
    <t xml:space="preserve">Regarding being pulled over. </t>
  </si>
  <si>
    <t>Wesley Park Townhouses, Lower Allen, PA (upcoming project that would cause loss of land)</t>
  </si>
  <si>
    <t>Copy of phone conversation from Jan 25 2013</t>
  </si>
  <si>
    <t>Edgar Snyder &amp; Assc.</t>
  </si>
  <si>
    <t>Video Logs</t>
  </si>
  <si>
    <t>Design &amp; Constructin Plans Route 563</t>
  </si>
  <si>
    <t>Maintenance agreement PennDOT &amp; Rockhiil TWP.</t>
  </si>
  <si>
    <t>Oversize Permits</t>
  </si>
  <si>
    <t>Plans for 144</t>
  </si>
  <si>
    <t>ROW &amp; LET Dates, Plans</t>
  </si>
  <si>
    <t>Sec. Schoch credit cards</t>
  </si>
  <si>
    <t>Planned project for Ferguson Twp</t>
  </si>
  <si>
    <t>Pavement History, Excess Mantenance agreements</t>
  </si>
  <si>
    <t>Fiedler</t>
  </si>
  <si>
    <t>Halpin</t>
  </si>
  <si>
    <t>Brundage</t>
  </si>
  <si>
    <t>Rodden</t>
  </si>
  <si>
    <t>Van Osdol</t>
  </si>
  <si>
    <t>A.J. Fiedler &amp; Assc.</t>
  </si>
  <si>
    <t>All Docs related to ACCAA ARFF being the first resopnders to CNX locations at Pitt</t>
  </si>
  <si>
    <t>The Citizens Voice</t>
  </si>
  <si>
    <t>Rite aid - 3331 Pleasant Valley Road(US 220) construction</t>
  </si>
  <si>
    <t>SEPTA's annual or monthly capital expense for 4-5 yrs</t>
  </si>
  <si>
    <t>Larkin Road in Boothwyn PA</t>
  </si>
  <si>
    <t>Goodwin</t>
  </si>
  <si>
    <t>Mellen</t>
  </si>
  <si>
    <t>Hagner</t>
  </si>
  <si>
    <t>Suter</t>
  </si>
  <si>
    <t>Smart</t>
  </si>
  <si>
    <t>Date Rec'd</t>
  </si>
  <si>
    <t xml:space="preserve">Response Due </t>
  </si>
  <si>
    <t>Records Requested</t>
  </si>
  <si>
    <t>0005268</t>
  </si>
  <si>
    <t>Hicks</t>
  </si>
  <si>
    <t>0005253</t>
  </si>
  <si>
    <t>Sharalow</t>
  </si>
  <si>
    <t>Eppley</t>
  </si>
  <si>
    <t>Morrison</t>
  </si>
  <si>
    <t>Arbuckle</t>
  </si>
  <si>
    <t>Barnes</t>
  </si>
  <si>
    <t>Draper</t>
  </si>
  <si>
    <t>Strawser</t>
  </si>
  <si>
    <t>Investigation of damage to bridge SR1006 Airport Rd.  SR119</t>
  </si>
  <si>
    <t>Chase</t>
  </si>
  <si>
    <t>Kobus</t>
  </si>
  <si>
    <t>Statements RFQ 3512R13 P3 12/13</t>
  </si>
  <si>
    <t>Current or up &amp; coming road projects for Residence Inn</t>
  </si>
  <si>
    <t>Current or up &amp; coming road projects for Comfort Inn</t>
  </si>
  <si>
    <t>Current or up &amp; coming road projects for Spring Hill Suites</t>
  </si>
  <si>
    <t>Current or up &amp; coming road projects for Courtyard Inn</t>
  </si>
  <si>
    <t xml:space="preserve">Contract PennDOT has with McCormick Taylor </t>
  </si>
  <si>
    <t>Current or up &amp; coming Projects for Coord. Health</t>
  </si>
  <si>
    <t>Contracts for Vegetation Control Services</t>
  </si>
  <si>
    <t>Contracts for herbicide spraying on guide rails</t>
  </si>
  <si>
    <t>Emails, memos concerncing LATS in Mount Caramel</t>
  </si>
  <si>
    <t>MUD Indiana County/Blacklick Twp SR3009 - Newport Rd</t>
  </si>
  <si>
    <t>Apessos</t>
  </si>
  <si>
    <t>AA-500 Police Crash Reports for Mr. Fauth's accident</t>
  </si>
  <si>
    <t>Information for Contract #50633/J.D. Eckman Inc.</t>
  </si>
  <si>
    <t>Row &amp; LET Dates, Plans for 22634 Cheney Run Culvert</t>
  </si>
  <si>
    <t>Row &amp; LET Dates, Plans for 26400 Logansport Bridge</t>
  </si>
  <si>
    <t>Row &amp; LET Dates, Plans for 10740, 94603</t>
  </si>
  <si>
    <t>Row &amp; LET Dates, Plans for 94325 Newport Park &amp; Ride</t>
  </si>
  <si>
    <t>Bohn</t>
  </si>
  <si>
    <t>Ride Aid/Construction/ Street widening</t>
  </si>
  <si>
    <t>Rhoades</t>
  </si>
  <si>
    <t>Records of all shops in Philadelphia City</t>
  </si>
  <si>
    <t>Shaffer</t>
  </si>
  <si>
    <t>Copies on disk of Special Hauling Permits</t>
  </si>
  <si>
    <t>ROW &amp; LET Dates, Plans for 70197, 88768, 88767</t>
  </si>
  <si>
    <t>Volb</t>
  </si>
  <si>
    <t>Documents relevant to "No Firearms Policy" at PennDOT</t>
  </si>
  <si>
    <t>Whalen</t>
  </si>
  <si>
    <t>Records listing # of accidents involving bicyclists in Phila.</t>
  </si>
  <si>
    <t>Adams</t>
  </si>
  <si>
    <t>Request for speed limit reduction for SR 2003</t>
  </si>
  <si>
    <t>Request for a speed limit reduction for SR0174</t>
  </si>
  <si>
    <t>Team org. charts, statements of interest for projects</t>
  </si>
  <si>
    <t>Prepay</t>
  </si>
  <si>
    <t>5352</t>
  </si>
  <si>
    <t>Lovelace</t>
  </si>
  <si>
    <t>Change in Parking Sign/Guidance</t>
  </si>
  <si>
    <t>5353</t>
  </si>
  <si>
    <t>Hairston</t>
  </si>
  <si>
    <t>Records for taxi cabs owned by Germantown Cab</t>
  </si>
  <si>
    <t>Mulvhill</t>
  </si>
  <si>
    <t>Delaware River Keeper Net.</t>
  </si>
  <si>
    <t>Community Context Audits for SR 1012 Sec. BRC</t>
  </si>
  <si>
    <t>NBC 10</t>
  </si>
  <si>
    <t>Vallo</t>
  </si>
  <si>
    <t>School traffic study/Warwick, Lancaster County</t>
  </si>
  <si>
    <t>Winant</t>
  </si>
  <si>
    <t>Copies of "Insurance Info" for licensed car dealerships</t>
  </si>
  <si>
    <t>Dodick</t>
  </si>
  <si>
    <t>Info/Accident at intersection of SR 36 and SR3001</t>
  </si>
  <si>
    <t xml:space="preserve">Maren  Mioduszewski </t>
  </si>
  <si>
    <t>Fink</t>
  </si>
  <si>
    <t>Fatalities/Accidents Chocolate Avenue, Hershey PA</t>
  </si>
  <si>
    <t>Rawle</t>
  </si>
  <si>
    <t>Data on Watermark Rd. Bridge/Chester Cty Bridge #21</t>
  </si>
  <si>
    <t>Goodhart</t>
  </si>
  <si>
    <t xml:space="preserve">PA Tour Bus driving dangerously </t>
  </si>
  <si>
    <t>Pudliner</t>
  </si>
  <si>
    <t>Hanover Twp.</t>
  </si>
  <si>
    <t>Volume based capacity studies for intersection Lehigh co.</t>
  </si>
  <si>
    <t>Fieldcamp</t>
  </si>
  <si>
    <t>Gaber Law Offices</t>
  </si>
  <si>
    <t>Copies of manuals for inspeciton</t>
  </si>
  <si>
    <t>Accident reports from 1997 - present</t>
  </si>
  <si>
    <t>Mandracchia &amp; McWhirk, LLC</t>
  </si>
  <si>
    <t>Portillo</t>
  </si>
  <si>
    <t># of driver's licenses suspended in 2009</t>
  </si>
  <si>
    <t>Venesky</t>
  </si>
  <si>
    <t>Permit for outdoor billboard, located at SR 422 &amp; 268</t>
  </si>
  <si>
    <t>Saffioti</t>
  </si>
  <si>
    <t>Saffioti &amp; Anderson</t>
  </si>
  <si>
    <t>Laborer's Local 17 Benefits Funds w/ New York Bituminous</t>
  </si>
  <si>
    <t>Numerous ongoing reports about crashes with VIN #s</t>
  </si>
  <si>
    <t>ROW SR305, SR1015, Huntingdon County</t>
  </si>
  <si>
    <t>11/19/13 crash SR 75 Tuscarora Twp</t>
  </si>
  <si>
    <t>Reg. of any vehicles owned by Joyce &amp; Maurice Moon</t>
  </si>
  <si>
    <t>Mulgrew</t>
  </si>
  <si>
    <t>Right-of-Way project, 1440 East Ohio Street, Pitt, PA</t>
  </si>
  <si>
    <t>DellaValla Jones</t>
  </si>
  <si>
    <t>McElroy, Deutsch, Mul</t>
  </si>
  <si>
    <t>Companies debarred by PennDOT</t>
  </si>
  <si>
    <t>4/8/201</t>
  </si>
  <si>
    <t>Status of RTK Request, in add. 5 yrs of RTK databases</t>
  </si>
  <si>
    <t>2013 Crash History for Old Phila. Pike &amp; New Holland Rd.</t>
  </si>
  <si>
    <t>Loop</t>
  </si>
  <si>
    <t>Copy of recorded call regarding license</t>
  </si>
  <si>
    <t>Copy of permit for outdoor billboard located SR 422 &amp; 268</t>
  </si>
  <si>
    <t>O' Donnell</t>
  </si>
  <si>
    <t>Maloney Danyi O'Donnell &amp; Tr</t>
  </si>
  <si>
    <t>Hudock</t>
  </si>
  <si>
    <t>McDonald Snyder  &amp; Light</t>
  </si>
  <si>
    <t>PennDOT CAMMS Testing Reports for 2008 - 2011</t>
  </si>
  <si>
    <t>Feeser</t>
  </si>
  <si>
    <t xml:space="preserve">Traffic studies conducted at intersec. Of South Berne St. </t>
  </si>
  <si>
    <t xml:space="preserve">Day </t>
  </si>
  <si>
    <t>Outdoor Advertising</t>
  </si>
  <si>
    <t>Celio</t>
  </si>
  <si>
    <t>Regulation to painted sidewalk</t>
  </si>
  <si>
    <t>Grob</t>
  </si>
  <si>
    <t>Bustleton Services, Inc.</t>
  </si>
  <si>
    <t>Copy of Bid Results</t>
  </si>
  <si>
    <t>Pyfer, Reese, Straub Gray &amp;</t>
  </si>
  <si>
    <t>Accident/incidents at Compass Road SH 10 Chester County PA</t>
  </si>
  <si>
    <t>Bid results to all roadside maint. Contracts for 2014</t>
  </si>
  <si>
    <t>The Daily Item</t>
  </si>
  <si>
    <t xml:space="preserve">All emails/memos concerning LATS in Mt. Caramel </t>
  </si>
  <si>
    <t>Lynam</t>
  </si>
  <si>
    <t>Villari, Lentz &amp; Lynam, LLC</t>
  </si>
  <si>
    <t>Traffic Light Sequence at intersection Warminster PA</t>
  </si>
  <si>
    <t>Gasbarro</t>
  </si>
  <si>
    <t xml:space="preserve">Application for highway permit by Raymond Cossell </t>
  </si>
  <si>
    <t>Forged Signature on Car Registration</t>
  </si>
  <si>
    <t>2014 Bucks County BID Results Pertaining to Roadside Maint</t>
  </si>
  <si>
    <t>Upson</t>
  </si>
  <si>
    <t>Current wage per hr. for Union Road Workers</t>
  </si>
  <si>
    <t>Copy of bid results pertaining to all roadside maintenance</t>
  </si>
  <si>
    <t>Wright</t>
  </si>
  <si>
    <t>SCI Greene</t>
  </si>
  <si>
    <t>Release of a copy of 49 CFR 383</t>
  </si>
  <si>
    <t>Garner</t>
  </si>
  <si>
    <t>Financial record for costs to replace section of guard rail</t>
  </si>
  <si>
    <t>Lentz</t>
  </si>
  <si>
    <t>Project at the intersection of RT. 34 &amp; Sunny Side Dr.</t>
  </si>
  <si>
    <t>Scheese</t>
  </si>
  <si>
    <t xml:space="preserve">East Nottingham </t>
  </si>
  <si>
    <t>ROWS for State Roads in East Nottingham Township</t>
  </si>
  <si>
    <t>Info on Fire Arms Signs in Drivers License Centers</t>
  </si>
  <si>
    <t>Kolmus Consulting</t>
  </si>
  <si>
    <t>Email correspondences HOP Pottsville</t>
  </si>
  <si>
    <t>Stahl Sheaffer Engineering</t>
  </si>
  <si>
    <t>Customer telephone calls</t>
  </si>
  <si>
    <t>Flaherty Senabaugh Bonasso</t>
  </si>
  <si>
    <t>Eckhart</t>
  </si>
  <si>
    <t>PennDOT Form MS-977 for the HWY Turnback of SR-3016</t>
  </si>
  <si>
    <t>Coyer</t>
  </si>
  <si>
    <t>S.R. Law, LLC</t>
  </si>
  <si>
    <t>Copy of highway occupancy permit with #10003922</t>
  </si>
  <si>
    <t>Policy or criteria used by PennDOT District Permit Managers</t>
  </si>
  <si>
    <t>Bochetto &amp; Lentz</t>
  </si>
  <si>
    <t>Reports over the last 10 years for N. Franklin St., and Vine St. Phila</t>
  </si>
  <si>
    <t>York County Judicial Center</t>
  </si>
  <si>
    <t>Copy of Police Report</t>
  </si>
  <si>
    <t>WTAE-TV</t>
  </si>
  <si>
    <t>Senior citizen riders in Luzerne County Transportation Auth.</t>
  </si>
  <si>
    <t>High profile</t>
  </si>
  <si>
    <t>Moore</t>
  </si>
  <si>
    <t>Complaints for I-79 pothole, Allegheny Cty</t>
  </si>
  <si>
    <t>Cazeau</t>
  </si>
  <si>
    <t>Becker &amp; Poliakoff</t>
  </si>
  <si>
    <t>DBE/ACDBE decertified March 2014</t>
  </si>
  <si>
    <t>The Shamokin News Item</t>
  </si>
  <si>
    <t>Payment Processing Services</t>
  </si>
  <si>
    <t>Casey</t>
  </si>
  <si>
    <t>Cole</t>
  </si>
  <si>
    <t>Ventura</t>
  </si>
  <si>
    <t>Weber Gallagher</t>
  </si>
  <si>
    <t>Price</t>
  </si>
  <si>
    <t>Claimant Sears/Kmart court term, number, county</t>
  </si>
  <si>
    <t>SR 202 &amp; SR 252, W Goshen Twp, ROW, plans 2013</t>
  </si>
  <si>
    <t>Paving date, Four Mile Dr., Loyalsock Twp.</t>
  </si>
  <si>
    <t>Video I-81 &amp; PA 34, 4/9/14, Carlisle</t>
  </si>
  <si>
    <t>Various data for PennDOT</t>
  </si>
  <si>
    <t>Union Road Crew Worker hourly wage, sick days, vacation days, etc</t>
  </si>
  <si>
    <t>Allbright</t>
  </si>
  <si>
    <t>Victim of Road Rage and Filed a Complaint</t>
  </si>
  <si>
    <t>Runne</t>
  </si>
  <si>
    <t>Legal Requirements for posting a sign (street cleaning)</t>
  </si>
  <si>
    <t>Laraba</t>
  </si>
  <si>
    <t>Traffic studies, traffic engineering studies, safety studies,analyses</t>
  </si>
  <si>
    <t>Bachman</t>
  </si>
  <si>
    <t>Bogia Engineering</t>
  </si>
  <si>
    <t>Crash data and resume for 5 years, 3 Mulenberg Township segments</t>
  </si>
  <si>
    <t>Hassan</t>
  </si>
  <si>
    <t>Travelers Inv. Services</t>
  </si>
  <si>
    <t>Melvin</t>
  </si>
  <si>
    <t>Dillinger</t>
  </si>
  <si>
    <t>Ashby</t>
  </si>
  <si>
    <t xml:space="preserve">Meyer Darrah Buckler Bebnek &amp; </t>
  </si>
  <si>
    <t>Lancaster Newspapers</t>
  </si>
  <si>
    <t>Pyfer Reese Straub Gray &amp; Farhat</t>
  </si>
  <si>
    <t xml:space="preserve">Road Studies-Work Orders-Traffic Studies-Honenybrook Twp </t>
  </si>
  <si>
    <t>Zizza</t>
  </si>
  <si>
    <t>Zizza Highway Services</t>
  </si>
  <si>
    <t>Pricing on lanscaping and trash removal contract LT&amp; D 6100029117</t>
  </si>
  <si>
    <t>Vehicle owner information for an accident</t>
  </si>
  <si>
    <t>Cross-over median accidents tracking</t>
  </si>
  <si>
    <t>Accidents at Compass Rd. &amp; Woodland Dr. Honeybrook TWP</t>
  </si>
  <si>
    <t>Information on the drivers listed accidents charged with DUI &amp; time</t>
  </si>
  <si>
    <t>Strinden</t>
  </si>
  <si>
    <t>Engineering &amp; Traffic Studies used to establish speed limit of 45</t>
  </si>
  <si>
    <t>Hsieh</t>
  </si>
  <si>
    <t>Intersection Improvements at Route 22 and Frankstown Road</t>
  </si>
  <si>
    <t>Simmons</t>
  </si>
  <si>
    <t>Pay ranges for each County Maint. Manager</t>
  </si>
  <si>
    <t>Strassburger McKenna Gutnick &amp; Gefsky</t>
  </si>
  <si>
    <t>MUD -District 10 - Butler County/Clinton Township</t>
  </si>
  <si>
    <t>Zarichnak</t>
  </si>
  <si>
    <t>Hnath</t>
  </si>
  <si>
    <t xml:space="preserve">Dillon McCandless King Coulter </t>
  </si>
  <si>
    <t>Kern</t>
  </si>
  <si>
    <t>Barry Isett &amp; Associates</t>
  </si>
  <si>
    <t>Nagy</t>
  </si>
  <si>
    <t>Summers Nagy Law Offices</t>
  </si>
  <si>
    <t>MacGregor</t>
  </si>
  <si>
    <t>5433</t>
  </si>
  <si>
    <t>5434</t>
  </si>
  <si>
    <t>Babst Calland</t>
  </si>
  <si>
    <t>Smiley</t>
  </si>
  <si>
    <t>Teamsters Local Union #585</t>
  </si>
  <si>
    <t>Ebersole</t>
  </si>
  <si>
    <t>Pocono Record</t>
  </si>
  <si>
    <t>HOP, inspection, Deed of Dedication, Clare Dr, Perryopolis</t>
  </si>
  <si>
    <t>Designplans I-78&amp;SR863, Lehigh Cty</t>
  </si>
  <si>
    <t>Digital sign permit I-80 Exit 298</t>
  </si>
  <si>
    <t>CCC # submissions pothole I-79N, Exit 73, Allegheny Cty 12/13-present</t>
  </si>
  <si>
    <t>Does revocation of commercial license prevent private drving in PA?</t>
  </si>
  <si>
    <t>EIN Tauheed Goodman's Tags and Express, 1511A N 7th St, Phila</t>
  </si>
  <si>
    <t>Brown</t>
  </si>
  <si>
    <t>Copies of two most recent speed studies (or speed surveys) for Route 51</t>
  </si>
  <si>
    <t>U.S.Department of Labor</t>
  </si>
  <si>
    <t xml:space="preserve">Road conditions and closure reports for January 3, 2014 </t>
  </si>
  <si>
    <t>Murphy Law Office, P.C.</t>
  </si>
  <si>
    <t>Plans for Bear Creek Township Paving Plan; Forest Park Lop Road Paving Project</t>
  </si>
  <si>
    <t>Clase</t>
  </si>
  <si>
    <t xml:space="preserve">Gilmore &amp; Associates, Inc. </t>
  </si>
  <si>
    <t>Right of way plots and plans for PennDOT SR0202-61N Parcel No. 129</t>
  </si>
  <si>
    <t>Natural Resources Defense Council</t>
  </si>
  <si>
    <t>Salladan</t>
  </si>
  <si>
    <t>Browns Tree Service</t>
  </si>
  <si>
    <t>All Line item bid prices fir akk tree service contracts for 2013</t>
  </si>
  <si>
    <t>Petka</t>
  </si>
  <si>
    <t>Number of accidents with dates that occurred at Intersec. Burnside &amp; Chestnut</t>
  </si>
  <si>
    <t>Fegley</t>
  </si>
  <si>
    <t>Fegley Brew Works</t>
  </si>
  <si>
    <t>Regarding Plans due to RT 148, copy of traffic study and proposed plans</t>
  </si>
  <si>
    <t>Shipman</t>
  </si>
  <si>
    <t>Smigel Anderson &amp; Sacks</t>
  </si>
  <si>
    <t>Complete accident history for Interseciton of york road</t>
  </si>
  <si>
    <t>Carr</t>
  </si>
  <si>
    <t>Marcus &amp; Hoffman</t>
  </si>
  <si>
    <t>Vedder</t>
  </si>
  <si>
    <t>Morris &amp; Vedder, LLP</t>
  </si>
  <si>
    <t xml:space="preserve">Info concerning the installation of speed limit sign on Cross Roads Avenue </t>
  </si>
  <si>
    <t>Montalbano</t>
  </si>
  <si>
    <t xml:space="preserve">Cohen, Leder, Montalbano </t>
  </si>
  <si>
    <t>All filed certified payroll records submitted by New York Bituminous for work on Dist 8</t>
  </si>
  <si>
    <t>All filed certified payroll records submitted by New York Bituminous for work on Dist 5</t>
  </si>
  <si>
    <t>Holloway</t>
  </si>
  <si>
    <t>Haines</t>
  </si>
  <si>
    <t>Herald-Standard</t>
  </si>
  <si>
    <t xml:space="preserve">I am seeking any and all correspondence between PennDOT &amp; Uniontown </t>
  </si>
  <si>
    <t>Deighton</t>
  </si>
  <si>
    <t>Piane</t>
  </si>
  <si>
    <t>Constraints on PAMS Project with respect to GHD Report</t>
  </si>
  <si>
    <t>Info dates and all forms that name was placed on in the year 2012</t>
  </si>
  <si>
    <t>Addario</t>
  </si>
  <si>
    <t>Copy of drivers record for DL #19054362 for Richard T. Addario</t>
  </si>
  <si>
    <t>McNally</t>
  </si>
  <si>
    <t>Farell &amp; Resinger, LLC</t>
  </si>
  <si>
    <t xml:space="preserve">Documents regarding DBE certification of WMCC, Inc. </t>
  </si>
  <si>
    <t>Highway occupancy permit applications and supplemental materials, for properties</t>
  </si>
  <si>
    <t>King</t>
  </si>
  <si>
    <t>Graves Dougherty Hearon &amp; Moody</t>
  </si>
  <si>
    <t>Documents related and records relating to the Mehoophany Wind Farm</t>
  </si>
  <si>
    <t>Doulis</t>
  </si>
  <si>
    <t>McCormick Taylor</t>
  </si>
  <si>
    <t>PennDOT's right of way manual</t>
  </si>
  <si>
    <t>Linder</t>
  </si>
  <si>
    <t>Law Offices of Eric J. Linder</t>
  </si>
  <si>
    <t>Driver's License Jaun Centeno</t>
  </si>
  <si>
    <t>Hagen</t>
  </si>
  <si>
    <t>Berich</t>
  </si>
  <si>
    <t xml:space="preserve">Road conditions I-276 </t>
  </si>
  <si>
    <t>Wages of workers in Monroe &amp; Pike Counties</t>
  </si>
  <si>
    <t>Row &amp; Let dates</t>
  </si>
  <si>
    <t>Speed Limit Question</t>
  </si>
  <si>
    <t>Time Schedule for previous RTKL 5386 Traffic Signal plan</t>
  </si>
  <si>
    <t>Colliers International</t>
  </si>
  <si>
    <t>Traffic Study for Lower Macungie Township</t>
  </si>
  <si>
    <t>Musgrave</t>
  </si>
  <si>
    <t>MuckRock News</t>
  </si>
  <si>
    <t>Numbe of personalized plate number apps that were regjected in 2013</t>
  </si>
  <si>
    <t xml:space="preserve">Signature forged and application </t>
  </si>
  <si>
    <t xml:space="preserve">Copies of Jefferson Hills Borough's app for Pa aggressive driving enforcement </t>
  </si>
  <si>
    <t xml:space="preserve">Row &amp; Let dates for 209/115 Intersection Improvements Phase 2 </t>
  </si>
  <si>
    <t>Villari, Lentz, &amp; Lynam LLC</t>
  </si>
  <si>
    <t>Tag Visual Media</t>
  </si>
  <si>
    <t>Rosenburg</t>
  </si>
  <si>
    <t>Stark &amp; Stark</t>
  </si>
  <si>
    <t>Repair records, work orders, contracts, site inspectins, etc. effecting Route 534</t>
  </si>
  <si>
    <t>Minick</t>
  </si>
  <si>
    <t>Driveway Permit off of RT 56 half a mile from Apollo Ridge High School</t>
  </si>
  <si>
    <t>Jefferson Hills Bough, Allegheny County, copies of crash report</t>
  </si>
  <si>
    <t>List of debtors who failed to pay  PennDOT monies owed written off as uncollectable</t>
  </si>
  <si>
    <t>Schultz</t>
  </si>
  <si>
    <t xml:space="preserve">Bridges in McKean county that have been under bridge violation </t>
  </si>
  <si>
    <t>Windish</t>
  </si>
  <si>
    <t>Leonard A. Windish, P.C.</t>
  </si>
  <si>
    <t>Payment issued to the Department of Transportation</t>
  </si>
  <si>
    <t>All documents submitted or issued by PennDOT for 67 PS Ch 457</t>
  </si>
  <si>
    <t>Zoning - Info</t>
  </si>
  <si>
    <t>Current or up and coming road projects on Eagleville Road (4006)</t>
  </si>
  <si>
    <t>Feller</t>
  </si>
  <si>
    <t>Construction Agency (CAP)</t>
  </si>
  <si>
    <t>Any/all bid packages pertaining to the reconstruction &amp; widening of I-95</t>
  </si>
  <si>
    <t>Jay Fulkroad &amp; Sons, Inc.</t>
  </si>
  <si>
    <t>All project records that were kept as part of the project knows as ECMS #92530</t>
  </si>
  <si>
    <t>Glanville</t>
  </si>
  <si>
    <t>Liberty Mutual Staff Counsel</t>
  </si>
  <si>
    <t>Rules regarding mopeds being operated in travel lane vs. bike lanes</t>
  </si>
  <si>
    <t>Kostalec</t>
  </si>
  <si>
    <t>Noble</t>
  </si>
  <si>
    <t>Ferraraccio &amp; Noble</t>
  </si>
  <si>
    <t>Copies of records pertaining to Scott McCartney and his work in Greenwood Twp</t>
  </si>
  <si>
    <t>PennDOT Strike Off Letter 430-92-70</t>
  </si>
  <si>
    <t>Feeney</t>
  </si>
  <si>
    <t>Feeney &amp; Gurwitz</t>
  </si>
  <si>
    <t>Copy of the current Reporting Network Client intake form. DL-310</t>
  </si>
  <si>
    <t>Complete accident history of Route 0382, Lewisberry Road and York Road</t>
  </si>
  <si>
    <t>Mike's request</t>
  </si>
  <si>
    <t>Mary Beth's request</t>
  </si>
  <si>
    <t>David's request</t>
  </si>
  <si>
    <t>Extension letter sent</t>
  </si>
  <si>
    <t>Howell</t>
  </si>
  <si>
    <t>Copy of phone conversations that took place at the end of October 2013</t>
  </si>
  <si>
    <t>Brouse</t>
  </si>
  <si>
    <t>List of companies that paid the fees for the special permits and what they paid</t>
  </si>
  <si>
    <t>Roberts</t>
  </si>
  <si>
    <t>Copies of all proposals in response to Pavement Asset Management System</t>
  </si>
  <si>
    <t>Caruso</t>
  </si>
  <si>
    <t>Certified payroll on the bridge project on SR 18 in Clark Burrow, Mercer County</t>
  </si>
  <si>
    <t>Atlee Hall</t>
  </si>
  <si>
    <t>Copies of claims of property damage, reports regarding the effectiveness</t>
  </si>
  <si>
    <t>Peers</t>
  </si>
  <si>
    <t>Breakdown of registrations with the vehicle type and the age of the vehicle in years</t>
  </si>
  <si>
    <t>Traffic &amp; Engineering Study</t>
  </si>
  <si>
    <t>RG Steel</t>
  </si>
  <si>
    <t>Jackson</t>
  </si>
  <si>
    <t>Robins</t>
  </si>
  <si>
    <t>Brennan Robins &amp; Daley</t>
  </si>
  <si>
    <t>Benson</t>
  </si>
  <si>
    <t>Phone recording</t>
  </si>
  <si>
    <t>Provide Minimal Use Driveway (MUD) for SR 0021 0440/2131</t>
  </si>
  <si>
    <t>Traffic light seq, Ohio Rvr Blvd &amp; McKees Rocks Brg,  Allegheny Cty</t>
  </si>
  <si>
    <t>Appraisal for property lcoated at 106 Center Ave New Stanton Westmoreland Co. PA</t>
  </si>
  <si>
    <t>Barosh</t>
  </si>
  <si>
    <t>Low</t>
  </si>
  <si>
    <t>Driver record</t>
  </si>
  <si>
    <t>Herr &amp; Low, P.C.</t>
  </si>
  <si>
    <t>Crash history for the intersection of Springville/Schoenick Ephrata Twp., Lancaster Co.</t>
  </si>
  <si>
    <t>Biersdorf Associates</t>
  </si>
  <si>
    <t>ROW Plans</t>
  </si>
  <si>
    <t>6/23/204</t>
  </si>
  <si>
    <t>Student</t>
  </si>
  <si>
    <t>Correspondence between Auditor General &amp; PennDOT</t>
  </si>
  <si>
    <t>Scolforo</t>
  </si>
  <si>
    <t>Associated Press</t>
  </si>
  <si>
    <t>Bid results herbicide spraying on guide rails</t>
  </si>
  <si>
    <t>Row 200 Fairfield Ln&amp;SR422</t>
  </si>
  <si>
    <t>Engineering extracts for RTKL #xxx</t>
  </si>
  <si>
    <t>Notice that Discovery documents not received</t>
  </si>
  <si>
    <t>Road closures, etc. 2/14/14 Wyoming Cty</t>
  </si>
  <si>
    <t>Line item bid prices tree service contracts 2013</t>
  </si>
  <si>
    <t>Court term, #, county, final disposition Foot Locker</t>
  </si>
  <si>
    <t>Minutes 2/12/14 Blair Cty meeting</t>
  </si>
  <si>
    <t>Hellam Twp equipment purchased with Liquid Fuels Tax 1988-2000</t>
  </si>
  <si>
    <t>Various info re: ROW property below   I-95&amp;E Oregon Av</t>
  </si>
  <si>
    <t>Info, regulations re: tow truck drivers and companies</t>
  </si>
  <si>
    <t>Records for work on Wright Hill Rd., SR87 Folks TWP</t>
  </si>
  <si>
    <t>Records re: guiderail endcaps manufactured by Trinity</t>
  </si>
  <si>
    <t>Traffic study completed by Ganett Fleming sometime around 2010</t>
  </si>
  <si>
    <t>DVS</t>
  </si>
  <si>
    <t>Qualified Companies for bridge inspections</t>
  </si>
  <si>
    <t>Trimble Navigation LTD</t>
  </si>
  <si>
    <t>Accident History</t>
  </si>
  <si>
    <t>Traffic Study</t>
  </si>
  <si>
    <t>Sykes</t>
  </si>
  <si>
    <t>Watson Bowman ACME Corp</t>
  </si>
  <si>
    <t>69070 Allegheny 11" X 17" 28587 Allegheny 11" X 17"</t>
  </si>
  <si>
    <t>5509</t>
  </si>
  <si>
    <t>Patel</t>
  </si>
  <si>
    <t>Payment bond issued to the Department of Transportation</t>
  </si>
  <si>
    <t>Bhatar Patel</t>
  </si>
  <si>
    <t>Stormwater connection permit to SR 309</t>
  </si>
  <si>
    <t>Handicap placard unredacted</t>
  </si>
  <si>
    <t>Authorization of current speed limit; report of last 2 upgrades, SR51 Allegh Cty</t>
  </si>
  <si>
    <t>Original IFB/RFP, vendor subms, contrs, Pos, invs, #4300330057</t>
  </si>
  <si>
    <t>Jensen</t>
  </si>
  <si>
    <t>5510</t>
  </si>
  <si>
    <t>Kennaday</t>
  </si>
  <si>
    <t>Turner Padget Graham &amp; Laney</t>
  </si>
  <si>
    <t>O'Neill</t>
  </si>
  <si>
    <t>Thomas Thomas &amp; Hafer</t>
  </si>
  <si>
    <t>MV Inspections at Muldoon's Custom Service</t>
  </si>
  <si>
    <t>Traffic signal status, history, SR 6&amp;SR407 Lackawanna Cty</t>
  </si>
  <si>
    <t>Driscoll</t>
  </si>
  <si>
    <t>Doherty</t>
  </si>
  <si>
    <t>Deasey Mahoney Valentini</t>
  </si>
  <si>
    <t>Rapps Dam Road Covered Bridge East Pikeland Twp Chester County</t>
  </si>
  <si>
    <t>Six mile resurface SR 220 ( albany twp to Monroeton) in Jul - Nov 2012</t>
  </si>
  <si>
    <t>Santik</t>
  </si>
  <si>
    <t>T &amp; W Systems, Inc.</t>
  </si>
  <si>
    <t>Nypaver</t>
  </si>
  <si>
    <t>Attorney At Law, LLC</t>
  </si>
  <si>
    <t>I-81 Franklin County crash 09-25-2010</t>
  </si>
  <si>
    <t>Policies and communication re: license plates misassigned</t>
  </si>
  <si>
    <t>Brogan</t>
  </si>
  <si>
    <t>SCI Bennertown</t>
  </si>
  <si>
    <t>Court docket &amp; citations records</t>
  </si>
  <si>
    <t>Serafini</t>
  </si>
  <si>
    <t>Accident reportsfrom 2000 - present SR382 &amp; York Road</t>
  </si>
  <si>
    <t>Special Hauling Permit Dime/State Rd.</t>
  </si>
  <si>
    <t>The Claims Center LLC</t>
  </si>
  <si>
    <t>Process for deeming salvage vehicle</t>
  </si>
  <si>
    <t>Upgades to SR382 &amp; York Road</t>
  </si>
  <si>
    <t xml:space="preserve">Cassaro </t>
  </si>
  <si>
    <t>College majors for ESTI's in all District offices</t>
  </si>
  <si>
    <t>Watters</t>
  </si>
  <si>
    <t>Gordon</t>
  </si>
  <si>
    <t>Bid results for counties for Outside Rented Equipmnt Program ITQ 2210-01</t>
  </si>
  <si>
    <t>Fletcher</t>
  </si>
  <si>
    <t>Aboagye</t>
  </si>
  <si>
    <t>Mandel</t>
  </si>
  <si>
    <t>State owned vehicles - Fuel used</t>
  </si>
  <si>
    <t>Spreha</t>
  </si>
  <si>
    <t>Wagner &amp; Spreha</t>
  </si>
  <si>
    <t>Accident history SR322 from Dauphin Borough to Front St. exit</t>
  </si>
  <si>
    <t>Crash history for intersection of Bucknoll Road / Holly Tree Road Manheim Penn Twp Lancaster Co</t>
  </si>
  <si>
    <t>Leyden</t>
  </si>
  <si>
    <t>Swanson, Martin &amp; Bell, LLP</t>
  </si>
  <si>
    <t>Ask to have accident locations for RTKL request 5505  ouside the RTKL</t>
  </si>
  <si>
    <t>Kronish</t>
  </si>
  <si>
    <t>Robert J. Trobe, Corp.</t>
  </si>
  <si>
    <t>DL History for Frederick Ackerman</t>
  </si>
  <si>
    <t>Video from SR 22 and Fullerton Ave on 5/28/2014</t>
  </si>
  <si>
    <t>Copy of request and response letters from 1/18/2011 to 6/10/2014</t>
  </si>
  <si>
    <t>Griffith</t>
  </si>
  <si>
    <t>Shared Ride program funded in part by federal Older Americans Act</t>
  </si>
  <si>
    <t>Miller</t>
  </si>
  <si>
    <t>Packette</t>
  </si>
  <si>
    <t>Copy of PennDOT work order # 50513450</t>
  </si>
  <si>
    <t>Roadside activity reports route 873 August 2012 - December 31, 2013</t>
  </si>
  <si>
    <t>Speed survey/traffic study/engineering survry for Mall BLV, Buckhorn PA</t>
  </si>
  <si>
    <t>Speed permit #844, map of relevant SR sections</t>
  </si>
  <si>
    <t>Biersdorf and Associates</t>
  </si>
  <si>
    <t xml:space="preserve">Right of Way and let Dates for four locations: Reidsburg / Goheenville/SGL 95 / Rte 228 </t>
  </si>
  <si>
    <t>MacDonald</t>
  </si>
  <si>
    <t>Safety Research Strategies, Inc.</t>
  </si>
  <si>
    <t>Communications and performance re: ET-Plus guardarail end terminals 1999-present</t>
  </si>
  <si>
    <t>McAleese</t>
  </si>
  <si>
    <t>McCarther &amp; English</t>
  </si>
  <si>
    <t>All records relating to the property located at: 1225 West Leesport Road Leesport PA 19533</t>
  </si>
  <si>
    <t>Hopson</t>
  </si>
  <si>
    <t>General Sewer Service Inc</t>
  </si>
  <si>
    <t>Rice</t>
  </si>
  <si>
    <t>Saneck</t>
  </si>
  <si>
    <t>Status of Phoenixville Spur, status of property, plan to build, how to obtain plan</t>
  </si>
  <si>
    <t>Naifeh</t>
  </si>
  <si>
    <t>DEMOS</t>
  </si>
  <si>
    <t>Greenburg</t>
  </si>
  <si>
    <t>Kane &amp; Silverman</t>
  </si>
  <si>
    <t>Conway</t>
  </si>
  <si>
    <t>DL Information for Thomas Hernandez</t>
  </si>
  <si>
    <t>Cook</t>
  </si>
  <si>
    <t>Various voter registration, motor voter records</t>
  </si>
  <si>
    <t>Foreman</t>
  </si>
  <si>
    <t>Penn-Traford Star/Trib Total Media</t>
  </si>
  <si>
    <t>Right of Way and let Dates for four locations in District 6</t>
  </si>
  <si>
    <t>Penn Tex Ventures, LLC</t>
  </si>
  <si>
    <t>HOP for 225 Allegheny Boulevard - Brookville, PA 15825</t>
  </si>
  <si>
    <t>ROW plans for SR4017 &amp; SR0030</t>
  </si>
  <si>
    <t>Maimtenance records for traffic signal in Media PA</t>
  </si>
  <si>
    <t>Home Address for Maurice Anton Williams</t>
  </si>
  <si>
    <t>Bonding Company for Utility Line Clearence</t>
  </si>
  <si>
    <t>Newbold</t>
  </si>
  <si>
    <t xml:space="preserve">Safety, Agriculture, </t>
  </si>
  <si>
    <t>Jock</t>
  </si>
  <si>
    <t>Vehicle Code and list of commercial driver schools</t>
  </si>
  <si>
    <t>PA 41 Gap Newport Pike Bridges over Valley Creek and Officers Run</t>
  </si>
  <si>
    <t>Brock</t>
  </si>
  <si>
    <t>Anselmo</t>
  </si>
  <si>
    <t>public meeting minutes from Blair Creek Project Mertztown PA Berks County</t>
  </si>
  <si>
    <t>ULC has not paid invoice to The Rees Company; how do they get payment</t>
  </si>
  <si>
    <t>Complaints about operations, complaints etc. about misassigned license plates</t>
  </si>
  <si>
    <t>20th Day</t>
  </si>
  <si>
    <t>McGill</t>
  </si>
  <si>
    <t>liquid fuel funds for Pottstown</t>
  </si>
  <si>
    <t>MUD locations  in Washington Twp, Greene Co. PA</t>
  </si>
  <si>
    <t>Mescolotto</t>
  </si>
  <si>
    <t>Beer</t>
  </si>
  <si>
    <t>liquid fuel funds for Mt Lebanon</t>
  </si>
  <si>
    <t>Fuehrer</t>
  </si>
  <si>
    <t>Hydro Tech Services, Inc.</t>
  </si>
  <si>
    <t>ITQ 2210-01 Water Pump</t>
  </si>
  <si>
    <t>Question about registration - Not a RTKL request for records</t>
  </si>
  <si>
    <t>Moeller</t>
  </si>
  <si>
    <t>YP/Media Consultant</t>
  </si>
  <si>
    <t>Question about vehicle registrations - if they are public records?</t>
  </si>
  <si>
    <t>Pittsburgh Post-Gazette</t>
  </si>
  <si>
    <t>Radar speed signs data 2012 -2013-2014</t>
  </si>
  <si>
    <t>Special Hauling Permit Mehoopany Wind Project</t>
  </si>
  <si>
    <t>Deighton Consulting Group</t>
  </si>
  <si>
    <t>Bid tabulations for 4 districts - water pumps and sewer work</t>
  </si>
  <si>
    <t>Scott</t>
  </si>
  <si>
    <t>City of Chester</t>
  </si>
  <si>
    <t>Copies of payments submitted by Conrail to PennDOT</t>
  </si>
  <si>
    <t>Fulkroad</t>
  </si>
  <si>
    <t>Jay Fulkroad &amp; sons, Inc</t>
  </si>
  <si>
    <t>Records for Project ECMS #4722</t>
  </si>
  <si>
    <t>Melvin Claim Service</t>
  </si>
  <si>
    <t>Maintenance records Sullivan Trl &amp; Clearview Dr</t>
  </si>
  <si>
    <t>Benjamin</t>
  </si>
  <si>
    <t>Orechovsky</t>
  </si>
  <si>
    <t>Eagle McClure Hose Co.</t>
  </si>
  <si>
    <t>Contract for Keyser Avenue Project in District 4</t>
  </si>
  <si>
    <t xml:space="preserve">Uility Line Clearence nonpayment </t>
  </si>
  <si>
    <t xml:space="preserve">ROW Plans for projests - 17622 - 63493 - 48193 - 13606 - 17816 </t>
  </si>
  <si>
    <t xml:space="preserve">Bridges in Liberty Township over Portage Creek </t>
  </si>
  <si>
    <t>Herald Standard</t>
  </si>
  <si>
    <t>Insurance information for a Pa vechicle involved in an accident</t>
  </si>
  <si>
    <t>Construction Agency Professionals (CAP)</t>
  </si>
  <si>
    <t>Bid packages for Tidal Schuylkill Greenway Project for 5 bidders</t>
  </si>
  <si>
    <t>Gauthier</t>
  </si>
  <si>
    <t>Falcon Research</t>
  </si>
  <si>
    <t>Complaints/accidents/investigations for vehicles relating to Polaris</t>
  </si>
  <si>
    <t>7/9/201</t>
  </si>
  <si>
    <t>Rettew</t>
  </si>
  <si>
    <t>HOPs in Dallas Borough &amp; Township</t>
  </si>
  <si>
    <t>Vehicle accident involving daughter, wants unredacted accident report</t>
  </si>
  <si>
    <t>Equipment numbers beginning with "P" and corresponding equip</t>
  </si>
  <si>
    <t>Shank</t>
  </si>
  <si>
    <t>National Resources Defense Council</t>
  </si>
  <si>
    <t>ROW plans for 25513 Home railroad bridge</t>
  </si>
  <si>
    <t>Jacoby</t>
  </si>
  <si>
    <t>Duane Morris LLP</t>
  </si>
  <si>
    <t>Construction plan for Shackamaxon / marlboro streets known as ECMS 83640</t>
  </si>
  <si>
    <t>Perrotta</t>
  </si>
  <si>
    <t xml:space="preserve">Project PA 359926 ; bid packages for Trail at cynwyd Station project </t>
  </si>
  <si>
    <t>Project 14675 chester valler trail phase 2 project</t>
  </si>
  <si>
    <t>Mumma</t>
  </si>
  <si>
    <t>Twardowski</t>
  </si>
  <si>
    <t>Correspondence 1999-present re James S, Donna L. Szumlanski</t>
  </si>
  <si>
    <t>ROW plans, 94603, 57921</t>
  </si>
  <si>
    <t>Permit for road closure week of 7/1/14, Pine Forge Rd, Berks County</t>
  </si>
  <si>
    <t xml:space="preserve">Current SR number for all LRs </t>
  </si>
  <si>
    <t>Cilli &amp; Perrotta</t>
  </si>
  <si>
    <t>McCallin</t>
  </si>
  <si>
    <t>Bid packages for Project 13337 Bridge replacement</t>
  </si>
  <si>
    <t>Crash date - CRN# at intersection of Burnside Ave - Marshall St.</t>
  </si>
  <si>
    <t>TIP - Transportation Improvement Plan for Potential Shaeffer Road Roundabout</t>
  </si>
  <si>
    <t>Labate</t>
  </si>
  <si>
    <t>Wal-Mart</t>
  </si>
  <si>
    <t>Mitsakos</t>
  </si>
  <si>
    <t>Munley Law</t>
  </si>
  <si>
    <t>Roadwork on Route 315 in Pittston Township near 81 south and Wal-Mart</t>
  </si>
  <si>
    <t>Kaplin Stewart</t>
  </si>
  <si>
    <t>Davison</t>
  </si>
  <si>
    <t>Briscoe</t>
  </si>
  <si>
    <t>Zoning Info, Inc.</t>
  </si>
  <si>
    <t>Driver record, including hearing</t>
  </si>
  <si>
    <t>Construction/Road work to 400 S. State Road, Marple PA</t>
  </si>
  <si>
    <t>Flynn</t>
  </si>
  <si>
    <t>Weidman</t>
  </si>
  <si>
    <t>Arrow Land Solutions, LLC</t>
  </si>
  <si>
    <t>Speed Limit Permit</t>
  </si>
  <si>
    <t>Title for motor vehicle</t>
  </si>
  <si>
    <t>DBE complaints</t>
  </si>
  <si>
    <t>Brennan</t>
  </si>
  <si>
    <t>Brennan Law Office</t>
  </si>
  <si>
    <t>Bid packages for Project 84086 IUS1 over PA213 Improvements project</t>
  </si>
  <si>
    <t>Application &amp; Permit renewals other documents for outdoor advertising signs 50069 &amp; 50451</t>
  </si>
  <si>
    <t>Steinmeier</t>
  </si>
  <si>
    <t>District Council 21</t>
  </si>
  <si>
    <t>Certified payroll for Spartan Contracting for Project 98187 in Dauphin County</t>
  </si>
  <si>
    <t>Certified payroll for A-1 Industrial   for Project 81006 in Lebanon / Lancaster Counties</t>
  </si>
  <si>
    <t>Orie</t>
  </si>
  <si>
    <t>Orie LLC</t>
  </si>
  <si>
    <t>Siek</t>
  </si>
  <si>
    <t>2014 roadside activity reports for Route 873 &amp; crew daily project time record</t>
  </si>
  <si>
    <t>On-line location of PennDOT 2013-2014 Winter Maintenance Guide</t>
  </si>
  <si>
    <t>Material used, distribution, by whom 11/13-4/3/13 SR 2002, Somerset County</t>
  </si>
  <si>
    <t xml:space="preserve">Delong </t>
  </si>
  <si>
    <t>Adams Outdoor Advertising</t>
  </si>
  <si>
    <t>Information pertainin to signs and billboards, parcel # 01-001-031, Dauphin County</t>
  </si>
  <si>
    <t>Zucker</t>
  </si>
  <si>
    <t>Korth</t>
  </si>
  <si>
    <t>KCI Technologies</t>
  </si>
  <si>
    <t>Top 2013 consultants; 2012 and future expend. for consultants</t>
  </si>
  <si>
    <t>Schmitt</t>
  </si>
  <si>
    <t>Land Grant Surveyors</t>
  </si>
  <si>
    <t>HOP plan set east of SR 0074 Seg 0570 Offset 3035 Pauline Dr, York County</t>
  </si>
  <si>
    <t>Padula</t>
  </si>
  <si>
    <t>Design plans, agreements, HOPs, Maris report,crash repots for Route 347</t>
  </si>
  <si>
    <t>RTKL Logs from 01/18/2014 to present</t>
  </si>
  <si>
    <t>Orlonski</t>
  </si>
  <si>
    <t>Claims for SR611 in Monroe County</t>
  </si>
  <si>
    <t>Polish Government request for title information</t>
  </si>
  <si>
    <t>RT 248 &amp; RT 145 Maintenance and roadwork, speed limit signs,</t>
  </si>
  <si>
    <t>Offices of Perry J. Zucker</t>
  </si>
  <si>
    <t>Mende</t>
  </si>
  <si>
    <t>Kelly</t>
  </si>
  <si>
    <t>Hazimihalis</t>
  </si>
  <si>
    <t>Contact information for subcontractor DBI</t>
  </si>
  <si>
    <t>Ownership of a tree at 2944 Haverford Rd., Ardmore</t>
  </si>
  <si>
    <t>Berkshire Hathaway</t>
  </si>
  <si>
    <t>Marin</t>
  </si>
  <si>
    <t>Records of stolen metal goods from public transit properties in Philadelphia</t>
  </si>
  <si>
    <t>Gaetz</t>
  </si>
  <si>
    <t>Asbury</t>
  </si>
  <si>
    <t>Stevens</t>
  </si>
  <si>
    <t>Herbicides accord in District 5</t>
  </si>
  <si>
    <t>Costs for painting / maintaining lane markers on roads past, present, future</t>
  </si>
  <si>
    <t>Copy of contracts in 2013 to Mele &amp; Mele&amp; Sons</t>
  </si>
  <si>
    <t>Correspondence between PennDOT &amp; Uniontown  3/28/14</t>
  </si>
  <si>
    <t>The Gateway Engineers</t>
  </si>
  <si>
    <t>Keefe, Anchors &amp; Gordon</t>
  </si>
  <si>
    <t>HOP, inspection, correspondence, drainage records Trinity Pt. Devt., Clarion Cty</t>
  </si>
  <si>
    <t>ESI re Trinity React 350 Guard-Rail Systems</t>
  </si>
  <si>
    <t>Any files for construction, maintenance, and repair between SR 252 and Westlakes Drive</t>
  </si>
  <si>
    <t>Copy of HOP 992894 issued by PennDOT on 5-12-2005</t>
  </si>
  <si>
    <t>Lotz</t>
  </si>
  <si>
    <t>Pingel</t>
  </si>
  <si>
    <t>Plans/drawings for Shady Lane Clarks Summit PA. Natural Gas lines</t>
  </si>
  <si>
    <t>Weber</t>
  </si>
  <si>
    <t>All records since Dec 2013 for roundabout for SR 320 in Borough ofSwarthmore</t>
  </si>
  <si>
    <t>A copy of the RTK request for ECMS project 98187</t>
  </si>
  <si>
    <t>Mitchell</t>
  </si>
  <si>
    <t>Patton</t>
  </si>
  <si>
    <t>Provide Status Update or Award structural Inspection - Bridge Scour Evaluation - Due 5/22/14</t>
  </si>
  <si>
    <t>Sebring &amp; Assoc.</t>
  </si>
  <si>
    <t>Documentation for VIN # XXX, Plate # XXX held valid PA registration card as of 5/ 16/ 14</t>
  </si>
  <si>
    <t>Deley</t>
  </si>
  <si>
    <t>Ironworkers local 207</t>
  </si>
  <si>
    <t>Pearson</t>
  </si>
  <si>
    <t>Hydrologic/hydraulic calculations/reports for SR 68 wideneing</t>
  </si>
  <si>
    <t xml:space="preserve">DeLong </t>
  </si>
  <si>
    <t>Requesting info for permit 05-0610 at parcel F8 19A5 0626 at 6615 Sullivan Trail Wind Gap PA</t>
  </si>
  <si>
    <t>Mekis Construction certified payroll</t>
  </si>
  <si>
    <t>Any and all Right to Know information</t>
  </si>
  <si>
    <t>ROW and future ROW from Trexlertown Rd. to Weilers Rd. Trexlertown PA</t>
  </si>
  <si>
    <t>ITQs for Cleaner swers</t>
  </si>
  <si>
    <t>HOP No. 560777 Bella Vista Drive</t>
  </si>
  <si>
    <t>Heath</t>
  </si>
  <si>
    <t>Winning Bid pump Stations</t>
  </si>
  <si>
    <t>Kurens</t>
  </si>
  <si>
    <t>Name &amp; address for a driver's lic</t>
  </si>
  <si>
    <t xml:space="preserve">Project records for ECMS project #6827 Emails, Inspections, written Correspond, </t>
  </si>
  <si>
    <t>Hawkins</t>
  </si>
  <si>
    <t xml:space="preserve">Permits for sign #50069 and 50451 </t>
  </si>
  <si>
    <t>Any &amp; all documents relating to rail grade crossing 592855G</t>
  </si>
  <si>
    <t>Watler</t>
  </si>
  <si>
    <t>Recording of phone call and explanation of fee amount discrepancy</t>
  </si>
  <si>
    <t>A phone number to contact PennDOT</t>
  </si>
  <si>
    <t>Fosselman</t>
  </si>
  <si>
    <t>Lower Macungie Township</t>
  </si>
  <si>
    <t>Reilly</t>
  </si>
  <si>
    <t>Brookside Road meet the rqmt for a brake retarder prohibition in residential areas</t>
  </si>
  <si>
    <t xml:space="preserve">Herbicide &amp; Vegitation control expenses </t>
  </si>
  <si>
    <t>Number of vehicle accidents in Warrensvile for last five years</t>
  </si>
  <si>
    <t>Wolukis</t>
  </si>
  <si>
    <t>Gibbs</t>
  </si>
  <si>
    <t>Contract SR30&amp;441, Columbia Borough</t>
  </si>
  <si>
    <t>Hathaway</t>
  </si>
  <si>
    <t>Izotic</t>
  </si>
  <si>
    <t>How can I request a temporary no parking sign</t>
  </si>
  <si>
    <t>Taxi overcharge</t>
  </si>
  <si>
    <t>Letter or report for PA driver license</t>
  </si>
  <si>
    <t>Police report for collision on 9 /25/ 2008</t>
  </si>
  <si>
    <t>Truck density on I-81 corridor</t>
  </si>
  <si>
    <t>Issacs</t>
  </si>
  <si>
    <t xml:space="preserve">Stonefield Engineering &amp; </t>
  </si>
  <si>
    <t>Roadway profile, drainage maps, utilities maps for 1106 West Lincoln Highway Valley Twp Chester County</t>
  </si>
  <si>
    <t>Motel</t>
  </si>
  <si>
    <t>Motor vehicle insurance coverage for PA state owned vehicle</t>
  </si>
  <si>
    <t>Marquis</t>
  </si>
  <si>
    <t>Application &amp; Permit renewals other documents for outdoor advertising signs 50714 &amp; PPL 43320</t>
  </si>
  <si>
    <t>PUB 113</t>
  </si>
  <si>
    <t>Motel Law Office LLC</t>
  </si>
  <si>
    <t>5668</t>
  </si>
  <si>
    <t>Biersdorf &amp; Assc.</t>
  </si>
  <si>
    <t>ROW Plans for AP981 at Kennamental - Highway Restoration</t>
  </si>
  <si>
    <t>Appeal</t>
  </si>
  <si>
    <t>5669</t>
  </si>
  <si>
    <t>Gaffney</t>
  </si>
  <si>
    <t>Sherred</t>
  </si>
  <si>
    <t>Herron</t>
  </si>
  <si>
    <t>Achampong</t>
  </si>
  <si>
    <t>Denke</t>
  </si>
  <si>
    <t>Quandel Construction Group</t>
  </si>
  <si>
    <t>Past years pricing for anti skid as well as tonnage</t>
  </si>
  <si>
    <t>Payroll certifications for ECMS 8212</t>
  </si>
  <si>
    <t>Garza</t>
  </si>
  <si>
    <t>Concordville Town Centre road projects that could affect Right of Way</t>
  </si>
  <si>
    <t>MUD for Cambria County</t>
  </si>
  <si>
    <t>Crash/accident history SR 61 &amp; SR 2020, Northumberland County</t>
  </si>
  <si>
    <t xml:space="preserve">Melvin Claim Service </t>
  </si>
  <si>
    <t>Crash stats 5 years SR 896 &amp; SR 2009</t>
  </si>
  <si>
    <t>Payment performance bond Plum Contracting SR 28 sec 164</t>
  </si>
  <si>
    <t>Call recording between 7/14, 7/18 re pending DL suspension</t>
  </si>
  <si>
    <t>Wisconsin option on vehicle fleet management app</t>
  </si>
  <si>
    <t>TDS Telecom</t>
  </si>
  <si>
    <t>Questions and comments re spaying Baldy Hill Rd, Berks Cty</t>
  </si>
  <si>
    <t>Ommundsen</t>
  </si>
  <si>
    <t>Troese</t>
  </si>
  <si>
    <t>Law Office of John P. Troese</t>
  </si>
  <si>
    <t>Name of Contractor for the 2013 - 2014 plowing contract for I-476 to PA turnpike</t>
  </si>
  <si>
    <t>Bid results for 61000373</t>
  </si>
  <si>
    <t>Various records re 407 S 5th Av, Clarion</t>
  </si>
  <si>
    <t>Eldridge</t>
  </si>
  <si>
    <t>Foti</t>
  </si>
  <si>
    <t>Garrity Graham Murphy Garofalo</t>
  </si>
  <si>
    <t>Driver's License Form DL - 161C</t>
  </si>
  <si>
    <t>Traffic violations in PA by a NY resident Jungkyo Shin</t>
  </si>
  <si>
    <t>Condemnation plans for 250 Mt. Lebanon Blvd, Castle Shannon, PA</t>
  </si>
  <si>
    <t xml:space="preserve">Planned road projects for 2121 Noblestown Rd., Pittsburgh </t>
  </si>
  <si>
    <t>Muller</t>
  </si>
  <si>
    <t>Rhein-Neckar-Kreis</t>
  </si>
  <si>
    <t>German request to see if they have a valid title</t>
  </si>
  <si>
    <t>ROW plans for projects 80054 &amp; 69909</t>
  </si>
  <si>
    <t>Jonas</t>
  </si>
  <si>
    <t>Reviews of TIS for McKee/Vineyard</t>
  </si>
  <si>
    <t>McCune</t>
  </si>
  <si>
    <t xml:space="preserve">Real Estate acquisiton payments </t>
  </si>
  <si>
    <t>Zervanos</t>
  </si>
  <si>
    <t>F. Kirk Adams &amp; Associates</t>
  </si>
  <si>
    <t>Gaughan</t>
  </si>
  <si>
    <t>Richlin</t>
  </si>
  <si>
    <t>Driver license history for Naavah Wood</t>
  </si>
  <si>
    <t>HOP for 7478 Rt 220 Dushore PA 18614</t>
  </si>
  <si>
    <t>Ringdale Gas</t>
  </si>
  <si>
    <t>Access to proposed ROW for Rt 22 in Allentown</t>
  </si>
  <si>
    <t>Eastburn and Gray, PC</t>
  </si>
  <si>
    <t>Cafaro</t>
  </si>
  <si>
    <t>Baummetellus</t>
  </si>
  <si>
    <t>Gary's request</t>
  </si>
  <si>
    <t>Application and permits for Outdoor Advertising Signs #50714</t>
  </si>
  <si>
    <t>Spaid</t>
  </si>
  <si>
    <t>Inspect document granting approval for Coalport to engineer dangerous conditions</t>
  </si>
  <si>
    <t>Bid results for all bidders for Philadelphia County</t>
  </si>
  <si>
    <t xml:space="preserve">Detailed copy of all the final line item quotes for winning bid for 5 PennDOT pump stations </t>
  </si>
  <si>
    <t>Krawitz</t>
  </si>
  <si>
    <t>Parker</t>
  </si>
  <si>
    <t>McGee</t>
  </si>
  <si>
    <t>Clark</t>
  </si>
  <si>
    <t>Engineering Traffic Study, speed limit results, SR1001, Bedford County</t>
  </si>
  <si>
    <t>Clark's Recycling Inc.</t>
  </si>
  <si>
    <t>When lane painting Maple&amp;Susquehanna, Roslyn; before&amp;after photos</t>
  </si>
  <si>
    <t>Grant apps Reading Blue Mtn&amp;Northern RR and Horsehead Industries</t>
  </si>
  <si>
    <t>ROW plans 88768, 88767</t>
  </si>
  <si>
    <t>Records for repair, erection, or re-erection of signage on I-476 Delaware County</t>
  </si>
  <si>
    <t>Plans for 7 projects</t>
  </si>
  <si>
    <t>Various questions RE traffic study Burnside&amp;Marshall, West Norriton</t>
  </si>
  <si>
    <t>Complaint behind 7/25/14 Evans letter to Keiser</t>
  </si>
  <si>
    <t>Names of projects awarded Morristown &amp; Erie RR</t>
  </si>
  <si>
    <t>Crash data S Poplar/E Hawthorne, Hazelton</t>
  </si>
  <si>
    <t>All records since 7/31/14, SR 320 Swarthmore</t>
  </si>
  <si>
    <t>Various records for 86046 Girard Point Bridge SR 95</t>
  </si>
  <si>
    <t>Truitt</t>
  </si>
  <si>
    <t>Thomas G. Sherwood, LLC</t>
  </si>
  <si>
    <t>Current address Mireille Lors</t>
  </si>
  <si>
    <t>I would like to know all the details of the Progess Ave / Walnut Street construction</t>
  </si>
  <si>
    <t>Popper</t>
  </si>
  <si>
    <t>Lienguard, Inc.</t>
  </si>
  <si>
    <t>Payment bond WRS Infr &amp; Env, 5th &amp; Chestnut bridge, Hamburg</t>
  </si>
  <si>
    <t>Letters, D-14-022XP, Concord Twp, Delaware Cty</t>
  </si>
  <si>
    <t>Will</t>
  </si>
  <si>
    <t>Megan E. Will Law Office</t>
  </si>
  <si>
    <t>ROW plans 85652</t>
  </si>
  <si>
    <t>ROW plans 92414</t>
  </si>
  <si>
    <t>Kerlik</t>
  </si>
  <si>
    <t>Rome</t>
  </si>
  <si>
    <t>Scarnati</t>
  </si>
  <si>
    <t>Strub</t>
  </si>
  <si>
    <t>Sternlieb</t>
  </si>
  <si>
    <t>Engineering/ traffic study for posting weight limit on SR 44 / 414 north of 220</t>
  </si>
  <si>
    <t>Correspondence, contracts, etc. RE real estate swap Pike Cty facility 2008-present</t>
  </si>
  <si>
    <t>Driveway permit parcel 33-248-0130, when law changed</t>
  </si>
  <si>
    <t>Pittsburgh Tribune-Review</t>
  </si>
  <si>
    <t>2013 crash data</t>
  </si>
  <si>
    <t>Celler Law</t>
  </si>
  <si>
    <t>Sign plan PA to NJ, Burlington Bristol Bridge</t>
  </si>
  <si>
    <t>Shapiro &amp; Sternlieb</t>
  </si>
  <si>
    <t>Liquid fuels inventory used to determine tax allocation Exeter Borough, 2012-2014</t>
  </si>
  <si>
    <t>Employees who have take-home vehicles, make/model, salary</t>
  </si>
  <si>
    <t>Matse</t>
  </si>
  <si>
    <t>PennDOT Dist 9-0</t>
  </si>
  <si>
    <t>Goldstein</t>
  </si>
  <si>
    <t>Paint Twp, Clarion County</t>
  </si>
  <si>
    <t>Yarus</t>
  </si>
  <si>
    <t>Power Equip. Company</t>
  </si>
  <si>
    <t>Crash data SR0382 &amp; York Rd 2009-2014</t>
  </si>
  <si>
    <t>ULC pmts #2571, 25755, 4400011980</t>
  </si>
  <si>
    <t>Interview notes, candidate rankings 6/30/14, Position # 13420</t>
  </si>
  <si>
    <t>Crash history SR 066 Seg 330, Clarion Cty, 5 years</t>
  </si>
  <si>
    <t>Sato</t>
  </si>
  <si>
    <t>Use of glyphosate in connection with vegetation management</t>
  </si>
  <si>
    <t>Incident numbers for all accident reports of events at Route 382 Lewisberry Rd &amp; York Rd</t>
  </si>
  <si>
    <t>Definition of "Assembly" for Crew Daily Project Log PUB 113</t>
  </si>
  <si>
    <t>Blystone</t>
  </si>
  <si>
    <t>Anderson</t>
  </si>
  <si>
    <t>Plans, schedules, ROW plans for various projects</t>
  </si>
  <si>
    <t>Wereschagin</t>
  </si>
  <si>
    <t>State spending for mantenance &amp; repair of roads, subcontracting, federal funding sources</t>
  </si>
  <si>
    <t>Traffic study, SR 22 &amp; Airport Road</t>
  </si>
  <si>
    <t>Reimbursements, Sec., Dep. Secs. 2011-present</t>
  </si>
  <si>
    <t>Erwin</t>
  </si>
  <si>
    <t>Gregory</t>
  </si>
  <si>
    <t>Harshman</t>
  </si>
  <si>
    <t>Vehicle record</t>
  </si>
  <si>
    <t>HOP Salem Church Rd, Westmoreland Cty</t>
  </si>
  <si>
    <t>Fines for misdirected transfer Erie Met Transit Auth May/June 2014</t>
  </si>
  <si>
    <t>Declaration of taking (any/all docs) I-476, 1995 W. Montgomery Av, Mont. Cty.</t>
  </si>
  <si>
    <t>Emails from Schoch, Fauver RE Franklin Cty General Authority RRAP grant 2014</t>
  </si>
  <si>
    <t>Payment bond US 209 bridge Tamaqua</t>
  </si>
  <si>
    <t>HOP 12015464, Bentleyville</t>
  </si>
  <si>
    <t>Crash history, road work/mtn/repair history SR0058 &amp; Local Rd, Mercer Cty , 5 years</t>
  </si>
  <si>
    <t>Police report 8/20/2013. Decedent William Taylor (Somerset)</t>
  </si>
  <si>
    <t>Traffic signal plan Washington &amp; Vine - Scranton PA</t>
  </si>
  <si>
    <t>Traffic camera footage at I-376 / Bates Street in Pittsburgh,PA</t>
  </si>
  <si>
    <t xml:space="preserve">Mowing contracts for primary and secondary roads in District 8 </t>
  </si>
  <si>
    <t xml:space="preserve">Certify / de-certify vehicle weight restrictions for frack vehicles on Rte 44/414 </t>
  </si>
  <si>
    <t>Complaints regarding sewer inlet at Rte 320 and Baltimore Pike Springfield Twp Delaware County</t>
  </si>
  <si>
    <t xml:space="preserve">Permits for work done Rte 320 Springfield Twp Delaware County </t>
  </si>
  <si>
    <t>5739</t>
  </si>
  <si>
    <t>5740</t>
  </si>
  <si>
    <t>Plungis</t>
  </si>
  <si>
    <t>Bloomberg News</t>
  </si>
  <si>
    <t>ROW plans 57840, 11565, 57689</t>
  </si>
  <si>
    <t>Accident report # PA 212388100X, 12/5/12, Richmond Twp, Berks Cty</t>
  </si>
  <si>
    <t>Senape</t>
  </si>
  <si>
    <t>Senape &amp; Associates</t>
  </si>
  <si>
    <t xml:space="preserve">McClogan </t>
  </si>
  <si>
    <t>York Daily Record</t>
  </si>
  <si>
    <t>Kingsley</t>
  </si>
  <si>
    <t>DL-180TD signed by David or Barbara Miller obo daughter</t>
  </si>
  <si>
    <t>Crash database</t>
  </si>
  <si>
    <t>List of T/E studies SR283, Dauphin Cty, incl. exits; official MRTCD exceptions</t>
  </si>
  <si>
    <t>Frazier</t>
  </si>
  <si>
    <t>Tshudy</t>
  </si>
  <si>
    <t>Dailey</t>
  </si>
  <si>
    <t>MV record JMG1340</t>
  </si>
  <si>
    <t>ROW plans 69913</t>
  </si>
  <si>
    <t>Pepper Hamilton</t>
  </si>
  <si>
    <t xml:space="preserve">Checks, correspondence, appraisals, etc. AAA Yowza property York Cty </t>
  </si>
  <si>
    <t>TEP Budget 033616</t>
  </si>
  <si>
    <t>Dudzinksi</t>
  </si>
  <si>
    <t>Moy</t>
  </si>
  <si>
    <t>Harris</t>
  </si>
  <si>
    <t>Seitz</t>
  </si>
  <si>
    <t>Furlong</t>
  </si>
  <si>
    <t>Banks</t>
  </si>
  <si>
    <t>Grad</t>
  </si>
  <si>
    <t>Bertolo</t>
  </si>
  <si>
    <t>Wisor</t>
  </si>
  <si>
    <t>Kats</t>
  </si>
  <si>
    <t>Sullivan</t>
  </si>
  <si>
    <t>Selby</t>
  </si>
  <si>
    <t>Kolos</t>
  </si>
  <si>
    <t>Certified payrolls 92864, 58233</t>
  </si>
  <si>
    <t>Information about manhole covers/casing elevation settings</t>
  </si>
  <si>
    <t>Fusco</t>
  </si>
  <si>
    <t>SR 472 &amp; Fulton Rd, E Nottingham Twp, liquid fuels, inspections, eng. Plans</t>
  </si>
  <si>
    <t>2012, 2013 contracts for ground mounted impact attenuator repair, item payouts</t>
  </si>
  <si>
    <t>Hearing information for license restoration</t>
  </si>
  <si>
    <t>Records for HOP 06061644 10/17/05</t>
  </si>
  <si>
    <t>When permit for Georgetown Aparrtment sidewalk, Mechanicsburg, Elmwood El.Sch.</t>
  </si>
  <si>
    <t>HOPS, plans SR 0309, Smt 0210, Offsets 1400-2000, Butler Twp, Luzerne Cty</t>
  </si>
  <si>
    <t>Records for for traffic signs, traffic control devices, Callowhill Rd &amp; Galena Rd</t>
  </si>
  <si>
    <t>Contract JD Eckman, DEP permits SR 322 CBB Bridge replacement, Chester Cty</t>
  </si>
  <si>
    <t>Oath of office, insurance bond for William Cressler</t>
  </si>
  <si>
    <t>St. Luke's University Health Systems HOP application, Stroud Twp, Monroe Cty</t>
  </si>
  <si>
    <t>Inspection report, work order 1/2/14</t>
  </si>
  <si>
    <t>H&amp;H report SR 53 bridge, Irvona, HEC-RAS model</t>
  </si>
  <si>
    <t>Various records for Goose Pond Rd, Lake Ariel, Wayne Cty, 5 years</t>
  </si>
  <si>
    <t>Maintenance records, Geyer Rd, last 5 years</t>
  </si>
  <si>
    <t>Timing signal plan, SR 422 &amp; University Dr in effect 6/20/14, Derry Twp, Dauphin Cty</t>
  </si>
  <si>
    <t xml:space="preserve">RETTEW Associates, Inc. </t>
  </si>
  <si>
    <t>Zoning-Info, Inc</t>
  </si>
  <si>
    <t>Carnes</t>
  </si>
  <si>
    <t>Baloga</t>
  </si>
  <si>
    <t>ROW plans SR 1004, Lehigh Valley Industrial Portfolio 202-208</t>
  </si>
  <si>
    <t>HOP, maps, plans, appication SR 10 &amp; SR 322, Honey Brook, Chester Cty.</t>
  </si>
  <si>
    <t>8/15/14 video US 11 &amp; SR 16 crash</t>
  </si>
  <si>
    <t>Bond South Greensburg Liquid Fuel Tax Exam. Report 2005-2011</t>
  </si>
  <si>
    <t>3/26/14 plowing request from Exeter Borough Council to PennDOT</t>
  </si>
  <si>
    <t>Schedules, maps, concept plans, Row plans for various projects</t>
  </si>
  <si>
    <t>Shick</t>
  </si>
  <si>
    <t>Contractor(s) 845 N Easton Rd (SR 611), Plumstead Twp, Bucks Cty Oct 2012</t>
  </si>
  <si>
    <t>Settlement Agreements - confidentiality - nondisclosure - nondisparagement</t>
  </si>
  <si>
    <t>Rinaldi</t>
  </si>
  <si>
    <t>Rinaldi &amp; Poveromo, P.C.</t>
  </si>
  <si>
    <t>Hansen</t>
  </si>
  <si>
    <t>Engineering Systems, Inc.</t>
  </si>
  <si>
    <t>Kanfer</t>
  </si>
  <si>
    <t>Feigenbaum</t>
  </si>
  <si>
    <t>McGurk</t>
  </si>
  <si>
    <t>Leonelli</t>
  </si>
  <si>
    <t>Various records for Moosic Borough project 4200 block Birney Ave</t>
  </si>
  <si>
    <t>Streetlight manufacturer and specs, I-80 E mm293 Pocono Twp.</t>
  </si>
  <si>
    <t>SR322&amp;Hollis,Cotton Rds, Traffic/Land Use study, Vernon Twp.</t>
  </si>
  <si>
    <t>SR 248 WB near Route 873 state owned/maintenance road?</t>
  </si>
  <si>
    <t>Woolford Law, P.C.</t>
  </si>
  <si>
    <t>Mizner Firm</t>
  </si>
  <si>
    <t>Various records SR 611 - Pocono and Hamilton Twps Sewage System Project</t>
  </si>
  <si>
    <t>Various plans SR291 btwn US13/SR291, SR291, Trainer, Essington</t>
  </si>
  <si>
    <t>Planned road projects SR465 requiring additional ROW acquisition</t>
  </si>
  <si>
    <t>Various HOPs, etc. for Denny Rd &amp; SR8, Valencia, Butler Cty.</t>
  </si>
  <si>
    <t>Cosentino</t>
  </si>
  <si>
    <t>Criswell</t>
  </si>
  <si>
    <t>SR322&amp;Hollis,Cotton Rds, accident recs, corr RE danger, 2009-2014</t>
  </si>
  <si>
    <t>Crash history, road work/mtn/repair history SR0058, Mercer Cty , 5 yrs</t>
  </si>
  <si>
    <t>Keniry</t>
  </si>
  <si>
    <t>Goetz</t>
  </si>
  <si>
    <t>Lautman</t>
  </si>
  <si>
    <t>Rysdyk</t>
  </si>
  <si>
    <t>MCSAP Inspection Report PAS454000502</t>
  </si>
  <si>
    <t>HOP and plan SR--38 Seg 0010 Offset 0635, NIXSAR Inc.</t>
  </si>
  <si>
    <t>I-79 NB 85.0-100.5 traffic control, mtn 4/24/14, changes 3/1-5/1</t>
  </si>
  <si>
    <t>ROW plans 90309</t>
  </si>
  <si>
    <t>Accident records 6/30/14 Gushue</t>
  </si>
  <si>
    <t>Canella</t>
  </si>
  <si>
    <t>Fazel</t>
  </si>
  <si>
    <t>Molloy</t>
  </si>
  <si>
    <t>S. R. Law</t>
  </si>
  <si>
    <t>Official award/date 6100028892 - structural inspection</t>
  </si>
  <si>
    <t>Receptor location Johnsonburg Bypass</t>
  </si>
  <si>
    <t>HOP, road closure 1340 N Cedarcrest Lehigh County</t>
  </si>
  <si>
    <t>East Nottingham Township</t>
  </si>
  <si>
    <t>2 East Nottingham Township Resolutions</t>
  </si>
  <si>
    <t xml:space="preserve">Records relating to rumble strip and signage in the area of Pine Rd to I81 </t>
  </si>
  <si>
    <t>HOPs for SR 173 and Kelly Blvd., Slippery Rock</t>
  </si>
  <si>
    <t>Volonnino</t>
  </si>
  <si>
    <t>Rimkus Consulting Group</t>
  </si>
  <si>
    <t>Accident repair for I-80 bridge in Northumberland County</t>
  </si>
  <si>
    <t>Renshaw</t>
  </si>
  <si>
    <t>Thomson Reuters</t>
  </si>
  <si>
    <t>Philadelphia Energy Solutions Refining and Marketing 2012 grant application</t>
  </si>
  <si>
    <t>Olcott</t>
  </si>
  <si>
    <t>Computer Aid</t>
  </si>
  <si>
    <t>RFP 10R-01, SRM Contract 4400009842</t>
  </si>
  <si>
    <t>ROW plans for 83446 SR 1009 Signal Upgrades</t>
  </si>
  <si>
    <t>ROW plans for 9745 Route 706 Bradford to Rush</t>
  </si>
  <si>
    <t>69828 Market Street Bridge</t>
  </si>
  <si>
    <t>ROW plans I-79 &amp; Racetrack Rd, Washington County</t>
  </si>
  <si>
    <t>Weather conditions on February 13, 2014</t>
  </si>
  <si>
    <t>Mancini</t>
  </si>
  <si>
    <t xml:space="preserve">OAD permit # 06-0075. </t>
  </si>
  <si>
    <t xml:space="preserve">OAD permit # 06-0265. </t>
  </si>
  <si>
    <t>Wheeling &amp; Lake Railway, Co. award application and documentation</t>
  </si>
  <si>
    <t>List of OS/OW permits issued in September</t>
  </si>
  <si>
    <t>Insurance information for C Brown Excavating</t>
  </si>
  <si>
    <t xml:space="preserve">Summary of Quotes (9/1 thru 10/3) </t>
  </si>
  <si>
    <t>Frees</t>
  </si>
  <si>
    <t>HOP for Dance One Studios</t>
  </si>
  <si>
    <t>Waters</t>
  </si>
  <si>
    <t>plans/designs for several projects</t>
  </si>
  <si>
    <t>Traffic &amp; Eng. Study on Rt 115 at Exit 105 ofPA 476</t>
  </si>
  <si>
    <t>Payroll certifications for Titan Industrial Services</t>
  </si>
  <si>
    <t>Payroll certifications for Eagle Industrial Painting</t>
  </si>
  <si>
    <t>Bob's request</t>
  </si>
  <si>
    <t>John Romberger's request</t>
  </si>
  <si>
    <t>John Collins Request</t>
  </si>
  <si>
    <t>ROW plans 94325</t>
  </si>
  <si>
    <t>WTAE</t>
  </si>
  <si>
    <t>MPMS 102594</t>
  </si>
  <si>
    <t>CHP Pedestrian bridge MPMS 74985</t>
  </si>
  <si>
    <t>Dreyer</t>
  </si>
  <si>
    <t>Conner &amp; Winters</t>
  </si>
  <si>
    <t>Crash investigation photos</t>
  </si>
  <si>
    <t>Loux</t>
  </si>
  <si>
    <t>Steen Outdoor</t>
  </si>
  <si>
    <t>ROW plans from Platt Bridge, Rt. 291</t>
  </si>
  <si>
    <t>Various legal questions RE totalled vehicle</t>
  </si>
  <si>
    <t>Cost for instalation of traffic signals</t>
  </si>
  <si>
    <t>Latest bridge inspection SR 136/Youghiogheny Rvr</t>
  </si>
  <si>
    <t>Severe road damages pertaining to Larkin Road in Boothwyn</t>
  </si>
  <si>
    <t xml:space="preserve"> Traffic study  for the McDonald Elementary School at 666 Reeves Lane</t>
  </si>
  <si>
    <t xml:space="preserve"> 542 S. Center Street, Ebensburg, HOP 406407 and application </t>
  </si>
  <si>
    <t>ROW plans Townfair SR 422</t>
  </si>
  <si>
    <t>Sales agreement for 11-13 Pottsville St, Port Carbon</t>
  </si>
  <si>
    <t xml:space="preserve">Driving record question </t>
  </si>
  <si>
    <t>Lang</t>
  </si>
  <si>
    <t>Feldstein, Grinberg, Lang, &amp; McKee</t>
  </si>
  <si>
    <t>Crash data Rt 22 in Jackson Twp., Cambria County</t>
  </si>
  <si>
    <t xml:space="preserve">Information RE sstatus of 2 checks </t>
  </si>
  <si>
    <t>Meshinsky</t>
  </si>
  <si>
    <t>Trans Associates</t>
  </si>
  <si>
    <t>HOP request for Butler Health System along SR --38</t>
  </si>
  <si>
    <t>ROW plans for Projects # 10740 and #90569</t>
  </si>
  <si>
    <t>ROW Plans for project# 22634</t>
  </si>
  <si>
    <t>Aupperlee</t>
  </si>
  <si>
    <t>Pittsburgh Tribune Review</t>
  </si>
  <si>
    <t>Crash stats for the last 10 years for PennDOT work zones in select counties</t>
  </si>
  <si>
    <t>Various RTKL records</t>
  </si>
  <si>
    <t>All records SR222 &amp; SR100 10/29/12</t>
  </si>
  <si>
    <t>ROW plans SR18 Holiday Inn, Big Beaver</t>
  </si>
  <si>
    <t>Documents pertaining to 2501 Banksville Road</t>
  </si>
  <si>
    <t xml:space="preserve">Phone records or letter RE DL </t>
  </si>
  <si>
    <t>Write-off delinquent claim/ debt &gt;$5k  2009-2013</t>
  </si>
  <si>
    <t>Current address Jared Scott Kern</t>
  </si>
  <si>
    <t>Copy of CD for all Allegheny County oads, bridges</t>
  </si>
  <si>
    <t>Records of safety &amp; conditions for Camp Betty</t>
  </si>
  <si>
    <t>Legal settlements Involving traffic accidents</t>
  </si>
  <si>
    <t>Digital billboard pemits (pending and approved)</t>
  </si>
  <si>
    <t>Bid tab ITQ 2210-01 Mercer Cty 4/1-8/17</t>
  </si>
  <si>
    <t>Curent, future road projects: 574 Residence Inn</t>
  </si>
  <si>
    <t>Impact study I-80 reconstruction project</t>
  </si>
  <si>
    <t xml:space="preserve">Clearning of trees between the Turbotsbille &amp; Muncy </t>
  </si>
  <si>
    <t>Documents associtated with quit claim deed</t>
  </si>
  <si>
    <t>Current, future road projects Cedar Crest Blvd</t>
  </si>
  <si>
    <t>Gitman</t>
  </si>
  <si>
    <t>Steven D. Gitman, LLC</t>
  </si>
  <si>
    <t>Crash history near 469 Forest Street, Lehighton, PA</t>
  </si>
  <si>
    <t xml:space="preserve">511 traveler info &amp; 511 RFP for Telvant </t>
  </si>
  <si>
    <t>MUD Washington Township, Greene Cty</t>
  </si>
  <si>
    <t>Question about abandoned vehicles at cycle repair shop</t>
  </si>
  <si>
    <t>General Sewer Service, Inc</t>
  </si>
  <si>
    <t>bid results</t>
  </si>
  <si>
    <t>Zellman</t>
  </si>
  <si>
    <t>Fugro Consultants</t>
  </si>
  <si>
    <t>Boring Logs, geologic logs, maps, skeptches or photos of roadcuts</t>
  </si>
  <si>
    <t xml:space="preserve">Documents in connection with St. Luke's University Health System project </t>
  </si>
  <si>
    <t>Clayburger</t>
  </si>
  <si>
    <t>Thomas, Thomas, &amp; Hafer, LLP</t>
  </si>
  <si>
    <t>Traffic signal footage and data</t>
  </si>
  <si>
    <t>Full winning proposal</t>
  </si>
  <si>
    <t>Rankin</t>
  </si>
  <si>
    <t>Rankin&amp; Gregory</t>
  </si>
  <si>
    <t>Videos showing a collision on 9/18/2014</t>
  </si>
  <si>
    <t>John R.</t>
  </si>
  <si>
    <t>Bob</t>
  </si>
  <si>
    <t>John C.</t>
  </si>
  <si>
    <t>Ellen</t>
  </si>
  <si>
    <t xml:space="preserve">ROW </t>
  </si>
  <si>
    <t>K-2 Engineering</t>
  </si>
  <si>
    <t>McVicker</t>
  </si>
  <si>
    <t>Kasprzak</t>
  </si>
  <si>
    <t>HOP permit request for WalMart at 1450 Morrell Ave, Connelsville, PA 15425</t>
  </si>
  <si>
    <t>10//20/2014</t>
  </si>
  <si>
    <t>Any written approvals that caused lane closure</t>
  </si>
  <si>
    <t>Owner of Outdoor Advertising Device 05-1491</t>
  </si>
  <si>
    <t>MUD info for parcel of land SOUTH SIDE</t>
  </si>
  <si>
    <t>MUD info for parcel of land WEST SIDE</t>
  </si>
  <si>
    <t>Records for methods of land clearing, grubbing &amp; excavation</t>
  </si>
  <si>
    <t xml:space="preserve">Signal pattern in active construction zone, Scranton </t>
  </si>
  <si>
    <t>Renewals, studies, apps 05028545</t>
  </si>
  <si>
    <t>Renewals, studies, apps 05028546</t>
  </si>
  <si>
    <t>MUD info for parcel of land EAST SIDE</t>
  </si>
  <si>
    <t>Study performed to determine if road needs to be changed</t>
  </si>
  <si>
    <t>Various reports for 2- lane bridge</t>
  </si>
  <si>
    <t>Gresham, Smith</t>
  </si>
  <si>
    <t>Shields</t>
  </si>
  <si>
    <t>Request for vehicle information</t>
  </si>
  <si>
    <t>Accident data: Intersections &amp; Dates</t>
  </si>
  <si>
    <t>VERIZON; CMR CLAIMS TPA</t>
  </si>
  <si>
    <t>Request for certificate of insurance</t>
  </si>
  <si>
    <t>Finley</t>
  </si>
  <si>
    <t>Koerper</t>
  </si>
  <si>
    <t xml:space="preserve">List of I-78 Contractors </t>
  </si>
  <si>
    <t>Crash data</t>
  </si>
  <si>
    <t>Steen Outdoor Advertising</t>
  </si>
  <si>
    <t>Follow up on 5824 Lux: Property ownership I-95 from marker 405 to 415</t>
  </si>
  <si>
    <t>Hiryak</t>
  </si>
  <si>
    <t>Twp Manager; Douglass Twp</t>
  </si>
  <si>
    <t>Permits &amp; Permit Applications for 1055 E. Philadelphia Ave, Gilbertsville, PA</t>
  </si>
  <si>
    <t>Accident report data from June 1980</t>
  </si>
  <si>
    <t>Sweeny</t>
  </si>
  <si>
    <t>Maintenance</t>
  </si>
  <si>
    <t>Crash Data (accident dates)</t>
  </si>
  <si>
    <t>Stewart</t>
  </si>
  <si>
    <t>ROW &amp; Utility Data</t>
  </si>
  <si>
    <t>Bid tabs ITQ 2210-01 Clarion County</t>
  </si>
  <si>
    <t>RTKL engineering speed study requests in last year</t>
  </si>
  <si>
    <t>Any applications or highway occupancy permits, correspondence memos</t>
  </si>
  <si>
    <t>Haun</t>
  </si>
  <si>
    <t>ROW &amp; Improvements</t>
  </si>
  <si>
    <t>Right of way for Dominion group 05002779</t>
  </si>
  <si>
    <t>Jindel</t>
  </si>
  <si>
    <t>Traffic Study and HOP request</t>
  </si>
  <si>
    <t>Plans, warrants, &amp; traffic studies project SR 0300 Section 008, also known as PA 283</t>
  </si>
  <si>
    <t>Washam</t>
  </si>
  <si>
    <t>Ricci</t>
  </si>
  <si>
    <t>Records: Repair, Maintenance, &amp; Other for 400 block of W. Erie Ave; Phila, PA.</t>
  </si>
  <si>
    <t xml:space="preserve">Fenningham,Stevens </t>
  </si>
  <si>
    <t>Various records Saltsburg M/HS Indiana County</t>
  </si>
  <si>
    <t>Various records speeding tickets, FOP 12/31/08-12/31/13</t>
  </si>
  <si>
    <t>Thurston</t>
  </si>
  <si>
    <t>Permit application(s) for overweight/oversized crane(s)</t>
  </si>
  <si>
    <t>Mohn</t>
  </si>
  <si>
    <t xml:space="preserve">Plans for the intersection of 67th st and Essington Ave in the City of Philadelphia </t>
  </si>
  <si>
    <t>Engineering Design Studio</t>
  </si>
  <si>
    <t>Any DVM records evidencing potential debt</t>
  </si>
  <si>
    <t>Clemens</t>
  </si>
  <si>
    <t>Koltnow</t>
  </si>
  <si>
    <t>WFMZ-TV Allentown, PA</t>
  </si>
  <si>
    <t xml:space="preserve">Location of Trinity Industry Highway guardrails withn District 5 </t>
  </si>
  <si>
    <t>Curley Adjustment</t>
  </si>
  <si>
    <t>Frech</t>
  </si>
  <si>
    <t>Streamline Engineering, Inc.</t>
  </si>
  <si>
    <t>Road Plans &amp; Profiles, HOPs, Maintenance Records, Pipe Profiles, &amp; As-builts</t>
  </si>
  <si>
    <t>Home address request for Judge</t>
  </si>
  <si>
    <t>Structure Safety Inspection; State RT 3003, Northampton County</t>
  </si>
  <si>
    <t>Lower Saucon Township</t>
  </si>
  <si>
    <t>Cahalan</t>
  </si>
  <si>
    <t>O'Donnell</t>
  </si>
  <si>
    <t>NBC 10 News</t>
  </si>
  <si>
    <t>Email pertaining to key terms</t>
  </si>
  <si>
    <t>Nehilla</t>
  </si>
  <si>
    <t>Rhoads &amp; Sinon, LLP</t>
  </si>
  <si>
    <t>ROW</t>
  </si>
  <si>
    <t>Documents and engineering plans for state road SR3018</t>
  </si>
  <si>
    <t>Millheim B.C.</t>
  </si>
  <si>
    <t>All "tickets" for concrete delivered to Milheim in 2012 as part of Water Line Replacement</t>
  </si>
  <si>
    <t>Certified copy of Response Letter 5743</t>
  </si>
  <si>
    <t>Current or upcoming road project plans for 100 Stirling Village, Butler Twp.</t>
  </si>
  <si>
    <t xml:space="preserve"> </t>
  </si>
  <si>
    <t>Henderson</t>
  </si>
  <si>
    <t>ROW Plans 92806</t>
  </si>
  <si>
    <t>ROW Plans 86970, 86887, 94912, 89198</t>
  </si>
  <si>
    <t>Yimam</t>
  </si>
  <si>
    <t>Myers</t>
  </si>
  <si>
    <t>Daley</t>
  </si>
  <si>
    <t>Records concerning construction of I79 bridge voer Conneaut Outlet</t>
  </si>
  <si>
    <t>How many tractor trailers included in aggressive driving citations</t>
  </si>
  <si>
    <t>Gaita</t>
  </si>
  <si>
    <t>WPXI-TV</t>
  </si>
  <si>
    <t>Number of Trinity Guiderails statewide and by county.</t>
  </si>
  <si>
    <t>Henry</t>
  </si>
  <si>
    <t>Would like to know who has access DL information is past 6 mo</t>
  </si>
  <si>
    <t>Shensky</t>
  </si>
  <si>
    <t>Towles</t>
  </si>
  <si>
    <t>Stark &amp; Stark, P.C.</t>
  </si>
  <si>
    <t>Recorrds regarding a railroad crossing in Lycoming County</t>
  </si>
  <si>
    <t>E.T. Electric, LLC</t>
  </si>
  <si>
    <t>Project # 6100031049 maintenance and service contract Dist 6</t>
  </si>
  <si>
    <t>Holtz</t>
  </si>
  <si>
    <t>322 road expansion</t>
  </si>
  <si>
    <t>McRoberts</t>
  </si>
  <si>
    <t>Drinkers Creek Holdings, LLC</t>
  </si>
  <si>
    <t>SR 0171 -Sec 570 Bridge replacement over Drinkers Creek, Susquehanna Cnty</t>
  </si>
  <si>
    <t>Van der Woude</t>
  </si>
  <si>
    <t>Why is Snow Hill Rd closed btwn Marshall's Creek Rd and Resica Falls Rd?</t>
  </si>
  <si>
    <t>Zoning Info, Inc</t>
  </si>
  <si>
    <t>Copies of any planned road projects requiring ROW acquisition at 2413 Nazareth Rd</t>
  </si>
  <si>
    <t>Rooney</t>
  </si>
  <si>
    <t>All Vehicle registration records for various counties for years 1950-1953</t>
  </si>
  <si>
    <t>Structural Inspection - Bridge Scour Evaluation - No. 6100028892 - Due 5/22/14</t>
  </si>
  <si>
    <t>MUD information for SR 136 0180/2882</t>
  </si>
  <si>
    <t>Cabnet</t>
  </si>
  <si>
    <t>Deasey, Mahoney &amp; Valentini, Ltd.</t>
  </si>
  <si>
    <t>Diagrams and ROW info. pertaining to SR2045 (LR57105) and SR57035</t>
  </si>
  <si>
    <t>Gittler</t>
  </si>
  <si>
    <t>Maierhofer</t>
  </si>
  <si>
    <t>Margolis Edelstein</t>
  </si>
  <si>
    <t>Any and all ROW and maintenance records for SR 403, segment 340, Somerset County</t>
  </si>
  <si>
    <t>List of roads for which Union Township receives Liquid Fuel monies</t>
  </si>
  <si>
    <t>DB Enterprises</t>
  </si>
  <si>
    <t>List of days that signed for when inspector on site - permit # 06082907</t>
  </si>
  <si>
    <t>ROW Plans 70197, 17816, 13606, 48193, 63493</t>
  </si>
  <si>
    <t>K2 Engineering</t>
  </si>
  <si>
    <t>Driveway or utility permits for Rt 0019 South segment 0591, Washngton County</t>
  </si>
  <si>
    <t>MUD information for SR 4012 0040/1166</t>
  </si>
  <si>
    <t>Lienguard, Inc</t>
  </si>
  <si>
    <t>LNP Media Group</t>
  </si>
  <si>
    <t>Crash reports for Bushong Rd &amp; Oregon Pike and Oregon Rd &amp; Oregon Pike, Manheim Twp</t>
  </si>
  <si>
    <t>McDonald</t>
  </si>
  <si>
    <t xml:space="preserve">Data (and instructions) for Inventory Control metric for previous 48 months </t>
  </si>
  <si>
    <t>Hutton</t>
  </si>
  <si>
    <t>Signage plan and applications for permits for SR 118 and Temple Rd</t>
  </si>
  <si>
    <t>Wunder</t>
  </si>
  <si>
    <t>Fox Rothschild</t>
  </si>
  <si>
    <t>Any and all notices to William England and Clemins Lumber re ROW taking</t>
  </si>
  <si>
    <t>Copy of payment bond</t>
  </si>
  <si>
    <t>Shollenberger</t>
  </si>
  <si>
    <t>Reinstatement letter, copies of letter reflecting fees, and contact person</t>
  </si>
  <si>
    <t>Shollenberger &amp; Januzzi, LLP</t>
  </si>
  <si>
    <t xml:space="preserve">HOP for driveway and speed limit permit at Franklin Cnty, SR11, Segment 270.  </t>
  </si>
  <si>
    <t>Pedersen</t>
  </si>
  <si>
    <t>Powell Trachtman Logan…</t>
  </si>
  <si>
    <t>All documents that relate to College Ave abutting Swarthmore College campus</t>
  </si>
  <si>
    <t>Sinkiewicz</t>
  </si>
  <si>
    <t>Engineering study for SR 92 and SR 2036</t>
  </si>
  <si>
    <t>Desormeaux</t>
  </si>
  <si>
    <t>Why did PennDOT put block on my registration</t>
  </si>
  <si>
    <t>Permit applications for OS/OW crane equipment, for Rick's Tree Service</t>
  </si>
  <si>
    <t>Copies of any planned road projects requiring ROW acquisition at 2385 W Cheltenham</t>
  </si>
  <si>
    <t>Clayberger</t>
  </si>
  <si>
    <t>Thomas, Thomas &amp; Hafer LLP</t>
  </si>
  <si>
    <t>Any and all records for incident on Jan 2, 2014 on Bear Gap Rd. Schuylkill Cnty</t>
  </si>
  <si>
    <t>Stark &amp; Stark, PC</t>
  </si>
  <si>
    <t>Any crash reporting forms for yrs. 2007-14 at 772/W Newport Rd and N Harvest Rd</t>
  </si>
  <si>
    <t>Manley</t>
  </si>
  <si>
    <t>How to reinstate license</t>
  </si>
  <si>
    <t>Davies</t>
  </si>
  <si>
    <t>Traffic volume on Highway 74, York Cnty</t>
  </si>
  <si>
    <t>Previous contract to solicitation #6100031049</t>
  </si>
  <si>
    <t>ROW Plans 91256</t>
  </si>
  <si>
    <t>McShane</t>
  </si>
  <si>
    <t>The McShane Firm</t>
  </si>
  <si>
    <t>Any and all information concerning crashes on I-83 Northbound between exits 18 &amp; 19</t>
  </si>
  <si>
    <t>Moran</t>
  </si>
  <si>
    <t>Sass</t>
  </si>
  <si>
    <t>Any record, etc re: PennDOT response &amp; actions taken due to accident</t>
  </si>
  <si>
    <t>Sass Co Engineering Inc.</t>
  </si>
  <si>
    <t>What are PennDOT std clearances for State Highway</t>
  </si>
  <si>
    <t>Complaint Docs / Grievance Forms</t>
  </si>
  <si>
    <t>Road project plans for 700 Woodlands Dr., Zelienople, PA</t>
  </si>
  <si>
    <t>Radzyminski</t>
  </si>
  <si>
    <t>Samuel J. Lansberry Inc</t>
  </si>
  <si>
    <t>Guarrasi</t>
  </si>
  <si>
    <t>Requesting permit 43 issued for I-79 south 1/2 mile north of exit 105</t>
  </si>
  <si>
    <t>Equitrans. LP</t>
  </si>
  <si>
    <t>MUD infor for SR3009 parcel 50-20-000-249</t>
  </si>
  <si>
    <t>Boal</t>
  </si>
  <si>
    <t>Edwin Enterprises, LLC</t>
  </si>
  <si>
    <t>HOP for driveway for Mastrine - Timko Devel. Corp Mnt View Devel</t>
  </si>
  <si>
    <t>current or upcoming condemnation projects near 3975 Columbia Ave.</t>
  </si>
  <si>
    <t>ROW Plans 94603</t>
  </si>
  <si>
    <t>MUD information for SR 136 0180/2552</t>
  </si>
  <si>
    <t>Speed limit study on SR 3009, Evitts Creek Rd, Bedford County</t>
  </si>
  <si>
    <t>MUD infor for SR3013 parcel 49-103.00-01-55</t>
  </si>
  <si>
    <t>MUD infor for SR0119 parcel 03-527-0114</t>
  </si>
  <si>
    <t>MUD infor for SR0119 parcel 13-527-0200</t>
  </si>
  <si>
    <t>Brewer</t>
  </si>
  <si>
    <t>Westerm New York &amp; PA Railroad</t>
  </si>
  <si>
    <t>Core bore details for SR446 Bridge identified as BMS No 42044601000752</t>
  </si>
  <si>
    <t>Name and address on DL of J. Guarrasi/ wife from 1/2004-1/2005</t>
  </si>
  <si>
    <t>Zaloga</t>
  </si>
  <si>
    <t>HOPs granted to Jack Williams Tires or Williams Real Estate</t>
  </si>
  <si>
    <t>Copy of Driver Record</t>
  </si>
  <si>
    <t>Team org charts within SOI's from consulting eng. For various projects</t>
  </si>
  <si>
    <t>Vendors performing services under Rented Equipment ITQ</t>
  </si>
  <si>
    <t>Dosch King Company</t>
  </si>
  <si>
    <t xml:space="preserve">King   </t>
  </si>
  <si>
    <t>Bugda</t>
  </si>
  <si>
    <t>CFR</t>
  </si>
  <si>
    <t>Policy, position papers, findings etc regarding PennDOT's jurisdiction w/municipalities</t>
  </si>
  <si>
    <t>Review asphalt tickets, UTFCEM source of supply, and subcontracting docs</t>
  </si>
  <si>
    <t>All docs related to guardrail involved in fatal accident.  Inspect damaged guardrail</t>
  </si>
  <si>
    <t>Privitera</t>
  </si>
  <si>
    <t>Eisenberg, Rothweiler &amp; Jeck</t>
  </si>
  <si>
    <t>All records related to police investagation and guardrail plan designs, etc.</t>
  </si>
  <si>
    <t>Romano</t>
  </si>
  <si>
    <t xml:space="preserve">All registration documents for all owners of 1966 corvette coupe </t>
  </si>
  <si>
    <t>O'Connor</t>
  </si>
  <si>
    <t>Statement of funds for property owner assoc. with Landenber Bridge ROW</t>
  </si>
  <si>
    <t>DiAngelus</t>
  </si>
  <si>
    <t>Harrington</t>
  </si>
  <si>
    <t>Woolford Law, PC</t>
  </si>
  <si>
    <t>All documents related to roadwork improvements for Boyertown HS Expan.</t>
  </si>
  <si>
    <t>Electronic copy of all PennDOT Drivers License Centers</t>
  </si>
  <si>
    <t>Any records regardin state financial support, etc. for KOP Rail Proj</t>
  </si>
  <si>
    <t>Killinger</t>
  </si>
  <si>
    <t>K2 Engineering, Inc</t>
  </si>
  <si>
    <t>various records regarding restoration letter</t>
  </si>
  <si>
    <t>HOP or driveway permit for tax map 25-17-0015</t>
  </si>
  <si>
    <t>Cummings</t>
  </si>
  <si>
    <t>Philadelphia Reg Port Authority</t>
  </si>
  <si>
    <t>OW hauling permits for Dist 5 and 6 from 12/1/13 through 11/30/14</t>
  </si>
  <si>
    <t>O'Boyle</t>
  </si>
  <si>
    <t>Wick, Streiff, Meyer, O'Boyle…</t>
  </si>
  <si>
    <t>Weight restriction signage for Kenmawr Bridge</t>
  </si>
  <si>
    <t>Nicholas</t>
  </si>
  <si>
    <t>Walmart Fleet Services</t>
  </si>
  <si>
    <t>License plate search</t>
  </si>
  <si>
    <t>Spurlock</t>
  </si>
  <si>
    <t>Title change</t>
  </si>
  <si>
    <t>Seleznik</t>
  </si>
  <si>
    <t xml:space="preserve">Is RTKL right place to find out who ran license plate and why </t>
  </si>
  <si>
    <t>Murry</t>
  </si>
  <si>
    <t>Academic inquiry re: car industry</t>
  </si>
  <si>
    <t xml:space="preserve">Moyer </t>
  </si>
  <si>
    <t>Officer looking for orignal accident report submitted to PennDOT</t>
  </si>
  <si>
    <t>Misour</t>
  </si>
  <si>
    <t>Farrell &amp; Reisinger, LLC</t>
  </si>
  <si>
    <t>Any inspections conducted on WMDD, Inc jobsites btwn 1/12 and 3/14</t>
  </si>
  <si>
    <t>Wu</t>
  </si>
  <si>
    <t>Can I drive my car in PA?</t>
  </si>
  <si>
    <t>why don't we have road relectors on street that was just paved?</t>
  </si>
  <si>
    <t>Chevy</t>
  </si>
  <si>
    <t>Williamson</t>
  </si>
  <si>
    <t>Driving record</t>
  </si>
  <si>
    <t>Cunningham</t>
  </si>
  <si>
    <t>Rostocki</t>
  </si>
  <si>
    <t>Rostocki Law Firm LLC</t>
  </si>
  <si>
    <t>Proof of insurance for vehicle involved in traffic incident</t>
  </si>
  <si>
    <t>Land Services Group</t>
  </si>
  <si>
    <t>benchmark elevations and/or as-built elevations used for Potter Cny bridge</t>
  </si>
  <si>
    <t>Malin</t>
  </si>
  <si>
    <t>certified copies of Project SR 0300 summary and Proposed SR300-SR283-008</t>
  </si>
  <si>
    <t>who advised PennDOT that requester was dangerous driver</t>
  </si>
  <si>
    <t>ROW and Let dates and ROW plans for project 85652</t>
  </si>
  <si>
    <t>Freidman</t>
  </si>
  <si>
    <t>Terlitsky</t>
  </si>
  <si>
    <t>standards and policies with respect to installation, removal and repair of signs</t>
  </si>
  <si>
    <t>Orders and standards describin the design of intersections w/ traffic signals</t>
  </si>
  <si>
    <t>blue prints of left hand turning lane at 4400 block of Zuck Rd.</t>
  </si>
  <si>
    <t>Giaramita</t>
  </si>
  <si>
    <t>Scroggins</t>
  </si>
  <si>
    <t xml:space="preserve">traffic volume studies conducted within last 2 years </t>
  </si>
  <si>
    <t xml:space="preserve">driveway permits for 11070 SR 3023 </t>
  </si>
  <si>
    <t>Chari</t>
  </si>
  <si>
    <t>Evidence of claim for State draining water on Westmoreland Glass Factory's  property</t>
  </si>
  <si>
    <t>Dudek</t>
  </si>
  <si>
    <t>Correct incident numbers for accident reports</t>
  </si>
  <si>
    <t>HOP for Laurel Mall</t>
  </si>
  <si>
    <t>Any and all data for the monies recovered for damages caused to PennDOT</t>
  </si>
  <si>
    <t>Wehrle</t>
  </si>
  <si>
    <t>Traffic camera images from 10/14/2013 for McKees Rock Brdg &amp;SR 65</t>
  </si>
  <si>
    <t>Le</t>
  </si>
  <si>
    <t>people working in nail salon don't have license</t>
  </si>
  <si>
    <t>Handly</t>
  </si>
  <si>
    <t>how to request documents</t>
  </si>
  <si>
    <t>Camera footage on I-83 exit 19 on 11/8 from 10:30 to 12:00</t>
  </si>
  <si>
    <t>Cost of PennDOT project at Washington St and Roosevelt Blvd.</t>
  </si>
  <si>
    <t>Computer Aid Inc.</t>
  </si>
  <si>
    <t>AIS Inc.</t>
  </si>
  <si>
    <t>Zoning Info</t>
  </si>
  <si>
    <t>Sidock Group</t>
  </si>
  <si>
    <t>Zhu</t>
  </si>
  <si>
    <t>Regulatory, reporting, transportation and environmental requirements for chemicals</t>
  </si>
  <si>
    <t>Nassef</t>
  </si>
  <si>
    <t>Geico</t>
  </si>
  <si>
    <t>Traffic Cam footage at Rt22 E and Route 512 N from 11/24/14 from 5:30-7:30 pm</t>
  </si>
  <si>
    <t>All agreements, etc for Union Deposit Rd &amp; Hassler Rd &amp; Scenery Dr., etc…</t>
  </si>
  <si>
    <t>Any condemnation plans, etc near K-Mart (9770) Rt 819 South</t>
  </si>
  <si>
    <t>Rhoads &amp; Sinon</t>
  </si>
  <si>
    <t>Dudek Insurance</t>
  </si>
  <si>
    <t>Chailla</t>
  </si>
  <si>
    <t>Why should I not be given a DL/State ID</t>
  </si>
  <si>
    <t>Genter</t>
  </si>
  <si>
    <t>Any and all info regarding other accidents near SR 3008 and Goose Pond Rd</t>
  </si>
  <si>
    <t>Genter Law</t>
  </si>
  <si>
    <t>Weiss</t>
  </si>
  <si>
    <t>Cozen O'Connor</t>
  </si>
  <si>
    <t>Trans. Perf. Report, TIS by Provco Pineville Fayette,and other correspondence</t>
  </si>
  <si>
    <t>Follow Up to RTKL request for evidence of bond RE Liquid Fuel Tax Fund Exam Report</t>
  </si>
  <si>
    <t>Leonard</t>
  </si>
  <si>
    <t>Leonard Law Firm LLC</t>
  </si>
  <si>
    <t>Updated address and confirmation of registered owner for Kia Sportage</t>
  </si>
  <si>
    <t>ROW and Let dates and ROW plans for project 7588</t>
  </si>
  <si>
    <t>ROW and Let dates and ROW plans for project 57868</t>
  </si>
  <si>
    <t>ROW and Let dates and ROW plans for project 57433,10466,57840, 94873</t>
  </si>
  <si>
    <t>Various documents regarding various Penn Central Rail Yard locations</t>
  </si>
  <si>
    <t>ROW and Let dates and ROW plans for project 22634</t>
  </si>
  <si>
    <t>ROW and Let dates and ROW plans for projects 94601, 91288, 90309</t>
  </si>
  <si>
    <t>ROW and Let dates and ROW plans for projects 29162, 27219</t>
  </si>
  <si>
    <t>ROW and Let dates and ROW plans for projects 57455, 81747</t>
  </si>
  <si>
    <t>ROW and Let dates and ROW plans for projects63490, 16665, 79686, 57858, 63486</t>
  </si>
  <si>
    <t>ROW and Let dates and ROW plans for projects 1343, 75050</t>
  </si>
  <si>
    <t>Zimmer</t>
  </si>
  <si>
    <t xml:space="preserve">Did OCC DVS receive proof of insurance </t>
  </si>
  <si>
    <t>Cotilletta</t>
  </si>
  <si>
    <t>The Lanier Law Frim, PLLC</t>
  </si>
  <si>
    <t>All docs re:  Inspection Station Cert. for Foster's General Auto Repair</t>
  </si>
  <si>
    <t>Stankivic</t>
  </si>
  <si>
    <t>PA Form TE-699 for traffic control devices at various intersections</t>
  </si>
  <si>
    <t>Tri Outdoor, Inc</t>
  </si>
  <si>
    <t>Copies of permit &amp; sign usage doc. Re: permit 5-3028 and 5-3688, etc</t>
  </si>
  <si>
    <t>DeStefano</t>
  </si>
  <si>
    <t>Driveway permits for RR6, Box 6176 in Susquehanna County</t>
  </si>
  <si>
    <t>.5Biersdorf &amp; Associates</t>
  </si>
  <si>
    <t>Any and all doc. Re: 2008 F-350 owned and operated by Tony &amp; Nancy Samento</t>
  </si>
  <si>
    <t>Gros</t>
  </si>
  <si>
    <t>Gallas Surveying Group</t>
  </si>
  <si>
    <t>ROW, construction, as-built and appro. Plans for Rt 412 btwn Adams &amp; S.New Sts.</t>
  </si>
  <si>
    <t>Siesholtz</t>
  </si>
  <si>
    <t>Synergy Environmental</t>
  </si>
  <si>
    <t>Any info re: groundwater contamination along Line Rd Salt Storage Facility of I84</t>
  </si>
  <si>
    <t>INQUIRIES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</si>
</sst>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26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BBECB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9" borderId="0" applyNumberFormat="0" applyBorder="0" applyAlignment="0" applyProtection="0"/>
    <xf numFmtId="0" fontId="7" fillId="14" borderId="0" applyNumberFormat="0" applyBorder="0" applyAlignment="0" applyProtection="0"/>
    <xf numFmtId="0" fontId="9" fillId="0" borderId="0" applyNumberFormat="0" applyFill="0" applyBorder="0" applyAlignment="0" applyProtection="0"/>
  </cellStyleXfs>
  <cellXfs count="382">
    <xf numFmtId="0" fontId="0" fillId="0" borderId="0" xfId="0"/>
    <xf numFmtId="0" fontId="1" fillId="0" borderId="1" xfId="0" applyFont="1" applyFill="1" applyBorder="1" applyAlignment="1">
      <alignment horizontal="center" vertical="top" wrapText="1"/>
    </xf>
    <xf numFmtId="164" fontId="1" fillId="0" borderId="1" xfId="0" applyNumberFormat="1" applyFont="1" applyFill="1" applyBorder="1" applyAlignment="1">
      <alignment horizontal="center" vertical="top" wrapText="1"/>
    </xf>
    <xf numFmtId="0" fontId="1" fillId="6" borderId="1" xfId="0" applyFont="1" applyFill="1" applyBorder="1" applyAlignment="1">
      <alignment horizontal="center" vertical="top" wrapText="1"/>
    </xf>
    <xf numFmtId="14" fontId="1" fillId="6" borderId="1" xfId="0" applyNumberFormat="1" applyFont="1" applyFill="1" applyBorder="1" applyAlignment="1">
      <alignment horizontal="center" vertical="top" wrapText="1"/>
    </xf>
    <xf numFmtId="14" fontId="1" fillId="6" borderId="1" xfId="0" applyNumberFormat="1" applyFont="1" applyFill="1" applyBorder="1" applyAlignment="1">
      <alignment horizontal="center" vertical="top"/>
    </xf>
    <xf numFmtId="164" fontId="1" fillId="6" borderId="1" xfId="0" applyNumberFormat="1" applyFont="1" applyFill="1" applyBorder="1" applyAlignment="1">
      <alignment horizontal="center" vertical="top" wrapText="1"/>
    </xf>
    <xf numFmtId="0" fontId="1" fillId="6" borderId="1" xfId="0" applyFont="1" applyFill="1" applyBorder="1" applyAlignment="1">
      <alignment vertical="top" wrapText="1"/>
    </xf>
    <xf numFmtId="0" fontId="1" fillId="5" borderId="1" xfId="0" applyFont="1" applyFill="1" applyBorder="1" applyAlignment="1">
      <alignment horizontal="center" vertical="top" wrapText="1"/>
    </xf>
    <xf numFmtId="14" fontId="1" fillId="5" borderId="1" xfId="0" applyNumberFormat="1" applyFont="1" applyFill="1" applyBorder="1" applyAlignment="1">
      <alignment horizontal="center" vertical="top" wrapText="1"/>
    </xf>
    <xf numFmtId="14" fontId="1" fillId="5" borderId="1" xfId="0" applyNumberFormat="1" applyFont="1" applyFill="1" applyBorder="1" applyAlignment="1">
      <alignment horizontal="center" vertical="top"/>
    </xf>
    <xf numFmtId="164" fontId="1" fillId="5" borderId="1" xfId="0" applyNumberFormat="1" applyFont="1" applyFill="1" applyBorder="1" applyAlignment="1">
      <alignment horizontal="center" vertical="top" wrapText="1"/>
    </xf>
    <xf numFmtId="0" fontId="1" fillId="5" borderId="1" xfId="0" applyFont="1" applyFill="1" applyBorder="1" applyAlignment="1">
      <alignment vertical="top" wrapText="1"/>
    </xf>
    <xf numFmtId="49" fontId="1" fillId="7" borderId="1" xfId="2" applyNumberFormat="1" applyFont="1" applyFill="1" applyBorder="1" applyAlignment="1">
      <alignment horizontal="center" vertical="top" wrapText="1"/>
    </xf>
    <xf numFmtId="49" fontId="1" fillId="7" borderId="1" xfId="1" applyNumberFormat="1" applyFont="1" applyFill="1" applyBorder="1" applyAlignment="1">
      <alignment horizontal="center" vertical="top" wrapText="1"/>
    </xf>
    <xf numFmtId="49" fontId="1" fillId="8" borderId="1" xfId="0" applyNumberFormat="1" applyFont="1" applyFill="1" applyBorder="1" applyAlignment="1">
      <alignment horizontal="center" vertical="top" wrapText="1"/>
    </xf>
    <xf numFmtId="49" fontId="5" fillId="0" borderId="2" xfId="0" applyNumberFormat="1" applyFont="1" applyBorder="1" applyAlignment="1">
      <alignment horizontal="left" vertical="top"/>
    </xf>
    <xf numFmtId="0" fontId="1" fillId="0" borderId="3" xfId="0" applyFont="1" applyBorder="1" applyAlignment="1">
      <alignment horizontal="center" vertical="top" wrapText="1"/>
    </xf>
    <xf numFmtId="14" fontId="1" fillId="0" borderId="3" xfId="0" applyNumberFormat="1" applyFont="1" applyBorder="1" applyAlignment="1">
      <alignment horizontal="center" vertical="top" wrapText="1"/>
    </xf>
    <xf numFmtId="14" fontId="1" fillId="0" borderId="3" xfId="0" applyNumberFormat="1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164" fontId="1" fillId="0" borderId="1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/>
    <xf numFmtId="49" fontId="6" fillId="2" borderId="1" xfId="0" applyNumberFormat="1" applyFont="1" applyFill="1" applyBorder="1" applyAlignment="1">
      <alignment horizontal="center" vertical="top" wrapText="1"/>
    </xf>
    <xf numFmtId="0" fontId="6" fillId="2" borderId="1" xfId="0" applyFont="1" applyFill="1" applyBorder="1" applyAlignment="1">
      <alignment horizontal="center" vertical="top" wrapText="1"/>
    </xf>
    <xf numFmtId="14" fontId="6" fillId="2" borderId="1" xfId="0" applyNumberFormat="1" applyFont="1" applyFill="1" applyBorder="1" applyAlignment="1">
      <alignment horizontal="center" vertical="top" wrapText="1"/>
    </xf>
    <xf numFmtId="164" fontId="6" fillId="2" borderId="1" xfId="0" applyNumberFormat="1" applyFont="1" applyFill="1" applyBorder="1" applyAlignment="1">
      <alignment horizontal="center" vertical="top" wrapText="1"/>
    </xf>
    <xf numFmtId="0" fontId="1" fillId="0" borderId="1" xfId="0" applyFont="1" applyBorder="1" applyAlignment="1">
      <alignment wrapText="1"/>
    </xf>
    <xf numFmtId="0" fontId="1" fillId="4" borderId="1" xfId="2" applyFont="1" applyBorder="1"/>
    <xf numFmtId="0" fontId="1" fillId="0" borderId="1" xfId="1" applyFont="1" applyFill="1" applyBorder="1"/>
    <xf numFmtId="0" fontId="1" fillId="0" borderId="1" xfId="2" applyFont="1" applyFill="1" applyBorder="1"/>
    <xf numFmtId="0" fontId="1" fillId="0" borderId="1" xfId="0" applyFont="1" applyFill="1" applyBorder="1"/>
    <xf numFmtId="49" fontId="1" fillId="7" borderId="1" xfId="0" applyNumberFormat="1" applyFont="1" applyFill="1" applyBorder="1" applyAlignment="1">
      <alignment horizontal="center" vertical="top" wrapText="1"/>
    </xf>
    <xf numFmtId="49" fontId="1" fillId="0" borderId="1" xfId="0" applyNumberFormat="1" applyFont="1" applyFill="1" applyBorder="1" applyAlignment="1">
      <alignment horizontal="center" vertical="top" wrapText="1"/>
    </xf>
    <xf numFmtId="49" fontId="1" fillId="0" borderId="1" xfId="0" applyNumberFormat="1" applyFont="1" applyBorder="1" applyAlignment="1">
      <alignment horizontal="center" vertical="top" wrapText="1"/>
    </xf>
    <xf numFmtId="14" fontId="1" fillId="0" borderId="1" xfId="0" applyNumberFormat="1" applyFont="1" applyBorder="1" applyAlignment="1">
      <alignment horizontal="center" vertical="top" wrapText="1"/>
    </xf>
    <xf numFmtId="14" fontId="1" fillId="0" borderId="1" xfId="0" applyNumberFormat="1" applyFont="1" applyBorder="1" applyAlignment="1">
      <alignment horizontal="center" vertical="top"/>
    </xf>
    <xf numFmtId="0" fontId="1" fillId="6" borderId="1" xfId="1" applyFont="1" applyFill="1" applyBorder="1" applyAlignment="1">
      <alignment horizontal="center" vertical="top" wrapText="1"/>
    </xf>
    <xf numFmtId="14" fontId="1" fillId="6" borderId="1" xfId="1" applyNumberFormat="1" applyFont="1" applyFill="1" applyBorder="1" applyAlignment="1">
      <alignment horizontal="center" vertical="top" wrapText="1"/>
    </xf>
    <xf numFmtId="14" fontId="1" fillId="6" borderId="1" xfId="1" applyNumberFormat="1" applyFont="1" applyFill="1" applyBorder="1" applyAlignment="1">
      <alignment horizontal="center" vertical="top"/>
    </xf>
    <xf numFmtId="164" fontId="1" fillId="6" borderId="1" xfId="1" applyNumberFormat="1" applyFont="1" applyFill="1" applyBorder="1" applyAlignment="1">
      <alignment horizontal="center" vertical="top" wrapText="1"/>
    </xf>
    <xf numFmtId="0" fontId="1" fillId="10" borderId="1" xfId="0" applyFont="1" applyFill="1" applyBorder="1" applyAlignment="1">
      <alignment horizontal="center" vertical="top" wrapText="1"/>
    </xf>
    <xf numFmtId="14" fontId="1" fillId="10" borderId="1" xfId="0" applyNumberFormat="1" applyFont="1" applyFill="1" applyBorder="1" applyAlignment="1">
      <alignment horizontal="center" vertical="top" wrapText="1"/>
    </xf>
    <xf numFmtId="14" fontId="1" fillId="10" borderId="1" xfId="0" applyNumberFormat="1" applyFont="1" applyFill="1" applyBorder="1" applyAlignment="1">
      <alignment horizontal="center" vertical="top"/>
    </xf>
    <xf numFmtId="164" fontId="1" fillId="10" borderId="1" xfId="0" applyNumberFormat="1" applyFont="1" applyFill="1" applyBorder="1" applyAlignment="1">
      <alignment horizontal="center" vertical="top" wrapText="1"/>
    </xf>
    <xf numFmtId="0" fontId="1" fillId="10" borderId="1" xfId="1" applyFont="1" applyFill="1" applyBorder="1" applyAlignment="1">
      <alignment horizontal="center" vertical="top" wrapText="1"/>
    </xf>
    <xf numFmtId="0" fontId="1" fillId="5" borderId="1" xfId="1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14" fontId="1" fillId="2" borderId="1" xfId="0" applyNumberFormat="1" applyFont="1" applyFill="1" applyBorder="1" applyAlignment="1">
      <alignment horizontal="center" vertical="top" wrapText="1"/>
    </xf>
    <xf numFmtId="14" fontId="1" fillId="2" borderId="1" xfId="0" applyNumberFormat="1" applyFont="1" applyFill="1" applyBorder="1" applyAlignment="1">
      <alignment horizontal="center" vertical="top"/>
    </xf>
    <xf numFmtId="0" fontId="1" fillId="2" borderId="1" xfId="1" applyFont="1" applyFill="1" applyBorder="1" applyAlignment="1">
      <alignment horizontal="center" vertical="top" wrapText="1"/>
    </xf>
    <xf numFmtId="164" fontId="1" fillId="2" borderId="1" xfId="0" applyNumberFormat="1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vertical="top" wrapText="1"/>
    </xf>
    <xf numFmtId="14" fontId="1" fillId="0" borderId="1" xfId="0" applyNumberFormat="1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vertical="top" wrapText="1"/>
    </xf>
    <xf numFmtId="0" fontId="1" fillId="6" borderId="1" xfId="2" applyFont="1" applyFill="1" applyBorder="1" applyAlignment="1">
      <alignment horizontal="center" vertical="top" wrapText="1"/>
    </xf>
    <xf numFmtId="14" fontId="1" fillId="6" borderId="1" xfId="2" applyNumberFormat="1" applyFont="1" applyFill="1" applyBorder="1" applyAlignment="1">
      <alignment horizontal="center" vertical="top" wrapText="1"/>
    </xf>
    <xf numFmtId="14" fontId="1" fillId="6" borderId="1" xfId="2" applyNumberFormat="1" applyFont="1" applyFill="1" applyBorder="1" applyAlignment="1">
      <alignment horizontal="center" vertical="top"/>
    </xf>
    <xf numFmtId="164" fontId="1" fillId="6" borderId="1" xfId="2" applyNumberFormat="1" applyFont="1" applyFill="1" applyBorder="1" applyAlignment="1">
      <alignment horizontal="center" vertical="top" wrapText="1"/>
    </xf>
    <xf numFmtId="0" fontId="1" fillId="11" borderId="1" xfId="2" applyFont="1" applyFill="1" applyBorder="1"/>
    <xf numFmtId="0" fontId="1" fillId="11" borderId="1" xfId="0" applyFont="1" applyFill="1" applyBorder="1"/>
    <xf numFmtId="49" fontId="1" fillId="8" borderId="1" xfId="1" applyNumberFormat="1" applyFont="1" applyFill="1" applyBorder="1" applyAlignment="1">
      <alignment horizontal="center" vertical="top" wrapText="1"/>
    </xf>
    <xf numFmtId="49" fontId="1" fillId="8" borderId="1" xfId="2" applyNumberFormat="1" applyFont="1" applyFill="1" applyBorder="1" applyAlignment="1">
      <alignment horizontal="center" vertical="top" wrapText="1"/>
    </xf>
    <xf numFmtId="0" fontId="1" fillId="12" borderId="1" xfId="0" applyFont="1" applyFill="1" applyBorder="1" applyAlignment="1">
      <alignment horizontal="center" vertical="top" wrapText="1"/>
    </xf>
    <xf numFmtId="0" fontId="1" fillId="6" borderId="1" xfId="3" applyFont="1" applyFill="1" applyBorder="1" applyAlignment="1">
      <alignment horizontal="center" vertical="top" wrapText="1"/>
    </xf>
    <xf numFmtId="14" fontId="1" fillId="6" borderId="1" xfId="3" applyNumberFormat="1" applyFont="1" applyFill="1" applyBorder="1" applyAlignment="1">
      <alignment horizontal="center" vertical="top" wrapText="1"/>
    </xf>
    <xf numFmtId="14" fontId="1" fillId="6" borderId="1" xfId="3" applyNumberFormat="1" applyFont="1" applyFill="1" applyBorder="1" applyAlignment="1">
      <alignment horizontal="center" vertical="top"/>
    </xf>
    <xf numFmtId="164" fontId="1" fillId="6" borderId="1" xfId="3" applyNumberFormat="1" applyFont="1" applyFill="1" applyBorder="1" applyAlignment="1">
      <alignment horizontal="center" vertical="top" wrapText="1"/>
    </xf>
    <xf numFmtId="0" fontId="1" fillId="12" borderId="1" xfId="1" applyFont="1" applyFill="1" applyBorder="1" applyAlignment="1">
      <alignment horizontal="center" vertical="top" wrapText="1"/>
    </xf>
    <xf numFmtId="164" fontId="1" fillId="12" borderId="1" xfId="0" applyNumberFormat="1" applyFont="1" applyFill="1" applyBorder="1" applyAlignment="1">
      <alignment horizontal="center" vertical="top" wrapText="1"/>
    </xf>
    <xf numFmtId="0" fontId="1" fillId="12" borderId="1" xfId="0" applyFont="1" applyFill="1" applyBorder="1" applyAlignment="1">
      <alignment vertical="top" wrapText="1"/>
    </xf>
    <xf numFmtId="14" fontId="1" fillId="12" borderId="1" xfId="0" applyNumberFormat="1" applyFont="1" applyFill="1" applyBorder="1" applyAlignment="1">
      <alignment horizontal="center" vertical="top" wrapText="1"/>
    </xf>
    <xf numFmtId="14" fontId="1" fillId="12" borderId="1" xfId="0" applyNumberFormat="1" applyFont="1" applyFill="1" applyBorder="1" applyAlignment="1">
      <alignment horizontal="center" vertical="top"/>
    </xf>
    <xf numFmtId="164" fontId="1" fillId="0" borderId="0" xfId="0" applyNumberFormat="1" applyFont="1" applyBorder="1" applyAlignment="1">
      <alignment horizontal="center" vertical="top" wrapText="1"/>
    </xf>
    <xf numFmtId="14" fontId="0" fillId="0" borderId="0" xfId="0" applyNumberFormat="1"/>
    <xf numFmtId="14" fontId="6" fillId="6" borderId="1" xfId="0" applyNumberFormat="1" applyFont="1" applyFill="1" applyBorder="1" applyAlignment="1">
      <alignment horizontal="center" vertical="top" wrapText="1"/>
    </xf>
    <xf numFmtId="0" fontId="6" fillId="6" borderId="1" xfId="0" applyFont="1" applyFill="1" applyBorder="1" applyAlignment="1">
      <alignment horizontal="center" vertical="top" wrapText="1"/>
    </xf>
    <xf numFmtId="0" fontId="7" fillId="11" borderId="0" xfId="4" applyFill="1"/>
    <xf numFmtId="16" fontId="1" fillId="6" borderId="1" xfId="0" applyNumberFormat="1" applyFont="1" applyFill="1" applyBorder="1" applyAlignment="1">
      <alignment horizontal="center" vertical="top" wrapText="1"/>
    </xf>
    <xf numFmtId="0" fontId="7" fillId="6" borderId="1" xfId="4" applyFill="1" applyBorder="1" applyAlignment="1">
      <alignment horizontal="center" vertical="top" wrapText="1"/>
    </xf>
    <xf numFmtId="14" fontId="7" fillId="6" borderId="1" xfId="4" applyNumberFormat="1" applyFill="1" applyBorder="1" applyAlignment="1">
      <alignment horizontal="center" vertical="top" wrapText="1"/>
    </xf>
    <xf numFmtId="14" fontId="7" fillId="6" borderId="1" xfId="4" applyNumberFormat="1" applyFill="1" applyBorder="1" applyAlignment="1">
      <alignment horizontal="center" vertical="top"/>
    </xf>
    <xf numFmtId="164" fontId="7" fillId="6" borderId="1" xfId="4" applyNumberFormat="1" applyFill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164" fontId="0" fillId="6" borderId="1" xfId="4" applyNumberFormat="1" applyFont="1" applyFill="1" applyBorder="1" applyAlignment="1">
      <alignment horizontal="center" vertical="top" wrapText="1"/>
    </xf>
    <xf numFmtId="0" fontId="0" fillId="6" borderId="1" xfId="4" applyFont="1" applyFill="1" applyBorder="1" applyAlignment="1">
      <alignment horizontal="center" vertical="top" wrapText="1"/>
    </xf>
    <xf numFmtId="0" fontId="0" fillId="6" borderId="1" xfId="0" applyFill="1" applyBorder="1" applyAlignment="1">
      <alignment horizontal="center" vertical="top"/>
    </xf>
    <xf numFmtId="2" fontId="1" fillId="0" borderId="1" xfId="0" applyNumberFormat="1" applyFont="1" applyFill="1" applyBorder="1" applyAlignment="1">
      <alignment horizontal="center" vertical="top" wrapText="1"/>
    </xf>
    <xf numFmtId="2" fontId="6" fillId="2" borderId="1" xfId="0" applyNumberFormat="1" applyFont="1" applyFill="1" applyBorder="1" applyAlignment="1">
      <alignment horizontal="center" vertical="top" wrapText="1"/>
    </xf>
    <xf numFmtId="2" fontId="1" fillId="10" borderId="1" xfId="0" applyNumberFormat="1" applyFont="1" applyFill="1" applyBorder="1" applyAlignment="1">
      <alignment horizontal="center" vertical="top" wrapText="1"/>
    </xf>
    <xf numFmtId="2" fontId="1" fillId="6" borderId="1" xfId="0" applyNumberFormat="1" applyFont="1" applyFill="1" applyBorder="1" applyAlignment="1">
      <alignment horizontal="center" vertical="top" wrapText="1"/>
    </xf>
    <xf numFmtId="2" fontId="1" fillId="6" borderId="1" xfId="1" applyNumberFormat="1" applyFont="1" applyFill="1" applyBorder="1" applyAlignment="1">
      <alignment horizontal="center" vertical="top" wrapText="1"/>
    </xf>
    <xf numFmtId="2" fontId="1" fillId="6" borderId="1" xfId="3" applyNumberFormat="1" applyFont="1" applyFill="1" applyBorder="1" applyAlignment="1">
      <alignment horizontal="center" vertical="top" wrapText="1"/>
    </xf>
    <xf numFmtId="2" fontId="1" fillId="6" borderId="1" xfId="2" applyNumberFormat="1" applyFont="1" applyFill="1" applyBorder="1" applyAlignment="1">
      <alignment horizontal="center" vertical="top" wrapText="1"/>
    </xf>
    <xf numFmtId="2" fontId="7" fillId="6" borderId="1" xfId="4" applyNumberFormat="1" applyFill="1" applyBorder="1" applyAlignment="1">
      <alignment horizontal="center" vertical="top" wrapText="1"/>
    </xf>
    <xf numFmtId="2" fontId="1" fillId="5" borderId="1" xfId="0" applyNumberFormat="1" applyFont="1" applyFill="1" applyBorder="1" applyAlignment="1">
      <alignment horizontal="center" vertical="top" wrapText="1"/>
    </xf>
    <xf numFmtId="2" fontId="1" fillId="2" borderId="1" xfId="0" applyNumberFormat="1" applyFont="1" applyFill="1" applyBorder="1" applyAlignment="1">
      <alignment horizontal="center" vertical="top" wrapText="1"/>
    </xf>
    <xf numFmtId="2" fontId="0" fillId="0" borderId="0" xfId="0" applyNumberFormat="1"/>
    <xf numFmtId="0" fontId="0" fillId="7" borderId="1" xfId="0" applyFill="1" applyBorder="1" applyAlignment="1">
      <alignment horizontal="center" vertical="top"/>
    </xf>
    <xf numFmtId="49" fontId="5" fillId="0" borderId="3" xfId="0" applyNumberFormat="1" applyFont="1" applyBorder="1" applyAlignment="1">
      <alignment horizontal="left" vertical="top"/>
    </xf>
    <xf numFmtId="0" fontId="6" fillId="2" borderId="4" xfId="0" applyFont="1" applyFill="1" applyBorder="1" applyAlignment="1">
      <alignment horizontal="center" vertical="top" wrapText="1"/>
    </xf>
    <xf numFmtId="0" fontId="1" fillId="5" borderId="4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6" fillId="0" borderId="4" xfId="0" applyFont="1" applyFill="1" applyBorder="1" applyAlignment="1">
      <alignment horizontal="center" vertical="top" wrapText="1"/>
    </xf>
    <xf numFmtId="0" fontId="1" fillId="8" borderId="4" xfId="0" applyFont="1" applyFill="1" applyBorder="1" applyAlignment="1">
      <alignment horizontal="center" vertical="top" wrapText="1"/>
    </xf>
    <xf numFmtId="0" fontId="1" fillId="7" borderId="4" xfId="0" applyFont="1" applyFill="1" applyBorder="1" applyAlignment="1">
      <alignment horizontal="center" vertical="top" wrapText="1"/>
    </xf>
    <xf numFmtId="0" fontId="1" fillId="12" borderId="4" xfId="0" applyFont="1" applyFill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8" borderId="1" xfId="0" applyFill="1" applyBorder="1" applyAlignment="1">
      <alignment horizontal="center" vertical="top"/>
    </xf>
    <xf numFmtId="0" fontId="1" fillId="8" borderId="1" xfId="0" applyFont="1" applyFill="1" applyBorder="1" applyAlignment="1">
      <alignment horizontal="center" vertical="top"/>
    </xf>
    <xf numFmtId="0" fontId="0" fillId="0" borderId="0" xfId="0" applyFill="1" applyBorder="1"/>
    <xf numFmtId="0" fontId="1" fillId="6" borderId="4" xfId="0" applyFont="1" applyFill="1" applyBorder="1" applyAlignment="1">
      <alignment horizontal="center" vertical="top" wrapText="1"/>
    </xf>
    <xf numFmtId="0" fontId="1" fillId="6" borderId="4" xfId="1" applyFont="1" applyFill="1" applyBorder="1" applyAlignment="1">
      <alignment horizontal="center" vertical="top" wrapText="1"/>
    </xf>
    <xf numFmtId="2" fontId="1" fillId="12" borderId="1" xfId="0" applyNumberFormat="1" applyFont="1" applyFill="1" applyBorder="1" applyAlignment="1">
      <alignment horizontal="center" vertical="top" wrapText="1"/>
    </xf>
    <xf numFmtId="0" fontId="1" fillId="10" borderId="4" xfId="0" applyFont="1" applyFill="1" applyBorder="1" applyAlignment="1">
      <alignment horizontal="center" vertical="top" wrapText="1"/>
    </xf>
    <xf numFmtId="0" fontId="1" fillId="6" borderId="4" xfId="2" applyFont="1" applyFill="1" applyBorder="1" applyAlignment="1">
      <alignment horizontal="center" vertical="top" wrapText="1"/>
    </xf>
    <xf numFmtId="1" fontId="5" fillId="0" borderId="2" xfId="0" applyNumberFormat="1" applyFont="1" applyBorder="1" applyAlignment="1">
      <alignment horizontal="left" vertical="top"/>
    </xf>
    <xf numFmtId="1" fontId="6" fillId="2" borderId="1" xfId="0" applyNumberFormat="1" applyFont="1" applyFill="1" applyBorder="1" applyAlignment="1">
      <alignment horizontal="center" vertical="top" wrapText="1"/>
    </xf>
    <xf numFmtId="1" fontId="1" fillId="7" borderId="1" xfId="0" applyNumberFormat="1" applyFont="1" applyFill="1" applyBorder="1" applyAlignment="1">
      <alignment horizontal="center" vertical="top" wrapText="1"/>
    </xf>
    <xf numFmtId="1" fontId="1" fillId="8" borderId="1" xfId="0" applyNumberFormat="1" applyFont="1" applyFill="1" applyBorder="1" applyAlignment="1">
      <alignment horizontal="center" vertical="top" wrapText="1"/>
    </xf>
    <xf numFmtId="1" fontId="0" fillId="8" borderId="1" xfId="4" applyNumberFormat="1" applyFont="1" applyFill="1" applyBorder="1" applyAlignment="1">
      <alignment horizontal="center" vertical="top" wrapText="1"/>
    </xf>
    <xf numFmtId="1" fontId="0" fillId="7" borderId="1" xfId="4" applyNumberFormat="1" applyFont="1" applyFill="1" applyBorder="1" applyAlignment="1">
      <alignment horizontal="center" vertical="top" wrapText="1"/>
    </xf>
    <xf numFmtId="1" fontId="0" fillId="15" borderId="1" xfId="4" applyNumberFormat="1" applyFont="1" applyFill="1" applyBorder="1" applyAlignment="1">
      <alignment horizontal="center" vertical="top" wrapText="1"/>
    </xf>
    <xf numFmtId="1" fontId="1" fillId="2" borderId="1" xfId="0" applyNumberFormat="1" applyFont="1" applyFill="1" applyBorder="1" applyAlignment="1">
      <alignment horizontal="center" vertical="top" wrapText="1"/>
    </xf>
    <xf numFmtId="1" fontId="1" fillId="0" borderId="1" xfId="0" applyNumberFormat="1" applyFont="1" applyBorder="1" applyAlignment="1">
      <alignment horizontal="center" vertical="top" wrapText="1"/>
    </xf>
    <xf numFmtId="1" fontId="1" fillId="0" borderId="1" xfId="0" applyNumberFormat="1" applyFont="1" applyFill="1" applyBorder="1" applyAlignment="1">
      <alignment horizontal="center" vertical="top" wrapText="1"/>
    </xf>
    <xf numFmtId="1" fontId="0" fillId="0" borderId="0" xfId="0" applyNumberFormat="1"/>
    <xf numFmtId="0" fontId="1" fillId="6" borderId="4" xfId="3" applyFont="1" applyFill="1" applyBorder="1" applyAlignment="1">
      <alignment horizontal="center" vertical="top" wrapText="1"/>
    </xf>
    <xf numFmtId="0" fontId="1" fillId="6" borderId="1" xfId="1" applyFont="1" applyFill="1" applyBorder="1" applyAlignment="1">
      <alignment horizontal="center" vertical="top"/>
    </xf>
    <xf numFmtId="0" fontId="0" fillId="6" borderId="4" xfId="4" applyFont="1" applyFill="1" applyBorder="1" applyAlignment="1">
      <alignment horizontal="center" vertical="top" wrapText="1"/>
    </xf>
    <xf numFmtId="14" fontId="0" fillId="6" borderId="1" xfId="4" applyNumberFormat="1" applyFont="1" applyFill="1" applyBorder="1" applyAlignment="1">
      <alignment horizontal="center" vertical="top" wrapText="1"/>
    </xf>
    <xf numFmtId="0" fontId="0" fillId="6" borderId="1" xfId="0" applyFont="1" applyFill="1" applyBorder="1" applyAlignment="1">
      <alignment horizontal="center" vertical="top" wrapText="1"/>
    </xf>
    <xf numFmtId="14" fontId="0" fillId="6" borderId="1" xfId="0" applyNumberFormat="1" applyFont="1" applyFill="1" applyBorder="1" applyAlignment="1">
      <alignment horizontal="center" vertical="top" wrapText="1"/>
    </xf>
    <xf numFmtId="14" fontId="0" fillId="6" borderId="1" xfId="0" applyNumberFormat="1" applyFont="1" applyFill="1" applyBorder="1" applyAlignment="1">
      <alignment horizontal="center" vertical="top"/>
    </xf>
    <xf numFmtId="0" fontId="0" fillId="6" borderId="1" xfId="1" applyFont="1" applyFill="1" applyBorder="1" applyAlignment="1">
      <alignment horizontal="center" vertical="top" wrapText="1"/>
    </xf>
    <xf numFmtId="164" fontId="0" fillId="6" borderId="1" xfId="0" applyNumberFormat="1" applyFont="1" applyFill="1" applyBorder="1" applyAlignment="1">
      <alignment horizontal="center" vertical="top" wrapText="1"/>
    </xf>
    <xf numFmtId="2" fontId="0" fillId="6" borderId="1" xfId="0" applyNumberFormat="1" applyFont="1" applyFill="1" applyBorder="1" applyAlignment="1">
      <alignment horizontal="center" vertical="top" wrapText="1"/>
    </xf>
    <xf numFmtId="0" fontId="0" fillId="6" borderId="4" xfId="0" applyFill="1" applyBorder="1" applyAlignment="1">
      <alignment horizontal="center" vertical="top"/>
    </xf>
    <xf numFmtId="0" fontId="1" fillId="5" borderId="0" xfId="1" applyFont="1" applyFill="1" applyBorder="1" applyAlignment="1">
      <alignment horizontal="center" vertical="top" wrapText="1"/>
    </xf>
    <xf numFmtId="0" fontId="1" fillId="5" borderId="4" xfId="1" applyFont="1" applyFill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top"/>
    </xf>
    <xf numFmtId="14" fontId="1" fillId="5" borderId="1" xfId="1" applyNumberFormat="1" applyFont="1" applyFill="1" applyBorder="1" applyAlignment="1">
      <alignment horizontal="center" vertical="top" wrapText="1"/>
    </xf>
    <xf numFmtId="14" fontId="1" fillId="5" borderId="1" xfId="1" applyNumberFormat="1" applyFont="1" applyFill="1" applyBorder="1" applyAlignment="1">
      <alignment horizontal="center" vertical="top"/>
    </xf>
    <xf numFmtId="164" fontId="1" fillId="5" borderId="1" xfId="1" applyNumberFormat="1" applyFont="1" applyFill="1" applyBorder="1" applyAlignment="1">
      <alignment horizontal="center" vertical="top" wrapText="1"/>
    </xf>
    <xf numFmtId="2" fontId="1" fillId="5" borderId="1" xfId="1" applyNumberFormat="1" applyFont="1" applyFill="1" applyBorder="1" applyAlignment="1">
      <alignment horizontal="center" vertical="top" wrapText="1"/>
    </xf>
    <xf numFmtId="0" fontId="1" fillId="0" borderId="0" xfId="0" applyFont="1"/>
    <xf numFmtId="14" fontId="1" fillId="0" borderId="5" xfId="0" applyNumberFormat="1" applyFont="1" applyBorder="1" applyAlignment="1">
      <alignment horizontal="center" vertical="top" wrapText="1"/>
    </xf>
    <xf numFmtId="14" fontId="1" fillId="0" borderId="5" xfId="0" applyNumberFormat="1" applyFont="1" applyBorder="1" applyAlignment="1">
      <alignment horizontal="center" vertical="top"/>
    </xf>
    <xf numFmtId="0" fontId="1" fillId="0" borderId="5" xfId="0" applyFont="1" applyFill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164" fontId="1" fillId="0" borderId="5" xfId="0" applyNumberFormat="1" applyFont="1" applyBorder="1" applyAlignment="1">
      <alignment horizontal="center" vertical="top" wrapText="1"/>
    </xf>
    <xf numFmtId="2" fontId="1" fillId="0" borderId="5" xfId="0" applyNumberFormat="1" applyFont="1" applyFill="1" applyBorder="1" applyAlignment="1">
      <alignment horizontal="center" vertical="top" wrapText="1"/>
    </xf>
    <xf numFmtId="0" fontId="1" fillId="0" borderId="5" xfId="0" applyFont="1" applyBorder="1" applyAlignment="1">
      <alignment vertical="top" wrapText="1"/>
    </xf>
    <xf numFmtId="0" fontId="1" fillId="0" borderId="5" xfId="0" applyFont="1" applyFill="1" applyBorder="1" applyAlignment="1">
      <alignment vertical="top" wrapText="1"/>
    </xf>
    <xf numFmtId="1" fontId="1" fillId="0" borderId="6" xfId="0" applyNumberFormat="1" applyFont="1" applyFill="1" applyBorder="1" applyAlignment="1">
      <alignment horizontal="center" vertical="top" wrapText="1"/>
    </xf>
    <xf numFmtId="1" fontId="1" fillId="0" borderId="0" xfId="0" applyNumberFormat="1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 wrapText="1"/>
    </xf>
    <xf numFmtId="14" fontId="1" fillId="0" borderId="0" xfId="0" applyNumberFormat="1" applyFont="1" applyBorder="1" applyAlignment="1">
      <alignment horizontal="center" vertical="top" wrapText="1"/>
    </xf>
    <xf numFmtId="14" fontId="1" fillId="0" borderId="0" xfId="0" applyNumberFormat="1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 wrapText="1"/>
    </xf>
    <xf numFmtId="2" fontId="1" fillId="0" borderId="0" xfId="0" applyNumberFormat="1" applyFont="1" applyFill="1" applyBorder="1" applyAlignment="1">
      <alignment horizontal="center" vertical="top" wrapText="1"/>
    </xf>
    <xf numFmtId="14" fontId="1" fillId="0" borderId="0" xfId="0" applyNumberFormat="1" applyFont="1" applyFill="1" applyBorder="1" applyAlignment="1">
      <alignment horizontal="center" vertical="top" wrapText="1"/>
    </xf>
    <xf numFmtId="14" fontId="1" fillId="0" borderId="0" xfId="0" applyNumberFormat="1" applyFont="1" applyFill="1" applyBorder="1" applyAlignment="1">
      <alignment horizontal="center" vertical="top"/>
    </xf>
    <xf numFmtId="0" fontId="1" fillId="0" borderId="0" xfId="1" applyFont="1" applyFill="1" applyBorder="1" applyAlignment="1">
      <alignment horizontal="center" vertical="top" wrapText="1"/>
    </xf>
    <xf numFmtId="164" fontId="1" fillId="0" borderId="0" xfId="0" applyNumberFormat="1" applyFont="1" applyFill="1" applyBorder="1" applyAlignment="1">
      <alignment horizontal="center" vertical="top" wrapText="1"/>
    </xf>
    <xf numFmtId="0" fontId="0" fillId="0" borderId="0" xfId="0" applyBorder="1"/>
    <xf numFmtId="14" fontId="0" fillId="0" borderId="0" xfId="0" applyNumberFormat="1" applyBorder="1"/>
    <xf numFmtId="2" fontId="0" fillId="0" borderId="0" xfId="0" applyNumberFormat="1" applyBorder="1"/>
    <xf numFmtId="49" fontId="5" fillId="0" borderId="1" xfId="0" applyNumberFormat="1" applyFont="1" applyBorder="1" applyAlignment="1">
      <alignment horizontal="left" vertical="top"/>
    </xf>
    <xf numFmtId="0" fontId="6" fillId="0" borderId="1" xfId="0" applyFont="1" applyBorder="1" applyAlignment="1">
      <alignment horizontal="center" vertical="top"/>
    </xf>
    <xf numFmtId="0" fontId="1" fillId="5" borderId="4" xfId="1" applyFont="1" applyFill="1" applyBorder="1" applyAlignment="1">
      <alignment horizontal="center" vertical="top" wrapText="1"/>
    </xf>
    <xf numFmtId="0" fontId="1" fillId="5" borderId="4" xfId="2" applyFont="1" applyFill="1" applyBorder="1" applyAlignment="1">
      <alignment horizontal="center" vertical="top" wrapText="1"/>
    </xf>
    <xf numFmtId="0" fontId="1" fillId="5" borderId="1" xfId="2" applyFont="1" applyFill="1" applyBorder="1" applyAlignment="1">
      <alignment horizontal="center" vertical="top" wrapText="1"/>
    </xf>
    <xf numFmtId="14" fontId="1" fillId="5" borderId="1" xfId="2" applyNumberFormat="1" applyFont="1" applyFill="1" applyBorder="1" applyAlignment="1">
      <alignment horizontal="center" vertical="top" wrapText="1"/>
    </xf>
    <xf numFmtId="14" fontId="1" fillId="5" borderId="1" xfId="2" applyNumberFormat="1" applyFont="1" applyFill="1" applyBorder="1" applyAlignment="1">
      <alignment horizontal="center" vertical="top"/>
    </xf>
    <xf numFmtId="164" fontId="1" fillId="5" borderId="1" xfId="2" applyNumberFormat="1" applyFont="1" applyFill="1" applyBorder="1" applyAlignment="1">
      <alignment horizontal="center" vertical="top" wrapText="1"/>
    </xf>
    <xf numFmtId="2" fontId="1" fillId="5" borderId="1" xfId="2" applyNumberFormat="1" applyFont="1" applyFill="1" applyBorder="1" applyAlignment="1">
      <alignment horizontal="center" vertical="top" wrapText="1"/>
    </xf>
    <xf numFmtId="14" fontId="1" fillId="5" borderId="1" xfId="3" applyNumberFormat="1" applyFont="1" applyFill="1" applyBorder="1" applyAlignment="1">
      <alignment horizontal="center" vertical="top" wrapText="1"/>
    </xf>
    <xf numFmtId="0" fontId="1" fillId="5" borderId="4" xfId="4" applyFont="1" applyFill="1" applyBorder="1" applyAlignment="1">
      <alignment horizontal="center" vertical="top" wrapText="1"/>
    </xf>
    <xf numFmtId="0" fontId="1" fillId="5" borderId="1" xfId="4" applyFont="1" applyFill="1" applyBorder="1" applyAlignment="1">
      <alignment horizontal="center" vertical="top" wrapText="1"/>
    </xf>
    <xf numFmtId="14" fontId="1" fillId="5" borderId="1" xfId="4" applyNumberFormat="1" applyFont="1" applyFill="1" applyBorder="1" applyAlignment="1">
      <alignment horizontal="center" vertical="top" wrapText="1"/>
    </xf>
    <xf numFmtId="14" fontId="1" fillId="5" borderId="1" xfId="4" applyNumberFormat="1" applyFont="1" applyFill="1" applyBorder="1" applyAlignment="1">
      <alignment horizontal="center" vertical="top"/>
    </xf>
    <xf numFmtId="164" fontId="1" fillId="5" borderId="1" xfId="4" applyNumberFormat="1" applyFont="1" applyFill="1" applyBorder="1" applyAlignment="1">
      <alignment horizontal="center" vertical="top" wrapText="1"/>
    </xf>
    <xf numFmtId="2" fontId="1" fillId="5" borderId="1" xfId="4" applyNumberFormat="1" applyFont="1" applyFill="1" applyBorder="1" applyAlignment="1">
      <alignment horizontal="center" vertical="top" wrapText="1"/>
    </xf>
    <xf numFmtId="0" fontId="1" fillId="5" borderId="4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wrapText="1"/>
    </xf>
    <xf numFmtId="14" fontId="1" fillId="2" borderId="1" xfId="1" applyNumberFormat="1" applyFont="1" applyFill="1" applyBorder="1" applyAlignment="1">
      <alignment horizontal="center" vertical="top" wrapText="1"/>
    </xf>
    <xf numFmtId="0" fontId="0" fillId="6" borderId="4" xfId="0" applyFont="1" applyFill="1" applyBorder="1" applyAlignment="1">
      <alignment horizontal="center" vertical="top" wrapText="1"/>
    </xf>
    <xf numFmtId="0" fontId="1" fillId="13" borderId="1" xfId="0" applyFont="1" applyFill="1" applyBorder="1" applyAlignment="1">
      <alignment horizontal="center" vertical="top" wrapText="1"/>
    </xf>
    <xf numFmtId="0" fontId="1" fillId="6" borderId="0" xfId="1" applyFont="1" applyFill="1" applyBorder="1" applyAlignment="1">
      <alignment horizontal="center" vertical="top" wrapText="1"/>
    </xf>
    <xf numFmtId="164" fontId="1" fillId="0" borderId="5" xfId="0" applyNumberFormat="1" applyFont="1" applyFill="1" applyBorder="1" applyAlignment="1">
      <alignment horizontal="center" vertical="top" wrapText="1"/>
    </xf>
    <xf numFmtId="0" fontId="1" fillId="7" borderId="1" xfId="0" applyNumberFormat="1" applyFont="1" applyFill="1" applyBorder="1" applyAlignment="1">
      <alignment horizontal="center" vertical="top" wrapText="1"/>
    </xf>
    <xf numFmtId="0" fontId="1" fillId="8" borderId="1" xfId="0" applyNumberFormat="1" applyFont="1" applyFill="1" applyBorder="1" applyAlignment="1">
      <alignment horizontal="center" vertical="top" wrapText="1"/>
    </xf>
    <xf numFmtId="0" fontId="1" fillId="8" borderId="1" xfId="1" applyNumberFormat="1" applyFont="1" applyFill="1" applyBorder="1" applyAlignment="1">
      <alignment horizontal="center" vertical="top" wrapText="1"/>
    </xf>
    <xf numFmtId="0" fontId="1" fillId="7" borderId="1" xfId="2" applyNumberFormat="1" applyFont="1" applyFill="1" applyBorder="1" applyAlignment="1">
      <alignment horizontal="center" vertical="top" wrapText="1"/>
    </xf>
    <xf numFmtId="0" fontId="0" fillId="8" borderId="1" xfId="4" applyNumberFormat="1" applyFont="1" applyFill="1" applyBorder="1" applyAlignment="1">
      <alignment horizontal="center" vertical="top" wrapText="1"/>
    </xf>
    <xf numFmtId="0" fontId="0" fillId="7" borderId="1" xfId="4" applyNumberFormat="1" applyFont="1" applyFill="1" applyBorder="1" applyAlignment="1">
      <alignment horizontal="center" vertical="top" wrapText="1"/>
    </xf>
    <xf numFmtId="0" fontId="0" fillId="15" borderId="1" xfId="4" applyNumberFormat="1" applyFont="1" applyFill="1" applyBorder="1" applyAlignment="1">
      <alignment horizontal="center" vertical="top" wrapText="1"/>
    </xf>
    <xf numFmtId="0" fontId="1" fillId="16" borderId="1" xfId="0" applyNumberFormat="1" applyFont="1" applyFill="1" applyBorder="1" applyAlignment="1">
      <alignment horizontal="center" vertical="top" wrapText="1"/>
    </xf>
    <xf numFmtId="0" fontId="1" fillId="6" borderId="4" xfId="4" applyFont="1" applyFill="1" applyBorder="1" applyAlignment="1">
      <alignment horizontal="center" vertical="top" wrapText="1"/>
    </xf>
    <xf numFmtId="0" fontId="1" fillId="6" borderId="1" xfId="4" applyFont="1" applyFill="1" applyBorder="1" applyAlignment="1">
      <alignment horizontal="center" vertical="top" wrapText="1"/>
    </xf>
    <xf numFmtId="14" fontId="1" fillId="6" borderId="1" xfId="4" applyNumberFormat="1" applyFont="1" applyFill="1" applyBorder="1" applyAlignment="1">
      <alignment horizontal="center" vertical="top" wrapText="1"/>
    </xf>
    <xf numFmtId="14" fontId="1" fillId="6" borderId="1" xfId="4" applyNumberFormat="1" applyFont="1" applyFill="1" applyBorder="1" applyAlignment="1">
      <alignment horizontal="center" vertical="top"/>
    </xf>
    <xf numFmtId="164" fontId="1" fillId="6" borderId="1" xfId="4" applyNumberFormat="1" applyFont="1" applyFill="1" applyBorder="1" applyAlignment="1">
      <alignment horizontal="center" vertical="top" wrapText="1"/>
    </xf>
    <xf numFmtId="2" fontId="1" fillId="6" borderId="1" xfId="4" applyNumberFormat="1" applyFont="1" applyFill="1" applyBorder="1" applyAlignment="1">
      <alignment horizontal="center" vertical="top" wrapText="1"/>
    </xf>
    <xf numFmtId="0" fontId="1" fillId="12" borderId="4" xfId="2" applyFont="1" applyFill="1" applyBorder="1" applyAlignment="1">
      <alignment horizontal="center" vertical="top" wrapText="1"/>
    </xf>
    <xf numFmtId="0" fontId="1" fillId="12" borderId="1" xfId="2" applyFont="1" applyFill="1" applyBorder="1" applyAlignment="1">
      <alignment horizontal="center" vertical="top" wrapText="1"/>
    </xf>
    <xf numFmtId="14" fontId="1" fillId="12" borderId="1" xfId="2" applyNumberFormat="1" applyFont="1" applyFill="1" applyBorder="1" applyAlignment="1">
      <alignment horizontal="center" vertical="top" wrapText="1"/>
    </xf>
    <xf numFmtId="14" fontId="1" fillId="12" borderId="1" xfId="2" applyNumberFormat="1" applyFont="1" applyFill="1" applyBorder="1" applyAlignment="1">
      <alignment horizontal="center" vertical="top"/>
    </xf>
    <xf numFmtId="164" fontId="1" fillId="12" borderId="1" xfId="2" applyNumberFormat="1" applyFont="1" applyFill="1" applyBorder="1" applyAlignment="1">
      <alignment horizontal="center" vertical="top" wrapText="1"/>
    </xf>
    <xf numFmtId="2" fontId="1" fillId="12" borderId="1" xfId="2" applyNumberFormat="1" applyFont="1" applyFill="1" applyBorder="1" applyAlignment="1">
      <alignment horizontal="center" vertical="top" wrapText="1"/>
    </xf>
    <xf numFmtId="0" fontId="0" fillId="6" borderId="1" xfId="0" applyFill="1" applyBorder="1" applyAlignment="1">
      <alignment horizontal="center" wrapText="1"/>
    </xf>
    <xf numFmtId="0" fontId="1" fillId="17" borderId="4" xfId="0" applyFont="1" applyFill="1" applyBorder="1" applyAlignment="1">
      <alignment horizontal="center" vertical="top" wrapText="1"/>
    </xf>
    <xf numFmtId="0" fontId="1" fillId="6" borderId="4" xfId="1" applyFont="1" applyFill="1" applyBorder="1" applyAlignment="1">
      <alignment horizontal="center" vertical="top"/>
    </xf>
    <xf numFmtId="0" fontId="1" fillId="12" borderId="7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14" fontId="1" fillId="0" borderId="5" xfId="0" applyNumberFormat="1" applyFont="1" applyFill="1" applyBorder="1" applyAlignment="1">
      <alignment horizontal="center" vertical="top" wrapText="1"/>
    </xf>
    <xf numFmtId="0" fontId="0" fillId="0" borderId="1" xfId="0" applyBorder="1"/>
    <xf numFmtId="14" fontId="0" fillId="0" borderId="1" xfId="0" applyNumberFormat="1" applyBorder="1"/>
    <xf numFmtId="0" fontId="1" fillId="6" borderId="4" xfId="0" applyFont="1" applyFill="1" applyBorder="1" applyAlignment="1">
      <alignment horizontal="center" vertical="top"/>
    </xf>
    <xf numFmtId="0" fontId="0" fillId="12" borderId="4" xfId="0" applyFill="1" applyBorder="1" applyAlignment="1">
      <alignment horizontal="center" vertical="top"/>
    </xf>
    <xf numFmtId="164" fontId="1" fillId="18" borderId="1" xfId="0" applyNumberFormat="1" applyFont="1" applyFill="1" applyBorder="1" applyAlignment="1">
      <alignment horizontal="center" vertical="top" wrapText="1"/>
    </xf>
    <xf numFmtId="0" fontId="1" fillId="12" borderId="4" xfId="4" applyFont="1" applyFill="1" applyBorder="1" applyAlignment="1">
      <alignment horizontal="center" vertical="top" wrapText="1"/>
    </xf>
    <xf numFmtId="0" fontId="1" fillId="12" borderId="1" xfId="4" applyFont="1" applyFill="1" applyBorder="1" applyAlignment="1">
      <alignment horizontal="center" vertical="top" wrapText="1"/>
    </xf>
    <xf numFmtId="14" fontId="1" fillId="12" borderId="1" xfId="4" applyNumberFormat="1" applyFont="1" applyFill="1" applyBorder="1" applyAlignment="1">
      <alignment horizontal="center" vertical="top" wrapText="1"/>
    </xf>
    <xf numFmtId="14" fontId="1" fillId="12" borderId="1" xfId="4" applyNumberFormat="1" applyFont="1" applyFill="1" applyBorder="1" applyAlignment="1">
      <alignment horizontal="center" vertical="top"/>
    </xf>
    <xf numFmtId="164" fontId="1" fillId="12" borderId="1" xfId="4" applyNumberFormat="1" applyFont="1" applyFill="1" applyBorder="1" applyAlignment="1">
      <alignment horizontal="center" vertical="top" wrapText="1"/>
    </xf>
    <xf numFmtId="2" fontId="1" fillId="12" borderId="1" xfId="4" applyNumberFormat="1" applyFont="1" applyFill="1" applyBorder="1" applyAlignment="1">
      <alignment horizontal="center" vertical="top" wrapText="1"/>
    </xf>
    <xf numFmtId="0" fontId="9" fillId="17" borderId="1" xfId="5" applyFill="1" applyBorder="1" applyAlignment="1">
      <alignment horizontal="center" vertical="top"/>
    </xf>
    <xf numFmtId="0" fontId="9" fillId="7" borderId="1" xfId="5" applyFill="1" applyBorder="1" applyAlignment="1">
      <alignment horizontal="center" vertical="top"/>
    </xf>
    <xf numFmtId="0" fontId="9" fillId="8" borderId="1" xfId="5" applyFill="1" applyBorder="1" applyAlignment="1">
      <alignment horizontal="center" vertical="top"/>
    </xf>
    <xf numFmtId="49" fontId="9" fillId="7" borderId="1" xfId="5" applyNumberFormat="1" applyFill="1" applyBorder="1" applyAlignment="1">
      <alignment horizontal="center" vertical="top" wrapText="1"/>
    </xf>
    <xf numFmtId="49" fontId="9" fillId="8" borderId="1" xfId="5" applyNumberFormat="1" applyFill="1" applyBorder="1" applyAlignment="1">
      <alignment horizontal="center" vertical="top" wrapText="1"/>
    </xf>
    <xf numFmtId="0" fontId="1" fillId="17" borderId="1" xfId="0" applyFont="1" applyFill="1" applyBorder="1" applyAlignment="1">
      <alignment horizontal="center" vertical="top"/>
    </xf>
    <xf numFmtId="14" fontId="1" fillId="12" borderId="1" xfId="3" applyNumberFormat="1" applyFont="1" applyFill="1" applyBorder="1" applyAlignment="1">
      <alignment horizontal="center" vertical="top" wrapText="1"/>
    </xf>
    <xf numFmtId="0" fontId="9" fillId="19" borderId="1" xfId="5" applyFill="1" applyBorder="1" applyAlignment="1">
      <alignment horizontal="center" vertical="top"/>
    </xf>
    <xf numFmtId="0" fontId="1" fillId="13" borderId="5" xfId="0" applyFont="1" applyFill="1" applyBorder="1" applyAlignment="1">
      <alignment horizontal="center" vertical="top" wrapText="1"/>
    </xf>
    <xf numFmtId="0" fontId="0" fillId="0" borderId="5" xfId="0" applyBorder="1"/>
    <xf numFmtId="14" fontId="0" fillId="0" borderId="5" xfId="0" applyNumberFormat="1" applyBorder="1"/>
    <xf numFmtId="49" fontId="1" fillId="0" borderId="0" xfId="0" applyNumberFormat="1" applyFont="1" applyFill="1" applyBorder="1" applyAlignment="1">
      <alignment horizontal="center" vertical="top" wrapText="1"/>
    </xf>
    <xf numFmtId="0" fontId="1" fillId="0" borderId="5" xfId="0" applyFont="1" applyBorder="1"/>
    <xf numFmtId="49" fontId="1" fillId="0" borderId="6" xfId="0" applyNumberFormat="1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14" fontId="1" fillId="0" borderId="6" xfId="0" applyNumberFormat="1" applyFont="1" applyBorder="1" applyAlignment="1">
      <alignment horizontal="center" vertical="top" wrapText="1"/>
    </xf>
    <xf numFmtId="14" fontId="1" fillId="0" borderId="6" xfId="0" applyNumberFormat="1" applyFont="1" applyBorder="1" applyAlignment="1">
      <alignment horizontal="center" vertical="top"/>
    </xf>
    <xf numFmtId="0" fontId="1" fillId="0" borderId="6" xfId="0" applyFont="1" applyFill="1" applyBorder="1" applyAlignment="1">
      <alignment horizontal="center" vertical="top" wrapText="1"/>
    </xf>
    <xf numFmtId="164" fontId="1" fillId="0" borderId="6" xfId="0" applyNumberFormat="1" applyFont="1" applyBorder="1" applyAlignment="1">
      <alignment horizontal="center" vertical="top" wrapText="1"/>
    </xf>
    <xf numFmtId="0" fontId="1" fillId="0" borderId="6" xfId="0" applyFont="1" applyBorder="1"/>
    <xf numFmtId="49" fontId="1" fillId="0" borderId="0" xfId="0" applyNumberFormat="1" applyFont="1" applyBorder="1" applyAlignment="1">
      <alignment horizontal="center" vertical="top" wrapText="1"/>
    </xf>
    <xf numFmtId="0" fontId="1" fillId="0" borderId="0" xfId="0" applyFont="1" applyBorder="1"/>
    <xf numFmtId="0" fontId="1" fillId="11" borderId="0" xfId="0" applyFont="1" applyFill="1" applyBorder="1" applyAlignment="1">
      <alignment horizontal="center" vertical="top" wrapText="1"/>
    </xf>
    <xf numFmtId="164" fontId="1" fillId="11" borderId="0" xfId="0" applyNumberFormat="1" applyFont="1" applyFill="1" applyBorder="1" applyAlignment="1">
      <alignment horizontal="center" vertical="top" wrapText="1"/>
    </xf>
    <xf numFmtId="0" fontId="1" fillId="11" borderId="0" xfId="0" applyFont="1" applyFill="1" applyBorder="1"/>
    <xf numFmtId="0" fontId="1" fillId="6" borderId="0" xfId="0" applyFont="1" applyFill="1" applyAlignment="1">
      <alignment horizontal="center" vertical="top" wrapText="1"/>
    </xf>
    <xf numFmtId="0" fontId="1" fillId="6" borderId="1" xfId="0" applyFont="1" applyFill="1" applyBorder="1" applyAlignment="1">
      <alignment horizontal="center" wrapText="1"/>
    </xf>
    <xf numFmtId="49" fontId="9" fillId="17" borderId="1" xfId="5" applyNumberFormat="1" applyFill="1" applyBorder="1" applyAlignment="1">
      <alignment horizontal="center" vertical="top" wrapText="1"/>
    </xf>
    <xf numFmtId="49" fontId="1" fillId="20" borderId="1" xfId="0" applyNumberFormat="1" applyFont="1" applyFill="1" applyBorder="1" applyAlignment="1">
      <alignment horizontal="center" vertical="top" wrapText="1"/>
    </xf>
    <xf numFmtId="14" fontId="1" fillId="21" borderId="1" xfId="0" applyNumberFormat="1" applyFont="1" applyFill="1" applyBorder="1" applyAlignment="1">
      <alignment horizontal="center" vertical="top" wrapText="1"/>
    </xf>
    <xf numFmtId="0" fontId="9" fillId="17" borderId="0" xfId="5" applyFill="1" applyAlignment="1">
      <alignment horizontal="center" vertical="center"/>
    </xf>
    <xf numFmtId="14" fontId="1" fillId="10" borderId="1" xfId="3" applyNumberFormat="1" applyFont="1" applyFill="1" applyBorder="1" applyAlignment="1">
      <alignment horizontal="center" vertical="top" wrapText="1"/>
    </xf>
    <xf numFmtId="0" fontId="9" fillId="21" borderId="1" xfId="5" applyFill="1" applyBorder="1" applyAlignment="1">
      <alignment horizontal="center" vertical="top"/>
    </xf>
    <xf numFmtId="0" fontId="1" fillId="6" borderId="0" xfId="0" applyFont="1" applyFill="1" applyAlignment="1">
      <alignment horizontal="center" vertical="top"/>
    </xf>
    <xf numFmtId="14" fontId="1" fillId="0" borderId="0" xfId="0" applyNumberFormat="1" applyFont="1"/>
    <xf numFmtId="14" fontId="1" fillId="10" borderId="1" xfId="2" applyNumberFormat="1" applyFont="1" applyFill="1" applyBorder="1" applyAlignment="1">
      <alignment horizontal="center" vertical="top" wrapText="1"/>
    </xf>
    <xf numFmtId="164" fontId="0" fillId="12" borderId="1" xfId="0" applyNumberFormat="1" applyFill="1" applyBorder="1" applyAlignment="1">
      <alignment horizontal="right" vertical="top"/>
    </xf>
    <xf numFmtId="0" fontId="1" fillId="18" borderId="1" xfId="0" applyFont="1" applyFill="1" applyBorder="1" applyAlignment="1">
      <alignment horizontal="center" vertical="top" wrapText="1"/>
    </xf>
    <xf numFmtId="0" fontId="9" fillId="22" borderId="1" xfId="5" applyFill="1" applyBorder="1" applyAlignment="1">
      <alignment horizontal="center" vertical="top"/>
    </xf>
    <xf numFmtId="0" fontId="10" fillId="17" borderId="1" xfId="5" applyFont="1" applyFill="1" applyBorder="1" applyAlignment="1">
      <alignment horizontal="center" vertical="top"/>
    </xf>
    <xf numFmtId="0" fontId="9" fillId="23" borderId="1" xfId="5" applyFill="1" applyBorder="1" applyAlignment="1">
      <alignment horizontal="center" vertical="top"/>
    </xf>
    <xf numFmtId="164" fontId="0" fillId="0" borderId="0" xfId="0" applyNumberFormat="1"/>
    <xf numFmtId="164" fontId="0" fillId="0" borderId="1" xfId="0" applyNumberFormat="1" applyBorder="1"/>
    <xf numFmtId="164" fontId="1" fillId="0" borderId="1" xfId="0" applyNumberFormat="1" applyFont="1" applyBorder="1" applyAlignment="1">
      <alignment vertical="top" wrapText="1"/>
    </xf>
    <xf numFmtId="164" fontId="1" fillId="0" borderId="5" xfId="0" applyNumberFormat="1" applyFont="1" applyBorder="1" applyAlignment="1">
      <alignment vertical="top" wrapText="1"/>
    </xf>
    <xf numFmtId="164" fontId="0" fillId="0" borderId="0" xfId="0" applyNumberFormat="1" applyBorder="1"/>
    <xf numFmtId="164" fontId="0" fillId="0" borderId="0" xfId="0" applyNumberFormat="1" applyFill="1" applyBorder="1"/>
    <xf numFmtId="14" fontId="1" fillId="22" borderId="1" xfId="0" applyNumberFormat="1" applyFont="1" applyFill="1" applyBorder="1" applyAlignment="1">
      <alignment horizontal="center" vertical="top" wrapText="1"/>
    </xf>
    <xf numFmtId="14" fontId="1" fillId="23" borderId="1" xfId="0" applyNumberFormat="1" applyFont="1" applyFill="1" applyBorder="1" applyAlignment="1">
      <alignment horizontal="center" vertical="top" wrapText="1"/>
    </xf>
    <xf numFmtId="0" fontId="9" fillId="24" borderId="1" xfId="5" applyFill="1" applyBorder="1" applyAlignment="1">
      <alignment horizontal="center" vertical="top"/>
    </xf>
    <xf numFmtId="4" fontId="1" fillId="6" borderId="1" xfId="0" applyNumberFormat="1" applyFont="1" applyFill="1" applyBorder="1" applyAlignment="1">
      <alignment horizontal="center" vertical="top" wrapText="1"/>
    </xf>
    <xf numFmtId="4" fontId="1" fillId="6" borderId="1" xfId="1" applyNumberFormat="1" applyFont="1" applyFill="1" applyBorder="1" applyAlignment="1">
      <alignment horizontal="center" vertical="top" wrapText="1"/>
    </xf>
    <xf numFmtId="4" fontId="1" fillId="6" borderId="1" xfId="3" applyNumberFormat="1" applyFont="1" applyFill="1" applyBorder="1" applyAlignment="1">
      <alignment horizontal="center" vertical="top" wrapText="1"/>
    </xf>
    <xf numFmtId="4" fontId="1" fillId="6" borderId="1" xfId="2" applyNumberFormat="1" applyFont="1" applyFill="1" applyBorder="1" applyAlignment="1">
      <alignment horizontal="center" vertical="top" wrapText="1"/>
    </xf>
    <xf numFmtId="4" fontId="1" fillId="12" borderId="1" xfId="0" applyNumberFormat="1" applyFont="1" applyFill="1" applyBorder="1" applyAlignment="1">
      <alignment horizontal="center" vertical="top" wrapText="1"/>
    </xf>
    <xf numFmtId="4" fontId="1" fillId="18" borderId="1" xfId="0" applyNumberFormat="1" applyFont="1" applyFill="1" applyBorder="1" applyAlignment="1">
      <alignment horizontal="center" vertical="top" wrapText="1"/>
    </xf>
    <xf numFmtId="2" fontId="1" fillId="18" borderId="1" xfId="0" applyNumberFormat="1" applyFont="1" applyFill="1" applyBorder="1" applyAlignment="1">
      <alignment horizontal="center" vertical="top" wrapText="1"/>
    </xf>
    <xf numFmtId="0" fontId="1" fillId="25" borderId="1" xfId="0" applyFont="1" applyFill="1" applyBorder="1" applyAlignment="1">
      <alignment horizontal="center" vertical="top" wrapText="1"/>
    </xf>
    <xf numFmtId="0" fontId="0" fillId="25" borderId="5" xfId="0" applyFill="1" applyBorder="1" applyAlignment="1">
      <alignment horizontal="center" vertical="top"/>
    </xf>
    <xf numFmtId="0" fontId="0" fillId="25" borderId="1" xfId="0" applyFill="1" applyBorder="1" applyAlignment="1">
      <alignment horizontal="center" vertical="top"/>
    </xf>
    <xf numFmtId="14" fontId="1" fillId="25" borderId="1" xfId="0" applyNumberFormat="1" applyFont="1" applyFill="1" applyBorder="1" applyAlignment="1">
      <alignment horizontal="center" vertical="top" wrapText="1"/>
    </xf>
    <xf numFmtId="4" fontId="1" fillId="6" borderId="1" xfId="4" applyNumberFormat="1" applyFont="1" applyFill="1" applyBorder="1" applyAlignment="1">
      <alignment horizontal="center" vertical="top" wrapText="1"/>
    </xf>
    <xf numFmtId="4" fontId="1" fillId="12" borderId="1" xfId="4" applyNumberFormat="1" applyFont="1" applyFill="1" applyBorder="1" applyAlignment="1">
      <alignment horizontal="center" vertical="top" wrapText="1"/>
    </xf>
    <xf numFmtId="164" fontId="1" fillId="0" borderId="0" xfId="0" applyNumberFormat="1" applyFont="1" applyAlignment="1">
      <alignment horizontal="center" vertical="top"/>
    </xf>
    <xf numFmtId="0" fontId="6" fillId="2" borderId="1" xfId="0" applyFont="1" applyFill="1" applyBorder="1" applyAlignment="1">
      <alignment horizontal="center" vertical="top"/>
    </xf>
    <xf numFmtId="164" fontId="1" fillId="26" borderId="1" xfId="4" applyNumberFormat="1" applyFont="1" applyFill="1" applyBorder="1" applyAlignment="1">
      <alignment horizontal="center" vertical="top" wrapText="1"/>
    </xf>
    <xf numFmtId="0" fontId="0" fillId="25" borderId="1" xfId="0" applyFill="1" applyBorder="1"/>
    <xf numFmtId="2" fontId="1" fillId="26" borderId="1" xfId="0" applyNumberFormat="1" applyFont="1" applyFill="1" applyBorder="1" applyAlignment="1">
      <alignment horizontal="center" vertical="top" wrapText="1"/>
    </xf>
    <xf numFmtId="0" fontId="2" fillId="22" borderId="1" xfId="1" applyFill="1" applyBorder="1" applyAlignment="1">
      <alignment horizontal="center" vertical="top"/>
    </xf>
    <xf numFmtId="0" fontId="2" fillId="6" borderId="1" xfId="1" applyFill="1" applyBorder="1" applyAlignment="1">
      <alignment horizontal="center" vertical="top" wrapText="1"/>
    </xf>
    <xf numFmtId="164" fontId="2" fillId="6" borderId="1" xfId="1" applyNumberFormat="1" applyFill="1" applyBorder="1" applyAlignment="1">
      <alignment horizontal="center" vertical="top" wrapText="1"/>
    </xf>
    <xf numFmtId="0" fontId="11" fillId="22" borderId="1" xfId="1" applyFont="1" applyFill="1" applyBorder="1" applyAlignment="1">
      <alignment horizontal="center" vertical="top"/>
    </xf>
    <xf numFmtId="4" fontId="6" fillId="6" borderId="1" xfId="0" applyNumberFormat="1" applyFont="1" applyFill="1" applyBorder="1" applyAlignment="1">
      <alignment horizontal="center" vertical="top" wrapText="1"/>
    </xf>
    <xf numFmtId="4" fontId="7" fillId="6" borderId="1" xfId="4" applyNumberFormat="1" applyFill="1" applyBorder="1" applyAlignment="1">
      <alignment horizontal="center" vertical="top" wrapText="1"/>
    </xf>
    <xf numFmtId="4" fontId="0" fillId="6" borderId="1" xfId="0" applyNumberFormat="1" applyFont="1" applyFill="1" applyBorder="1" applyAlignment="1">
      <alignment horizontal="center" vertical="top" wrapText="1"/>
    </xf>
    <xf numFmtId="4" fontId="1" fillId="6" borderId="1" xfId="0" applyNumberFormat="1" applyFont="1" applyFill="1" applyBorder="1" applyAlignment="1">
      <alignment vertical="top" wrapText="1"/>
    </xf>
    <xf numFmtId="164" fontId="1" fillId="26" borderId="1" xfId="2" applyNumberFormat="1" applyFont="1" applyFill="1" applyBorder="1" applyAlignment="1">
      <alignment horizontal="center" vertical="top" wrapText="1"/>
    </xf>
    <xf numFmtId="2" fontId="1" fillId="26" borderId="1" xfId="2" applyNumberFormat="1" applyFont="1" applyFill="1" applyBorder="1" applyAlignment="1">
      <alignment horizontal="center" vertical="top" wrapText="1"/>
    </xf>
    <xf numFmtId="164" fontId="7" fillId="26" borderId="1" xfId="4" applyNumberFormat="1" applyFill="1" applyBorder="1" applyAlignment="1">
      <alignment horizontal="center" vertical="top" wrapText="1"/>
    </xf>
    <xf numFmtId="164" fontId="0" fillId="26" borderId="1" xfId="4" applyNumberFormat="1" applyFont="1" applyFill="1" applyBorder="1" applyAlignment="1">
      <alignment horizontal="center" vertical="top" wrapText="1"/>
    </xf>
    <xf numFmtId="2" fontId="7" fillId="26" borderId="1" xfId="4" applyNumberFormat="1" applyFill="1" applyBorder="1" applyAlignment="1">
      <alignment horizontal="center" vertical="top" wrapText="1"/>
    </xf>
    <xf numFmtId="0" fontId="1" fillId="26" borderId="1" xfId="0" applyFont="1" applyFill="1" applyBorder="1" applyAlignment="1">
      <alignment horizontal="center" vertical="top" wrapText="1"/>
    </xf>
    <xf numFmtId="164" fontId="1" fillId="26" borderId="1" xfId="0" applyNumberFormat="1" applyFont="1" applyFill="1" applyBorder="1" applyAlignment="1">
      <alignment horizontal="center" vertical="top" wrapText="1"/>
    </xf>
    <xf numFmtId="4" fontId="1" fillId="12" borderId="1" xfId="2" applyNumberFormat="1" applyFont="1" applyFill="1" applyBorder="1" applyAlignment="1">
      <alignment horizontal="center" vertical="top" wrapText="1"/>
    </xf>
    <xf numFmtId="4" fontId="1" fillId="26" borderId="1" xfId="2" applyNumberFormat="1" applyFont="1" applyFill="1" applyBorder="1" applyAlignment="1">
      <alignment horizontal="center" vertical="top" wrapText="1"/>
    </xf>
    <xf numFmtId="4" fontId="7" fillId="26" borderId="1" xfId="4" applyNumberFormat="1" applyFill="1" applyBorder="1" applyAlignment="1">
      <alignment horizontal="center" vertical="top" wrapText="1"/>
    </xf>
    <xf numFmtId="4" fontId="1" fillId="26" borderId="1" xfId="0" applyNumberFormat="1" applyFont="1" applyFill="1" applyBorder="1" applyAlignment="1">
      <alignment vertical="top" wrapText="1"/>
    </xf>
    <xf numFmtId="4" fontId="1" fillId="26" borderId="1" xfId="0" applyNumberFormat="1" applyFont="1" applyFill="1" applyBorder="1" applyAlignment="1">
      <alignment horizontal="center" vertical="top" wrapText="1"/>
    </xf>
    <xf numFmtId="0" fontId="9" fillId="17" borderId="0" xfId="5" applyFill="1" applyAlignment="1">
      <alignment horizontal="center" vertical="top"/>
    </xf>
    <xf numFmtId="0" fontId="1" fillId="0" borderId="3" xfId="0" applyFont="1" applyBorder="1" applyAlignment="1">
      <alignment horizontal="left" vertical="top" wrapText="1"/>
    </xf>
    <xf numFmtId="14" fontId="1" fillId="0" borderId="3" xfId="0" applyNumberFormat="1" applyFont="1" applyBorder="1" applyAlignment="1">
      <alignment horizontal="left" vertical="top" wrapText="1"/>
    </xf>
    <xf numFmtId="14" fontId="1" fillId="0" borderId="3" xfId="0" applyNumberFormat="1" applyFont="1" applyBorder="1" applyAlignment="1">
      <alignment horizontal="left" vertical="top"/>
    </xf>
    <xf numFmtId="0" fontId="1" fillId="0" borderId="4" xfId="0" applyFont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left" vertical="top" wrapText="1"/>
    </xf>
    <xf numFmtId="2" fontId="1" fillId="0" borderId="1" xfId="0" applyNumberFormat="1" applyFont="1" applyFill="1" applyBorder="1" applyAlignment="1">
      <alignment horizontal="left" vertical="top" wrapText="1"/>
    </xf>
    <xf numFmtId="164" fontId="1" fillId="0" borderId="1" xfId="0" applyNumberFormat="1" applyFont="1" applyFill="1" applyBorder="1" applyAlignment="1">
      <alignment horizontal="left" vertical="top" wrapText="1"/>
    </xf>
    <xf numFmtId="0" fontId="0" fillId="0" borderId="0" xfId="0" applyAlignment="1">
      <alignment horizontal="left"/>
    </xf>
    <xf numFmtId="0" fontId="1" fillId="23" borderId="0" xfId="0" applyFont="1" applyFill="1"/>
    <xf numFmtId="164" fontId="1" fillId="26" borderId="1" xfId="3" applyNumberFormat="1" applyFont="1" applyFill="1" applyBorder="1" applyAlignment="1">
      <alignment horizontal="center" vertical="top" wrapText="1"/>
    </xf>
    <xf numFmtId="2" fontId="1" fillId="26" borderId="1" xfId="3" applyNumberFormat="1" applyFont="1" applyFill="1" applyBorder="1" applyAlignment="1">
      <alignment horizontal="center" vertical="top" wrapText="1"/>
    </xf>
    <xf numFmtId="0" fontId="1" fillId="26" borderId="1" xfId="3" applyFont="1" applyFill="1" applyBorder="1" applyAlignment="1">
      <alignment horizontal="center" vertical="top" wrapText="1"/>
    </xf>
    <xf numFmtId="164" fontId="1" fillId="26" borderId="1" xfId="1" applyNumberFormat="1" applyFont="1" applyFill="1" applyBorder="1" applyAlignment="1">
      <alignment horizontal="center" vertical="top" wrapText="1"/>
    </xf>
    <xf numFmtId="2" fontId="1" fillId="26" borderId="1" xfId="1" applyNumberFormat="1" applyFont="1" applyFill="1" applyBorder="1" applyAlignment="1">
      <alignment horizontal="center" vertical="top" wrapText="1"/>
    </xf>
    <xf numFmtId="0" fontId="1" fillId="26" borderId="1" xfId="1" applyFont="1" applyFill="1" applyBorder="1" applyAlignment="1">
      <alignment horizontal="center" vertical="top" wrapText="1"/>
    </xf>
    <xf numFmtId="2" fontId="1" fillId="26" borderId="1" xfId="4" applyNumberFormat="1" applyFont="1" applyFill="1" applyBorder="1" applyAlignment="1">
      <alignment horizontal="center" vertical="top" wrapText="1"/>
    </xf>
    <xf numFmtId="0" fontId="1" fillId="26" borderId="1" xfId="4" applyFont="1" applyFill="1" applyBorder="1" applyAlignment="1">
      <alignment horizontal="center" vertical="top" wrapText="1"/>
    </xf>
    <xf numFmtId="2" fontId="1" fillId="6" borderId="1" xfId="0" applyNumberFormat="1" applyFont="1" applyFill="1" applyBorder="1" applyAlignment="1">
      <alignment vertical="top" wrapText="1"/>
    </xf>
    <xf numFmtId="0" fontId="12" fillId="17" borderId="4" xfId="0" applyFont="1" applyFill="1" applyBorder="1" applyAlignment="1">
      <alignment horizontal="center" vertical="top" wrapText="1"/>
    </xf>
    <xf numFmtId="0" fontId="13" fillId="17" borderId="1" xfId="5" applyFont="1" applyFill="1" applyBorder="1" applyAlignment="1">
      <alignment horizontal="center" vertical="top"/>
    </xf>
    <xf numFmtId="0" fontId="14" fillId="17" borderId="1" xfId="5" applyFont="1" applyFill="1" applyBorder="1" applyAlignment="1">
      <alignment horizontal="center" vertical="top"/>
    </xf>
    <xf numFmtId="15" fontId="1" fillId="6" borderId="1" xfId="4" applyNumberFormat="1" applyFont="1" applyFill="1" applyBorder="1" applyAlignment="1">
      <alignment horizontal="center" vertical="top" wrapText="1"/>
    </xf>
    <xf numFmtId="0" fontId="1" fillId="11" borderId="0" xfId="0" applyFont="1" applyFill="1"/>
    <xf numFmtId="0" fontId="9" fillId="6" borderId="1" xfId="5" applyFill="1" applyBorder="1" applyAlignment="1">
      <alignment horizontal="center" vertical="top" wrapText="1"/>
    </xf>
    <xf numFmtId="0" fontId="10" fillId="8" borderId="1" xfId="5" applyFont="1" applyFill="1" applyBorder="1" applyAlignment="1">
      <alignment horizontal="center" vertical="top"/>
    </xf>
    <xf numFmtId="0" fontId="1" fillId="20" borderId="4" xfId="2" applyFont="1" applyFill="1" applyBorder="1" applyAlignment="1">
      <alignment horizontal="center" vertical="top" wrapText="1"/>
    </xf>
    <xf numFmtId="0" fontId="1" fillId="20" borderId="4" xfId="1" applyFont="1" applyFill="1" applyBorder="1" applyAlignment="1">
      <alignment horizontal="center" vertical="top" wrapText="1"/>
    </xf>
    <xf numFmtId="0" fontId="1" fillId="20" borderId="4" xfId="4" applyFont="1" applyFill="1" applyBorder="1" applyAlignment="1">
      <alignment horizontal="center" vertical="top" wrapText="1"/>
    </xf>
    <xf numFmtId="0" fontId="1" fillId="10" borderId="4" xfId="1" applyFont="1" applyFill="1" applyBorder="1" applyAlignment="1">
      <alignment horizontal="center" vertical="top" wrapText="1"/>
    </xf>
    <xf numFmtId="14" fontId="1" fillId="10" borderId="1" xfId="1" applyNumberFormat="1" applyFont="1" applyFill="1" applyBorder="1" applyAlignment="1">
      <alignment horizontal="center" vertical="top" wrapText="1"/>
    </xf>
    <xf numFmtId="14" fontId="1" fillId="10" borderId="1" xfId="1" applyNumberFormat="1" applyFont="1" applyFill="1" applyBorder="1" applyAlignment="1">
      <alignment horizontal="center" vertical="top"/>
    </xf>
    <xf numFmtId="164" fontId="1" fillId="10" borderId="1" xfId="1" applyNumberFormat="1" applyFont="1" applyFill="1" applyBorder="1" applyAlignment="1">
      <alignment horizontal="center" vertical="top" wrapText="1"/>
    </xf>
    <xf numFmtId="2" fontId="1" fillId="10" borderId="1" xfId="1" applyNumberFormat="1" applyFont="1" applyFill="1" applyBorder="1" applyAlignment="1">
      <alignment horizontal="center" vertical="top" wrapText="1"/>
    </xf>
    <xf numFmtId="0" fontId="1" fillId="10" borderId="4" xfId="3" applyFont="1" applyFill="1" applyBorder="1" applyAlignment="1">
      <alignment horizontal="center" vertical="top" wrapText="1"/>
    </xf>
    <xf numFmtId="0" fontId="1" fillId="10" borderId="1" xfId="3" applyFont="1" applyFill="1" applyBorder="1" applyAlignment="1">
      <alignment horizontal="center" vertical="top" wrapText="1"/>
    </xf>
    <xf numFmtId="14" fontId="1" fillId="10" borderId="1" xfId="3" applyNumberFormat="1" applyFont="1" applyFill="1" applyBorder="1" applyAlignment="1">
      <alignment horizontal="center" vertical="top"/>
    </xf>
    <xf numFmtId="164" fontId="1" fillId="10" borderId="1" xfId="3" applyNumberFormat="1" applyFont="1" applyFill="1" applyBorder="1" applyAlignment="1">
      <alignment horizontal="center" vertical="top" wrapText="1"/>
    </xf>
    <xf numFmtId="2" fontId="1" fillId="10" borderId="1" xfId="3" applyNumberFormat="1" applyFont="1" applyFill="1" applyBorder="1" applyAlignment="1">
      <alignment horizontal="center" vertical="top" wrapText="1"/>
    </xf>
    <xf numFmtId="0" fontId="1" fillId="12" borderId="4" xfId="0" applyFont="1" applyFill="1" applyBorder="1" applyAlignment="1">
      <alignment horizontal="center" vertical="top"/>
    </xf>
    <xf numFmtId="0" fontId="1" fillId="22" borderId="1" xfId="0" applyFont="1" applyFill="1" applyBorder="1" applyAlignment="1">
      <alignment horizontal="center" vertical="top"/>
    </xf>
    <xf numFmtId="0" fontId="1" fillId="24" borderId="1" xfId="0" applyFont="1" applyFill="1" applyBorder="1" applyAlignment="1">
      <alignment horizontal="center" vertical="top"/>
    </xf>
    <xf numFmtId="0" fontId="15" fillId="22" borderId="1" xfId="5" applyFont="1" applyFill="1" applyBorder="1" applyAlignment="1">
      <alignment horizontal="center" vertical="top"/>
    </xf>
    <xf numFmtId="2" fontId="7" fillId="6" borderId="1" xfId="1" applyNumberFormat="1" applyFont="1" applyFill="1" applyBorder="1" applyAlignment="1">
      <alignment horizontal="center" vertical="top" wrapText="1"/>
    </xf>
    <xf numFmtId="164" fontId="1" fillId="27" borderId="1" xfId="1" applyNumberFormat="1" applyFont="1" applyFill="1" applyBorder="1" applyAlignment="1">
      <alignment horizontal="center" vertical="top" wrapText="1"/>
    </xf>
    <xf numFmtId="164" fontId="1" fillId="27" borderId="1" xfId="4" applyNumberFormat="1" applyFont="1" applyFill="1" applyBorder="1" applyAlignment="1">
      <alignment horizontal="center" vertical="top" wrapText="1"/>
    </xf>
    <xf numFmtId="0" fontId="1" fillId="7" borderId="4" xfId="4" applyFont="1" applyFill="1" applyBorder="1" applyAlignment="1">
      <alignment horizontal="center" vertical="top" wrapText="1"/>
    </xf>
    <xf numFmtId="14" fontId="1" fillId="5" borderId="4" xfId="0" applyNumberFormat="1" applyFont="1" applyFill="1" applyBorder="1" applyAlignment="1">
      <alignment horizontal="center" vertical="top" wrapText="1"/>
    </xf>
    <xf numFmtId="0" fontId="1" fillId="15" borderId="4" xfId="0" applyFont="1" applyFill="1" applyBorder="1" applyAlignment="1">
      <alignment horizontal="center" vertical="top" wrapText="1"/>
    </xf>
    <xf numFmtId="0" fontId="10" fillId="22" borderId="1" xfId="5" applyFont="1" applyFill="1" applyBorder="1" applyAlignment="1">
      <alignment horizontal="center" vertical="top"/>
    </xf>
    <xf numFmtId="0" fontId="10" fillId="24" borderId="1" xfId="5" applyFont="1" applyFill="1" applyBorder="1" applyAlignment="1">
      <alignment horizontal="center" vertical="top"/>
    </xf>
    <xf numFmtId="0" fontId="13" fillId="24" borderId="1" xfId="5" applyFont="1" applyFill="1" applyBorder="1" applyAlignment="1">
      <alignment horizontal="center" vertical="top"/>
    </xf>
    <xf numFmtId="0" fontId="1" fillId="21" borderId="4" xfId="0" applyFont="1" applyFill="1" applyBorder="1" applyAlignment="1">
      <alignment horizontal="center" vertical="top" wrapText="1"/>
    </xf>
    <xf numFmtId="14" fontId="1" fillId="28" borderId="1" xfId="0" applyNumberFormat="1" applyFont="1" applyFill="1" applyBorder="1" applyAlignment="1">
      <alignment horizontal="center" vertical="top" wrapText="1"/>
    </xf>
    <xf numFmtId="0" fontId="9" fillId="28" borderId="1" xfId="5" applyFill="1" applyBorder="1" applyAlignment="1">
      <alignment horizontal="center" vertical="top"/>
    </xf>
    <xf numFmtId="0" fontId="1" fillId="28" borderId="1" xfId="0" applyFont="1" applyFill="1" applyBorder="1" applyAlignment="1">
      <alignment horizontal="center" vertical="top"/>
    </xf>
    <xf numFmtId="0" fontId="1" fillId="6" borderId="0" xfId="0" applyFont="1" applyFill="1" applyBorder="1" applyAlignment="1">
      <alignment horizontal="center" vertical="top" wrapText="1"/>
    </xf>
    <xf numFmtId="0" fontId="16" fillId="5" borderId="4" xfId="0" applyFont="1" applyFill="1" applyBorder="1" applyAlignment="1">
      <alignment horizontal="left" vertical="center" wrapText="1"/>
    </xf>
    <xf numFmtId="0" fontId="16" fillId="5" borderId="4" xfId="0" applyFont="1" applyFill="1" applyBorder="1" applyAlignment="1">
      <alignment horizontal="left" vertical="center"/>
    </xf>
  </cellXfs>
  <cellStyles count="6">
    <cellStyle name="40% - Accent2" xfId="4" builtinId="35"/>
    <cellStyle name="Bad" xfId="2" builtinId="27"/>
    <cellStyle name="Good" xfId="1" builtinId="26"/>
    <cellStyle name="Hyperlink" xfId="5" builtinId="8"/>
    <cellStyle name="Neutral" xfId="3" builtinId="28"/>
    <cellStyle name="Normal" xfId="0" builtinId="0"/>
  </cellStyles>
  <dxfs count="0"/>
  <tableStyles count="0" defaultTableStyle="TableStyleMedium9" defaultPivotStyle="PivotStyleLight16"/>
  <colors>
    <mruColors>
      <color rgb="FFBBECB4"/>
      <color rgb="FFF1F5BB"/>
      <color rgb="FFFFFFCC"/>
      <color rgb="FFEDF2BE"/>
      <color rgb="FFF3F0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sheffey\Desktop\2014%20RTKL%20log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nk"/>
      <sheetName val="January"/>
      <sheetName val="February"/>
      <sheetName val="March"/>
      <sheetName val="April"/>
      <sheetName val="May"/>
      <sheetName val="June"/>
      <sheetName val="July"/>
      <sheetName val="August"/>
      <sheetName val="September"/>
      <sheetName val="October"/>
      <sheetName val="November"/>
      <sheetName val="December"/>
      <sheetName val="Maintenance Tab"/>
      <sheetName val="Statistic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file:///C:\O2013Temp\2014\12%20December%20(5935%20-%20xxxx)\5935%20Eisele" TargetMode="External"/><Relationship Id="rId13" Type="http://schemas.openxmlformats.org/officeDocument/2006/relationships/hyperlink" Target="file:///C:\O2013Temp\2014\12%20December%20(5935%20-%20xxxx)\5940%20Privitera" TargetMode="External"/><Relationship Id="rId18" Type="http://schemas.openxmlformats.org/officeDocument/2006/relationships/hyperlink" Target="file:///C:\O2013Temp\2014\12%20December%20(5935%20-%20xxxx)\5945%20Harrington" TargetMode="External"/><Relationship Id="rId3" Type="http://schemas.openxmlformats.org/officeDocument/2006/relationships/hyperlink" Target="file:///C:\O2013Temp\2014\11%20November%20(5882%20-%205xxx)\5894%20DB%20Enterprises" TargetMode="External"/><Relationship Id="rId21" Type="http://schemas.openxmlformats.org/officeDocument/2006/relationships/hyperlink" Target="file:///C:\O2013Temp\2014\12%20December%20(5935%20-%20xxxx)\5948%20Cummings" TargetMode="External"/><Relationship Id="rId7" Type="http://schemas.openxmlformats.org/officeDocument/2006/relationships/hyperlink" Target="file:///C:\O2013Temp\2014\11%20November%20(5882%20-%205xxx)\5933%20Davison" TargetMode="External"/><Relationship Id="rId12" Type="http://schemas.openxmlformats.org/officeDocument/2006/relationships/hyperlink" Target="file:///C:\O2013Temp\2014\12%20December%20(5935%20-%20xxxx)\5939%20Bugda" TargetMode="External"/><Relationship Id="rId17" Type="http://schemas.openxmlformats.org/officeDocument/2006/relationships/hyperlink" Target="file:///C:\O2013Temp\2014\12%20December%20(5935%20-%20xxxx)\5944%20DiAngelus" TargetMode="External"/><Relationship Id="rId2" Type="http://schemas.openxmlformats.org/officeDocument/2006/relationships/hyperlink" Target="file:///C:\O2013Temp\2014\11%20November%20(5882%20-%205xxx)\5893%20Maierhofer" TargetMode="External"/><Relationship Id="rId16" Type="http://schemas.openxmlformats.org/officeDocument/2006/relationships/hyperlink" Target="file:///C:\O2013Temp\2014\12%20December%20(5935%20-%20xxxx)\5943%20Feigenbaum" TargetMode="External"/><Relationship Id="rId20" Type="http://schemas.openxmlformats.org/officeDocument/2006/relationships/hyperlink" Target="file:///C:\O2013Temp\2014\12%20December%20(5935%20-%20xxxx)\5947%20Brock" TargetMode="External"/><Relationship Id="rId1" Type="http://schemas.openxmlformats.org/officeDocument/2006/relationships/hyperlink" Target="file:///C:\O2013Temp\2014\11%20November%20(5882%20-%205xxx)\5884%20McRoberts" TargetMode="External"/><Relationship Id="rId6" Type="http://schemas.openxmlformats.org/officeDocument/2006/relationships/hyperlink" Target="file:///C:\O2013Temp\2014\11%20November%20(5882%20-%205xxx)\5901%20Hutton" TargetMode="External"/><Relationship Id="rId11" Type="http://schemas.openxmlformats.org/officeDocument/2006/relationships/hyperlink" Target="file:///C:\O2013Temp\2014\12%20December%20(5935%20-%20xxxx)\5938%20King" TargetMode="External"/><Relationship Id="rId5" Type="http://schemas.openxmlformats.org/officeDocument/2006/relationships/hyperlink" Target="file:///C:\O2013Temp\2014\11%20November%20(5882%20-%205xxx)\5900%20McDonald" TargetMode="External"/><Relationship Id="rId15" Type="http://schemas.openxmlformats.org/officeDocument/2006/relationships/hyperlink" Target="file:///C:\O2013Temp\2014\12%20December%20(5935%20-%20xxxx)\5942%20O'Connor" TargetMode="External"/><Relationship Id="rId10" Type="http://schemas.openxmlformats.org/officeDocument/2006/relationships/hyperlink" Target="file:///C:\O2013Temp\2014\12%20December%20(5935%20-%20xxxx)\5937%20Kingsley" TargetMode="External"/><Relationship Id="rId19" Type="http://schemas.openxmlformats.org/officeDocument/2006/relationships/hyperlink" Target="file:///C:\O2013Temp\2014\12%20December%20(5935%20-%20xxxx)\5946%20Killinger" TargetMode="External"/><Relationship Id="rId4" Type="http://schemas.openxmlformats.org/officeDocument/2006/relationships/hyperlink" Target="file:///C:\O2013Temp\2014\11%20November%20(5882%20-%205xxx)\5895%20Franzen" TargetMode="External"/><Relationship Id="rId9" Type="http://schemas.openxmlformats.org/officeDocument/2006/relationships/hyperlink" Target="file:///C:\O2013Temp\2014\12%20December%20(5935%20-%20xxxx)\5936%20Hopson" TargetMode="External"/><Relationship Id="rId14" Type="http://schemas.openxmlformats.org/officeDocument/2006/relationships/hyperlink" Target="file:///C:\O2013Temp\2014\12%20December%20(5935%20-%20xxxx)\5941%20Romano" TargetMode="External"/><Relationship Id="rId22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file:///C:\O2013Temp\2014\09%20September%20(5739-5xxx)\5753%20Miller" TargetMode="External"/><Relationship Id="rId18" Type="http://schemas.openxmlformats.org/officeDocument/2006/relationships/hyperlink" Target="file:///C:\O2013Temp\2014\09%20September%20(5739-5xxx)\5758%20Bertolo" TargetMode="External"/><Relationship Id="rId26" Type="http://schemas.openxmlformats.org/officeDocument/2006/relationships/hyperlink" Target="file:///C:\O2013Temp\2014\09%20September%20(5739-5xxx)\5766-5714%20Anderson" TargetMode="External"/><Relationship Id="rId39" Type="http://schemas.openxmlformats.org/officeDocument/2006/relationships/hyperlink" Target="file:///C:\O2013Temp\2014\09%20September%20(5739-5xxx)\5779%20Shick" TargetMode="External"/><Relationship Id="rId21" Type="http://schemas.openxmlformats.org/officeDocument/2006/relationships/hyperlink" Target="file:///C:\O2013Temp\2014\09%20September%20(5739-5xxx)\5761%20Sullivan" TargetMode="External"/><Relationship Id="rId34" Type="http://schemas.openxmlformats.org/officeDocument/2006/relationships/hyperlink" Target="file:///C:\O2013Temp\2014\09%20September%20(5739-5xxx)\5766-5714%20Anderson" TargetMode="External"/><Relationship Id="rId42" Type="http://schemas.openxmlformats.org/officeDocument/2006/relationships/hyperlink" Target="file:///C:\O2013Temp\2014\09%20September%20(5739-5xxx)\5782%20Hansen" TargetMode="External"/><Relationship Id="rId47" Type="http://schemas.openxmlformats.org/officeDocument/2006/relationships/hyperlink" Target="file:///C:\O2013Temp\2014\09%20September%20(5739-5xxx)\5787%20Smith" TargetMode="External"/><Relationship Id="rId50" Type="http://schemas.openxmlformats.org/officeDocument/2006/relationships/hyperlink" Target="file:///C:\O2013Temp\2014\09%20September%20(5739-5xxx)\5790%20Criswell" TargetMode="External"/><Relationship Id="rId55" Type="http://schemas.openxmlformats.org/officeDocument/2006/relationships/hyperlink" Target="file:///C:\O2013Temp\2014\09%20September%20(5739-5xxx)\5797%20Canella" TargetMode="External"/><Relationship Id="rId63" Type="http://schemas.openxmlformats.org/officeDocument/2006/relationships/hyperlink" Target="file:///C:\O2013Temp\2014\09%20September%20(5739-5xxx)\5805%20Franzen" TargetMode="External"/><Relationship Id="rId7" Type="http://schemas.openxmlformats.org/officeDocument/2006/relationships/hyperlink" Target="file:///C:\O2013Temp\2014\09%20September%20(5739-5xxx)\5747%20Dailey" TargetMode="External"/><Relationship Id="rId2" Type="http://schemas.openxmlformats.org/officeDocument/2006/relationships/hyperlink" Target="file:///C:\O2013Temp\2014\09%20September%20(5739-5xxx)\5742%20McColgan" TargetMode="External"/><Relationship Id="rId16" Type="http://schemas.openxmlformats.org/officeDocument/2006/relationships/hyperlink" Target="file:///C:\O2013Temp\2014\09%20September%20(5739-5xxx)\5756%20Banks" TargetMode="External"/><Relationship Id="rId20" Type="http://schemas.openxmlformats.org/officeDocument/2006/relationships/hyperlink" Target="file:///C:\O2013Temp\2014\09%20September%20(5739-5xxx)\5760%20Kats" TargetMode="External"/><Relationship Id="rId29" Type="http://schemas.openxmlformats.org/officeDocument/2006/relationships/hyperlink" Target="file:///C:\O2013Temp\2014\09%20September%20(5739-5xxx)\5766-5714%20Anderson" TargetMode="External"/><Relationship Id="rId41" Type="http://schemas.openxmlformats.org/officeDocument/2006/relationships/hyperlink" Target="file:///C:\O2013Temp\2014\09%20September%20(5739-5xxx)\5781%20Rinaldi" TargetMode="External"/><Relationship Id="rId54" Type="http://schemas.openxmlformats.org/officeDocument/2006/relationships/hyperlink" Target="file:///C:\O2013Temp\2014\09%20September%20(5739-5xxx)\5796%20Wheeler" TargetMode="External"/><Relationship Id="rId62" Type="http://schemas.openxmlformats.org/officeDocument/2006/relationships/hyperlink" Target="file:///C:\O2013Temp\2014\09%20September%20(5739-5xxx)\5804%20Olcott" TargetMode="External"/><Relationship Id="rId1" Type="http://schemas.openxmlformats.org/officeDocument/2006/relationships/hyperlink" Target="file:///C:\O2013Temp\2014\09%20September%20(5739-5xxx)\5741%20Senape" TargetMode="External"/><Relationship Id="rId6" Type="http://schemas.openxmlformats.org/officeDocument/2006/relationships/hyperlink" Target="file:///C:\O2013Temp\2014\09%20September%20(5739-5xxx)\5746%20Tshudy" TargetMode="External"/><Relationship Id="rId11" Type="http://schemas.openxmlformats.org/officeDocument/2006/relationships/hyperlink" Target="file:///C:\O2013Temp\2014\09%20September%20(5739-5xxx)\5751%20Arbuckle" TargetMode="External"/><Relationship Id="rId24" Type="http://schemas.openxmlformats.org/officeDocument/2006/relationships/hyperlink" Target="file:///C:\O2013Temp\2014\09%20September%20(5739-5xxx)\5764%20Fusco" TargetMode="External"/><Relationship Id="rId32" Type="http://schemas.openxmlformats.org/officeDocument/2006/relationships/hyperlink" Target="file:///C:\O2013Temp\2014\09%20September%20(5739-5xxx)\5766-5714%20Anderson" TargetMode="External"/><Relationship Id="rId37" Type="http://schemas.openxmlformats.org/officeDocument/2006/relationships/hyperlink" Target="file:///C:\O2013Temp\2014\09%20September%20(5739-5xxx)\5777%20Johnson" TargetMode="External"/><Relationship Id="rId40" Type="http://schemas.openxmlformats.org/officeDocument/2006/relationships/hyperlink" Target="file:///C:\O2013Temp\2014\09%20September%20(5739-5xxx)\5780%20Rinaldi" TargetMode="External"/><Relationship Id="rId45" Type="http://schemas.openxmlformats.org/officeDocument/2006/relationships/hyperlink" Target="file:///C:\O2013Temp\2014\09%20September%20(5739-5xxx)\5785%20Feigenbaum" TargetMode="External"/><Relationship Id="rId53" Type="http://schemas.openxmlformats.org/officeDocument/2006/relationships/hyperlink" Target="file:///C:\O2013Temp\2014\09%20September%20(5739-5xxx)\5795%20Rysdyk" TargetMode="External"/><Relationship Id="rId58" Type="http://schemas.openxmlformats.org/officeDocument/2006/relationships/hyperlink" Target="file:///C:\O2013Temp\2014\09%20September%20(5739-5xxx)\5800%20Lombardo" TargetMode="External"/><Relationship Id="rId66" Type="http://schemas.openxmlformats.org/officeDocument/2006/relationships/printerSettings" Target="../printerSettings/printerSettings10.bin"/><Relationship Id="rId5" Type="http://schemas.openxmlformats.org/officeDocument/2006/relationships/hyperlink" Target="file:///C:\O2013Temp\2014\09%20September%20(5739-5xxx)\5745%20Franzen" TargetMode="External"/><Relationship Id="rId15" Type="http://schemas.openxmlformats.org/officeDocument/2006/relationships/hyperlink" Target="file:///C:\O2013Temp\2014\09%20September%20(5739-5xxx)\5755%20Dalton" TargetMode="External"/><Relationship Id="rId23" Type="http://schemas.openxmlformats.org/officeDocument/2006/relationships/hyperlink" Target="file:///C:\O2013Temp\2014\09%20September%20(5739-5xxx)\5763%20Kolos" TargetMode="External"/><Relationship Id="rId28" Type="http://schemas.openxmlformats.org/officeDocument/2006/relationships/hyperlink" Target="file:///C:\O2013Temp\2014\09%20September%20(5739-5xxx)\5766-5714%20Anderson" TargetMode="External"/><Relationship Id="rId36" Type="http://schemas.openxmlformats.org/officeDocument/2006/relationships/hyperlink" Target="file:///C:\O2013Temp\2014\09%20September%20(5739-5xxx)\5776%20Cosentino" TargetMode="External"/><Relationship Id="rId49" Type="http://schemas.openxmlformats.org/officeDocument/2006/relationships/hyperlink" Target="file:///C:\O2013Temp\2014\09%20September%20(5739-5xxx)\5789%20Kanfer" TargetMode="External"/><Relationship Id="rId57" Type="http://schemas.openxmlformats.org/officeDocument/2006/relationships/hyperlink" Target="file:///C:\O2013Temp\2014\09%20September%20(5739-5xxx)\5799%20Scheese" TargetMode="External"/><Relationship Id="rId61" Type="http://schemas.openxmlformats.org/officeDocument/2006/relationships/hyperlink" Target="file:///C:\O2013Temp\2014\09%20September%20(5739-5xxx)\5803%20Renshaw" TargetMode="External"/><Relationship Id="rId10" Type="http://schemas.openxmlformats.org/officeDocument/2006/relationships/hyperlink" Target="file:///C:\O2013Temp\2014\09%20September%20(5739-5xxx)\5750%20Moy" TargetMode="External"/><Relationship Id="rId19" Type="http://schemas.openxmlformats.org/officeDocument/2006/relationships/hyperlink" Target="file:///C:\O2013Temp\2014\09%20September%20(5739-5xxx)\5759%20Wisor" TargetMode="External"/><Relationship Id="rId31" Type="http://schemas.openxmlformats.org/officeDocument/2006/relationships/hyperlink" Target="file:///C:\O2013Temp\2014\09%20September%20(5739-5xxx)\5766-5714%20Anderson" TargetMode="External"/><Relationship Id="rId44" Type="http://schemas.openxmlformats.org/officeDocument/2006/relationships/hyperlink" Target="file:///C:\O2013Temp\2014\09%20September%20(5739-5xxx)\5784%20Zucker" TargetMode="External"/><Relationship Id="rId52" Type="http://schemas.openxmlformats.org/officeDocument/2006/relationships/hyperlink" Target="file:///C:\O2013Temp\2014\09%20September%20(5739-5xxx)\5794%20Franzen" TargetMode="External"/><Relationship Id="rId60" Type="http://schemas.openxmlformats.org/officeDocument/2006/relationships/hyperlink" Target="file:///C:\O2013Temp\2014\09%20September%20(5739-5xxx)\5802%20Volonnino" TargetMode="External"/><Relationship Id="rId65" Type="http://schemas.openxmlformats.org/officeDocument/2006/relationships/hyperlink" Target="file:///C:\O2013Temp\2014\09%20September%20(5739-5xxx)\5807%20Franzen" TargetMode="External"/><Relationship Id="rId4" Type="http://schemas.openxmlformats.org/officeDocument/2006/relationships/hyperlink" Target="file:///C:\O2013Temp\2014\09%20September%20(5739-5xxx)\5744%20Frazier" TargetMode="External"/><Relationship Id="rId9" Type="http://schemas.openxmlformats.org/officeDocument/2006/relationships/hyperlink" Target="file:///C:\O2013Temp\2014\09%20September%20(5739-5xxx)\5749%20Smith" TargetMode="External"/><Relationship Id="rId14" Type="http://schemas.openxmlformats.org/officeDocument/2006/relationships/hyperlink" Target="file:///C:\O2013Temp\2014\09%20September%20(5739-5xxx)\5754%20Furlong" TargetMode="External"/><Relationship Id="rId22" Type="http://schemas.openxmlformats.org/officeDocument/2006/relationships/hyperlink" Target="file:///C:\O2013Temp\2014\09%20September%20(5739-5xxx)\5762%20Selby" TargetMode="External"/><Relationship Id="rId27" Type="http://schemas.openxmlformats.org/officeDocument/2006/relationships/hyperlink" Target="file:///C:\O2013Temp\2014\09%20September%20(5739-5xxx)\5766-5714%20Anderson" TargetMode="External"/><Relationship Id="rId30" Type="http://schemas.openxmlformats.org/officeDocument/2006/relationships/hyperlink" Target="file:///C:\O2013Temp\2014\09%20September%20(5739-5xxx)\5766-5714%20Anderson" TargetMode="External"/><Relationship Id="rId35" Type="http://schemas.openxmlformats.org/officeDocument/2006/relationships/hyperlink" Target="file:///C:\O2013Temp\2014\09%20September%20(5739-5xxx)\5775%20Carnes" TargetMode="External"/><Relationship Id="rId43" Type="http://schemas.openxmlformats.org/officeDocument/2006/relationships/hyperlink" Target="file:///C:\O2013Temp\2014\09%20September%20(5739-5xxx)\5783%20Kanfer" TargetMode="External"/><Relationship Id="rId48" Type="http://schemas.openxmlformats.org/officeDocument/2006/relationships/hyperlink" Target="file:///C:\O2013Temp\2014\09%20September%20(5739-5xxx)\5788%20Leonelli" TargetMode="External"/><Relationship Id="rId56" Type="http://schemas.openxmlformats.org/officeDocument/2006/relationships/hyperlink" Target="file:///C:\O2013Temp\2014\09%20September%20(5739-5xxx)\5798%20Fazel" TargetMode="External"/><Relationship Id="rId64" Type="http://schemas.openxmlformats.org/officeDocument/2006/relationships/hyperlink" Target="file:///C:\O2013Temp\2014\09%20September%20(5739-5xxx)\5806%20Franzen" TargetMode="External"/><Relationship Id="rId8" Type="http://schemas.openxmlformats.org/officeDocument/2006/relationships/hyperlink" Target="file:///C:\O2013Temp\2014\09%20September%20(5739-5xxx)\5748%20Seitz" TargetMode="External"/><Relationship Id="rId51" Type="http://schemas.openxmlformats.org/officeDocument/2006/relationships/hyperlink" Target="file:///C:\O2013Temp\2014\09%20September%20(5739-5xxx)\5791%20Keniry" TargetMode="External"/><Relationship Id="rId3" Type="http://schemas.openxmlformats.org/officeDocument/2006/relationships/hyperlink" Target="file:///C:\O2013Temp\2014\09%20September%20(5739-5xxx)\5743%20Kingsley" TargetMode="External"/><Relationship Id="rId12" Type="http://schemas.openxmlformats.org/officeDocument/2006/relationships/hyperlink" Target="file:///C:\O2013Temp\2014\09%20September%20(5739-5xxx)\5752%20Harris" TargetMode="External"/><Relationship Id="rId17" Type="http://schemas.openxmlformats.org/officeDocument/2006/relationships/hyperlink" Target="file:///C:\O2013Temp\2014\09%20September%20(5739-5xxx)\5757%20Grad" TargetMode="External"/><Relationship Id="rId25" Type="http://schemas.openxmlformats.org/officeDocument/2006/relationships/hyperlink" Target="file:///C:\O2013Temp\2014\09%20September%20(5739-5xxx)\5765%20LaMonda" TargetMode="External"/><Relationship Id="rId33" Type="http://schemas.openxmlformats.org/officeDocument/2006/relationships/hyperlink" Target="file:///C:\O2013Temp\2014\09%20September%20(5739-5xxx)\5766-5714%20Anderson" TargetMode="External"/><Relationship Id="rId38" Type="http://schemas.openxmlformats.org/officeDocument/2006/relationships/hyperlink" Target="file:///C:\O2013Temp\2014\09%20September%20(5739-5xxx)\5778%20Baloga" TargetMode="External"/><Relationship Id="rId46" Type="http://schemas.openxmlformats.org/officeDocument/2006/relationships/hyperlink" Target="file:///C:\O2013Temp\2014\09%20September%20(5739-5xxx)\5786%20McGurk" TargetMode="External"/><Relationship Id="rId59" Type="http://schemas.openxmlformats.org/officeDocument/2006/relationships/hyperlink" Target="file:///C:\O2013Temp\2014\09%20September%20(5739-5xxx)\5801%20Molloy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file:///C:\O2013Temp\2014\10%20October%20(5808%20-%205xxx)\5826%20Goetz" TargetMode="External"/><Relationship Id="rId18" Type="http://schemas.openxmlformats.org/officeDocument/2006/relationships/hyperlink" Target="file:///C:\O2013Temp\2014\10%20October%20(5808%20-%205xxx)\5831%20Zellman" TargetMode="External"/><Relationship Id="rId26" Type="http://schemas.openxmlformats.org/officeDocument/2006/relationships/hyperlink" Target="file:///C:\O2013Temp\2014\10%20October%20(5808%20-%205xxx)\5840%20Wolfe" TargetMode="External"/><Relationship Id="rId39" Type="http://schemas.openxmlformats.org/officeDocument/2006/relationships/hyperlink" Target="file:///C:\O2013Temp\2014\10%20October%20(5808%20-%205xxx)\5852%20Sweeny" TargetMode="External"/><Relationship Id="rId21" Type="http://schemas.openxmlformats.org/officeDocument/2006/relationships/hyperlink" Target="file:///C:\O2013Temp\2014\10%20October%20(5808%20-%205xxx)\5835%20Olcott" TargetMode="External"/><Relationship Id="rId34" Type="http://schemas.openxmlformats.org/officeDocument/2006/relationships/hyperlink" Target="file:///C:\O2013Temp\2014\10%20October%20(5808%20-%205xxx)\5847%20Hainthaler" TargetMode="External"/><Relationship Id="rId42" Type="http://schemas.openxmlformats.org/officeDocument/2006/relationships/hyperlink" Target="file:///C:\O2013Temp\2014\10%20October%20(5808%20-%205xxx)\5856%20Jindel" TargetMode="External"/><Relationship Id="rId47" Type="http://schemas.openxmlformats.org/officeDocument/2006/relationships/hyperlink" Target="file:///C:\O2013Temp\2014\10%20October%20(5808%20-%205xxx)\5860%20Thurston" TargetMode="External"/><Relationship Id="rId50" Type="http://schemas.openxmlformats.org/officeDocument/2006/relationships/hyperlink" Target="file:///C:\O2013Temp\2014\10%20October%20(5808%20-%205xxx)\5863%20Clemens" TargetMode="External"/><Relationship Id="rId55" Type="http://schemas.openxmlformats.org/officeDocument/2006/relationships/hyperlink" Target="http://www.nbcphiladelphia.com/news/top-stories/?rss=y" TargetMode="External"/><Relationship Id="rId63" Type="http://schemas.openxmlformats.org/officeDocument/2006/relationships/hyperlink" Target="file:///C:\O2013Temp\2014\10%20October%20(5808%20-%205xxx)\5874%20Henderson" TargetMode="External"/><Relationship Id="rId68" Type="http://schemas.openxmlformats.org/officeDocument/2006/relationships/hyperlink" Target="file:///C:\O2013Temp\2014\10%20October%20(5808%20-%205xxx)\5879%20Gaita" TargetMode="External"/><Relationship Id="rId7" Type="http://schemas.openxmlformats.org/officeDocument/2006/relationships/hyperlink" Target="file:///C:\O2013Temp\2014\10%20October%20(5808%20-%205xxx)\5820%20Franzen" TargetMode="External"/><Relationship Id="rId71" Type="http://schemas.openxmlformats.org/officeDocument/2006/relationships/printerSettings" Target="../printerSettings/printerSettings11.bin"/><Relationship Id="rId2" Type="http://schemas.openxmlformats.org/officeDocument/2006/relationships/hyperlink" Target="file:///C:\O2013Temp\2014\10%20October%20(5808%20-%205xxx)\5815%20Waters" TargetMode="External"/><Relationship Id="rId16" Type="http://schemas.openxmlformats.org/officeDocument/2006/relationships/hyperlink" Target="file:///C:\O2013Temp\2014\10%20October%20(5808%20-%205xxx)\5829%20Aupperlee" TargetMode="External"/><Relationship Id="rId29" Type="http://schemas.openxmlformats.org/officeDocument/2006/relationships/hyperlink" Target="file:///C:\O2013Temp\2014\10%20October%20(5808%20-%205xxx)\5836%20Kasprzak" TargetMode="External"/><Relationship Id="rId1" Type="http://schemas.openxmlformats.org/officeDocument/2006/relationships/hyperlink" Target="file:///C:\O2013Temp\2014\10%20October%20(5808%20-%205xxx)\5814%20Frees" TargetMode="External"/><Relationship Id="rId6" Type="http://schemas.openxmlformats.org/officeDocument/2006/relationships/hyperlink" Target="file:///C:\O2013Temp\2014\10%20October%20(5808%20-%205xxx)\5819%20Steinmeier" TargetMode="External"/><Relationship Id="rId11" Type="http://schemas.openxmlformats.org/officeDocument/2006/relationships/hyperlink" Target="file:///C:\O2013Temp\2014\10%20October%20(5808%20-%205xxx)\5824%20Loux" TargetMode="External"/><Relationship Id="rId24" Type="http://schemas.openxmlformats.org/officeDocument/2006/relationships/hyperlink" Target="file:///C:\O2013Temp\2014\10%20October%20(5808%20-%205xxx)\5842%20Besko" TargetMode="External"/><Relationship Id="rId32" Type="http://schemas.openxmlformats.org/officeDocument/2006/relationships/hyperlink" Target="file:///C:\O2013Temp\2014\10%20October%20(5808%20-%205xxx)\5845%20Finley" TargetMode="External"/><Relationship Id="rId37" Type="http://schemas.openxmlformats.org/officeDocument/2006/relationships/hyperlink" Target="file:///C:\O2013Temp\2014\10%20October%20(5808%20-%205xxx)\5850%20Frazier" TargetMode="External"/><Relationship Id="rId40" Type="http://schemas.openxmlformats.org/officeDocument/2006/relationships/hyperlink" Target="file:///C:\O2013Temp\2014\10%20October%20(5808%20-%205xxx)\5853%20Gaughan" TargetMode="External"/><Relationship Id="rId45" Type="http://schemas.openxmlformats.org/officeDocument/2006/relationships/hyperlink" Target="file:///C:\O2013Temp\2014\10%20October%20(5808%20-%205xxx)\5858%20Washam" TargetMode="External"/><Relationship Id="rId53" Type="http://schemas.openxmlformats.org/officeDocument/2006/relationships/hyperlink" Target="file:///C:\O2013Temp\2014\10%20October%20(5808%20-%205xxx)\5865%20Frech" TargetMode="External"/><Relationship Id="rId58" Type="http://schemas.openxmlformats.org/officeDocument/2006/relationships/hyperlink" Target="file:///C:\O2013Temp\2014\10%20October%20(5808%20-%205xxx)\5869%20Seitz" TargetMode="External"/><Relationship Id="rId66" Type="http://schemas.openxmlformats.org/officeDocument/2006/relationships/hyperlink" Target="file:///C:\O2013Temp\2014\10%20October%20(5808%20-%205xxx)\5877%20Myers" TargetMode="External"/><Relationship Id="rId5" Type="http://schemas.openxmlformats.org/officeDocument/2006/relationships/hyperlink" Target="file:///C:\O2013Temp\2014\10%20October%20(5808%20-%205xxx)\5818%20Steinmeier" TargetMode="External"/><Relationship Id="rId15" Type="http://schemas.openxmlformats.org/officeDocument/2006/relationships/hyperlink" Target="file:///C:\O2013Temp\2014\10%20October%20(5808%20-%205xxx)\5828%20Franzen\Response" TargetMode="External"/><Relationship Id="rId23" Type="http://schemas.openxmlformats.org/officeDocument/2006/relationships/hyperlink" Target="file:///C:\O2013Temp\2014\10%20October%20(5808%20-%205xxx)\5843%20Shields" TargetMode="External"/><Relationship Id="rId28" Type="http://schemas.openxmlformats.org/officeDocument/2006/relationships/hyperlink" Target="file:///C:\O2013Temp\2014\10%20October%20(5808%20-%205xxx)\5838%20Fazel" TargetMode="External"/><Relationship Id="rId36" Type="http://schemas.openxmlformats.org/officeDocument/2006/relationships/hyperlink" Target="file:///C:\O2013Temp\2014\10%20October%20(5808%20-%205xxx)\5849%20Hiryak" TargetMode="External"/><Relationship Id="rId49" Type="http://schemas.openxmlformats.org/officeDocument/2006/relationships/hyperlink" Target="file:///C:\O2013Temp\2014\10%20October%20(5808%20-%205xxx)\5862%20Jindel" TargetMode="External"/><Relationship Id="rId57" Type="http://schemas.openxmlformats.org/officeDocument/2006/relationships/hyperlink" Target="file:///C:\O2013Temp\2014\10%20October%20(5808%20-%205xxx)\5868%20Nehilla" TargetMode="External"/><Relationship Id="rId61" Type="http://schemas.openxmlformats.org/officeDocument/2006/relationships/hyperlink" Target="file:///C:\O2013Temp\2014\10%20October%20(5808%20-%205xxx)\5872%20Kingsley" TargetMode="External"/><Relationship Id="rId10" Type="http://schemas.openxmlformats.org/officeDocument/2006/relationships/hyperlink" Target="file:///C:\O2013Temp\2014\10%20October%20(5808%20-%205xxx)\5823%20Dreyer" TargetMode="External"/><Relationship Id="rId19" Type="http://schemas.openxmlformats.org/officeDocument/2006/relationships/hyperlink" Target="file:///C:\O2013Temp\2014\10%20October%20(5808%20-%205xxx)\5833%20Grad" TargetMode="External"/><Relationship Id="rId31" Type="http://schemas.openxmlformats.org/officeDocument/2006/relationships/hyperlink" Target="file:///C:\O2013Temp\2014\10%20October%20(5808%20-%205xxx)\5844%20Petka" TargetMode="External"/><Relationship Id="rId44" Type="http://schemas.openxmlformats.org/officeDocument/2006/relationships/hyperlink" Target="file:///C:\O2013Temp\2014\10%20October%20(5808%20-%205xxx)\5857%20Kingsley" TargetMode="External"/><Relationship Id="rId52" Type="http://schemas.openxmlformats.org/officeDocument/2006/relationships/hyperlink" Target="http://www.wfmz.com/" TargetMode="External"/><Relationship Id="rId60" Type="http://schemas.openxmlformats.org/officeDocument/2006/relationships/hyperlink" Target="file:///C:\O2013Temp\2014\10%20October%20(5808%20-%205xxx)\5871%20Moy" TargetMode="External"/><Relationship Id="rId65" Type="http://schemas.openxmlformats.org/officeDocument/2006/relationships/hyperlink" Target="file:///C:\O2013Temp\2014\10%20October%20(5808%20-%205xxx)\5876%20Franzen" TargetMode="External"/><Relationship Id="rId4" Type="http://schemas.openxmlformats.org/officeDocument/2006/relationships/hyperlink" Target="file:///C:\O2013Temp\2014\10%20October%20(5808%20-%205xxx)\5817%20Bachman" TargetMode="External"/><Relationship Id="rId9" Type="http://schemas.openxmlformats.org/officeDocument/2006/relationships/hyperlink" Target="file:///C:\O2013Temp\2014\10%20October%20(5808%20-%205xxx)\5822%20Yimam" TargetMode="External"/><Relationship Id="rId14" Type="http://schemas.openxmlformats.org/officeDocument/2006/relationships/hyperlink" Target="file:///C:\O2013Temp\2014\10%20October%20(5808%20-%205xxx)\5827%20Franzen" TargetMode="External"/><Relationship Id="rId22" Type="http://schemas.openxmlformats.org/officeDocument/2006/relationships/hyperlink" Target="file:///C:\O2013Temp\2014\10%20October%20(5808%20-%205xxx)\5837%20McVicker" TargetMode="External"/><Relationship Id="rId27" Type="http://schemas.openxmlformats.org/officeDocument/2006/relationships/hyperlink" Target="file:///C:\O2013Temp\2014\10%20October%20(5808%20-%205xxx)\5839%20Wolfe" TargetMode="External"/><Relationship Id="rId30" Type="http://schemas.openxmlformats.org/officeDocument/2006/relationships/hyperlink" Target="file:///C:\O2013Temp\2014\10%20October%20(5808%20-%205xxx)\5832%20Rankin" TargetMode="External"/><Relationship Id="rId35" Type="http://schemas.openxmlformats.org/officeDocument/2006/relationships/hyperlink" Target="file:///C:\O2013Temp\2014\10%20October%20(5808%20-%205xxx)\5848%20Loux" TargetMode="External"/><Relationship Id="rId43" Type="http://schemas.openxmlformats.org/officeDocument/2006/relationships/hyperlink" Target="file:///C:\O2013Temp\2014\10%20October%20(5808%20-%205xxx)\5855%20Haun" TargetMode="External"/><Relationship Id="rId48" Type="http://schemas.openxmlformats.org/officeDocument/2006/relationships/hyperlink" Target="file:///C:\O2013Temp\2014\10%20October%20(5808%20-%205xxx)\5861%20Mohn" TargetMode="External"/><Relationship Id="rId56" Type="http://schemas.openxmlformats.org/officeDocument/2006/relationships/hyperlink" Target="file:///C:\O2013Temp\2014\10%20October%20(5808%20-%205xxx)\5867%20O'Donnell" TargetMode="External"/><Relationship Id="rId64" Type="http://schemas.openxmlformats.org/officeDocument/2006/relationships/hyperlink" Target="file:///C:\O2013Temp\2014\10%20October%20(5808%20-%205xxx)\5875%20Franzen" TargetMode="External"/><Relationship Id="rId69" Type="http://schemas.openxmlformats.org/officeDocument/2006/relationships/hyperlink" Target="file:///C:\O2013Temp\2014\10%20October%20(5808%20-%205xxx)\5880%20Henry" TargetMode="External"/><Relationship Id="rId8" Type="http://schemas.openxmlformats.org/officeDocument/2006/relationships/hyperlink" Target="file:///C:\O2013Temp\2014\10%20October%20(5808%20-%205xxx)\5821%20Yimam" TargetMode="External"/><Relationship Id="rId51" Type="http://schemas.openxmlformats.org/officeDocument/2006/relationships/hyperlink" Target="file:///C:\O2013Temp\2014\10%20October%20(5808%20-%205xxx)\5864%20Koltnow" TargetMode="External"/><Relationship Id="rId3" Type="http://schemas.openxmlformats.org/officeDocument/2006/relationships/hyperlink" Target="file:///C:\O2013Temp\2014\10%20October%20(5808%20-%205xxx)\5816%20Wheeler" TargetMode="External"/><Relationship Id="rId12" Type="http://schemas.openxmlformats.org/officeDocument/2006/relationships/hyperlink" Target="file:///C:\O2013Temp\2014\10%20October%20(5808%20-%205xxx)\5825%20Lang" TargetMode="External"/><Relationship Id="rId17" Type="http://schemas.openxmlformats.org/officeDocument/2006/relationships/hyperlink" Target="file:///C:\O2013Temp\2014\10%20October%20(5808%20-%205xxx)\5830%20Gitman" TargetMode="External"/><Relationship Id="rId25" Type="http://schemas.openxmlformats.org/officeDocument/2006/relationships/hyperlink" Target="file:///C:\O2013Temp\2014\10%20October%20(5808%20-%205xxx)\5841%20Wolfe" TargetMode="External"/><Relationship Id="rId33" Type="http://schemas.openxmlformats.org/officeDocument/2006/relationships/hyperlink" Target="file:///C:\O2013Temp\2014\10%20October%20(5808%20-%205xxx)\5846%20Koerper" TargetMode="External"/><Relationship Id="rId38" Type="http://schemas.openxmlformats.org/officeDocument/2006/relationships/hyperlink" Target="file:///C:\O2013Temp\2014\10%20October%20(5808%20-%205xxx)\5851%20LaMonda" TargetMode="External"/><Relationship Id="rId46" Type="http://schemas.openxmlformats.org/officeDocument/2006/relationships/hyperlink" Target="file:///C:\O2013Temp\2014\10%20October%20(5808%20-%205xxx)\5859%20Ricci" TargetMode="External"/><Relationship Id="rId59" Type="http://schemas.openxmlformats.org/officeDocument/2006/relationships/hyperlink" Target="file:///C:\O2013Temp\2014\10%20October%20(5808%20-%205xxx)\5870%20Millheim%20Borough%20Council" TargetMode="External"/><Relationship Id="rId67" Type="http://schemas.openxmlformats.org/officeDocument/2006/relationships/hyperlink" Target="file:///C:\O2013Temp\2014\10%20October%20(5808%20-%205xxx)\5878%20Daley" TargetMode="External"/><Relationship Id="rId20" Type="http://schemas.openxmlformats.org/officeDocument/2006/relationships/hyperlink" Target="file:///C:\O2013Temp\2014\10%20October%20(5808%20-%205xxx)\5834%20Clayberger" TargetMode="External"/><Relationship Id="rId41" Type="http://schemas.openxmlformats.org/officeDocument/2006/relationships/hyperlink" Target="file:///C:\O2013Temp\2014\10%20October%20(5808%20-%205xxx)\5854%20Stewart" TargetMode="External"/><Relationship Id="rId54" Type="http://schemas.openxmlformats.org/officeDocument/2006/relationships/hyperlink" Target="file:///C:\O2013Temp\2014\10%20October%20(5808%20-%205xxx)\5866%20Cahalan" TargetMode="External"/><Relationship Id="rId62" Type="http://schemas.openxmlformats.org/officeDocument/2006/relationships/hyperlink" Target="file:///C:\O2013Temp\2014\10%20October%20(5808%20-%205xxx)\5873%20Bohn" TargetMode="External"/><Relationship Id="rId70" Type="http://schemas.openxmlformats.org/officeDocument/2006/relationships/hyperlink" Target="file:///C:\O2013Temp\2014\10%20October%20(5808%20-%205xxx)\5881%20Shensky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file:///C:\O2013Temp\2014\11%20November%20(5882%20-%205xxx)\5894%20DB%20Enterprises" TargetMode="External"/><Relationship Id="rId18" Type="http://schemas.openxmlformats.org/officeDocument/2006/relationships/hyperlink" Target="file:///C:\O2013Temp\2014\11%20November%20(5882%20-%205xxx)\5899%20Hainthaler" TargetMode="External"/><Relationship Id="rId26" Type="http://schemas.openxmlformats.org/officeDocument/2006/relationships/hyperlink" Target="file:///C:\O2013Temp\2014\11%20November%20(5882%20-%205xxx)\5907%20Desormeaux" TargetMode="External"/><Relationship Id="rId39" Type="http://schemas.openxmlformats.org/officeDocument/2006/relationships/hyperlink" Target="file:///C:\O2013Temp\2014\11%20November%20(5882%20-%205xxx)\5920%20Bohn" TargetMode="External"/><Relationship Id="rId3" Type="http://schemas.openxmlformats.org/officeDocument/2006/relationships/hyperlink" Target="file:///C:\O2013Temp\2014\11%20November%20(5882%20-%205xxx)\5884%20McRoberts" TargetMode="External"/><Relationship Id="rId21" Type="http://schemas.openxmlformats.org/officeDocument/2006/relationships/hyperlink" Target="file:///C:\O2013Temp\2014\11%20November%20(5882%20-%205xxx)\5901%20Hutton" TargetMode="External"/><Relationship Id="rId34" Type="http://schemas.openxmlformats.org/officeDocument/2006/relationships/hyperlink" Target="file:///C:\O2013Temp\2014\11%20November%20(5882%20-%205xxx)\5915%20Franzen" TargetMode="External"/><Relationship Id="rId42" Type="http://schemas.openxmlformats.org/officeDocument/2006/relationships/hyperlink" Target="file:///C:\O2013Temp\2014\11%20November%20(5882%20-%205xxx)\5923%20Wolfe" TargetMode="External"/><Relationship Id="rId47" Type="http://schemas.openxmlformats.org/officeDocument/2006/relationships/hyperlink" Target="file:///C:\O2013Temp\2014\11%20November%20(5882%20-%205xxx)\5928%20Wolfe" TargetMode="External"/><Relationship Id="rId50" Type="http://schemas.openxmlformats.org/officeDocument/2006/relationships/printerSettings" Target="../printerSettings/printerSettings12.bin"/><Relationship Id="rId7" Type="http://schemas.openxmlformats.org/officeDocument/2006/relationships/hyperlink" Target="file:///C:\O2013Temp\2014\11%20November%20(5882%20-%205xxx)\5888%20Wheeler" TargetMode="External"/><Relationship Id="rId12" Type="http://schemas.openxmlformats.org/officeDocument/2006/relationships/hyperlink" Target="file:///C:\O2013Temp\2014\11%20November%20(5882%20-%205xxx)\5892%20Gittler" TargetMode="External"/><Relationship Id="rId17" Type="http://schemas.openxmlformats.org/officeDocument/2006/relationships/hyperlink" Target="file:///C:\O2013Temp\2014\11%20November%20(5882%20-%205xxx)\5898%20Popper" TargetMode="External"/><Relationship Id="rId25" Type="http://schemas.openxmlformats.org/officeDocument/2006/relationships/hyperlink" Target="file:///C:\O2013Temp\2014\11%20November%20(5882%20-%205xxx)\5908%20Thurston" TargetMode="External"/><Relationship Id="rId33" Type="http://schemas.openxmlformats.org/officeDocument/2006/relationships/hyperlink" Target="file:///C:\O2013Temp\2014\11%20November%20(5882%20-%205xxx)\5914%20Towles" TargetMode="External"/><Relationship Id="rId38" Type="http://schemas.openxmlformats.org/officeDocument/2006/relationships/hyperlink" Target="file:///C:\O2013Temp\2014\11%20November%20(5882%20-%205xxx)\5919%20Sass" TargetMode="External"/><Relationship Id="rId46" Type="http://schemas.openxmlformats.org/officeDocument/2006/relationships/hyperlink" Target="file:///C:\O2013Temp\2014\11%20November%20(5882%20-%205xxx)\5931%20Wolfe" TargetMode="External"/><Relationship Id="rId2" Type="http://schemas.openxmlformats.org/officeDocument/2006/relationships/hyperlink" Target="file:///C:\O2013Temp\2014\10%20October%20(5808%20-%205xxx)\5883%20Holtz" TargetMode="External"/><Relationship Id="rId16" Type="http://schemas.openxmlformats.org/officeDocument/2006/relationships/hyperlink" Target="file:///C:\O2013Temp\2014\11%20November%20(5882%20-%205xxx)\5895%20Franzen" TargetMode="External"/><Relationship Id="rId20" Type="http://schemas.openxmlformats.org/officeDocument/2006/relationships/hyperlink" Target="file:///C:\O2013Temp\2014\11%20November%20(5882%20-%205xxx)\5902%20Wunder" TargetMode="External"/><Relationship Id="rId29" Type="http://schemas.openxmlformats.org/officeDocument/2006/relationships/hyperlink" Target="file:///C:\O2013Temp\2014\11%20November%20(5882%20-%205xxx)\5910%20Clayberger" TargetMode="External"/><Relationship Id="rId41" Type="http://schemas.openxmlformats.org/officeDocument/2006/relationships/hyperlink" Target="file:///C:\O2013Temp\2014\11%20November%20(5882%20-%205xxx)\5922%20Guarrasi" TargetMode="External"/><Relationship Id="rId1" Type="http://schemas.openxmlformats.org/officeDocument/2006/relationships/hyperlink" Target="file:///C:\O2013Temp\2014\10%20October%20(5808%20-%205xxx)\5882%20Towles" TargetMode="External"/><Relationship Id="rId6" Type="http://schemas.openxmlformats.org/officeDocument/2006/relationships/hyperlink" Target="file:///C:\O2013Temp\2014\11%20November%20(5882%20-%205xxx)\5887%20Rooney" TargetMode="External"/><Relationship Id="rId11" Type="http://schemas.openxmlformats.org/officeDocument/2006/relationships/hyperlink" Target="file:///C:\O2013Temp\2014\11%20November%20(5882%20-%205xxx)\5893%20Maierhofer" TargetMode="External"/><Relationship Id="rId24" Type="http://schemas.openxmlformats.org/officeDocument/2006/relationships/hyperlink" Target="file:///C:\O2013Temp\2014\11%20November%20(5882%20-%205xxx)\5905%20Pedersen" TargetMode="External"/><Relationship Id="rId32" Type="http://schemas.openxmlformats.org/officeDocument/2006/relationships/hyperlink" Target="file:///C:\O2013Temp\2014\11%20November%20(5882%20-%205xxx)\5913%20Davies" TargetMode="External"/><Relationship Id="rId37" Type="http://schemas.openxmlformats.org/officeDocument/2006/relationships/hyperlink" Target="file:///C:\O2013Temp\2014\11%20November%20(5882%20-%205xxx)\5918%20Moran" TargetMode="External"/><Relationship Id="rId40" Type="http://schemas.openxmlformats.org/officeDocument/2006/relationships/hyperlink" Target="file:///C:\O2013Temp\2014\11%20November%20(5882%20-%205xxx)\5921%20Radzyminski" TargetMode="External"/><Relationship Id="rId45" Type="http://schemas.openxmlformats.org/officeDocument/2006/relationships/hyperlink" Target="file:///C:\O2013Temp\2014\11%20November%20(5882%20-%205xxx)\5930%20Wolfe" TargetMode="External"/><Relationship Id="rId5" Type="http://schemas.openxmlformats.org/officeDocument/2006/relationships/hyperlink" Target="file:///C:\O2013Temp\2014\11%20November%20(5882%20-%205xxx)\5886%20Smith" TargetMode="External"/><Relationship Id="rId15" Type="http://schemas.openxmlformats.org/officeDocument/2006/relationships/hyperlink" Target="file:///C:\O2013Temp\2014\11%20November%20(5882%20-%205xxx)\5896%20McVicker" TargetMode="External"/><Relationship Id="rId23" Type="http://schemas.openxmlformats.org/officeDocument/2006/relationships/hyperlink" Target="file:///C:\O2013Temp\2014\11%20November%20(5882%20-%205xxx)\5904%20Shollenberger" TargetMode="External"/><Relationship Id="rId28" Type="http://schemas.openxmlformats.org/officeDocument/2006/relationships/hyperlink" Target="file:///C:\O2013Temp\2014\11%20November%20(5882%20-%205xxx)\5906%20Sinkiewicz" TargetMode="External"/><Relationship Id="rId36" Type="http://schemas.openxmlformats.org/officeDocument/2006/relationships/hyperlink" Target="file:///C:\O2013Temp\2014\11%20November%20(5882%20-%205xxx)\5917%20McShane" TargetMode="External"/><Relationship Id="rId49" Type="http://schemas.openxmlformats.org/officeDocument/2006/relationships/hyperlink" Target="file:///C:\O2013Temp\2014\11%20November%20(5882%20-%205xxx)\5933%20Davison" TargetMode="External"/><Relationship Id="rId10" Type="http://schemas.openxmlformats.org/officeDocument/2006/relationships/hyperlink" Target="file:///C:\O2013Temp\2014\11%20November%20(5882%20-%205xxx)\5891%20Cabnet" TargetMode="External"/><Relationship Id="rId19" Type="http://schemas.openxmlformats.org/officeDocument/2006/relationships/hyperlink" Target="file:///C:\O2013Temp\2014\11%20November%20(5882%20-%205xxx)\5900%20McDonald" TargetMode="External"/><Relationship Id="rId31" Type="http://schemas.openxmlformats.org/officeDocument/2006/relationships/hyperlink" Target="file:///C:\O2013Temp\2014\11%20November%20(5882%20-%205xxx)\5911%20Krawitz" TargetMode="External"/><Relationship Id="rId44" Type="http://schemas.openxmlformats.org/officeDocument/2006/relationships/hyperlink" Target="file:///C:\O2013Temp\2014\11%20November%20(5882%20-%205xxx)\5925%20LaMonda" TargetMode="External"/><Relationship Id="rId4" Type="http://schemas.openxmlformats.org/officeDocument/2006/relationships/hyperlink" Target="file:///C:\O2013Temp\2014\11%20November%20(5882%20-%205xxx)\5885%20Van%20der%20Woude" TargetMode="External"/><Relationship Id="rId9" Type="http://schemas.openxmlformats.org/officeDocument/2006/relationships/hyperlink" Target="file:///C:\O2013Temp\2014\11%20November%20(5882%20-%205xxx)\5890%20Wolfe" TargetMode="External"/><Relationship Id="rId14" Type="http://schemas.openxmlformats.org/officeDocument/2006/relationships/hyperlink" Target="file:///C:\O2013Temp\2014\11%20November%20(5882%20-%205xxx)\New%20folder" TargetMode="External"/><Relationship Id="rId22" Type="http://schemas.openxmlformats.org/officeDocument/2006/relationships/hyperlink" Target="file:///C:\O2013Temp\2014\11%20November%20(5882%20-%205xxx)\5903%20Davison" TargetMode="External"/><Relationship Id="rId27" Type="http://schemas.openxmlformats.org/officeDocument/2006/relationships/hyperlink" Target="file:///C:\O2013Temp\2014\11%20November%20(5882%20-%205xxx)\5909%20Bohn" TargetMode="External"/><Relationship Id="rId30" Type="http://schemas.openxmlformats.org/officeDocument/2006/relationships/hyperlink" Target="file:///C:\O2013Temp\2014\11%20November%20(5882%20-%205xxx)\5912%20Manley" TargetMode="External"/><Relationship Id="rId35" Type="http://schemas.openxmlformats.org/officeDocument/2006/relationships/hyperlink" Target="file:///C:\O2013Temp\2014\11%20November%20(5882%20-%205xxx)\5916%20McShane" TargetMode="External"/><Relationship Id="rId43" Type="http://schemas.openxmlformats.org/officeDocument/2006/relationships/hyperlink" Target="file:///C:\O2013Temp\2014\11%20November%20(5882%20-%205xxx)\5924%20Boal" TargetMode="External"/><Relationship Id="rId48" Type="http://schemas.openxmlformats.org/officeDocument/2006/relationships/hyperlink" Target="file:///C:\O2013Temp\2014\11%20November%20(5882%20-%205xxx)\5932%20Zaloga" TargetMode="External"/><Relationship Id="rId8" Type="http://schemas.openxmlformats.org/officeDocument/2006/relationships/hyperlink" Target="file:///C:\O2013Temp\2014\11%20November%20(5882%20-%205xxx)\5889%20Wolfe" TargetMode="Externa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hyperlink" Target="file:///C:\O2013Temp\2014\12%20December%20(5935%20-%20xxxx)\5947%20Brock" TargetMode="External"/><Relationship Id="rId18" Type="http://schemas.openxmlformats.org/officeDocument/2006/relationships/hyperlink" Target="file:///C:\O2013Temp\2014\12%20December%20(5935%20-%20xxxx)\5953%20Williamson" TargetMode="External"/><Relationship Id="rId26" Type="http://schemas.openxmlformats.org/officeDocument/2006/relationships/hyperlink" Target="file:///C:\O2013Temp\2014\12%20December%20(5935%20-%20xxxx)\5960%20Friedman" TargetMode="External"/><Relationship Id="rId39" Type="http://schemas.openxmlformats.org/officeDocument/2006/relationships/hyperlink" Target="file:///C:\O2013Temp\2014\12%20December%20(5935%20-%20xxxx)\5975%20Weiss" TargetMode="External"/><Relationship Id="rId21" Type="http://schemas.openxmlformats.org/officeDocument/2006/relationships/hyperlink" Target="file:///C:\O2013Temp\2014\12%20December%20(5935%20-%20xxxx)\5956%20Kingsley" TargetMode="External"/><Relationship Id="rId34" Type="http://schemas.openxmlformats.org/officeDocument/2006/relationships/hyperlink" Target="file:///C:\O2013Temp\2014\12%20December%20(5935%20-%20xxxx)\5970%20Zhu" TargetMode="External"/><Relationship Id="rId42" Type="http://schemas.openxmlformats.org/officeDocument/2006/relationships/hyperlink" Target="file:///C:\O2013Temp\2014\12%20December%20(5935%20-%20xxxx)\5978%20Franzen" TargetMode="External"/><Relationship Id="rId47" Type="http://schemas.openxmlformats.org/officeDocument/2006/relationships/hyperlink" Target="file:///C:\O2013Temp\2014\12%20December%20(5935%20-%20xxxx)\5980%20Franzen" TargetMode="External"/><Relationship Id="rId50" Type="http://schemas.openxmlformats.org/officeDocument/2006/relationships/hyperlink" Target="file:///C:\O2013Temp\2014\12%20December%20(5935%20-%20xxxx)\5980%20Franzen" TargetMode="External"/><Relationship Id="rId55" Type="http://schemas.openxmlformats.org/officeDocument/2006/relationships/hyperlink" Target="file:///C:\O2013Temp\2014\12%20December%20(5935%20-%20xxxx)\5991%20Wilson" TargetMode="External"/><Relationship Id="rId7" Type="http://schemas.openxmlformats.org/officeDocument/2006/relationships/hyperlink" Target="file:///C:\O2013Temp\2014\12%20December%20(5935%20-%20xxxx)\5941%20Romano" TargetMode="External"/><Relationship Id="rId12" Type="http://schemas.openxmlformats.org/officeDocument/2006/relationships/hyperlink" Target="file:///C:\O2013Temp\2014\12%20December%20(5935%20-%20xxxx)\5946%20Killinger" TargetMode="External"/><Relationship Id="rId17" Type="http://schemas.openxmlformats.org/officeDocument/2006/relationships/hyperlink" Target="file:///C:\O2013Temp\2014\12%20December%20(5935%20-%20xxxx)\5952%20Pedersen" TargetMode="External"/><Relationship Id="rId25" Type="http://schemas.openxmlformats.org/officeDocument/2006/relationships/hyperlink" Target="file:///C:\O2013Temp\2014\12%20December%20(5935%20-%20xxxx)\5959%20Friedman" TargetMode="External"/><Relationship Id="rId33" Type="http://schemas.openxmlformats.org/officeDocument/2006/relationships/hyperlink" Target="file:///C:\O2013Temp\2014\12%20December%20(5935%20-%20xxxx)\5968%20Lawson" TargetMode="External"/><Relationship Id="rId38" Type="http://schemas.openxmlformats.org/officeDocument/2006/relationships/hyperlink" Target="file:///C:\O2013Temp\2014\12%20December%20(5935%20-%20xxxx)\5974%20Genter" TargetMode="External"/><Relationship Id="rId46" Type="http://schemas.openxmlformats.org/officeDocument/2006/relationships/hyperlink" Target="file:///C:\O2013Temp\2014\12%20December%20(5935%20-%20xxxx)\5980%20Franzen" TargetMode="External"/><Relationship Id="rId59" Type="http://schemas.openxmlformats.org/officeDocument/2006/relationships/hyperlink" Target="file:///C:\O2013Temp\2014\12%20December%20(5935%20-%20xxxx)\5996%20Siesholtz" TargetMode="External"/><Relationship Id="rId2" Type="http://schemas.openxmlformats.org/officeDocument/2006/relationships/hyperlink" Target="file:///C:\O2013Temp\2014\12%20December%20(5935%20-%20xxxx)\5936%20Hopson" TargetMode="External"/><Relationship Id="rId16" Type="http://schemas.openxmlformats.org/officeDocument/2006/relationships/hyperlink" Target="file:///C:\O2013Temp\2014\12%20December%20(5935%20-%20xxxx)\5951%20Misour" TargetMode="External"/><Relationship Id="rId20" Type="http://schemas.openxmlformats.org/officeDocument/2006/relationships/hyperlink" Target="file:///C:\O2013Temp\2014\12%20December%20(5935%20-%20xxxx)\5955%20Rostocki" TargetMode="External"/><Relationship Id="rId29" Type="http://schemas.openxmlformats.org/officeDocument/2006/relationships/hyperlink" Target="file:///C:\O2013Temp\2014\12%20December%20(5935%20-%20xxxx)\5964%20Chari" TargetMode="External"/><Relationship Id="rId41" Type="http://schemas.openxmlformats.org/officeDocument/2006/relationships/hyperlink" Target="file:///C:\O2013Temp\2014\12%20December%20(5935%20-%20xxxx)\5977%20Rostocki" TargetMode="External"/><Relationship Id="rId54" Type="http://schemas.openxmlformats.org/officeDocument/2006/relationships/hyperlink" Target="file:///C:\O2013Temp\2014\12%20December%20(5935%20-%20xxxx)\5990%20Stankivic" TargetMode="External"/><Relationship Id="rId1" Type="http://schemas.openxmlformats.org/officeDocument/2006/relationships/hyperlink" Target="file:///C:\O2013Temp\2014\12%20December%20(5935%20-%20xxxx)\5935%20Eisele" TargetMode="External"/><Relationship Id="rId6" Type="http://schemas.openxmlformats.org/officeDocument/2006/relationships/hyperlink" Target="file:///C:\O2013Temp\2014\12%20December%20(5935%20-%20xxxx)\5940%20Privitera" TargetMode="External"/><Relationship Id="rId11" Type="http://schemas.openxmlformats.org/officeDocument/2006/relationships/hyperlink" Target="file:///C:\O2013Temp\2014\12%20December%20(5935%20-%20xxxx)\5945%20Harrington" TargetMode="External"/><Relationship Id="rId24" Type="http://schemas.openxmlformats.org/officeDocument/2006/relationships/hyperlink" Target="file:///C:\O2013Temp\2014\12%20December%20(5935%20-%20xxxx)\5958%20Franzen" TargetMode="External"/><Relationship Id="rId32" Type="http://schemas.openxmlformats.org/officeDocument/2006/relationships/hyperlink" Target="file:///C:\O2013Temp\2014\12%20December%20(5935%20-%20xxxx)\5967%20Miller" TargetMode="External"/><Relationship Id="rId37" Type="http://schemas.openxmlformats.org/officeDocument/2006/relationships/hyperlink" Target="file:///C:\O2013Temp\2014\12%20December%20(5935%20-%20xxxx)\5973%20Briscoe" TargetMode="External"/><Relationship Id="rId40" Type="http://schemas.openxmlformats.org/officeDocument/2006/relationships/hyperlink" Target="file:///C:\O2013Temp\2014\12%20December%20(5935%20-%20xxxx)\5976%20Rostocki" TargetMode="External"/><Relationship Id="rId45" Type="http://schemas.openxmlformats.org/officeDocument/2006/relationships/hyperlink" Target="file:///C:\O2013Temp\2014\12%20December%20(5935%20-%20xxxx)\5981%20Leonard" TargetMode="External"/><Relationship Id="rId53" Type="http://schemas.openxmlformats.org/officeDocument/2006/relationships/hyperlink" Target="file:///C:\O2013Temp\2014\12%20December%20(5935%20-%20xxxx)\5989%20Foster" TargetMode="External"/><Relationship Id="rId58" Type="http://schemas.openxmlformats.org/officeDocument/2006/relationships/hyperlink" Target="file:///C:\O2013Temp\2014\12%20December%20(5935%20-%20xxxx)\5995%20Gros" TargetMode="External"/><Relationship Id="rId5" Type="http://schemas.openxmlformats.org/officeDocument/2006/relationships/hyperlink" Target="file:///C:\O2013Temp\2014\12%20December%20(5935%20-%20xxxx)\5939%20Bugda" TargetMode="External"/><Relationship Id="rId15" Type="http://schemas.openxmlformats.org/officeDocument/2006/relationships/hyperlink" Target="file:///C:\O2013Temp\2014\12%20December%20(5935%20-%20xxxx)\5949%20O'Boyle" TargetMode="External"/><Relationship Id="rId23" Type="http://schemas.openxmlformats.org/officeDocument/2006/relationships/hyperlink" Target="file:///C:\O2013Temp\2014\12%20December%20(5935%20-%20xxxx)\5961%20Terlitsky" TargetMode="External"/><Relationship Id="rId28" Type="http://schemas.openxmlformats.org/officeDocument/2006/relationships/hyperlink" Target="file:///C:\O2013Temp\2014\12%20December%20(5935%20-%20xxxx)\5963%20Scroggins" TargetMode="External"/><Relationship Id="rId36" Type="http://schemas.openxmlformats.org/officeDocument/2006/relationships/hyperlink" Target="file:///C:\O2013Temp\2014\12%20December%20(5935%20-%20xxxx)\5972%20Nehilla" TargetMode="External"/><Relationship Id="rId49" Type="http://schemas.openxmlformats.org/officeDocument/2006/relationships/hyperlink" Target="file:///C:\O2013Temp\2014\12%20December%20(5935%20-%20xxxx)\5980%20Franzen" TargetMode="External"/><Relationship Id="rId57" Type="http://schemas.openxmlformats.org/officeDocument/2006/relationships/hyperlink" Target="file:///C:\O2013Temp\2014\12%20December%20(5935%20-%20xxxx)\5994%20Eisele" TargetMode="External"/><Relationship Id="rId10" Type="http://schemas.openxmlformats.org/officeDocument/2006/relationships/hyperlink" Target="file:///C:\O2013Temp\2014\12%20December%20(5935%20-%20xxxx)\5944%20DiAngelus" TargetMode="External"/><Relationship Id="rId19" Type="http://schemas.openxmlformats.org/officeDocument/2006/relationships/hyperlink" Target="file:///C:\O2013Temp\2014\12%20December%20(5935%20-%20xxxx)\5954%20Cunningham" TargetMode="External"/><Relationship Id="rId31" Type="http://schemas.openxmlformats.org/officeDocument/2006/relationships/hyperlink" Target="file:///C:\O2013Temp\2014\12%20December%20(5935%20-%20xxxx)\5965%20Mandracchia" TargetMode="External"/><Relationship Id="rId44" Type="http://schemas.openxmlformats.org/officeDocument/2006/relationships/hyperlink" Target="file:///C:\O2013Temp\2014\12%20December%20(5935%20-%20xxxx)\5980%20Franzen" TargetMode="External"/><Relationship Id="rId52" Type="http://schemas.openxmlformats.org/officeDocument/2006/relationships/hyperlink" Target="file:///C:\O2013Temp\2014\12%20December%20(5935%20-%20xxxx)\5988%20Zimmer" TargetMode="External"/><Relationship Id="rId60" Type="http://schemas.openxmlformats.org/officeDocument/2006/relationships/printerSettings" Target="../printerSettings/printerSettings13.bin"/><Relationship Id="rId4" Type="http://schemas.openxmlformats.org/officeDocument/2006/relationships/hyperlink" Target="file:///C:\O2013Temp\2014\12%20December%20(5935%20-%20xxxx)\5938%20King" TargetMode="External"/><Relationship Id="rId9" Type="http://schemas.openxmlformats.org/officeDocument/2006/relationships/hyperlink" Target="file:///C:\O2013Temp\2014\12%20December%20(5935%20-%20xxxx)\5943%20Feigenbaum" TargetMode="External"/><Relationship Id="rId14" Type="http://schemas.openxmlformats.org/officeDocument/2006/relationships/hyperlink" Target="file:///C:\O2013Temp\2014\12%20December%20(5935%20-%20xxxx)\5948%20Cummings" TargetMode="External"/><Relationship Id="rId22" Type="http://schemas.openxmlformats.org/officeDocument/2006/relationships/hyperlink" Target="file:///C:\O2013Temp\2014\12%20December%20(5935%20-%20xxxx)\5957%20Malin" TargetMode="External"/><Relationship Id="rId27" Type="http://schemas.openxmlformats.org/officeDocument/2006/relationships/hyperlink" Target="file:///C:\O2013Temp\2014\12%20December%20(5935%20-%20xxxx)\5962%20Giaramita" TargetMode="External"/><Relationship Id="rId30" Type="http://schemas.openxmlformats.org/officeDocument/2006/relationships/hyperlink" Target="file:///C:\O2013Temp\2014\12%20December%20(5935%20-%20xxxx)\5966%20Dudek" TargetMode="External"/><Relationship Id="rId35" Type="http://schemas.openxmlformats.org/officeDocument/2006/relationships/hyperlink" Target="file:///C:\O2013Temp\2014\12%20December%20(5935%20-%20xxxx)\5971%20Nassef" TargetMode="External"/><Relationship Id="rId43" Type="http://schemas.openxmlformats.org/officeDocument/2006/relationships/hyperlink" Target="file:///C:\O2013Temp\2014\12%20December%20(5935%20-%20xxxx)\5979%20Franzen" TargetMode="External"/><Relationship Id="rId48" Type="http://schemas.openxmlformats.org/officeDocument/2006/relationships/hyperlink" Target="file:///C:\O2013Temp\2014\12%20December%20(5935%20-%20xxxx)\5980%20Franzen" TargetMode="External"/><Relationship Id="rId56" Type="http://schemas.openxmlformats.org/officeDocument/2006/relationships/hyperlink" Target="file:///C:\O2013Temp\2014\12%20December%20(5935%20-%20xxxx)\5992%20DeStefano" TargetMode="External"/><Relationship Id="rId8" Type="http://schemas.openxmlformats.org/officeDocument/2006/relationships/hyperlink" Target="file:///C:\O2013Temp\2014\12%20December%20(5935%20-%20xxxx)\5942%20O'Connor" TargetMode="External"/><Relationship Id="rId51" Type="http://schemas.openxmlformats.org/officeDocument/2006/relationships/hyperlink" Target="file:///C:\O2013Temp\2014\12%20December%20(5935%20-%20xxxx)\5987%20Franzen" TargetMode="External"/><Relationship Id="rId3" Type="http://schemas.openxmlformats.org/officeDocument/2006/relationships/hyperlink" Target="file:///C:\O2013Temp\2014\12%20December%20(5935%20-%20xxxx)\5937%20Kingsle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file:///C:\O2013Temp\2014\05%20May%20(5433%20-%205508)\5489%20Caruso" TargetMode="External"/><Relationship Id="rId13" Type="http://schemas.openxmlformats.org/officeDocument/2006/relationships/hyperlink" Target="file:///C:\O2013Temp\2014\05%20May%20(5433%20-%205508)\5502%20Windish" TargetMode="External"/><Relationship Id="rId18" Type="http://schemas.openxmlformats.org/officeDocument/2006/relationships/hyperlink" Target="file:///C:\O2013Temp\2014\05%20May%20(5433%20-%205508)\5503%20Scolforo" TargetMode="External"/><Relationship Id="rId26" Type="http://schemas.openxmlformats.org/officeDocument/2006/relationships/hyperlink" Target="file:///C:\O2013Temp\2014\05%20May%20(5433%20-%205508)\5436%20Franzen" TargetMode="External"/><Relationship Id="rId39" Type="http://schemas.openxmlformats.org/officeDocument/2006/relationships/hyperlink" Target="file:///C:\O2013Temp\2014\05%20May%20(5433%20-%205508)\5490%20Jackson" TargetMode="External"/><Relationship Id="rId3" Type="http://schemas.openxmlformats.org/officeDocument/2006/relationships/hyperlink" Target="file:///C:\O2013Temp\2014\05%20May%20(5433%20-%205508)\5451%20Montalbano" TargetMode="External"/><Relationship Id="rId21" Type="http://schemas.openxmlformats.org/officeDocument/2006/relationships/hyperlink" Target="file:///C:\O2013Temp\2014\05%20May%20(5433%20-%205508)\5499%20Franzen" TargetMode="External"/><Relationship Id="rId34" Type="http://schemas.openxmlformats.org/officeDocument/2006/relationships/hyperlink" Target="file:///C:\O2013Temp\2014\05%20May%20(5433%20-%205508)" TargetMode="External"/><Relationship Id="rId42" Type="http://schemas.openxmlformats.org/officeDocument/2006/relationships/printerSettings" Target="../printerSettings/printerSettings6.bin"/><Relationship Id="rId7" Type="http://schemas.openxmlformats.org/officeDocument/2006/relationships/hyperlink" Target="file:///C:\O2013Temp\2014\05%20May%20(5433%20-%205508)\5482%20Howell" TargetMode="External"/><Relationship Id="rId12" Type="http://schemas.openxmlformats.org/officeDocument/2006/relationships/hyperlink" Target="file:///C:\O2013Temp\2014\05%20May%20(5433%20-%205508)\5498%20Low" TargetMode="External"/><Relationship Id="rId17" Type="http://schemas.openxmlformats.org/officeDocument/2006/relationships/hyperlink" Target="file:///C:\O2013Temp\2014\05%20May%20(5433%20-%205508)\5504%20Brown" TargetMode="External"/><Relationship Id="rId25" Type="http://schemas.openxmlformats.org/officeDocument/2006/relationships/hyperlink" Target="file:///C:\O2013Temp\2014\05%20May%20(5433%20-%205508)\5435%20Smith" TargetMode="External"/><Relationship Id="rId33" Type="http://schemas.openxmlformats.org/officeDocument/2006/relationships/hyperlink" Target="file:///C:\O2013Temp\2014\05%20May%20(5433%20-%205508)\5443%20Lynam" TargetMode="External"/><Relationship Id="rId38" Type="http://schemas.openxmlformats.org/officeDocument/2006/relationships/hyperlink" Target="file:///C:\O2013Temp\2014\05%20May%20(5433%20-%205508)\5448%20Shipman" TargetMode="External"/><Relationship Id="rId2" Type="http://schemas.openxmlformats.org/officeDocument/2006/relationships/hyperlink" Target="file:///C:\O2013Temp\2014\05%20May%20(5433%20-%205508)\5474%20Schultz" TargetMode="External"/><Relationship Id="rId16" Type="http://schemas.openxmlformats.org/officeDocument/2006/relationships/hyperlink" Target="file:///C:\O2013Temp\2014\05%20May%20(5433%20-%205508)\5505%20Petka" TargetMode="External"/><Relationship Id="rId20" Type="http://schemas.openxmlformats.org/officeDocument/2006/relationships/hyperlink" Target="file:///C:\O2013Temp\2014\05%20May%20(5433%20-%205508)\5500%20Muncy" TargetMode="External"/><Relationship Id="rId29" Type="http://schemas.openxmlformats.org/officeDocument/2006/relationships/hyperlink" Target="file:///C:\O2013Temp\2014\05%20May%20(5433%20-%205508)\5439%20Calderone" TargetMode="External"/><Relationship Id="rId41" Type="http://schemas.openxmlformats.org/officeDocument/2006/relationships/hyperlink" Target="file:///C:\O2013Temp\2014\05%20May%20(5433%20-%205508)\5488%20Roberts" TargetMode="External"/><Relationship Id="rId1" Type="http://schemas.openxmlformats.org/officeDocument/2006/relationships/hyperlink" Target="file:///C:\O2013Temp\2014\05%20May%20(5433%20-%205508)\5508%20Patel" TargetMode="External"/><Relationship Id="rId6" Type="http://schemas.openxmlformats.org/officeDocument/2006/relationships/hyperlink" Target="file:///C:\O2013Temp\2014\05%20May%20(5433%20-%205508)\5471%20Minick" TargetMode="External"/><Relationship Id="rId11" Type="http://schemas.openxmlformats.org/officeDocument/2006/relationships/hyperlink" Target="file:///C:\O2013Temp\2014\05%20May%20(5433%20-%205508)\5495%20Robins" TargetMode="External"/><Relationship Id="rId24" Type="http://schemas.openxmlformats.org/officeDocument/2006/relationships/hyperlink" Target="file:///C:\O2013Temp\2014\05%20May%20(5433%20-%205508)\5434%20Smiley" TargetMode="External"/><Relationship Id="rId32" Type="http://schemas.openxmlformats.org/officeDocument/2006/relationships/hyperlink" Target="file:///C:\O2013Temp\2014\05%20May%20(5433%20-%205508)\5442%20Berich" TargetMode="External"/><Relationship Id="rId37" Type="http://schemas.openxmlformats.org/officeDocument/2006/relationships/hyperlink" Target="file:///C:\O2013Temp\2014\05%20May%20(5433%20-%205508)\5447%20Fegley" TargetMode="External"/><Relationship Id="rId40" Type="http://schemas.openxmlformats.org/officeDocument/2006/relationships/hyperlink" Target="file:///C:\O2013Temp\2014\05%20May%20(5433%20-%205508)\5492%20Price" TargetMode="External"/><Relationship Id="rId5" Type="http://schemas.openxmlformats.org/officeDocument/2006/relationships/hyperlink" Target="file:///C:\O2013Temp\2014\05%20May%20(5433%20-%205508)\5471%20Minick" TargetMode="External"/><Relationship Id="rId15" Type="http://schemas.openxmlformats.org/officeDocument/2006/relationships/hyperlink" Target="file:///C:\O2013Temp\2014\05%20May%20(5433%20-%205508)\5506%20Petka" TargetMode="External"/><Relationship Id="rId23" Type="http://schemas.openxmlformats.org/officeDocument/2006/relationships/hyperlink" Target="file:///C:\O2013Temp\2014\05%20May%20(5433%20-%205508)\5433%20Moore" TargetMode="External"/><Relationship Id="rId28" Type="http://schemas.openxmlformats.org/officeDocument/2006/relationships/hyperlink" Target="file:///C:\O2013Temp\2014\05%20May%20(5433%20-%205508)\5437%20Wiggins" TargetMode="External"/><Relationship Id="rId36" Type="http://schemas.openxmlformats.org/officeDocument/2006/relationships/hyperlink" Target="file:///C:\O2013Temp\2014\05%20May%20(5433%20-%205508)\5446%20Petka" TargetMode="External"/><Relationship Id="rId10" Type="http://schemas.openxmlformats.org/officeDocument/2006/relationships/hyperlink" Target="file:///C:\O2013Temp\2014\05%20May%20(5433%20-%205508)\5494%20Wolfe" TargetMode="External"/><Relationship Id="rId19" Type="http://schemas.openxmlformats.org/officeDocument/2006/relationships/hyperlink" Target="file:///C:\O2013Temp\2014\05%20May%20(5433%20-%205508)\5501%20Wiggins" TargetMode="External"/><Relationship Id="rId31" Type="http://schemas.openxmlformats.org/officeDocument/2006/relationships/hyperlink" Target="file:///C:\O2013Temp\2014\05%20May%20(5433%20-%205508)\5441%20Brown" TargetMode="External"/><Relationship Id="rId4" Type="http://schemas.openxmlformats.org/officeDocument/2006/relationships/hyperlink" Target="file:///C:\O2013Temp\2014\05%20May%20(5433%20-%205508)\5459%20Craig" TargetMode="External"/><Relationship Id="rId9" Type="http://schemas.openxmlformats.org/officeDocument/2006/relationships/hyperlink" Target="file:///C:\O2013Temp\2014\05%20May%20(5433%20-%205508)\5493%20Wolfe" TargetMode="External"/><Relationship Id="rId14" Type="http://schemas.openxmlformats.org/officeDocument/2006/relationships/hyperlink" Target="file:///C:\O2013Temp\2014\05%20May%20(5433%20-%205508)\5507%20Sykes" TargetMode="External"/><Relationship Id="rId22" Type="http://schemas.openxmlformats.org/officeDocument/2006/relationships/hyperlink" Target="file:///C:\O2013Temp\2014\05%20May%20(5433%20-%205508)\5496%20Benson" TargetMode="External"/><Relationship Id="rId27" Type="http://schemas.openxmlformats.org/officeDocument/2006/relationships/hyperlink" Target="file:///C:\O2013Temp\2014\05%20May%20(5433%20-%205508)\5438%20Ebersole" TargetMode="External"/><Relationship Id="rId30" Type="http://schemas.openxmlformats.org/officeDocument/2006/relationships/hyperlink" Target="file:///C:\O2013Temp\2014\05%20May%20(5433%20-%205508)\5440%20Murphy" TargetMode="External"/><Relationship Id="rId35" Type="http://schemas.openxmlformats.org/officeDocument/2006/relationships/hyperlink" Target="file:///C:\O2013Temp\2014\05%20May%20(5433%20-%205508)\5445%20Salladin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file:///C:\O2013Temp\2014\06%20June%20(5509%20-\5542%20MacDonald" TargetMode="External"/><Relationship Id="rId18" Type="http://schemas.openxmlformats.org/officeDocument/2006/relationships/hyperlink" Target="file:///C:\O2013Temp\2014\06%20June%20(5509%20-\5527%20Aboagye" TargetMode="External"/><Relationship Id="rId26" Type="http://schemas.openxmlformats.org/officeDocument/2006/relationships/hyperlink" Target="file:///C:\O2013Temp\2014\06%20June%20(5509%20-\5511%20O'Neill" TargetMode="External"/><Relationship Id="rId39" Type="http://schemas.openxmlformats.org/officeDocument/2006/relationships/hyperlink" Target="file:///C:\O2013Temp\2014\06%20June%20(5509%20-\5512%20Driscoll" TargetMode="External"/><Relationship Id="rId21" Type="http://schemas.openxmlformats.org/officeDocument/2006/relationships/hyperlink" Target="file:///C:\O2013Temp\2014\06%20June%20(5509%20-\5521%20Serafini" TargetMode="External"/><Relationship Id="rId34" Type="http://schemas.openxmlformats.org/officeDocument/2006/relationships/hyperlink" Target="file:///C:\O2013Temp\2014\06%20June%20(5509%20-\5522%20Natalie" TargetMode="External"/><Relationship Id="rId42" Type="http://schemas.openxmlformats.org/officeDocument/2006/relationships/hyperlink" Target="file:///C:\O2013Temp\2014\06%20June%20(5509%20-\5531%20Leyden" TargetMode="External"/><Relationship Id="rId47" Type="http://schemas.openxmlformats.org/officeDocument/2006/relationships/hyperlink" Target="file:///C:\O2013Temp\2014\06%20June%20(5509%20-\5556%20Jock" TargetMode="External"/><Relationship Id="rId50" Type="http://schemas.openxmlformats.org/officeDocument/2006/relationships/hyperlink" Target="file:///C:\O2013Temp\2014\06%20June%20(5509%20-\5560%20McGill" TargetMode="External"/><Relationship Id="rId55" Type="http://schemas.openxmlformats.org/officeDocument/2006/relationships/hyperlink" Target="file:///C:\O2013Temp\2014\06%20June%20(5509%20-\5565%20Beer" TargetMode="External"/><Relationship Id="rId63" Type="http://schemas.openxmlformats.org/officeDocument/2006/relationships/hyperlink" Target="file:///C:\O2013Temp\2014\06%20June%20(5509%20-\5575%20Hopson" TargetMode="External"/><Relationship Id="rId68" Type="http://schemas.openxmlformats.org/officeDocument/2006/relationships/printerSettings" Target="../printerSettings/printerSettings7.bin"/><Relationship Id="rId7" Type="http://schemas.openxmlformats.org/officeDocument/2006/relationships/hyperlink" Target="file:///C:\O2013Temp\2014\06%20June%20(5509%20-\5547%20Naifeh" TargetMode="External"/><Relationship Id="rId2" Type="http://schemas.openxmlformats.org/officeDocument/2006/relationships/hyperlink" Target="file:///C:\O2013Temp\2014\06%20June%20(5509%20-\5545%20Saneck" TargetMode="External"/><Relationship Id="rId16" Type="http://schemas.openxmlformats.org/officeDocument/2006/relationships/hyperlink" Target="file:///C:\O2013Temp\2014\06%20June%20(5509%20-\5530%20Low" TargetMode="External"/><Relationship Id="rId29" Type="http://schemas.openxmlformats.org/officeDocument/2006/relationships/hyperlink" Target="file:///C:\O2013Temp\2014\06%20June%20(5509%20-\5552%20Franzen" TargetMode="External"/><Relationship Id="rId1" Type="http://schemas.openxmlformats.org/officeDocument/2006/relationships/hyperlink" Target="file:///C:\O2013Temp\2014\06%20June%20(5509%20-\5549%20Conway" TargetMode="External"/><Relationship Id="rId6" Type="http://schemas.openxmlformats.org/officeDocument/2006/relationships/hyperlink" Target="file:///C:\O2013Temp\2014\06%20June%20(5509%20-\5548%20Greenburg" TargetMode="External"/><Relationship Id="rId11" Type="http://schemas.openxmlformats.org/officeDocument/2006/relationships/hyperlink" Target="file:///C:\O2013Temp\2014\06%20June%20(5509%20-\5538%20&amp;%205539%20Miller" TargetMode="External"/><Relationship Id="rId24" Type="http://schemas.openxmlformats.org/officeDocument/2006/relationships/hyperlink" Target="file:///C:\O2013Temp\2014\06%20June%20(5509%20-\5515%20Nypaver" TargetMode="External"/><Relationship Id="rId32" Type="http://schemas.openxmlformats.org/officeDocument/2006/relationships/hyperlink" Target="file:///C:\O2013Temp\2014\06%20June%20(5509%20-\5524%20Cassaro" TargetMode="External"/><Relationship Id="rId37" Type="http://schemas.openxmlformats.org/officeDocument/2006/relationships/hyperlink" Target="file:///C:\O2013Temp\2014\06%20June%20(5509%20-\5516%20Shipman" TargetMode="External"/><Relationship Id="rId40" Type="http://schemas.openxmlformats.org/officeDocument/2006/relationships/hyperlink" Target="file:///C:\O2013Temp\2014\06%20June%20(5509%20-\5510%20Kennaday" TargetMode="External"/><Relationship Id="rId45" Type="http://schemas.openxmlformats.org/officeDocument/2006/relationships/hyperlink" Target="file:///C:\O2013Temp\2014\06%20June%20(5509%20-\5554%20Wright" TargetMode="External"/><Relationship Id="rId53" Type="http://schemas.openxmlformats.org/officeDocument/2006/relationships/hyperlink" Target="file:///C:\O2013Temp\2014\06%20June%20(5509%20-\5563%20McGill" TargetMode="External"/><Relationship Id="rId58" Type="http://schemas.openxmlformats.org/officeDocument/2006/relationships/hyperlink" Target="file:///C:\O2013Temp\2014\06%20June%20(5509%20-\5567%20Scott" TargetMode="External"/><Relationship Id="rId66" Type="http://schemas.openxmlformats.org/officeDocument/2006/relationships/hyperlink" Target="file:///C:\O2013Temp\2014\06%20June%20(5509%20-\5578%20King" TargetMode="External"/><Relationship Id="rId5" Type="http://schemas.openxmlformats.org/officeDocument/2006/relationships/hyperlink" Target="file:///C:\O2013Temp\2014\06%20June%20(5509%20-\5536%20Griffith" TargetMode="External"/><Relationship Id="rId15" Type="http://schemas.openxmlformats.org/officeDocument/2006/relationships/hyperlink" Target="file:///C:\O2013Temp\2014\06%20June%20(5509%20-\5534%20Kronish" TargetMode="External"/><Relationship Id="rId23" Type="http://schemas.openxmlformats.org/officeDocument/2006/relationships/hyperlink" Target="file:///C:\O2013Temp\2014\06%20June%20(5509%20-\5517%20Brogan" TargetMode="External"/><Relationship Id="rId28" Type="http://schemas.openxmlformats.org/officeDocument/2006/relationships/hyperlink" Target="file:///C:\O2013Temp\2014\06%20June%20(5509%20-\5550%20Cook" TargetMode="External"/><Relationship Id="rId36" Type="http://schemas.openxmlformats.org/officeDocument/2006/relationships/hyperlink" Target="file:///C:\O2013Temp\2014\06%20June%20(5509%20-\5518%20Brogan" TargetMode="External"/><Relationship Id="rId49" Type="http://schemas.openxmlformats.org/officeDocument/2006/relationships/hyperlink" Target="file:///C:\O2013Temp\2014\06%20June%20(5509%20-\5559%20Anselmo" TargetMode="External"/><Relationship Id="rId57" Type="http://schemas.openxmlformats.org/officeDocument/2006/relationships/hyperlink" Target="file:///C:\O2013Temp\2014\06%20June%20(5509%20-%205578)\5566%20Calderone" TargetMode="External"/><Relationship Id="rId61" Type="http://schemas.openxmlformats.org/officeDocument/2006/relationships/hyperlink" Target="file:///C:\O2013Temp\2014\06%20June%20(5509%20-\5574%20Orechovsky" TargetMode="External"/><Relationship Id="rId10" Type="http://schemas.openxmlformats.org/officeDocument/2006/relationships/hyperlink" Target="file:///C:\O2013Temp\2014\06%20June%20(5509%20-\5538%20&amp;%205539%20Miller" TargetMode="External"/><Relationship Id="rId19" Type="http://schemas.openxmlformats.org/officeDocument/2006/relationships/hyperlink" Target="file:///C:\O2013Temp\2014\06%20June%20(5509%20-\5526%20Fletcher" TargetMode="External"/><Relationship Id="rId31" Type="http://schemas.openxmlformats.org/officeDocument/2006/relationships/hyperlink" Target="file:///C:\O2013Temp\2014\06%20June%20(5509%20-\5544%20Hopson" TargetMode="External"/><Relationship Id="rId44" Type="http://schemas.openxmlformats.org/officeDocument/2006/relationships/hyperlink" Target="file:///C:\O2013Temp\2014\06%20June%20(5509%20-\5509%20Jensen" TargetMode="External"/><Relationship Id="rId52" Type="http://schemas.openxmlformats.org/officeDocument/2006/relationships/hyperlink" Target="file:///C:\O2013Temp\2014\06%20June%20(5509%20-\5562%20King" TargetMode="External"/><Relationship Id="rId60" Type="http://schemas.openxmlformats.org/officeDocument/2006/relationships/hyperlink" Target="file:///C:\O2013Temp\2014\06%20June%20(5509%20-\5572%20Melvin" TargetMode="External"/><Relationship Id="rId65" Type="http://schemas.openxmlformats.org/officeDocument/2006/relationships/hyperlink" Target="file:///C:\O2013Temp\2014\06%20June%20(5509%20-\5577%20Schultz" TargetMode="External"/><Relationship Id="rId4" Type="http://schemas.openxmlformats.org/officeDocument/2006/relationships/hyperlink" Target="file:///C:\O2013Temp\2014\06%20June%20(5509%20-\5541%20Franzen" TargetMode="External"/><Relationship Id="rId9" Type="http://schemas.openxmlformats.org/officeDocument/2006/relationships/hyperlink" Target="file:///C:\O2013Temp\2014\06%20June%20(5509%20-\5540%20Packette" TargetMode="External"/><Relationship Id="rId14" Type="http://schemas.openxmlformats.org/officeDocument/2006/relationships/hyperlink" Target="file:///C:\O2013Temp\2014\06%20June%20(5509%20-\5535%20Shipman" TargetMode="External"/><Relationship Id="rId22" Type="http://schemas.openxmlformats.org/officeDocument/2006/relationships/hyperlink" Target="file:///C:\O2013Temp\2014\06%20June%20(5509%20-\5519%20Addario" TargetMode="External"/><Relationship Id="rId27" Type="http://schemas.openxmlformats.org/officeDocument/2006/relationships/hyperlink" Target="file:///C:\O2013Temp\2014\06%20June%20(5509%20-\5551%20Foreman" TargetMode="External"/><Relationship Id="rId30" Type="http://schemas.openxmlformats.org/officeDocument/2006/relationships/hyperlink" Target="file:///C:\O2013Temp\2014\06%20June%20(5509%20-\5553%20Cook" TargetMode="External"/><Relationship Id="rId35" Type="http://schemas.openxmlformats.org/officeDocument/2006/relationships/hyperlink" Target="file:///C:\O2013Temp\2014\06%20June%20(5509%20-\5520%20Wiggins" TargetMode="External"/><Relationship Id="rId43" Type="http://schemas.openxmlformats.org/officeDocument/2006/relationships/hyperlink" Target="file:///C:\O2013Temp\2014\06%20June%20(5509%20-\5529%20Spreha" TargetMode="External"/><Relationship Id="rId48" Type="http://schemas.openxmlformats.org/officeDocument/2006/relationships/hyperlink" Target="file:///C:\O2013Temp\2014\06%20June%20(5509%20-\5557%20Haines" TargetMode="External"/><Relationship Id="rId56" Type="http://schemas.openxmlformats.org/officeDocument/2006/relationships/hyperlink" Target="file:///C:\O2013Temp\2014\06%20June%20(5509%20-\5570%20Moeller" TargetMode="External"/><Relationship Id="rId64" Type="http://schemas.openxmlformats.org/officeDocument/2006/relationships/hyperlink" Target="file:///C:\O2013Temp\2014\06%20June%20(5509%20-\5576%20Franzen" TargetMode="External"/><Relationship Id="rId8" Type="http://schemas.openxmlformats.org/officeDocument/2006/relationships/hyperlink" Target="file:///C:\O2013Temp\2014\06%20June%20(5509%20-\5546%20Rice" TargetMode="External"/><Relationship Id="rId51" Type="http://schemas.openxmlformats.org/officeDocument/2006/relationships/hyperlink" Target="file:///C:\O2013Temp\2014\06%20June%20(5509%20-\5561%20Mescolotto" TargetMode="External"/><Relationship Id="rId3" Type="http://schemas.openxmlformats.org/officeDocument/2006/relationships/hyperlink" Target="file:///C:\O2013Temp\2014\06%20June%20(5509%20-\5543%20McAleese" TargetMode="External"/><Relationship Id="rId12" Type="http://schemas.openxmlformats.org/officeDocument/2006/relationships/hyperlink" Target="file:///C:\O2013Temp\2014\06%20June%20(5509%20-\5536%20Griffith" TargetMode="External"/><Relationship Id="rId17" Type="http://schemas.openxmlformats.org/officeDocument/2006/relationships/hyperlink" Target="file:///C:\O2013Temp\2014\06%20June%20(5509%20-\5528%20Mandel" TargetMode="External"/><Relationship Id="rId25" Type="http://schemas.openxmlformats.org/officeDocument/2006/relationships/hyperlink" Target="file:///C:\O2013Temp\2014\06%20June%20(5509%20-\5513%20Doherty" TargetMode="External"/><Relationship Id="rId33" Type="http://schemas.openxmlformats.org/officeDocument/2006/relationships/hyperlink" Target="file:///C:\O2013Temp\2014\06%20June%20(5509%20-\5523%20Shipman" TargetMode="External"/><Relationship Id="rId38" Type="http://schemas.openxmlformats.org/officeDocument/2006/relationships/hyperlink" Target="file:///C:\O2013Temp\2014\06%20June%20(5509%20-\5514%20Santik" TargetMode="External"/><Relationship Id="rId46" Type="http://schemas.openxmlformats.org/officeDocument/2006/relationships/hyperlink" Target="file:///C:\O2013Temp\2014\06%20June%20(5509%20-\5555%20Newbold" TargetMode="External"/><Relationship Id="rId59" Type="http://schemas.openxmlformats.org/officeDocument/2006/relationships/hyperlink" Target="file:///C:\O2013Temp\2014\06%20June%20(5509%20-\5571%20Fulkroad" TargetMode="External"/><Relationship Id="rId67" Type="http://schemas.openxmlformats.org/officeDocument/2006/relationships/hyperlink" Target="file:///C:\O2013Temp\2014\06%20June%20(5509%20-%205578)\5533%20Kronish" TargetMode="External"/><Relationship Id="rId20" Type="http://schemas.openxmlformats.org/officeDocument/2006/relationships/hyperlink" Target="file:///C:\O2013Temp\2014\06%20June%20(5509%20-\5525%20Watters" TargetMode="External"/><Relationship Id="rId41" Type="http://schemas.openxmlformats.org/officeDocument/2006/relationships/hyperlink" Target="file:///C:\O2013Temp\2014\06%20June%20(5509%20-\5532%20Petka" TargetMode="External"/><Relationship Id="rId54" Type="http://schemas.openxmlformats.org/officeDocument/2006/relationships/hyperlink" Target="file:///C:\O2013Temp\2014\06%20June%20(5509%20-\5564%20Wolfe" TargetMode="External"/><Relationship Id="rId62" Type="http://schemas.openxmlformats.org/officeDocument/2006/relationships/hyperlink" Target="file:///C:\O2013Temp\2014\06%20June%20(5509%20-\5573%20Benjamin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file:///C:\O2013Temp\2014\07%20July%20(5579%20-\5598%20Petka" TargetMode="External"/><Relationship Id="rId18" Type="http://schemas.openxmlformats.org/officeDocument/2006/relationships/hyperlink" Target="file:///C:\O2013Temp\2014\07%20July%20(5579%20-\5599%20McCallin" TargetMode="External"/><Relationship Id="rId26" Type="http://schemas.openxmlformats.org/officeDocument/2006/relationships/hyperlink" Target="file:///C:\O2013Temp\2014\07%20July%20(5579%20-\5610%20Steinmeier" TargetMode="External"/><Relationship Id="rId39" Type="http://schemas.openxmlformats.org/officeDocument/2006/relationships/hyperlink" Target="file:///C:\O2013Temp\2014\07%20July%20(5579%20-\5622%20Padula" TargetMode="External"/><Relationship Id="rId21" Type="http://schemas.openxmlformats.org/officeDocument/2006/relationships/hyperlink" Target="file:///C:\O2013Temp\2014\07%20July%20(5579%20-\5609%20Brennan" TargetMode="External"/><Relationship Id="rId34" Type="http://schemas.openxmlformats.org/officeDocument/2006/relationships/hyperlink" Target="file:///C:\O2013Temp\2014\07%20July%20(5579%20-\5612%20Miller" TargetMode="External"/><Relationship Id="rId42" Type="http://schemas.openxmlformats.org/officeDocument/2006/relationships/hyperlink" Target="file:///C:\O2013Temp\2014\07%20July%20(5579%20-\5626%20Kelly" TargetMode="External"/><Relationship Id="rId47" Type="http://schemas.openxmlformats.org/officeDocument/2006/relationships/hyperlink" Target="file:///C:\O2013Temp\2014\07%20July%20(5579%20-\5635%20Wheeler" TargetMode="External"/><Relationship Id="rId50" Type="http://schemas.openxmlformats.org/officeDocument/2006/relationships/hyperlink" Target="file:///C:\O2013Temp\2014\07%20July%20(5579%20-\5640%20Deley" TargetMode="External"/><Relationship Id="rId55" Type="http://schemas.openxmlformats.org/officeDocument/2006/relationships/hyperlink" Target="file:///C:\O2013Temp\2014\07%20July%20(5579%20-\5634%20Weber" TargetMode="External"/><Relationship Id="rId63" Type="http://schemas.openxmlformats.org/officeDocument/2006/relationships/hyperlink" Target="file:///C:\O2013Temp\2014\07%20July%20(5579%20-\5657%20Williams" TargetMode="External"/><Relationship Id="rId68" Type="http://schemas.openxmlformats.org/officeDocument/2006/relationships/printerSettings" Target="../printerSettings/printerSettings8.bin"/><Relationship Id="rId7" Type="http://schemas.openxmlformats.org/officeDocument/2006/relationships/hyperlink" Target="file:///C:\O2013Temp\2014\07%20July%20(5579%20-\5586%20Hsieh" TargetMode="External"/><Relationship Id="rId2" Type="http://schemas.openxmlformats.org/officeDocument/2006/relationships/hyperlink" Target="file:///C:\O2013Temp\2014\07%20July%20(-)\5580%20Feller" TargetMode="External"/><Relationship Id="rId16" Type="http://schemas.openxmlformats.org/officeDocument/2006/relationships/hyperlink" Target="file:///C:\O2013Temp\2014\07%20July%20(5579%20-\5587%20Franzen" TargetMode="External"/><Relationship Id="rId29" Type="http://schemas.openxmlformats.org/officeDocument/2006/relationships/hyperlink" Target="file:///C:\O2013Temp\2014\07%20July%20(5579%20-\5631%20Stevens" TargetMode="External"/><Relationship Id="rId1" Type="http://schemas.openxmlformats.org/officeDocument/2006/relationships/hyperlink" Target="file:///C:\O2013Temp\2014\07%20July%20(-)\5579%20Gordon" TargetMode="External"/><Relationship Id="rId6" Type="http://schemas.openxmlformats.org/officeDocument/2006/relationships/hyperlink" Target="file:///C:\O2013Temp\2014\07%20July%20(5579%20-\5584%20Miller" TargetMode="External"/><Relationship Id="rId11" Type="http://schemas.openxmlformats.org/officeDocument/2006/relationships/hyperlink" Target="file:///C:\O2013Temp\2014\07%20July%20(5579%20-\5592%20Feller" TargetMode="External"/><Relationship Id="rId24" Type="http://schemas.openxmlformats.org/officeDocument/2006/relationships/hyperlink" Target="file:///C:\O2013Temp\2014\07%20July%20(5579%20-\5615%20King" TargetMode="External"/><Relationship Id="rId32" Type="http://schemas.openxmlformats.org/officeDocument/2006/relationships/hyperlink" Target="file:///C:\O2013Temp\2014\07%20July%20(5579%20-\5621%20Mandel" TargetMode="External"/><Relationship Id="rId37" Type="http://schemas.openxmlformats.org/officeDocument/2006/relationships/hyperlink" Target="file:///C:\O2013Temp\2014\07%20July%20(5579%20-\5616%20Orloski" TargetMode="External"/><Relationship Id="rId40" Type="http://schemas.openxmlformats.org/officeDocument/2006/relationships/hyperlink" Target="file:///C:\O2013Temp\2014\07%20July%20(5579%20-\5624%20Miller%20&amp;%205625%20Miller" TargetMode="External"/><Relationship Id="rId45" Type="http://schemas.openxmlformats.org/officeDocument/2006/relationships/hyperlink" Target="file:///C:\O2013Temp\2014\07%20July%20(5579%20-\5630%20Asbury" TargetMode="External"/><Relationship Id="rId53" Type="http://schemas.openxmlformats.org/officeDocument/2006/relationships/hyperlink" Target="file:///C:\O2013Temp\2014\07%20July%20(5579%20-\5638%20Patton" TargetMode="External"/><Relationship Id="rId58" Type="http://schemas.openxmlformats.org/officeDocument/2006/relationships/hyperlink" Target="file:///C:\O2013Temp\2014\07%20July%20(5579%20-\5646%20Fulkroad" TargetMode="External"/><Relationship Id="rId66" Type="http://schemas.openxmlformats.org/officeDocument/2006/relationships/hyperlink" Target="file:///C:\O2013Temp\2014\07%20July%20(5579%20-\5667%20Brennan" TargetMode="External"/><Relationship Id="rId5" Type="http://schemas.openxmlformats.org/officeDocument/2006/relationships/hyperlink" Target="file:///C:\O2013Temp\2014\07%20July%20(5579%20-\5583%20Carr" TargetMode="External"/><Relationship Id="rId15" Type="http://schemas.openxmlformats.org/officeDocument/2006/relationships/hyperlink" Target="file:///C:\O2013Temp\2014\07%20July%20(5579%20-\5602%20Mitsakos" TargetMode="External"/><Relationship Id="rId23" Type="http://schemas.openxmlformats.org/officeDocument/2006/relationships/hyperlink" Target="file:///C:\O2013Temp\2014\07%20July%20(5579%20-\5601%20Labate" TargetMode="External"/><Relationship Id="rId28" Type="http://schemas.openxmlformats.org/officeDocument/2006/relationships/hyperlink" Target="file:///C:\O2013Temp\2014\07%20July%20(5579%20-\5593%20Mumma" TargetMode="External"/><Relationship Id="rId36" Type="http://schemas.openxmlformats.org/officeDocument/2006/relationships/hyperlink" Target="file:///C:\O2013Temp\2014\07%20July%20(5579%20-\5614%20Siek" TargetMode="External"/><Relationship Id="rId49" Type="http://schemas.openxmlformats.org/officeDocument/2006/relationships/hyperlink" Target="file:///C:\O2013Temp\2014\07%20July%20(5579%20-\5639%20DeLong" TargetMode="External"/><Relationship Id="rId57" Type="http://schemas.openxmlformats.org/officeDocument/2006/relationships/hyperlink" Target="file:///C:\O2013Temp\2014\07%20July%20(5579%20-\5645%20Heath" TargetMode="External"/><Relationship Id="rId61" Type="http://schemas.openxmlformats.org/officeDocument/2006/relationships/hyperlink" Target="file:///C:\O2013Temp\2014\07%20July%20(5579%20-\5644%20Miller" TargetMode="External"/><Relationship Id="rId10" Type="http://schemas.openxmlformats.org/officeDocument/2006/relationships/hyperlink" Target="file:///C:\O2013Temp\2014\07%20July%20(5579%20-\5589%20Feller" TargetMode="External"/><Relationship Id="rId19" Type="http://schemas.openxmlformats.org/officeDocument/2006/relationships/hyperlink" Target="file:///C:\O2013Temp\2014\07%20July%20(5579%20-\5606%20Flynn" TargetMode="External"/><Relationship Id="rId31" Type="http://schemas.openxmlformats.org/officeDocument/2006/relationships/hyperlink" Target="file:///C:\O2013Temp\2014\07%20July%20(5579%20-\5623%20Mende" TargetMode="External"/><Relationship Id="rId44" Type="http://schemas.openxmlformats.org/officeDocument/2006/relationships/hyperlink" Target="file:///C:\O2013Temp\2014\07%20July%20(5579%20-\5629%20Gaetz" TargetMode="External"/><Relationship Id="rId52" Type="http://schemas.openxmlformats.org/officeDocument/2006/relationships/hyperlink" Target="file:///C:\O2013Temp\2014\07%20July%20(5579%20-\5642%20Pearson" TargetMode="External"/><Relationship Id="rId60" Type="http://schemas.openxmlformats.org/officeDocument/2006/relationships/hyperlink" Target="file:///C:\O2013Temp\2014\07%20July%20(5579%20-\5652%20Fosselman" TargetMode="External"/><Relationship Id="rId65" Type="http://schemas.openxmlformats.org/officeDocument/2006/relationships/hyperlink" Target="file:///C:\O2013Temp\2014\07%20July%20(5579%20-\5665%20Motel" TargetMode="External"/><Relationship Id="rId4" Type="http://schemas.openxmlformats.org/officeDocument/2006/relationships/hyperlink" Target="file:///C:\O2013Temp\2014\07%20July%20(5579%20-\5582%20Miller" TargetMode="External"/><Relationship Id="rId9" Type="http://schemas.openxmlformats.org/officeDocument/2006/relationships/hyperlink" Target="file:///C:\O2013Temp\2014\07%20July%20(5579%20-\5588%20Jacoby" TargetMode="External"/><Relationship Id="rId14" Type="http://schemas.openxmlformats.org/officeDocument/2006/relationships/hyperlink" Target="file:///C:\O2013Temp\2014\07%20July%20(5579%20-\5600%20Arbuckle" TargetMode="External"/><Relationship Id="rId22" Type="http://schemas.openxmlformats.org/officeDocument/2006/relationships/hyperlink" Target="file:///C:\O2013Temp\2014\07%20July%20(5579%20-\5597%20Moore" TargetMode="External"/><Relationship Id="rId27" Type="http://schemas.openxmlformats.org/officeDocument/2006/relationships/hyperlink" Target="file:///C:\O2013Temp\2014\07%20July%20(5579%20-\5611%20Steinmeier" TargetMode="External"/><Relationship Id="rId30" Type="http://schemas.openxmlformats.org/officeDocument/2006/relationships/hyperlink" Target="file:///C:\O2013Temp\2014\07%20July%20(5579%20-\5627%20Hazimihalis" TargetMode="External"/><Relationship Id="rId35" Type="http://schemas.openxmlformats.org/officeDocument/2006/relationships/hyperlink" Target="file:///C:\O2013Temp\2014\07%20July%20(5579%20-\5613%20Orie" TargetMode="External"/><Relationship Id="rId43" Type="http://schemas.openxmlformats.org/officeDocument/2006/relationships/hyperlink" Target="file:///C:\O2013Temp\2014\07%20July%20(5579%20-\5628%20Marin" TargetMode="External"/><Relationship Id="rId48" Type="http://schemas.openxmlformats.org/officeDocument/2006/relationships/hyperlink" Target="file:///C:\O2013Temp\2014\07%20July%20(5579%20-\5637%20Mitchell" TargetMode="External"/><Relationship Id="rId56" Type="http://schemas.openxmlformats.org/officeDocument/2006/relationships/hyperlink" Target="file:///C:\O2013Temp\2014\07%20July%20(5579%20-\5632%20Pingel" TargetMode="External"/><Relationship Id="rId64" Type="http://schemas.openxmlformats.org/officeDocument/2006/relationships/hyperlink" Target="file:///C:\O2013Temp\2014\07%20July%20(5579%20-\5663%20Ommundsen" TargetMode="External"/><Relationship Id="rId8" Type="http://schemas.openxmlformats.org/officeDocument/2006/relationships/hyperlink" Target="file:///C:\O2013Temp\2014\07%20July%20(5579%20-\5585%20Shank" TargetMode="External"/><Relationship Id="rId51" Type="http://schemas.openxmlformats.org/officeDocument/2006/relationships/hyperlink" Target="file:///C:\O2013Temp\2014\07%20July%20(5579%20-\5643%20Miller" TargetMode="External"/><Relationship Id="rId3" Type="http://schemas.openxmlformats.org/officeDocument/2006/relationships/hyperlink" Target="file:///C:\O2013Temp\2014\07%20July%20(5579%20-\5581%20Gauthier" TargetMode="External"/><Relationship Id="rId12" Type="http://schemas.openxmlformats.org/officeDocument/2006/relationships/hyperlink" Target="file:///C:\O2013Temp\2014\07%20July%20(5579%20-\5596%20Feller" TargetMode="External"/><Relationship Id="rId17" Type="http://schemas.openxmlformats.org/officeDocument/2006/relationships/hyperlink" Target="file:///C:\O2013Temp\2014\07%20July%20(5579%20-\5604%20Briscoe" TargetMode="External"/><Relationship Id="rId25" Type="http://schemas.openxmlformats.org/officeDocument/2006/relationships/hyperlink" Target="file:///C:\O2013Temp\2014\07%20July%20(5579%20-\5607%20Wiedman" TargetMode="External"/><Relationship Id="rId33" Type="http://schemas.openxmlformats.org/officeDocument/2006/relationships/hyperlink" Target="file:///C:\O2013Temp\2014\07%20July%20(5579%20-\5617%20DeLong" TargetMode="External"/><Relationship Id="rId38" Type="http://schemas.openxmlformats.org/officeDocument/2006/relationships/hyperlink" Target="file:///C:\O2013Temp\2014\07%20July%20(5579%20-\5618%20Zucker" TargetMode="External"/><Relationship Id="rId46" Type="http://schemas.openxmlformats.org/officeDocument/2006/relationships/hyperlink" Target="file:///C:\O2013Temp\2014\07%20July%20(5579%20-\5633%20Lotz" TargetMode="External"/><Relationship Id="rId59" Type="http://schemas.openxmlformats.org/officeDocument/2006/relationships/hyperlink" Target="file:///C:\O2013Temp\2014\07%20July%20(5579%20-\5650%20Brennan" TargetMode="External"/><Relationship Id="rId67" Type="http://schemas.openxmlformats.org/officeDocument/2006/relationships/hyperlink" Target="file:///C:\O2013Temp\2014\07%20July%20(5579%20-%205667)%20-%2088\5656%20Wolukis" TargetMode="External"/><Relationship Id="rId20" Type="http://schemas.openxmlformats.org/officeDocument/2006/relationships/hyperlink" Target="file:///C:\O2013Temp\2014\07%20July%20(5579%20-\5608%20Feller" TargetMode="External"/><Relationship Id="rId41" Type="http://schemas.openxmlformats.org/officeDocument/2006/relationships/hyperlink" Target="file:///C:\O2013Temp\2014\07%20July%20(5579%20-\5624%20Miller%20&amp;%205625%20Miller" TargetMode="External"/><Relationship Id="rId54" Type="http://schemas.openxmlformats.org/officeDocument/2006/relationships/hyperlink" Target="file:///C:\O2013Temp\2014\07%20July%20(5579%20-\5636%20Calderone" TargetMode="External"/><Relationship Id="rId62" Type="http://schemas.openxmlformats.org/officeDocument/2006/relationships/hyperlink" Target="file:///C:\O2013Temp\2014\07%20July%20(5579%20-\5661%20Hathaway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file:///C:\O2013Temp\2014\08%20August%20(5668%20-\5697%20Spaid" TargetMode="External"/><Relationship Id="rId18" Type="http://schemas.openxmlformats.org/officeDocument/2006/relationships/hyperlink" Target="file:///C:\O2013Temp\2014\08%20August%20(5668%20-\5701%20Franzen" TargetMode="External"/><Relationship Id="rId26" Type="http://schemas.openxmlformats.org/officeDocument/2006/relationships/hyperlink" Target="file:///C:\O2013Temp\2014\08%20August%20(5668%20-57xx)\5709%20Franzen" TargetMode="External"/><Relationship Id="rId39" Type="http://schemas.openxmlformats.org/officeDocument/2006/relationships/hyperlink" Target="file:///C:\O2013Temp\2014\08%20August%20(5668%20-57xx)\5722%20Blystone" TargetMode="External"/><Relationship Id="rId21" Type="http://schemas.openxmlformats.org/officeDocument/2006/relationships/hyperlink" Target="file:///C:\O2013Temp\2014\08%20August%20(5668%20-\5704%20Clark\Coordinator" TargetMode="External"/><Relationship Id="rId34" Type="http://schemas.openxmlformats.org/officeDocument/2006/relationships/hyperlink" Target="file:///C:\O2013Temp\2014\08%20August%20(5668%20-57xx)\5717%20Matse" TargetMode="External"/><Relationship Id="rId42" Type="http://schemas.openxmlformats.org/officeDocument/2006/relationships/hyperlink" Target="file:///C:\O2013Temp\2014\08%20August%20(5668%20-57xx)\5725%20Anderson%20Dist%203-0%209-0" TargetMode="External"/><Relationship Id="rId47" Type="http://schemas.openxmlformats.org/officeDocument/2006/relationships/hyperlink" Target="file:///C:\O2013Temp\2014\08%20August%20(5668%20-57xx)\5730%20Anderson%20Dist%2011-0" TargetMode="External"/><Relationship Id="rId50" Type="http://schemas.openxmlformats.org/officeDocument/2006/relationships/hyperlink" Target="file:///C:\O2013Temp\2014\08%20August%20(5668%20-57xx)\5733%20Erwin" TargetMode="External"/><Relationship Id="rId55" Type="http://schemas.openxmlformats.org/officeDocument/2006/relationships/hyperlink" Target="file:///C:\O2013Temp\2014\08%20August%20(5668%20-57xx)\5738%20Duzinski" TargetMode="External"/><Relationship Id="rId7" Type="http://schemas.openxmlformats.org/officeDocument/2006/relationships/hyperlink" Target="file:///C:\O2013Temp\2014\08%20August%20(5668%20-\5681%20LaMonda" TargetMode="External"/><Relationship Id="rId12" Type="http://schemas.openxmlformats.org/officeDocument/2006/relationships/hyperlink" Target="file:///C:\O2013Temp\2014\08%20August%20(5668%20-\5686%20McCune" TargetMode="External"/><Relationship Id="rId17" Type="http://schemas.openxmlformats.org/officeDocument/2006/relationships/hyperlink" Target="file:///C:\O2013Temp\2014\08%20August%20(5668%20-\5688%20Brennan" TargetMode="External"/><Relationship Id="rId25" Type="http://schemas.openxmlformats.org/officeDocument/2006/relationships/hyperlink" Target="file:///C:\O2013Temp\2014\08%20August%20(5668%20-\5708%20Will" TargetMode="External"/><Relationship Id="rId33" Type="http://schemas.openxmlformats.org/officeDocument/2006/relationships/hyperlink" Target="file:///C:\O2013Temp\2014\08%20August%20(5668%20-57xx)\5716%20Celler" TargetMode="External"/><Relationship Id="rId38" Type="http://schemas.openxmlformats.org/officeDocument/2006/relationships/hyperlink" Target="file:///C:\O2013Temp\2014\08%20August%20(5668%20-57xx)\5721%20Sato" TargetMode="External"/><Relationship Id="rId46" Type="http://schemas.openxmlformats.org/officeDocument/2006/relationships/hyperlink" Target="file:///C:\O2013Temp\2014\08%20August%20(5668%20-57xx)\5729%20Anderson%20Dist%2010-0" TargetMode="External"/><Relationship Id="rId2" Type="http://schemas.openxmlformats.org/officeDocument/2006/relationships/hyperlink" Target="file:///C:\O2013Temp\2014\08%20August%20(5668%20-\5671%20Sherred" TargetMode="External"/><Relationship Id="rId16" Type="http://schemas.openxmlformats.org/officeDocument/2006/relationships/hyperlink" Target="file:///C:\O2013Temp\2014\08%20August%20(5668%20-\5700%20Krawitz" TargetMode="External"/><Relationship Id="rId20" Type="http://schemas.openxmlformats.org/officeDocument/2006/relationships/hyperlink" Target="file:///C:\O2013Temp\2014\08%20August%20(5668%20-\5703%20McGee" TargetMode="External"/><Relationship Id="rId29" Type="http://schemas.openxmlformats.org/officeDocument/2006/relationships/hyperlink" Target="file:///C:\O2013Temp\2014\08%20August%20(5668%20-57xx)\5712%20Rome" TargetMode="External"/><Relationship Id="rId41" Type="http://schemas.openxmlformats.org/officeDocument/2006/relationships/hyperlink" Target="file:///C:\O2013Temp\2014\08%20August%20(5668%20-57xx)\5724%20Anderson%20Dist%202-0" TargetMode="External"/><Relationship Id="rId54" Type="http://schemas.openxmlformats.org/officeDocument/2006/relationships/hyperlink" Target="file:///C:\O2013Temp\2014\08%20August%20(5668%20-57xx)\5737%20Harshman" TargetMode="External"/><Relationship Id="rId1" Type="http://schemas.openxmlformats.org/officeDocument/2006/relationships/hyperlink" Target="file:///C:\O2013Temp\2014\08%20August%20(5668%20-\5669%20Denke" TargetMode="External"/><Relationship Id="rId6" Type="http://schemas.openxmlformats.org/officeDocument/2006/relationships/hyperlink" Target="file:///C:\O2013Temp\2014\08%20August%20(5668%20-\5678%20Miller" TargetMode="External"/><Relationship Id="rId11" Type="http://schemas.openxmlformats.org/officeDocument/2006/relationships/hyperlink" Target="file:///C:\O2013Temp\2014" TargetMode="External"/><Relationship Id="rId24" Type="http://schemas.openxmlformats.org/officeDocument/2006/relationships/hyperlink" Target="file:///C:\O2013Temp\2014\08%20August%20(5668%20-\5707%20Jonas" TargetMode="External"/><Relationship Id="rId32" Type="http://schemas.openxmlformats.org/officeDocument/2006/relationships/hyperlink" Target="file:///C:\O2013Temp\2014\08%20August%20(5668%20-57xx)\5715%20Sternlieb" TargetMode="External"/><Relationship Id="rId37" Type="http://schemas.openxmlformats.org/officeDocument/2006/relationships/hyperlink" Target="file:///C:\O2013Temp\2014\08%20August%20(5668%20-57xx)\5720%20Shipman" TargetMode="External"/><Relationship Id="rId40" Type="http://schemas.openxmlformats.org/officeDocument/2006/relationships/hyperlink" Target="file:///C:\O2013Temp\2014\08%20August%20(5668%20-57xx)\5723%20Anderson%20Dist%201-0" TargetMode="External"/><Relationship Id="rId45" Type="http://schemas.openxmlformats.org/officeDocument/2006/relationships/hyperlink" Target="file:///C:\O2013Temp\2014\08%20August%20(5668%20-57xx)\5728%20Anderson%20Dist%208-0" TargetMode="External"/><Relationship Id="rId53" Type="http://schemas.openxmlformats.org/officeDocument/2006/relationships/hyperlink" Target="file:///C:\O2013Temp\2014\08%20August%20(5668%20-57xx)\5736%20Popper" TargetMode="External"/><Relationship Id="rId5" Type="http://schemas.openxmlformats.org/officeDocument/2006/relationships/hyperlink" Target="file:///C:\O2013Temp\2014\08%20August%20(5668%20-\5677%20Wheeler" TargetMode="External"/><Relationship Id="rId15" Type="http://schemas.openxmlformats.org/officeDocument/2006/relationships/hyperlink" Target="file:///C:\O2013Temp\2014\08%20August%20(5668%20-\5699%20Heath" TargetMode="External"/><Relationship Id="rId23" Type="http://schemas.openxmlformats.org/officeDocument/2006/relationships/hyperlink" Target="file:///C:\O2013Temp\2014\08%20August%20(5668%20-\5703%20McGee" TargetMode="External"/><Relationship Id="rId28" Type="http://schemas.openxmlformats.org/officeDocument/2006/relationships/hyperlink" Target="file:///C:\O2013Temp\2014\08%20August%20(5668%20-57xx)\5711%20Kerlik" TargetMode="External"/><Relationship Id="rId36" Type="http://schemas.openxmlformats.org/officeDocument/2006/relationships/hyperlink" Target="file:///C:\O2013Temp\2014\08%20August%20(5668%20-57xx)\5719%20Yarus" TargetMode="External"/><Relationship Id="rId49" Type="http://schemas.openxmlformats.org/officeDocument/2006/relationships/hyperlink" Target="file:///C:\O2013Temp\2014\08%20August%20(5668%20-57xx)\5732%20Wereschagin" TargetMode="External"/><Relationship Id="rId10" Type="http://schemas.openxmlformats.org/officeDocument/2006/relationships/hyperlink" Target="file:///C:\O2013Temp\2014\08%20August%20(5668%20-\5689%20Gallagher" TargetMode="External"/><Relationship Id="rId19" Type="http://schemas.openxmlformats.org/officeDocument/2006/relationships/hyperlink" Target="file:///C:\O2013Temp\2014\08%20August%20(5668%20-\5702%20Parker" TargetMode="External"/><Relationship Id="rId31" Type="http://schemas.openxmlformats.org/officeDocument/2006/relationships/hyperlink" Target="file:///C:\O2013Temp\2014\08%20August%20(5668%20-57xx)\5714%20Strub" TargetMode="External"/><Relationship Id="rId44" Type="http://schemas.openxmlformats.org/officeDocument/2006/relationships/hyperlink" Target="file:///C:\O2013Temp\2014\08%20August%20(5668%20-57xx)\5726%20Anderson%20Dist%205-0" TargetMode="External"/><Relationship Id="rId52" Type="http://schemas.openxmlformats.org/officeDocument/2006/relationships/hyperlink" Target="file:///C:\O2013Temp\2014\08%20August%20(5668%20-57xx)\5735%20Gregory" TargetMode="External"/><Relationship Id="rId4" Type="http://schemas.openxmlformats.org/officeDocument/2006/relationships/hyperlink" Target="file:///C:\O2013Temp\2014\08%20August%20(5668%20-\5674%20Garza" TargetMode="External"/><Relationship Id="rId9" Type="http://schemas.openxmlformats.org/officeDocument/2006/relationships/hyperlink" Target="file:///C:\O2013Temp\2014\08%20August%20(5668%20-\5685%20Jonas" TargetMode="External"/><Relationship Id="rId14" Type="http://schemas.openxmlformats.org/officeDocument/2006/relationships/hyperlink" Target="file:///C:\O2013Temp\2014\08%20August%20(5668%20-\5698%20Hopson" TargetMode="External"/><Relationship Id="rId22" Type="http://schemas.openxmlformats.org/officeDocument/2006/relationships/hyperlink" Target="file:///C:\O2013Temp\2014\08%20August%20(5668%20-\5705%20Truitt" TargetMode="External"/><Relationship Id="rId27" Type="http://schemas.openxmlformats.org/officeDocument/2006/relationships/hyperlink" Target="file:///C:\O2013Temp\2014\08%20August%20(5668%20-57xx)\5710%20Franzen" TargetMode="External"/><Relationship Id="rId30" Type="http://schemas.openxmlformats.org/officeDocument/2006/relationships/hyperlink" Target="file:///C:\O2013Temp\2014\08%20August%20(5668%20-57xx)\5713%20Scarnati" TargetMode="External"/><Relationship Id="rId35" Type="http://schemas.openxmlformats.org/officeDocument/2006/relationships/hyperlink" Target="file:///C:\O2013Temp\2014\08%20August%20(5668%20-57xx)\5718%20Goldstein" TargetMode="External"/><Relationship Id="rId43" Type="http://schemas.openxmlformats.org/officeDocument/2006/relationships/hyperlink" Target="file:///C:\O2013Temp\2014\08%20August%20(5668%20-57xx)\5726%20Anderson%20Dist%205-0" TargetMode="External"/><Relationship Id="rId48" Type="http://schemas.openxmlformats.org/officeDocument/2006/relationships/hyperlink" Target="file:///C:\O2013Temp\2014\08%20August%20(5668%20-57xx)\5731%20Anderson%20Dist%2012-0" TargetMode="External"/><Relationship Id="rId56" Type="http://schemas.openxmlformats.org/officeDocument/2006/relationships/printerSettings" Target="../printerSettings/printerSettings9.bin"/><Relationship Id="rId8" Type="http://schemas.openxmlformats.org/officeDocument/2006/relationships/hyperlink" Target="file:///C:\O2013Temp\2014\08%20August%20(5668%20-\5683%20Muller" TargetMode="External"/><Relationship Id="rId51" Type="http://schemas.openxmlformats.org/officeDocument/2006/relationships/hyperlink" Target="file:///C:\O2013Temp\2014\08%20August%20(5668%20-57xx)\5734%20Arbuckle" TargetMode="External"/><Relationship Id="rId3" Type="http://schemas.openxmlformats.org/officeDocument/2006/relationships/hyperlink" Target="file:///C:\O2013Temp\2014\08%20August%20(5668%20-\5673%20Achampo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zoomScale="75" zoomScaleNormal="75" workbookViewId="0">
      <pane ySplit="2" topLeftCell="A30" activePane="bottomLeft" state="frozen"/>
      <selection pane="bottomLeft" activeCell="N1" sqref="N1:N1048576"/>
    </sheetView>
  </sheetViews>
  <sheetFormatPr defaultColWidth="9.140625" defaultRowHeight="15" x14ac:dyDescent="0.25"/>
  <cols>
    <col min="1" max="1" width="12.85546875" style="150" customWidth="1"/>
    <col min="2" max="2" width="17.140625" style="150" customWidth="1"/>
    <col min="3" max="3" width="17" style="150" customWidth="1"/>
    <col min="4" max="4" width="11.140625" style="150" customWidth="1"/>
    <col min="5" max="5" width="10.7109375" style="150" customWidth="1"/>
    <col min="6" max="6" width="11" style="150" customWidth="1"/>
    <col min="7" max="7" width="39.140625" style="150" customWidth="1"/>
    <col min="8" max="8" width="10.85546875" style="150" customWidth="1"/>
    <col min="9" max="9" width="15.140625" style="150" customWidth="1"/>
    <col min="10" max="11" width="9.140625" style="150"/>
    <col min="12" max="12" width="15.42578125" style="150" customWidth="1"/>
    <col min="13" max="13" width="11.7109375" style="150" customWidth="1"/>
    <col min="14" max="16384" width="9.140625" style="150"/>
  </cols>
  <sheetData>
    <row r="1" spans="1:13" ht="33.75" x14ac:dyDescent="0.25">
      <c r="A1" s="173" t="s">
        <v>16</v>
      </c>
      <c r="B1" s="102"/>
      <c r="C1" s="17"/>
      <c r="D1" s="18"/>
      <c r="E1" s="18"/>
      <c r="F1" s="19"/>
      <c r="G1" s="20"/>
      <c r="H1" s="1"/>
      <c r="I1" s="21"/>
      <c r="J1" s="22"/>
      <c r="K1" s="22"/>
      <c r="L1" s="90"/>
      <c r="M1" s="1"/>
    </row>
    <row r="2" spans="1:13" ht="30" x14ac:dyDescent="0.25">
      <c r="A2" s="174" t="s">
        <v>0</v>
      </c>
      <c r="B2" s="103" t="s">
        <v>2</v>
      </c>
      <c r="C2" s="26" t="s">
        <v>1</v>
      </c>
      <c r="D2" s="27" t="s">
        <v>540</v>
      </c>
      <c r="E2" s="27" t="s">
        <v>541</v>
      </c>
      <c r="F2" s="27" t="s">
        <v>1040</v>
      </c>
      <c r="G2" s="26" t="s">
        <v>542</v>
      </c>
      <c r="H2" s="26" t="s">
        <v>95</v>
      </c>
      <c r="I2" s="26" t="s">
        <v>6</v>
      </c>
      <c r="J2" s="28" t="s">
        <v>7</v>
      </c>
      <c r="K2" s="28" t="s">
        <v>69</v>
      </c>
      <c r="L2" s="91" t="s">
        <v>70</v>
      </c>
      <c r="M2" s="26" t="s">
        <v>71</v>
      </c>
    </row>
    <row r="3" spans="1:13" ht="30" customHeight="1" x14ac:dyDescent="0.25">
      <c r="A3" s="343">
        <v>5884</v>
      </c>
      <c r="B3" s="362" t="s">
        <v>1693</v>
      </c>
      <c r="C3" s="66" t="s">
        <v>1694</v>
      </c>
      <c r="D3" s="74">
        <v>41946</v>
      </c>
      <c r="E3" s="74">
        <v>41983</v>
      </c>
      <c r="F3" s="75">
        <v>41974</v>
      </c>
      <c r="G3" s="66" t="s">
        <v>1695</v>
      </c>
      <c r="H3" s="71" t="s">
        <v>98</v>
      </c>
      <c r="I3" s="66"/>
      <c r="J3" s="72">
        <v>677.5</v>
      </c>
      <c r="K3" s="72"/>
      <c r="L3" s="118"/>
      <c r="M3" s="66"/>
    </row>
    <row r="4" spans="1:13" ht="30" customHeight="1" x14ac:dyDescent="0.25">
      <c r="A4" s="271">
        <v>5893</v>
      </c>
      <c r="B4" s="352" t="s">
        <v>1708</v>
      </c>
      <c r="C4" s="47" t="s">
        <v>1709</v>
      </c>
      <c r="D4" s="353">
        <v>41948</v>
      </c>
      <c r="E4" s="268">
        <v>41988</v>
      </c>
      <c r="F4" s="354">
        <v>41978</v>
      </c>
      <c r="G4" s="47" t="s">
        <v>1710</v>
      </c>
      <c r="H4" s="47" t="s">
        <v>10</v>
      </c>
      <c r="I4" s="47"/>
      <c r="J4" s="355"/>
      <c r="K4" s="355"/>
      <c r="L4" s="356">
        <v>2</v>
      </c>
      <c r="M4" s="47"/>
    </row>
    <row r="5" spans="1:13" ht="30" customHeight="1" x14ac:dyDescent="0.25">
      <c r="A5" s="343">
        <v>5894</v>
      </c>
      <c r="B5" s="119" t="s">
        <v>1712</v>
      </c>
      <c r="C5" s="43"/>
      <c r="D5" s="44">
        <v>41948</v>
      </c>
      <c r="E5" s="268">
        <v>41988</v>
      </c>
      <c r="F5" s="45">
        <v>41978</v>
      </c>
      <c r="G5" s="43" t="s">
        <v>1713</v>
      </c>
      <c r="H5" s="47" t="s">
        <v>9</v>
      </c>
      <c r="I5" s="43"/>
      <c r="J5" s="46"/>
      <c r="K5" s="46"/>
      <c r="L5" s="92"/>
      <c r="M5" s="43"/>
    </row>
    <row r="6" spans="1:13" ht="30" customHeight="1" x14ac:dyDescent="0.25">
      <c r="A6" s="343">
        <v>5895</v>
      </c>
      <c r="B6" s="357" t="s">
        <v>151</v>
      </c>
      <c r="C6" s="358" t="s">
        <v>495</v>
      </c>
      <c r="D6" s="264">
        <v>41949</v>
      </c>
      <c r="E6" s="264">
        <v>41988</v>
      </c>
      <c r="F6" s="359">
        <v>41978</v>
      </c>
      <c r="G6" s="358" t="s">
        <v>1714</v>
      </c>
      <c r="H6" s="47" t="s">
        <v>9</v>
      </c>
      <c r="I6" s="358"/>
      <c r="J6" s="360"/>
      <c r="K6" s="360"/>
      <c r="L6" s="361"/>
      <c r="M6" s="358"/>
    </row>
    <row r="7" spans="1:13" ht="30" customHeight="1" x14ac:dyDescent="0.25">
      <c r="A7" s="265">
        <v>5900</v>
      </c>
      <c r="B7" s="119" t="s">
        <v>1721</v>
      </c>
      <c r="C7" s="43"/>
      <c r="D7" s="44">
        <v>41953</v>
      </c>
      <c r="E7" s="264">
        <v>41991</v>
      </c>
      <c r="F7" s="45">
        <v>41981</v>
      </c>
      <c r="G7" s="43" t="s">
        <v>1722</v>
      </c>
      <c r="H7" s="47"/>
      <c r="I7" s="43"/>
      <c r="J7" s="46"/>
      <c r="K7" s="46"/>
      <c r="L7" s="92"/>
      <c r="M7" s="43"/>
    </row>
    <row r="8" spans="1:13" ht="30" customHeight="1" x14ac:dyDescent="0.25">
      <c r="A8" s="271">
        <v>5901</v>
      </c>
      <c r="B8" s="119" t="s">
        <v>1723</v>
      </c>
      <c r="C8" s="43"/>
      <c r="D8" s="44">
        <v>41953</v>
      </c>
      <c r="E8" s="264">
        <v>41991</v>
      </c>
      <c r="F8" s="45">
        <v>41981</v>
      </c>
      <c r="G8" s="43" t="s">
        <v>1724</v>
      </c>
      <c r="H8" s="47" t="s">
        <v>8</v>
      </c>
      <c r="I8" s="43"/>
      <c r="J8" s="46"/>
      <c r="K8" s="46"/>
      <c r="L8" s="92"/>
      <c r="M8" s="43"/>
    </row>
    <row r="9" spans="1:13" ht="30" customHeight="1" x14ac:dyDescent="0.25">
      <c r="A9" s="282">
        <v>5933</v>
      </c>
      <c r="B9" s="104" t="s">
        <v>1112</v>
      </c>
      <c r="C9" s="8"/>
      <c r="D9" s="9">
        <v>41968</v>
      </c>
      <c r="E9" s="9">
        <v>41978</v>
      </c>
      <c r="F9" s="10"/>
      <c r="G9" s="8" t="s">
        <v>1785</v>
      </c>
      <c r="H9" s="48" t="s">
        <v>927</v>
      </c>
      <c r="I9" s="8"/>
      <c r="J9" s="11"/>
      <c r="K9" s="11"/>
      <c r="L9" s="98"/>
      <c r="M9" s="8"/>
    </row>
    <row r="10" spans="1:13" ht="30" customHeight="1" x14ac:dyDescent="0.25">
      <c r="A10" s="271">
        <v>5935</v>
      </c>
      <c r="B10" s="104" t="s">
        <v>168</v>
      </c>
      <c r="C10" s="8"/>
      <c r="D10" s="9">
        <v>41974</v>
      </c>
      <c r="E10" s="9">
        <v>41981</v>
      </c>
      <c r="F10" s="10"/>
      <c r="G10" s="8" t="s">
        <v>1786</v>
      </c>
      <c r="H10" s="48" t="s">
        <v>14</v>
      </c>
      <c r="I10" s="8"/>
      <c r="J10" s="11"/>
      <c r="K10" s="11"/>
      <c r="L10" s="98"/>
      <c r="M10" s="8"/>
    </row>
    <row r="11" spans="1:13" ht="30" customHeight="1" x14ac:dyDescent="0.25">
      <c r="A11" s="343">
        <v>5936</v>
      </c>
      <c r="B11" s="104" t="s">
        <v>1008</v>
      </c>
      <c r="C11" s="8"/>
      <c r="D11" s="9">
        <v>41974</v>
      </c>
      <c r="E11" s="9">
        <v>41981</v>
      </c>
      <c r="F11" s="10"/>
      <c r="G11" s="8" t="s">
        <v>1787</v>
      </c>
      <c r="H11" s="48" t="s">
        <v>46</v>
      </c>
      <c r="I11" s="8"/>
      <c r="J11" s="11"/>
      <c r="K11" s="11"/>
      <c r="L11" s="98"/>
      <c r="M11" s="8"/>
    </row>
    <row r="12" spans="1:13" ht="30" customHeight="1" x14ac:dyDescent="0.25">
      <c r="A12" s="271">
        <v>5937</v>
      </c>
      <c r="B12" s="104" t="s">
        <v>1389</v>
      </c>
      <c r="C12" s="8"/>
      <c r="D12" s="9">
        <v>41974</v>
      </c>
      <c r="E12" s="9">
        <v>41981</v>
      </c>
      <c r="F12" s="10"/>
      <c r="G12" s="8" t="s">
        <v>1792</v>
      </c>
      <c r="H12" s="48" t="s">
        <v>113</v>
      </c>
      <c r="I12" s="8"/>
      <c r="J12" s="11"/>
      <c r="K12" s="11"/>
      <c r="L12" s="98"/>
      <c r="M12" s="8"/>
    </row>
    <row r="13" spans="1:13" customFormat="1" ht="28.9" customHeight="1" x14ac:dyDescent="0.25">
      <c r="A13" s="282">
        <v>5938</v>
      </c>
      <c r="B13" s="8" t="s">
        <v>1789</v>
      </c>
      <c r="C13" s="8" t="s">
        <v>1788</v>
      </c>
      <c r="D13" s="9">
        <v>41975</v>
      </c>
      <c r="E13" s="9">
        <v>41982</v>
      </c>
      <c r="F13" s="10"/>
      <c r="G13" s="8" t="s">
        <v>1793</v>
      </c>
      <c r="H13" s="48" t="s">
        <v>98</v>
      </c>
      <c r="I13" s="8"/>
      <c r="J13" s="11"/>
      <c r="K13" s="11"/>
      <c r="L13" s="98"/>
      <c r="M13" s="8"/>
    </row>
    <row r="14" spans="1:13" customFormat="1" ht="28.9" customHeight="1" x14ac:dyDescent="0.25">
      <c r="A14" s="343">
        <v>5939</v>
      </c>
      <c r="B14" s="104" t="s">
        <v>1790</v>
      </c>
      <c r="C14" s="8" t="s">
        <v>1791</v>
      </c>
      <c r="D14" s="9">
        <v>41975</v>
      </c>
      <c r="E14" s="9">
        <v>41982</v>
      </c>
      <c r="F14" s="10"/>
      <c r="G14" s="8" t="s">
        <v>1794</v>
      </c>
      <c r="H14" s="48" t="s">
        <v>9</v>
      </c>
      <c r="I14" s="8"/>
      <c r="J14" s="11"/>
      <c r="K14" s="11"/>
      <c r="L14" s="98"/>
      <c r="M14" s="8"/>
    </row>
    <row r="15" spans="1:13" customFormat="1" ht="28.9" customHeight="1" x14ac:dyDescent="0.25">
      <c r="A15" s="271">
        <v>5940</v>
      </c>
      <c r="B15" s="104" t="s">
        <v>1795</v>
      </c>
      <c r="C15" s="8" t="s">
        <v>1796</v>
      </c>
      <c r="D15" s="9">
        <v>41976</v>
      </c>
      <c r="E15" s="9">
        <v>41983</v>
      </c>
      <c r="F15" s="10"/>
      <c r="G15" s="8" t="s">
        <v>1797</v>
      </c>
      <c r="H15" s="48" t="s">
        <v>96</v>
      </c>
      <c r="I15" s="8"/>
      <c r="J15" s="11"/>
      <c r="K15" s="11"/>
      <c r="L15" s="98"/>
      <c r="M15" s="8"/>
    </row>
    <row r="16" spans="1:13" customFormat="1" ht="28.9" customHeight="1" x14ac:dyDescent="0.25">
      <c r="A16" s="282">
        <v>5941</v>
      </c>
      <c r="B16" s="104" t="s">
        <v>1798</v>
      </c>
      <c r="C16" s="8"/>
      <c r="D16" s="9">
        <v>41976</v>
      </c>
      <c r="E16" s="9">
        <v>41983</v>
      </c>
      <c r="F16" s="10"/>
      <c r="G16" s="8" t="s">
        <v>1799</v>
      </c>
      <c r="H16" s="48" t="s">
        <v>927</v>
      </c>
      <c r="I16" s="8"/>
      <c r="J16" s="11"/>
      <c r="K16" s="11"/>
      <c r="L16" s="98"/>
      <c r="M16" s="8"/>
    </row>
    <row r="17" spans="1:13" customFormat="1" ht="28.9" customHeight="1" x14ac:dyDescent="0.25">
      <c r="A17" s="271">
        <v>5942</v>
      </c>
      <c r="B17" s="175" t="s">
        <v>1800</v>
      </c>
      <c r="C17" s="48"/>
      <c r="D17" s="146">
        <v>41976</v>
      </c>
      <c r="E17" s="146">
        <v>41983</v>
      </c>
      <c r="F17" s="147"/>
      <c r="G17" s="48" t="s">
        <v>1801</v>
      </c>
      <c r="H17" s="48" t="s">
        <v>105</v>
      </c>
      <c r="I17" s="48"/>
      <c r="J17" s="148"/>
      <c r="K17" s="148"/>
      <c r="L17" s="149"/>
      <c r="M17" s="48"/>
    </row>
    <row r="18" spans="1:13" customFormat="1" ht="28.9" customHeight="1" x14ac:dyDescent="0.25">
      <c r="A18" s="271">
        <v>5943</v>
      </c>
      <c r="B18" s="176" t="s">
        <v>1450</v>
      </c>
      <c r="C18" s="177" t="s">
        <v>1804</v>
      </c>
      <c r="D18" s="178">
        <v>41976</v>
      </c>
      <c r="E18" s="178">
        <v>41983</v>
      </c>
      <c r="F18" s="179"/>
      <c r="G18" s="177" t="s">
        <v>1805</v>
      </c>
      <c r="H18" s="177" t="s">
        <v>99</v>
      </c>
      <c r="I18" s="177"/>
      <c r="J18" s="180"/>
      <c r="K18" s="180"/>
      <c r="L18" s="181"/>
      <c r="M18" s="177"/>
    </row>
    <row r="19" spans="1:13" customFormat="1" ht="28.9" customHeight="1" x14ac:dyDescent="0.25">
      <c r="A19" s="282">
        <v>5944</v>
      </c>
      <c r="B19" s="104" t="s">
        <v>1802</v>
      </c>
      <c r="C19" s="9"/>
      <c r="D19" s="9">
        <v>41976</v>
      </c>
      <c r="E19" s="9">
        <v>41983</v>
      </c>
      <c r="F19" s="10"/>
      <c r="G19" s="8" t="s">
        <v>1806</v>
      </c>
      <c r="H19" s="48"/>
      <c r="I19" s="8"/>
      <c r="J19" s="11"/>
      <c r="K19" s="11"/>
      <c r="L19" s="98"/>
      <c r="M19" s="8"/>
    </row>
    <row r="20" spans="1:13" customFormat="1" ht="28.9" customHeight="1" x14ac:dyDescent="0.25">
      <c r="A20" s="343">
        <v>5945</v>
      </c>
      <c r="B20" s="104" t="s">
        <v>1803</v>
      </c>
      <c r="C20" s="9"/>
      <c r="D20" s="9">
        <v>41977</v>
      </c>
      <c r="E20" s="9">
        <v>41984</v>
      </c>
      <c r="F20" s="10"/>
      <c r="G20" s="8" t="s">
        <v>1807</v>
      </c>
      <c r="H20" s="48" t="s">
        <v>115</v>
      </c>
      <c r="I20" s="8"/>
      <c r="J20" s="11"/>
      <c r="K20" s="11"/>
      <c r="L20" s="98"/>
      <c r="M20" s="8"/>
    </row>
    <row r="21" spans="1:13" customFormat="1" ht="28.9" customHeight="1" x14ac:dyDescent="0.25">
      <c r="A21" s="282">
        <v>5946</v>
      </c>
      <c r="B21" s="175" t="s">
        <v>1808</v>
      </c>
      <c r="C21" s="48" t="s">
        <v>1809</v>
      </c>
      <c r="D21" s="146">
        <v>41977</v>
      </c>
      <c r="E21" s="178">
        <v>41984</v>
      </c>
      <c r="F21" s="147"/>
      <c r="G21" s="48" t="s">
        <v>1811</v>
      </c>
      <c r="H21" s="48" t="s">
        <v>101</v>
      </c>
      <c r="I21" s="48"/>
      <c r="J21" s="148"/>
      <c r="K21" s="148"/>
      <c r="L21" s="149"/>
      <c r="M21" s="48"/>
    </row>
    <row r="22" spans="1:13" customFormat="1" ht="28.9" customHeight="1" x14ac:dyDescent="0.25">
      <c r="A22" s="282">
        <v>5947</v>
      </c>
      <c r="B22" s="104" t="s">
        <v>1035</v>
      </c>
      <c r="C22" s="8"/>
      <c r="D22" s="9">
        <v>41977</v>
      </c>
      <c r="E22" s="178">
        <v>41984</v>
      </c>
      <c r="F22" s="10"/>
      <c r="G22" s="8" t="s">
        <v>1810</v>
      </c>
      <c r="H22" s="48" t="s">
        <v>927</v>
      </c>
      <c r="I22" s="8"/>
      <c r="J22" s="11"/>
      <c r="K22" s="11"/>
      <c r="L22" s="98"/>
      <c r="M22" s="8"/>
    </row>
    <row r="23" spans="1:13" customFormat="1" ht="28.9" customHeight="1" x14ac:dyDescent="0.25">
      <c r="A23" s="343">
        <v>5948</v>
      </c>
      <c r="B23" s="104" t="s">
        <v>1812</v>
      </c>
      <c r="C23" s="8" t="s">
        <v>1813</v>
      </c>
      <c r="D23" s="9">
        <v>41977</v>
      </c>
      <c r="E23" s="178">
        <v>41984</v>
      </c>
      <c r="F23" s="10"/>
      <c r="G23" s="8" t="s">
        <v>1814</v>
      </c>
      <c r="H23" s="48" t="s">
        <v>113</v>
      </c>
      <c r="I23" s="8"/>
      <c r="J23" s="11"/>
      <c r="K23" s="11"/>
      <c r="L23" s="98"/>
      <c r="M23" s="8"/>
    </row>
    <row r="24" spans="1:13" ht="30" customHeight="1" x14ac:dyDescent="0.25">
      <c r="A24" s="114"/>
      <c r="B24" s="104"/>
      <c r="C24" s="9"/>
      <c r="D24" s="9"/>
      <c r="E24" s="10"/>
      <c r="F24" s="8"/>
      <c r="G24" s="143"/>
      <c r="H24" s="8"/>
      <c r="I24" s="11"/>
      <c r="J24" s="11"/>
      <c r="K24" s="8"/>
      <c r="L24" s="98"/>
      <c r="M24" s="12"/>
    </row>
    <row r="25" spans="1:13" ht="30" customHeight="1" x14ac:dyDescent="0.25">
      <c r="A25" s="114"/>
      <c r="B25" s="104"/>
      <c r="C25" s="9"/>
      <c r="D25" s="9"/>
      <c r="E25" s="10"/>
      <c r="F25" s="8"/>
      <c r="G25" s="48"/>
      <c r="H25" s="8"/>
      <c r="I25" s="11"/>
      <c r="J25" s="11"/>
      <c r="K25" s="8"/>
      <c r="L25" s="98"/>
      <c r="M25" s="12"/>
    </row>
    <row r="26" spans="1:13" ht="30" customHeight="1" x14ac:dyDescent="0.25">
      <c r="A26" s="114"/>
      <c r="B26" s="104"/>
      <c r="C26" s="9"/>
      <c r="D26" s="9"/>
      <c r="E26" s="10"/>
      <c r="F26" s="8"/>
      <c r="G26" s="48"/>
      <c r="H26" s="8"/>
      <c r="I26" s="11"/>
      <c r="J26" s="11"/>
      <c r="K26" s="8"/>
      <c r="L26" s="98"/>
      <c r="M26" s="12"/>
    </row>
    <row r="27" spans="1:13" ht="30" customHeight="1" x14ac:dyDescent="0.25">
      <c r="A27" s="114"/>
      <c r="B27" s="104"/>
      <c r="C27" s="9"/>
      <c r="D27" s="9"/>
      <c r="E27" s="10"/>
      <c r="F27" s="8"/>
      <c r="G27" s="48"/>
      <c r="H27" s="8"/>
      <c r="I27" s="11"/>
      <c r="J27" s="11"/>
      <c r="K27" s="8"/>
      <c r="L27" s="98"/>
      <c r="M27" s="12"/>
    </row>
    <row r="28" spans="1:13" ht="30" customHeight="1" x14ac:dyDescent="0.25">
      <c r="A28" s="114"/>
      <c r="B28" s="104"/>
      <c r="C28" s="9"/>
      <c r="D28" s="9"/>
      <c r="E28" s="10"/>
      <c r="F28" s="8"/>
      <c r="G28" s="48"/>
      <c r="H28" s="8"/>
      <c r="I28" s="11"/>
      <c r="J28" s="11"/>
      <c r="K28" s="8"/>
      <c r="L28" s="98"/>
      <c r="M28" s="12"/>
    </row>
    <row r="29" spans="1:13" ht="30" customHeight="1" x14ac:dyDescent="0.25">
      <c r="A29" s="114"/>
      <c r="B29" s="104"/>
      <c r="C29" s="9"/>
      <c r="D29" s="9"/>
      <c r="E29" s="10"/>
      <c r="F29" s="8"/>
      <c r="G29" s="48"/>
      <c r="H29" s="8"/>
      <c r="I29" s="11"/>
      <c r="J29" s="11"/>
      <c r="K29" s="8"/>
      <c r="L29" s="98"/>
      <c r="M29" s="12"/>
    </row>
    <row r="30" spans="1:13" ht="30" customHeight="1" x14ac:dyDescent="0.25">
      <c r="A30" s="114"/>
      <c r="B30" s="104"/>
      <c r="C30" s="9"/>
      <c r="D30" s="9"/>
      <c r="E30" s="10"/>
      <c r="F30" s="8"/>
      <c r="G30" s="48"/>
      <c r="H30" s="8"/>
      <c r="I30" s="11"/>
      <c r="J30" s="11"/>
      <c r="K30" s="8"/>
      <c r="L30" s="98"/>
      <c r="M30" s="12"/>
    </row>
    <row r="31" spans="1:13" ht="30" customHeight="1" x14ac:dyDescent="0.25">
      <c r="A31" s="114"/>
      <c r="B31" s="189"/>
      <c r="C31" s="8"/>
      <c r="D31" s="9"/>
      <c r="E31" s="9"/>
      <c r="F31" s="10"/>
      <c r="G31" s="8"/>
      <c r="H31" s="48"/>
      <c r="I31" s="8"/>
      <c r="J31" s="11"/>
      <c r="K31" s="11"/>
      <c r="L31" s="98"/>
      <c r="M31" s="8"/>
    </row>
    <row r="32" spans="1:13" ht="30" customHeight="1" x14ac:dyDescent="0.25">
      <c r="A32" s="114"/>
      <c r="B32" s="189"/>
      <c r="C32" s="8"/>
      <c r="D32" s="9"/>
      <c r="E32" s="9"/>
      <c r="F32" s="10"/>
      <c r="G32" s="8"/>
      <c r="H32" s="48"/>
      <c r="I32" s="8"/>
      <c r="J32" s="11"/>
      <c r="K32" s="11"/>
      <c r="L32" s="98"/>
      <c r="M32" s="8"/>
    </row>
    <row r="33" spans="1:13" ht="30" customHeight="1" x14ac:dyDescent="0.25">
      <c r="A33" s="114"/>
      <c r="B33" s="189"/>
      <c r="C33" s="8"/>
      <c r="D33" s="9"/>
      <c r="E33" s="9"/>
      <c r="F33" s="10"/>
      <c r="G33" s="8"/>
      <c r="H33" s="48"/>
      <c r="I33" s="8"/>
      <c r="J33" s="11"/>
      <c r="K33" s="11"/>
      <c r="L33" s="98"/>
      <c r="M33" s="8"/>
    </row>
    <row r="34" spans="1:13" ht="30" customHeight="1" x14ac:dyDescent="0.25">
      <c r="A34" s="114"/>
      <c r="B34" s="144"/>
      <c r="C34" s="48"/>
      <c r="D34" s="146"/>
      <c r="E34" s="146"/>
      <c r="F34" s="147"/>
      <c r="G34" s="48"/>
      <c r="H34" s="48"/>
      <c r="I34" s="48"/>
      <c r="J34" s="148"/>
      <c r="K34" s="148"/>
      <c r="L34" s="149"/>
      <c r="M34" s="48"/>
    </row>
    <row r="35" spans="1:13" ht="30" customHeight="1" x14ac:dyDescent="0.25">
      <c r="A35" s="114"/>
      <c r="B35" s="189"/>
      <c r="C35" s="8"/>
      <c r="D35" s="9"/>
      <c r="E35" s="9"/>
      <c r="F35" s="10"/>
      <c r="G35" s="8"/>
      <c r="H35" s="48"/>
      <c r="I35" s="8"/>
      <c r="J35" s="11"/>
      <c r="K35" s="11"/>
      <c r="L35" s="98"/>
      <c r="M35" s="8"/>
    </row>
    <row r="36" spans="1:13" ht="30" customHeight="1" x14ac:dyDescent="0.25">
      <c r="A36" s="114"/>
      <c r="B36" s="189"/>
      <c r="C36" s="8"/>
      <c r="D36" s="9"/>
      <c r="E36" s="9"/>
      <c r="F36" s="10"/>
      <c r="G36" s="8"/>
      <c r="H36" s="48"/>
      <c r="I36" s="8"/>
      <c r="J36" s="11"/>
      <c r="K36" s="11"/>
      <c r="L36" s="98"/>
      <c r="M36" s="8"/>
    </row>
    <row r="37" spans="1:13" ht="30" customHeight="1" x14ac:dyDescent="0.25">
      <c r="A37" s="114"/>
      <c r="B37" s="189"/>
      <c r="C37" s="8"/>
      <c r="D37" s="9"/>
      <c r="E37" s="9"/>
      <c r="F37" s="10"/>
      <c r="G37" s="8"/>
      <c r="H37" s="48"/>
      <c r="I37" s="8"/>
      <c r="J37" s="11"/>
      <c r="K37" s="11"/>
      <c r="L37" s="98"/>
      <c r="M37" s="8"/>
    </row>
    <row r="38" spans="1:13" ht="30" customHeight="1" x14ac:dyDescent="0.25">
      <c r="A38" s="114"/>
      <c r="B38" s="189"/>
      <c r="C38" s="8"/>
      <c r="D38" s="9"/>
      <c r="E38" s="9"/>
      <c r="F38" s="10"/>
      <c r="G38" s="8"/>
      <c r="H38" s="48"/>
      <c r="I38" s="8"/>
      <c r="J38" s="11"/>
      <c r="K38" s="11"/>
      <c r="L38" s="98"/>
      <c r="M38" s="8"/>
    </row>
    <row r="39" spans="1:13" ht="30" customHeight="1" x14ac:dyDescent="0.25">
      <c r="A39" s="114"/>
      <c r="B39" s="189"/>
      <c r="C39" s="8"/>
      <c r="D39" s="9"/>
      <c r="E39" s="9"/>
      <c r="F39" s="10"/>
      <c r="G39" s="8"/>
      <c r="H39" s="48"/>
      <c r="I39" s="8"/>
      <c r="J39" s="11"/>
      <c r="K39" s="11"/>
      <c r="L39" s="98"/>
      <c r="M39" s="8"/>
    </row>
    <row r="40" spans="1:13" ht="30" customHeight="1" x14ac:dyDescent="0.25">
      <c r="A40" s="114"/>
      <c r="B40" s="104"/>
      <c r="C40" s="9"/>
      <c r="D40" s="9"/>
      <c r="E40" s="9"/>
      <c r="F40" s="8"/>
      <c r="G40" s="48"/>
      <c r="H40" s="8"/>
      <c r="I40" s="11"/>
      <c r="J40" s="11"/>
      <c r="K40" s="8"/>
      <c r="L40" s="98"/>
      <c r="M40" s="12"/>
    </row>
    <row r="41" spans="1:13" x14ac:dyDescent="0.25">
      <c r="A41" s="105"/>
      <c r="B41" s="51"/>
      <c r="C41" s="51"/>
      <c r="D41" s="52"/>
      <c r="E41" s="50"/>
      <c r="F41" s="53"/>
      <c r="G41" s="50"/>
      <c r="H41" s="54"/>
      <c r="I41" s="54"/>
      <c r="J41" s="50"/>
      <c r="K41" s="99"/>
      <c r="L41" s="55"/>
      <c r="M41" s="50"/>
    </row>
    <row r="42" spans="1:13" x14ac:dyDescent="0.25">
      <c r="A42" s="20"/>
      <c r="B42" s="37"/>
      <c r="C42" s="37"/>
      <c r="D42" s="38"/>
      <c r="E42" s="21"/>
      <c r="F42" s="1"/>
      <c r="G42" s="21"/>
      <c r="H42" s="22">
        <f>SUM(J4:J55)</f>
        <v>52</v>
      </c>
      <c r="I42" s="22"/>
      <c r="J42" s="2">
        <f>SUM(L4:L55)*26</f>
        <v>52</v>
      </c>
      <c r="K42" s="90">
        <f>SUM(M4:M55)*26</f>
        <v>0</v>
      </c>
      <c r="L42" s="23"/>
      <c r="M42" s="57"/>
    </row>
    <row r="43" spans="1:13" x14ac:dyDescent="0.25">
      <c r="A43" s="20"/>
      <c r="B43" s="37"/>
      <c r="C43" s="37"/>
      <c r="D43" s="38"/>
      <c r="E43" s="21"/>
      <c r="F43" s="1"/>
      <c r="G43" s="21"/>
      <c r="H43" s="22"/>
      <c r="I43" s="22"/>
      <c r="J43" s="2"/>
      <c r="K43" s="90"/>
      <c r="L43" s="23"/>
      <c r="M43" s="57"/>
    </row>
    <row r="44" spans="1:13" x14ac:dyDescent="0.25">
      <c r="A44" s="20"/>
      <c r="B44" s="37"/>
      <c r="C44" s="37"/>
      <c r="D44" s="38"/>
      <c r="E44" s="21"/>
      <c r="F44" s="1"/>
      <c r="G44" s="21"/>
      <c r="H44" s="22"/>
      <c r="I44" s="22"/>
      <c r="J44" s="1"/>
      <c r="K44" s="90"/>
      <c r="L44" s="23"/>
      <c r="M44" s="57"/>
    </row>
    <row r="45" spans="1:13" ht="30" customHeight="1" x14ac:dyDescent="0.25">
      <c r="A45" s="106" t="s">
        <v>68</v>
      </c>
      <c r="B45" s="37"/>
      <c r="C45" s="37"/>
      <c r="D45" s="38"/>
      <c r="E45" s="21"/>
      <c r="F45" s="56"/>
      <c r="G45" s="21"/>
      <c r="H45" s="22"/>
      <c r="I45" s="22"/>
      <c r="J45" s="1"/>
      <c r="K45" s="90"/>
      <c r="L45" s="23"/>
      <c r="M45" s="57"/>
    </row>
    <row r="46" spans="1:13" ht="30" x14ac:dyDescent="0.25">
      <c r="A46" s="107" t="s">
        <v>876</v>
      </c>
      <c r="B46" s="3" t="s">
        <v>65</v>
      </c>
      <c r="C46" s="262" t="s">
        <v>1290</v>
      </c>
      <c r="D46" s="38"/>
      <c r="E46" s="21"/>
      <c r="F46" s="56"/>
      <c r="G46" s="21"/>
      <c r="H46" s="22"/>
      <c r="I46" s="22"/>
      <c r="J46" s="1"/>
      <c r="K46" s="90"/>
      <c r="L46" s="23"/>
      <c r="M46" s="57"/>
    </row>
    <row r="47" spans="1:13" ht="30" x14ac:dyDescent="0.25">
      <c r="A47" s="108"/>
      <c r="B47" s="43" t="s">
        <v>878</v>
      </c>
      <c r="C47" s="37"/>
      <c r="D47" s="38"/>
      <c r="E47" s="21"/>
      <c r="F47" s="56"/>
      <c r="G47" s="21"/>
      <c r="H47" s="22"/>
      <c r="I47" s="22"/>
      <c r="J47" s="1"/>
      <c r="K47" s="90"/>
      <c r="L47" s="23"/>
      <c r="M47" s="57"/>
    </row>
    <row r="48" spans="1:13" ht="30" x14ac:dyDescent="0.25">
      <c r="A48" s="217"/>
      <c r="B48" s="8" t="s">
        <v>66</v>
      </c>
      <c r="C48" s="37"/>
      <c r="D48" s="38"/>
      <c r="E48" s="21"/>
      <c r="F48" s="56"/>
      <c r="G48" s="21"/>
      <c r="H48" s="22"/>
      <c r="I48" s="22"/>
      <c r="J48" s="1"/>
      <c r="K48" s="90"/>
      <c r="L48" s="23"/>
      <c r="M48" s="57"/>
    </row>
    <row r="49" spans="1:13" ht="30" customHeight="1" x14ac:dyDescent="0.25">
      <c r="A49" s="66" t="s">
        <v>589</v>
      </c>
      <c r="B49" s="193" t="s">
        <v>700</v>
      </c>
      <c r="C49" s="222"/>
      <c r="D49" s="222"/>
      <c r="E49" s="222"/>
      <c r="F49" s="223"/>
      <c r="G49" s="222"/>
      <c r="H49" s="222"/>
      <c r="I49" s="222"/>
      <c r="J49" s="222"/>
      <c r="K49" s="222"/>
      <c r="L49" s="222"/>
      <c r="M49" s="222"/>
    </row>
  </sheetData>
  <dataValidations count="4">
    <dataValidation type="list" allowBlank="1" showInputMessage="1" showErrorMessage="1" sqref="F42:G44">
      <formula1>#REF!</formula1>
    </dataValidation>
    <dataValidation type="textLength" allowBlank="1" showInputMessage="1" showErrorMessage="1" error="This cell is limited to 95 characters.  Please revise your entry.  Thank you." sqref="F24:F32 E41 F40 G4:G12 F13 G14:G23">
      <formula1>1</formula1>
      <formula2>95</formula2>
    </dataValidation>
    <dataValidation type="list" allowBlank="1" showInputMessage="1" showErrorMessage="1" sqref="F45:G48 J24:J32 J40:K40 J13 K3:K22 K24:K39 F41:G41 H3:I22 H24:I40">
      <formula1>#REF!</formula1>
    </dataValidation>
    <dataValidation type="list" allowBlank="1" showErrorMessage="1" sqref="I2">
      <formula1>$J$9:$J$55</formula1>
    </dataValidation>
  </dataValidations>
  <hyperlinks>
    <hyperlink ref="A3" r:id="rId1" display="2014\11 November (5882 - 5xxx)\5884 McRoberts"/>
    <hyperlink ref="A4" r:id="rId2" display="2014\11 November (5882 - 5xxx)\5893 Maierhofer"/>
    <hyperlink ref="A5" r:id="rId3" display="2014\11 November (5882 - 5xxx)\5894 DB Enterprises"/>
    <hyperlink ref="A6" r:id="rId4" display="2014\11 November (5882 - 5xxx)\5895 Franzen"/>
    <hyperlink ref="A7" r:id="rId5" display="2014\11 November (5882 - 5xxx)\5900 McDonald"/>
    <hyperlink ref="A8" r:id="rId6" display="2014\11 November (5882 - 5xxx)\5901 Hutton"/>
    <hyperlink ref="A9" r:id="rId7" display="2014\11 November (5882 - 5xxx)\5933 Davison"/>
    <hyperlink ref="A10" r:id="rId8" display="2014\12 December (5935 - xxxx)\5935 Eisele"/>
    <hyperlink ref="A11" r:id="rId9" display="2014\12 December (5935 - xxxx)\5936 Hopson"/>
    <hyperlink ref="A12" r:id="rId10" display="2014\12 December (5935 - xxxx)\5937 Kingsley"/>
    <hyperlink ref="A13" r:id="rId11" display="2014\12 December (5935 - xxxx)\5938 King"/>
    <hyperlink ref="A14" r:id="rId12" display="2014\12 December (5935 - xxxx)\5939 Bugda"/>
    <hyperlink ref="A15" r:id="rId13" display="2014\12 December (5935 - xxxx)\5940 Privitera"/>
    <hyperlink ref="A16" r:id="rId14" display="2014\12 December (5935 - xxxx)\5941 Romano"/>
    <hyperlink ref="A17" r:id="rId15" display="2014\12 December (5935 - xxxx)\5942 O'Connor"/>
    <hyperlink ref="A18" r:id="rId16" display="2014\12 December (5935 - xxxx)\5943 Feigenbaum"/>
    <hyperlink ref="A19" r:id="rId17" display="2014\12 December (5935 - xxxx)\5944 DiAngelus"/>
    <hyperlink ref="A20" r:id="rId18" display="2014\12 December (5935 - xxxx)\5945 Harrington"/>
    <hyperlink ref="A21" r:id="rId19" display="2014\12 December (5935 - xxxx)\5946 Killinger"/>
    <hyperlink ref="A22" r:id="rId20" display="2014\12 December (5935 - xxxx)\5947 Brock"/>
    <hyperlink ref="A23" r:id="rId21" display="2014\12 December (5935 - xxxx)\5948 Cummings"/>
  </hyperlinks>
  <pageMargins left="0.7" right="0.7" top="0.75" bottom="0.75" header="0.3" footer="0.3"/>
  <pageSetup orientation="landscape" r:id="rId2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'C:\Users\esheffey\Desktop\[2014 RTKL log copy.xlsx]Maintenance Tab'!#REF!</xm:f>
          </x14:formula1>
          <xm:sqref>K23 H23:I23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83"/>
  <sheetViews>
    <sheetView zoomScale="85" zoomScaleNormal="85" workbookViewId="0">
      <pane ySplit="2" topLeftCell="A3" activePane="bottomLeft" state="frozen"/>
      <selection pane="bottomLeft" activeCell="N1" sqref="N1:N1048576"/>
    </sheetView>
  </sheetViews>
  <sheetFormatPr defaultRowHeight="15" x14ac:dyDescent="0.25"/>
  <cols>
    <col min="1" max="1" width="11.5703125" customWidth="1"/>
    <col min="2" max="2" width="19.140625" customWidth="1"/>
    <col min="3" max="3" width="18.140625" customWidth="1"/>
    <col min="4" max="4" width="11" customWidth="1"/>
    <col min="5" max="5" width="12.140625" customWidth="1"/>
    <col min="6" max="6" width="12" bestFit="1" customWidth="1"/>
    <col min="7" max="7" width="36.42578125" customWidth="1"/>
    <col min="8" max="8" width="13.85546875" customWidth="1"/>
    <col min="9" max="9" width="12.42578125" customWidth="1"/>
    <col min="10" max="10" width="11.42578125" customWidth="1"/>
    <col min="11" max="11" width="11.5703125" customWidth="1"/>
    <col min="12" max="12" width="13.85546875" customWidth="1"/>
    <col min="13" max="13" width="12.140625" customWidth="1"/>
  </cols>
  <sheetData>
    <row r="1" spans="1:13" ht="33.75" x14ac:dyDescent="0.25">
      <c r="A1" s="173" t="s">
        <v>16</v>
      </c>
      <c r="B1" s="102"/>
      <c r="C1" s="17"/>
      <c r="D1" s="18"/>
      <c r="E1" s="18"/>
      <c r="F1" s="19"/>
      <c r="G1" s="20"/>
      <c r="H1" s="1"/>
      <c r="I1" s="21"/>
      <c r="J1" s="22"/>
      <c r="K1" s="22"/>
      <c r="L1" s="90"/>
      <c r="M1" s="1"/>
    </row>
    <row r="2" spans="1:13" ht="30" customHeight="1" x14ac:dyDescent="0.25">
      <c r="A2" s="174" t="s">
        <v>0</v>
      </c>
      <c r="B2" s="103" t="s">
        <v>2</v>
      </c>
      <c r="C2" s="26" t="s">
        <v>1</v>
      </c>
      <c r="D2" s="27" t="s">
        <v>540</v>
      </c>
      <c r="E2" s="27" t="s">
        <v>541</v>
      </c>
      <c r="F2" s="27" t="s">
        <v>1040</v>
      </c>
      <c r="G2" s="26" t="s">
        <v>542</v>
      </c>
      <c r="H2" s="26" t="s">
        <v>95</v>
      </c>
      <c r="I2" s="26" t="s">
        <v>6</v>
      </c>
      <c r="J2" s="28" t="s">
        <v>7</v>
      </c>
      <c r="K2" s="28" t="s">
        <v>69</v>
      </c>
      <c r="L2" s="91" t="s">
        <v>70</v>
      </c>
      <c r="M2" s="26" t="s">
        <v>71</v>
      </c>
    </row>
    <row r="3" spans="1:13" ht="30" customHeight="1" x14ac:dyDescent="0.25">
      <c r="A3" s="237" t="s">
        <v>1379</v>
      </c>
      <c r="B3" s="116" t="s">
        <v>151</v>
      </c>
      <c r="C3" s="4" t="s">
        <v>495</v>
      </c>
      <c r="D3" s="4">
        <v>41884</v>
      </c>
      <c r="E3" s="5">
        <v>41891</v>
      </c>
      <c r="F3" s="4"/>
      <c r="G3" s="39" t="s">
        <v>1383</v>
      </c>
      <c r="H3" s="3" t="s">
        <v>99</v>
      </c>
      <c r="I3" s="6" t="s">
        <v>118</v>
      </c>
      <c r="J3" s="6">
        <v>10.220000000000001</v>
      </c>
      <c r="K3" s="3" t="s">
        <v>211</v>
      </c>
      <c r="L3" s="93">
        <v>1.75</v>
      </c>
      <c r="M3" s="7"/>
    </row>
    <row r="4" spans="1:13" ht="30" customHeight="1" x14ac:dyDescent="0.25">
      <c r="A4" s="237" t="s">
        <v>1380</v>
      </c>
      <c r="B4" s="116" t="s">
        <v>1381</v>
      </c>
      <c r="C4" s="4" t="s">
        <v>1382</v>
      </c>
      <c r="D4" s="4">
        <v>41884</v>
      </c>
      <c r="E4" s="5">
        <v>41891</v>
      </c>
      <c r="F4" s="4"/>
      <c r="G4" s="39" t="s">
        <v>1384</v>
      </c>
      <c r="H4" s="3" t="s">
        <v>99</v>
      </c>
      <c r="I4" s="6" t="s">
        <v>117</v>
      </c>
      <c r="J4" s="6"/>
      <c r="K4" s="3"/>
      <c r="L4" s="93"/>
      <c r="M4" s="7"/>
    </row>
    <row r="5" spans="1:13" ht="30" customHeight="1" x14ac:dyDescent="0.25">
      <c r="A5" s="235">
        <v>5741</v>
      </c>
      <c r="B5" s="3" t="s">
        <v>1385</v>
      </c>
      <c r="C5" s="3" t="s">
        <v>1386</v>
      </c>
      <c r="D5" s="4">
        <v>41885</v>
      </c>
      <c r="E5" s="4">
        <v>41892</v>
      </c>
      <c r="F5" s="5"/>
      <c r="G5" s="3" t="s">
        <v>1390</v>
      </c>
      <c r="H5" s="39" t="s">
        <v>927</v>
      </c>
      <c r="I5" s="3" t="s">
        <v>117</v>
      </c>
      <c r="J5" s="6"/>
      <c r="K5" s="6"/>
      <c r="L5" s="93">
        <v>0.5</v>
      </c>
      <c r="M5" s="3"/>
    </row>
    <row r="6" spans="1:13" ht="30" customHeight="1" x14ac:dyDescent="0.25">
      <c r="A6" s="235">
        <v>5742</v>
      </c>
      <c r="B6" s="3" t="s">
        <v>1387</v>
      </c>
      <c r="C6" s="3" t="s">
        <v>1388</v>
      </c>
      <c r="D6" s="4">
        <v>41885</v>
      </c>
      <c r="E6" s="4">
        <v>41892</v>
      </c>
      <c r="F6" s="5"/>
      <c r="G6" s="3" t="s">
        <v>1391</v>
      </c>
      <c r="H6" s="39" t="s">
        <v>113</v>
      </c>
      <c r="I6" s="3" t="s">
        <v>116</v>
      </c>
      <c r="J6" s="6">
        <v>23.04</v>
      </c>
      <c r="K6" s="6" t="s">
        <v>211</v>
      </c>
      <c r="L6" s="93"/>
      <c r="M6" s="3"/>
    </row>
    <row r="7" spans="1:13" ht="30" customHeight="1" x14ac:dyDescent="0.25">
      <c r="A7" s="235">
        <v>5743</v>
      </c>
      <c r="B7" s="116" t="s">
        <v>1389</v>
      </c>
      <c r="C7" s="3"/>
      <c r="D7" s="4">
        <v>41886</v>
      </c>
      <c r="E7" s="4">
        <v>41893</v>
      </c>
      <c r="F7" s="5"/>
      <c r="G7" s="3" t="s">
        <v>1392</v>
      </c>
      <c r="H7" s="39" t="s">
        <v>100</v>
      </c>
      <c r="I7" s="3" t="s">
        <v>120</v>
      </c>
      <c r="J7" s="6"/>
      <c r="K7" s="6"/>
      <c r="L7" s="93">
        <v>5.5</v>
      </c>
      <c r="M7" s="3"/>
    </row>
    <row r="8" spans="1:13" ht="30" customHeight="1" x14ac:dyDescent="0.25">
      <c r="A8" s="235">
        <v>5744</v>
      </c>
      <c r="B8" s="116" t="s">
        <v>1393</v>
      </c>
      <c r="C8" s="3"/>
      <c r="D8" s="4">
        <v>41887</v>
      </c>
      <c r="E8" s="4">
        <v>41894</v>
      </c>
      <c r="F8" s="5"/>
      <c r="G8" s="3" t="s">
        <v>1396</v>
      </c>
      <c r="H8" s="39" t="s">
        <v>927</v>
      </c>
      <c r="I8" s="3" t="s">
        <v>117</v>
      </c>
      <c r="J8" s="6"/>
      <c r="K8" s="6"/>
      <c r="L8" s="93"/>
      <c r="M8" s="3"/>
    </row>
    <row r="9" spans="1:13" ht="30" customHeight="1" x14ac:dyDescent="0.25">
      <c r="A9" s="235">
        <v>5745</v>
      </c>
      <c r="B9" s="116" t="s">
        <v>151</v>
      </c>
      <c r="C9" s="3" t="s">
        <v>495</v>
      </c>
      <c r="D9" s="4">
        <v>41887</v>
      </c>
      <c r="E9" s="4">
        <v>41894</v>
      </c>
      <c r="F9" s="5"/>
      <c r="G9" s="3" t="s">
        <v>1397</v>
      </c>
      <c r="H9" s="39" t="s">
        <v>9</v>
      </c>
      <c r="I9" s="3" t="s">
        <v>116</v>
      </c>
      <c r="J9" s="6"/>
      <c r="K9" s="6"/>
      <c r="L9" s="93">
        <v>2</v>
      </c>
      <c r="M9" s="3"/>
    </row>
    <row r="10" spans="1:13" ht="30" customHeight="1" x14ac:dyDescent="0.25">
      <c r="A10" s="235">
        <v>5746</v>
      </c>
      <c r="B10" s="117" t="s">
        <v>1394</v>
      </c>
      <c r="C10" s="39" t="s">
        <v>1398</v>
      </c>
      <c r="D10" s="4">
        <v>41887</v>
      </c>
      <c r="E10" s="4">
        <v>41926</v>
      </c>
      <c r="F10" s="41">
        <v>41915</v>
      </c>
      <c r="G10" s="39" t="s">
        <v>1399</v>
      </c>
      <c r="H10" s="39" t="s">
        <v>9</v>
      </c>
      <c r="I10" s="39" t="s">
        <v>118</v>
      </c>
      <c r="J10" s="42">
        <v>67.45</v>
      </c>
      <c r="K10" s="42" t="s">
        <v>211</v>
      </c>
      <c r="L10" s="94">
        <v>8.5</v>
      </c>
      <c r="M10" s="39"/>
    </row>
    <row r="11" spans="1:13" ht="30" customHeight="1" x14ac:dyDescent="0.25">
      <c r="A11" s="235">
        <v>5747</v>
      </c>
      <c r="B11" s="349" t="s">
        <v>1395</v>
      </c>
      <c r="C11" s="58"/>
      <c r="D11" s="4">
        <v>41887</v>
      </c>
      <c r="E11" s="4">
        <v>41894</v>
      </c>
      <c r="F11" s="60"/>
      <c r="G11" s="58" t="s">
        <v>1400</v>
      </c>
      <c r="H11" s="58" t="s">
        <v>8</v>
      </c>
      <c r="I11" s="58" t="s">
        <v>116</v>
      </c>
      <c r="J11" s="61"/>
      <c r="K11" s="61"/>
      <c r="L11" s="96"/>
      <c r="M11" s="58"/>
    </row>
    <row r="12" spans="1:13" ht="30" customHeight="1" x14ac:dyDescent="0.25">
      <c r="A12" s="235">
        <v>5748</v>
      </c>
      <c r="B12" s="116" t="s">
        <v>1404</v>
      </c>
      <c r="C12" s="4"/>
      <c r="D12" s="4">
        <v>41890</v>
      </c>
      <c r="E12" s="59">
        <v>41927</v>
      </c>
      <c r="F12" s="5">
        <v>41915</v>
      </c>
      <c r="G12" s="3" t="s">
        <v>1417</v>
      </c>
      <c r="H12" s="39" t="s">
        <v>9</v>
      </c>
      <c r="I12" s="3" t="s">
        <v>118</v>
      </c>
      <c r="J12" s="6">
        <v>9.4700000000000006</v>
      </c>
      <c r="K12" s="6" t="s">
        <v>211</v>
      </c>
      <c r="L12" s="93">
        <v>1.5</v>
      </c>
      <c r="M12" s="3"/>
    </row>
    <row r="13" spans="1:13" ht="30" customHeight="1" x14ac:dyDescent="0.25">
      <c r="A13" s="235">
        <v>5749</v>
      </c>
      <c r="B13" s="116" t="s">
        <v>298</v>
      </c>
      <c r="C13" s="4"/>
      <c r="D13" s="4">
        <v>41890</v>
      </c>
      <c r="E13" s="4">
        <v>41897</v>
      </c>
      <c r="F13" s="5"/>
      <c r="G13" s="3" t="s">
        <v>1418</v>
      </c>
      <c r="H13" s="39" t="s">
        <v>14</v>
      </c>
      <c r="I13" s="3" t="s">
        <v>116</v>
      </c>
      <c r="J13" s="6">
        <v>3.82</v>
      </c>
      <c r="K13" s="6" t="s">
        <v>212</v>
      </c>
      <c r="L13" s="93">
        <v>2.75</v>
      </c>
      <c r="M13" s="3"/>
    </row>
    <row r="14" spans="1:13" ht="30" customHeight="1" x14ac:dyDescent="0.25">
      <c r="A14" s="235">
        <v>5750</v>
      </c>
      <c r="B14" s="350" t="s">
        <v>1402</v>
      </c>
      <c r="C14" s="39"/>
      <c r="D14" s="40">
        <v>41890</v>
      </c>
      <c r="E14" s="59">
        <v>41897</v>
      </c>
      <c r="F14" s="41"/>
      <c r="G14" s="39" t="s">
        <v>1419</v>
      </c>
      <c r="H14" s="39" t="s">
        <v>927</v>
      </c>
      <c r="I14" s="39" t="s">
        <v>116</v>
      </c>
      <c r="J14" s="42"/>
      <c r="K14" s="42"/>
      <c r="L14" s="94">
        <v>1.75</v>
      </c>
      <c r="M14" s="39"/>
    </row>
    <row r="15" spans="1:13" ht="30" customHeight="1" x14ac:dyDescent="0.25">
      <c r="A15" s="235">
        <v>5751</v>
      </c>
      <c r="B15" s="116" t="s">
        <v>549</v>
      </c>
      <c r="C15" s="3"/>
      <c r="D15" s="4">
        <v>41890</v>
      </c>
      <c r="E15" s="59">
        <v>41927</v>
      </c>
      <c r="F15" s="5">
        <v>41915</v>
      </c>
      <c r="G15" s="3" t="s">
        <v>1420</v>
      </c>
      <c r="H15" s="39" t="s">
        <v>9</v>
      </c>
      <c r="I15" s="3" t="s">
        <v>116</v>
      </c>
      <c r="J15" s="6">
        <v>6.88</v>
      </c>
      <c r="K15" s="6" t="s">
        <v>211</v>
      </c>
      <c r="L15" s="93">
        <v>2.75</v>
      </c>
      <c r="M15" s="3"/>
    </row>
    <row r="16" spans="1:13" ht="30" customHeight="1" x14ac:dyDescent="0.25">
      <c r="A16" s="235">
        <v>5752</v>
      </c>
      <c r="B16" s="132" t="s">
        <v>1403</v>
      </c>
      <c r="C16" s="67"/>
      <c r="D16" s="68">
        <v>41890</v>
      </c>
      <c r="E16" s="59">
        <v>41927</v>
      </c>
      <c r="F16" s="5">
        <v>41915</v>
      </c>
      <c r="G16" s="67" t="s">
        <v>1421</v>
      </c>
      <c r="H16" s="39" t="s">
        <v>100</v>
      </c>
      <c r="I16" s="67" t="s">
        <v>116</v>
      </c>
      <c r="J16" s="70"/>
      <c r="K16" s="70"/>
      <c r="L16" s="95">
        <v>1.75</v>
      </c>
      <c r="M16" s="67"/>
    </row>
    <row r="17" spans="1:13" ht="30" customHeight="1" x14ac:dyDescent="0.25">
      <c r="A17" s="235">
        <v>5753</v>
      </c>
      <c r="B17" s="116" t="s">
        <v>994</v>
      </c>
      <c r="C17" s="3" t="s">
        <v>1432</v>
      </c>
      <c r="D17" s="4">
        <v>41891</v>
      </c>
      <c r="E17" s="68">
        <v>41928</v>
      </c>
      <c r="F17" s="5">
        <v>41918</v>
      </c>
      <c r="G17" s="3" t="s">
        <v>1422</v>
      </c>
      <c r="H17" s="39" t="s">
        <v>98</v>
      </c>
      <c r="I17" s="3" t="s">
        <v>118</v>
      </c>
      <c r="J17" s="6">
        <v>13.79</v>
      </c>
      <c r="K17" s="6" t="s">
        <v>211</v>
      </c>
      <c r="L17" s="93"/>
      <c r="M17" s="3"/>
    </row>
    <row r="18" spans="1:13" ht="30" customHeight="1" x14ac:dyDescent="0.25">
      <c r="A18" s="235">
        <v>5754</v>
      </c>
      <c r="B18" s="117" t="s">
        <v>1405</v>
      </c>
      <c r="C18" s="39"/>
      <c r="D18" s="40">
        <v>41891</v>
      </c>
      <c r="E18" s="68">
        <v>41928</v>
      </c>
      <c r="F18" s="5">
        <v>41918</v>
      </c>
      <c r="G18" s="39" t="s">
        <v>1423</v>
      </c>
      <c r="H18" s="39" t="s">
        <v>9</v>
      </c>
      <c r="I18" s="39" t="s">
        <v>116</v>
      </c>
      <c r="J18" s="42">
        <v>4</v>
      </c>
      <c r="K18" s="42" t="s">
        <v>212</v>
      </c>
      <c r="L18" s="94">
        <v>1.75</v>
      </c>
      <c r="M18" s="39"/>
    </row>
    <row r="19" spans="1:13" ht="30" customHeight="1" x14ac:dyDescent="0.25">
      <c r="A19" s="235">
        <v>5755</v>
      </c>
      <c r="B19" s="116" t="s">
        <v>155</v>
      </c>
      <c r="C19" s="3"/>
      <c r="D19" s="4">
        <v>41892</v>
      </c>
      <c r="E19" s="68">
        <v>41929</v>
      </c>
      <c r="F19" s="5">
        <v>41919</v>
      </c>
      <c r="G19" s="3" t="s">
        <v>1424</v>
      </c>
      <c r="H19" s="39" t="s">
        <v>9</v>
      </c>
      <c r="I19" s="3" t="s">
        <v>118</v>
      </c>
      <c r="J19" s="6">
        <v>10.220000000000001</v>
      </c>
      <c r="K19" s="6" t="s">
        <v>212</v>
      </c>
      <c r="L19" s="93">
        <v>2.75</v>
      </c>
      <c r="M19" s="3"/>
    </row>
    <row r="20" spans="1:13" ht="30" customHeight="1" x14ac:dyDescent="0.25">
      <c r="A20" s="235">
        <v>5756</v>
      </c>
      <c r="B20" s="117" t="s">
        <v>1406</v>
      </c>
      <c r="C20" s="39"/>
      <c r="D20" s="40">
        <v>41892</v>
      </c>
      <c r="E20" s="68">
        <v>41899</v>
      </c>
      <c r="F20" s="41"/>
      <c r="G20" s="39" t="s">
        <v>1425</v>
      </c>
      <c r="H20" s="39" t="s">
        <v>46</v>
      </c>
      <c r="I20" s="39" t="s">
        <v>120</v>
      </c>
      <c r="J20" s="42"/>
      <c r="K20" s="42"/>
      <c r="L20" s="94"/>
      <c r="M20" s="39"/>
    </row>
    <row r="21" spans="1:13" ht="30" customHeight="1" x14ac:dyDescent="0.25">
      <c r="A21" s="235">
        <v>5757</v>
      </c>
      <c r="B21" s="116" t="s">
        <v>1407</v>
      </c>
      <c r="C21" s="3"/>
      <c r="D21" s="4">
        <v>41892</v>
      </c>
      <c r="E21" s="68">
        <v>41899</v>
      </c>
      <c r="F21" s="5"/>
      <c r="G21" s="3" t="s">
        <v>1426</v>
      </c>
      <c r="H21" s="39" t="s">
        <v>99</v>
      </c>
      <c r="I21" s="3" t="s">
        <v>118</v>
      </c>
      <c r="J21" s="6">
        <v>3.07</v>
      </c>
      <c r="K21" s="6" t="s">
        <v>212</v>
      </c>
      <c r="L21" s="93">
        <v>2.25</v>
      </c>
      <c r="M21" s="3"/>
    </row>
    <row r="22" spans="1:13" ht="30" customHeight="1" x14ac:dyDescent="0.25">
      <c r="A22" s="235">
        <v>5758</v>
      </c>
      <c r="B22" s="116" t="s">
        <v>1408</v>
      </c>
      <c r="C22" s="3"/>
      <c r="D22" s="4">
        <v>41893</v>
      </c>
      <c r="E22" s="68">
        <v>41932</v>
      </c>
      <c r="F22" s="5">
        <v>41922</v>
      </c>
      <c r="G22" s="3" t="s">
        <v>1427</v>
      </c>
      <c r="H22" s="39" t="s">
        <v>12</v>
      </c>
      <c r="I22" s="3" t="s">
        <v>116</v>
      </c>
      <c r="J22" s="6"/>
      <c r="K22" s="6"/>
      <c r="L22" s="93">
        <v>3.25</v>
      </c>
      <c r="M22" s="3"/>
    </row>
    <row r="23" spans="1:13" ht="30" customHeight="1" x14ac:dyDescent="0.25">
      <c r="A23" s="235">
        <v>5759</v>
      </c>
      <c r="B23" s="116" t="s">
        <v>1409</v>
      </c>
      <c r="C23" s="3"/>
      <c r="D23" s="4">
        <v>41893</v>
      </c>
      <c r="E23" s="68">
        <v>41932</v>
      </c>
      <c r="F23" s="5">
        <v>41922</v>
      </c>
      <c r="G23" s="3" t="s">
        <v>1428</v>
      </c>
      <c r="H23" s="39" t="s">
        <v>97</v>
      </c>
      <c r="I23" s="3" t="s">
        <v>118</v>
      </c>
      <c r="J23" s="6">
        <v>10.039999999999999</v>
      </c>
      <c r="K23" s="6" t="s">
        <v>212</v>
      </c>
      <c r="L23" s="93">
        <v>1.75</v>
      </c>
      <c r="M23" s="3"/>
    </row>
    <row r="24" spans="1:13" ht="30" customHeight="1" x14ac:dyDescent="0.25">
      <c r="A24" s="235">
        <v>5760</v>
      </c>
      <c r="B24" s="116" t="s">
        <v>1410</v>
      </c>
      <c r="C24" s="3"/>
      <c r="D24" s="4">
        <v>41893</v>
      </c>
      <c r="E24" s="68">
        <v>41932</v>
      </c>
      <c r="F24" s="5">
        <v>41922</v>
      </c>
      <c r="G24" s="3" t="s">
        <v>1429</v>
      </c>
      <c r="H24" s="39" t="s">
        <v>98</v>
      </c>
      <c r="I24" s="3" t="s">
        <v>118</v>
      </c>
      <c r="J24" s="6">
        <v>3.93</v>
      </c>
      <c r="K24" s="6" t="s">
        <v>212</v>
      </c>
      <c r="L24" s="93">
        <v>3</v>
      </c>
      <c r="M24" s="3"/>
    </row>
    <row r="25" spans="1:13" ht="30" customHeight="1" x14ac:dyDescent="0.25">
      <c r="A25" s="235">
        <v>5761</v>
      </c>
      <c r="B25" s="120" t="s">
        <v>1411</v>
      </c>
      <c r="C25" s="58"/>
      <c r="D25" s="59">
        <v>41894</v>
      </c>
      <c r="E25" s="68">
        <v>41932</v>
      </c>
      <c r="F25" s="5">
        <v>41922</v>
      </c>
      <c r="G25" s="58" t="s">
        <v>1430</v>
      </c>
      <c r="H25" s="58" t="s">
        <v>12</v>
      </c>
      <c r="I25" s="58" t="s">
        <v>118</v>
      </c>
      <c r="J25" s="61"/>
      <c r="K25" s="61"/>
      <c r="L25" s="96">
        <v>2.25</v>
      </c>
      <c r="M25" s="58"/>
    </row>
    <row r="26" spans="1:13" ht="30" customHeight="1" x14ac:dyDescent="0.25">
      <c r="A26" s="235">
        <v>5762</v>
      </c>
      <c r="B26" s="204" t="s">
        <v>1412</v>
      </c>
      <c r="C26" s="205"/>
      <c r="D26" s="59">
        <v>41894</v>
      </c>
      <c r="E26" s="4">
        <v>41901</v>
      </c>
      <c r="F26" s="207"/>
      <c r="G26" s="205" t="s">
        <v>1431</v>
      </c>
      <c r="H26" s="205" t="s">
        <v>100</v>
      </c>
      <c r="I26" s="205" t="s">
        <v>116</v>
      </c>
      <c r="J26" s="208">
        <v>3.4</v>
      </c>
      <c r="K26" s="208" t="s">
        <v>211</v>
      </c>
      <c r="L26" s="209">
        <v>0.5</v>
      </c>
      <c r="M26" s="205"/>
    </row>
    <row r="27" spans="1:13" ht="30" customHeight="1" x14ac:dyDescent="0.25">
      <c r="A27" s="235">
        <v>5763</v>
      </c>
      <c r="B27" s="204" t="s">
        <v>1413</v>
      </c>
      <c r="C27" s="205"/>
      <c r="D27" s="59">
        <v>41894</v>
      </c>
      <c r="E27" s="4">
        <v>41901</v>
      </c>
      <c r="F27" s="207"/>
      <c r="G27" s="205" t="s">
        <v>1414</v>
      </c>
      <c r="H27" s="205" t="s">
        <v>96</v>
      </c>
      <c r="I27" s="205" t="s">
        <v>118</v>
      </c>
      <c r="J27" s="208">
        <v>77.45</v>
      </c>
      <c r="K27" s="208" t="s">
        <v>211</v>
      </c>
      <c r="L27" s="209">
        <v>12</v>
      </c>
      <c r="M27" s="205"/>
    </row>
    <row r="28" spans="1:13" ht="30" customHeight="1" x14ac:dyDescent="0.25">
      <c r="A28" s="235">
        <v>5764</v>
      </c>
      <c r="B28" s="204" t="s">
        <v>1416</v>
      </c>
      <c r="C28" s="205"/>
      <c r="D28" s="206">
        <v>41894</v>
      </c>
      <c r="E28" s="68">
        <v>41932</v>
      </c>
      <c r="F28" s="5">
        <v>41922</v>
      </c>
      <c r="G28" s="205" t="s">
        <v>1415</v>
      </c>
      <c r="H28" s="205" t="s">
        <v>9</v>
      </c>
      <c r="I28" s="205" t="s">
        <v>118</v>
      </c>
      <c r="J28" s="208"/>
      <c r="K28" s="208"/>
      <c r="L28" s="209"/>
      <c r="M28" s="205"/>
    </row>
    <row r="29" spans="1:13" ht="30" customHeight="1" x14ac:dyDescent="0.25">
      <c r="A29" s="235">
        <v>5765</v>
      </c>
      <c r="B29" s="204" t="s">
        <v>318</v>
      </c>
      <c r="C29" s="205" t="s">
        <v>1433</v>
      </c>
      <c r="D29" s="206">
        <v>41897</v>
      </c>
      <c r="E29" s="206">
        <v>41904</v>
      </c>
      <c r="F29" s="207"/>
      <c r="G29" s="205" t="s">
        <v>1436</v>
      </c>
      <c r="H29" s="205" t="s">
        <v>99</v>
      </c>
      <c r="I29" s="205" t="s">
        <v>120</v>
      </c>
      <c r="J29" s="208"/>
      <c r="K29" s="208"/>
      <c r="L29" s="209">
        <v>1</v>
      </c>
      <c r="M29" s="205"/>
    </row>
    <row r="30" spans="1:13" ht="30" customHeight="1" x14ac:dyDescent="0.25">
      <c r="A30" s="235">
        <v>5766</v>
      </c>
      <c r="B30" s="204" t="s">
        <v>1355</v>
      </c>
      <c r="C30" s="205"/>
      <c r="D30" s="206">
        <v>41897</v>
      </c>
      <c r="E30" s="206">
        <v>41934</v>
      </c>
      <c r="F30" s="207">
        <v>41922</v>
      </c>
      <c r="G30" s="205" t="s">
        <v>1441</v>
      </c>
      <c r="H30" s="205" t="s">
        <v>96</v>
      </c>
      <c r="I30" s="205" t="s">
        <v>118</v>
      </c>
      <c r="J30" s="208">
        <v>24.94</v>
      </c>
      <c r="K30" s="208" t="s">
        <v>211</v>
      </c>
      <c r="L30" s="209">
        <v>1.25</v>
      </c>
      <c r="M30" s="205"/>
    </row>
    <row r="31" spans="1:13" ht="30" customHeight="1" x14ac:dyDescent="0.25">
      <c r="A31" s="235">
        <v>5767</v>
      </c>
      <c r="B31" s="204" t="s">
        <v>1355</v>
      </c>
      <c r="C31" s="205"/>
      <c r="D31" s="206">
        <v>41897</v>
      </c>
      <c r="E31" s="206">
        <v>41934</v>
      </c>
      <c r="F31" s="207">
        <v>41922</v>
      </c>
      <c r="G31" s="205" t="s">
        <v>1441</v>
      </c>
      <c r="H31" s="205" t="s">
        <v>97</v>
      </c>
      <c r="I31" s="205" t="s">
        <v>118</v>
      </c>
      <c r="J31" s="208"/>
      <c r="K31" s="208"/>
      <c r="L31" s="209">
        <v>0.75</v>
      </c>
      <c r="M31" s="205"/>
    </row>
    <row r="32" spans="1:13" ht="30" customHeight="1" x14ac:dyDescent="0.25">
      <c r="A32" s="235">
        <v>5768</v>
      </c>
      <c r="B32" s="204" t="s">
        <v>1355</v>
      </c>
      <c r="C32" s="205"/>
      <c r="D32" s="206">
        <v>41897</v>
      </c>
      <c r="E32" s="206">
        <v>41934</v>
      </c>
      <c r="F32" s="207">
        <v>41922</v>
      </c>
      <c r="G32" s="205" t="s">
        <v>1441</v>
      </c>
      <c r="H32" s="205" t="s">
        <v>8</v>
      </c>
      <c r="I32" s="205" t="s">
        <v>118</v>
      </c>
      <c r="J32" s="208"/>
      <c r="K32" s="208"/>
      <c r="L32" s="209">
        <v>0.5</v>
      </c>
      <c r="M32" s="205"/>
    </row>
    <row r="33" spans="1:13" ht="30" customHeight="1" x14ac:dyDescent="0.25">
      <c r="A33" s="235">
        <v>5769</v>
      </c>
      <c r="B33" s="204" t="s">
        <v>1355</v>
      </c>
      <c r="C33" s="205"/>
      <c r="D33" s="206">
        <v>41897</v>
      </c>
      <c r="E33" s="206">
        <v>41934</v>
      </c>
      <c r="F33" s="207">
        <v>41922</v>
      </c>
      <c r="G33" s="205" t="s">
        <v>1441</v>
      </c>
      <c r="H33" s="205" t="s">
        <v>99</v>
      </c>
      <c r="I33" s="205" t="s">
        <v>118</v>
      </c>
      <c r="J33" s="208"/>
      <c r="K33" s="208"/>
      <c r="L33" s="209">
        <v>1</v>
      </c>
      <c r="M33" s="205"/>
    </row>
    <row r="34" spans="1:13" ht="30" customHeight="1" x14ac:dyDescent="0.25">
      <c r="A34" s="235">
        <v>5770</v>
      </c>
      <c r="B34" s="204" t="s">
        <v>1355</v>
      </c>
      <c r="C34" s="205"/>
      <c r="D34" s="206">
        <v>41897</v>
      </c>
      <c r="E34" s="206">
        <v>41934</v>
      </c>
      <c r="F34" s="207">
        <v>41922</v>
      </c>
      <c r="G34" s="205" t="s">
        <v>1441</v>
      </c>
      <c r="H34" s="205" t="s">
        <v>9</v>
      </c>
      <c r="I34" s="205" t="s">
        <v>118</v>
      </c>
      <c r="J34" s="208"/>
      <c r="K34" s="208"/>
      <c r="L34" s="209">
        <v>0.75</v>
      </c>
      <c r="M34" s="205"/>
    </row>
    <row r="35" spans="1:13" ht="30" customHeight="1" x14ac:dyDescent="0.25">
      <c r="A35" s="235">
        <v>5771</v>
      </c>
      <c r="B35" s="204" t="s">
        <v>1355</v>
      </c>
      <c r="C35" s="205"/>
      <c r="D35" s="206">
        <v>41897</v>
      </c>
      <c r="E35" s="206">
        <v>41934</v>
      </c>
      <c r="F35" s="207">
        <v>41922</v>
      </c>
      <c r="G35" s="205" t="s">
        <v>1441</v>
      </c>
      <c r="H35" s="205" t="s">
        <v>100</v>
      </c>
      <c r="I35" s="205" t="s">
        <v>118</v>
      </c>
      <c r="J35" s="208"/>
      <c r="K35" s="208"/>
      <c r="L35" s="209">
        <v>1.75</v>
      </c>
      <c r="M35" s="205"/>
    </row>
    <row r="36" spans="1:13" ht="30" customHeight="1" x14ac:dyDescent="0.25">
      <c r="A36" s="235">
        <v>5772</v>
      </c>
      <c r="B36" s="204" t="s">
        <v>1355</v>
      </c>
      <c r="C36" s="205"/>
      <c r="D36" s="206">
        <v>41897</v>
      </c>
      <c r="E36" s="206">
        <v>41934</v>
      </c>
      <c r="F36" s="207">
        <v>41922</v>
      </c>
      <c r="G36" s="205" t="s">
        <v>1441</v>
      </c>
      <c r="H36" s="205" t="s">
        <v>11</v>
      </c>
      <c r="I36" s="205" t="s">
        <v>118</v>
      </c>
      <c r="J36" s="208"/>
      <c r="K36" s="208"/>
      <c r="L36" s="209">
        <v>2.75</v>
      </c>
      <c r="M36" s="205"/>
    </row>
    <row r="37" spans="1:13" ht="30" customHeight="1" x14ac:dyDescent="0.25">
      <c r="A37" s="235">
        <v>5773</v>
      </c>
      <c r="B37" s="204" t="s">
        <v>1355</v>
      </c>
      <c r="C37" s="205"/>
      <c r="D37" s="206">
        <v>41897</v>
      </c>
      <c r="E37" s="206">
        <v>41934</v>
      </c>
      <c r="F37" s="207">
        <v>41922</v>
      </c>
      <c r="G37" s="205" t="s">
        <v>1441</v>
      </c>
      <c r="H37" s="205" t="s">
        <v>12</v>
      </c>
      <c r="I37" s="205" t="s">
        <v>118</v>
      </c>
      <c r="J37" s="208"/>
      <c r="K37" s="208"/>
      <c r="L37" s="209"/>
      <c r="M37" s="205"/>
    </row>
    <row r="38" spans="1:13" ht="30" customHeight="1" x14ac:dyDescent="0.25">
      <c r="A38" s="235">
        <v>5774</v>
      </c>
      <c r="B38" s="204" t="s">
        <v>1355</v>
      </c>
      <c r="C38" s="205"/>
      <c r="D38" s="206">
        <v>41897</v>
      </c>
      <c r="E38" s="206">
        <v>41934</v>
      </c>
      <c r="F38" s="207">
        <v>41922</v>
      </c>
      <c r="G38" s="205" t="s">
        <v>1441</v>
      </c>
      <c r="H38" s="205" t="s">
        <v>101</v>
      </c>
      <c r="I38" s="205" t="s">
        <v>118</v>
      </c>
      <c r="J38" s="208"/>
      <c r="K38" s="208"/>
      <c r="L38" s="209">
        <v>1</v>
      </c>
      <c r="M38" s="205"/>
    </row>
    <row r="39" spans="1:13" ht="30" customHeight="1" x14ac:dyDescent="0.25">
      <c r="A39" s="235">
        <v>5775</v>
      </c>
      <c r="B39" s="204" t="s">
        <v>1434</v>
      </c>
      <c r="C39" s="205"/>
      <c r="D39" s="206">
        <v>41898</v>
      </c>
      <c r="E39" s="206">
        <v>41905</v>
      </c>
      <c r="F39" s="207"/>
      <c r="G39" s="205" t="s">
        <v>1437</v>
      </c>
      <c r="H39" s="205" t="s">
        <v>9</v>
      </c>
      <c r="I39" s="205" t="s">
        <v>116</v>
      </c>
      <c r="J39" s="208">
        <v>6</v>
      </c>
      <c r="K39" s="208" t="s">
        <v>211</v>
      </c>
      <c r="L39" s="209">
        <v>2.75</v>
      </c>
      <c r="M39" s="205"/>
    </row>
    <row r="40" spans="1:13" ht="30" customHeight="1" x14ac:dyDescent="0.25">
      <c r="A40" s="235">
        <v>5776</v>
      </c>
      <c r="B40" s="204" t="s">
        <v>1463</v>
      </c>
      <c r="C40" s="205"/>
      <c r="D40" s="206">
        <v>41898</v>
      </c>
      <c r="E40" s="206">
        <v>41901</v>
      </c>
      <c r="F40" s="207"/>
      <c r="G40" s="205" t="s">
        <v>1438</v>
      </c>
      <c r="H40" s="205" t="s">
        <v>100</v>
      </c>
      <c r="I40" s="205" t="s">
        <v>120</v>
      </c>
      <c r="J40" s="208"/>
      <c r="K40" s="208"/>
      <c r="L40" s="209">
        <v>0.5</v>
      </c>
      <c r="M40" s="205"/>
    </row>
    <row r="41" spans="1:13" ht="30" customHeight="1" x14ac:dyDescent="0.25">
      <c r="A41" s="235">
        <v>5777</v>
      </c>
      <c r="B41" s="351" t="s">
        <v>147</v>
      </c>
      <c r="C41" s="205"/>
      <c r="D41" s="206">
        <v>41898</v>
      </c>
      <c r="E41" s="206">
        <v>41935</v>
      </c>
      <c r="F41" s="207">
        <v>41922</v>
      </c>
      <c r="G41" s="205" t="s">
        <v>1439</v>
      </c>
      <c r="H41" s="205" t="s">
        <v>101</v>
      </c>
      <c r="I41" s="205" t="s">
        <v>118</v>
      </c>
      <c r="J41" s="208">
        <v>9.0399999999999991</v>
      </c>
      <c r="K41" s="208" t="s">
        <v>212</v>
      </c>
      <c r="L41" s="209"/>
      <c r="M41" s="205"/>
    </row>
    <row r="42" spans="1:13" ht="30" customHeight="1" x14ac:dyDescent="0.25">
      <c r="A42" s="235">
        <v>5778</v>
      </c>
      <c r="B42" s="204" t="s">
        <v>1435</v>
      </c>
      <c r="C42" s="205"/>
      <c r="D42" s="206">
        <v>41898</v>
      </c>
      <c r="E42" s="206">
        <v>41904</v>
      </c>
      <c r="F42" s="207"/>
      <c r="G42" s="205" t="s">
        <v>1440</v>
      </c>
      <c r="H42" s="205" t="s">
        <v>98</v>
      </c>
      <c r="I42" s="205" t="s">
        <v>116</v>
      </c>
      <c r="J42" s="208"/>
      <c r="K42" s="208"/>
      <c r="L42" s="209">
        <v>1.25</v>
      </c>
      <c r="M42" s="205"/>
    </row>
    <row r="43" spans="1:13" ht="30" customHeight="1" x14ac:dyDescent="0.25">
      <c r="A43" s="235">
        <v>5779</v>
      </c>
      <c r="B43" s="204" t="s">
        <v>1442</v>
      </c>
      <c r="C43" s="205"/>
      <c r="D43" s="206">
        <v>41898</v>
      </c>
      <c r="E43" s="206">
        <v>41935</v>
      </c>
      <c r="F43" s="207">
        <v>41922</v>
      </c>
      <c r="G43" s="205" t="s">
        <v>1443</v>
      </c>
      <c r="H43" s="205" t="s">
        <v>9</v>
      </c>
      <c r="I43" s="205" t="s">
        <v>116</v>
      </c>
      <c r="J43" s="208"/>
      <c r="K43" s="208"/>
      <c r="L43" s="209"/>
      <c r="M43" s="205"/>
    </row>
    <row r="44" spans="1:13" ht="30" customHeight="1" x14ac:dyDescent="0.25">
      <c r="A44" s="235">
        <v>5780</v>
      </c>
      <c r="B44" s="204" t="s">
        <v>1445</v>
      </c>
      <c r="C44" s="205" t="s">
        <v>1446</v>
      </c>
      <c r="D44" s="206">
        <v>41898</v>
      </c>
      <c r="E44" s="206">
        <v>41935</v>
      </c>
      <c r="F44" s="207">
        <v>41922</v>
      </c>
      <c r="G44" s="205" t="s">
        <v>1453</v>
      </c>
      <c r="H44" s="205" t="s">
        <v>98</v>
      </c>
      <c r="I44" s="205" t="s">
        <v>116</v>
      </c>
      <c r="J44" s="208"/>
      <c r="K44" s="208"/>
      <c r="L44" s="209">
        <v>3.75</v>
      </c>
      <c r="M44" s="205"/>
    </row>
    <row r="45" spans="1:13" ht="30" customHeight="1" x14ac:dyDescent="0.25">
      <c r="A45" s="235">
        <v>5781</v>
      </c>
      <c r="B45" s="204" t="s">
        <v>1445</v>
      </c>
      <c r="C45" s="205" t="s">
        <v>1446</v>
      </c>
      <c r="D45" s="206">
        <v>41898</v>
      </c>
      <c r="E45" s="206">
        <v>41935</v>
      </c>
      <c r="F45" s="207">
        <v>41922</v>
      </c>
      <c r="G45" s="205" t="s">
        <v>1453</v>
      </c>
      <c r="H45" s="205" t="s">
        <v>98</v>
      </c>
      <c r="I45" s="205" t="s">
        <v>116</v>
      </c>
      <c r="J45" s="208">
        <v>65.45</v>
      </c>
      <c r="K45" s="208" t="s">
        <v>212</v>
      </c>
      <c r="L45" s="209">
        <v>2.75</v>
      </c>
      <c r="M45" s="205"/>
    </row>
    <row r="46" spans="1:13" ht="30" customHeight="1" x14ac:dyDescent="0.25">
      <c r="A46" s="235">
        <v>5782</v>
      </c>
      <c r="B46" s="204" t="s">
        <v>1447</v>
      </c>
      <c r="C46" s="205" t="s">
        <v>1448</v>
      </c>
      <c r="D46" s="206">
        <v>41898</v>
      </c>
      <c r="E46" s="206">
        <v>41935</v>
      </c>
      <c r="F46" s="207">
        <v>41922</v>
      </c>
      <c r="G46" s="205" t="s">
        <v>1454</v>
      </c>
      <c r="H46" s="205" t="s">
        <v>99</v>
      </c>
      <c r="I46" s="205" t="s">
        <v>116</v>
      </c>
      <c r="J46" s="208">
        <v>7.5</v>
      </c>
      <c r="K46" s="208" t="s">
        <v>212</v>
      </c>
      <c r="L46" s="209">
        <v>2</v>
      </c>
      <c r="M46" s="205"/>
    </row>
    <row r="47" spans="1:13" ht="30" customHeight="1" x14ac:dyDescent="0.25">
      <c r="A47" s="235">
        <v>5783</v>
      </c>
      <c r="B47" s="204" t="s">
        <v>1449</v>
      </c>
      <c r="C47" s="205" t="s">
        <v>1458</v>
      </c>
      <c r="D47" s="206">
        <v>41899</v>
      </c>
      <c r="E47" s="206">
        <v>41906</v>
      </c>
      <c r="F47" s="207"/>
      <c r="G47" s="205" t="s">
        <v>1455</v>
      </c>
      <c r="H47" s="205" t="s">
        <v>96</v>
      </c>
      <c r="I47" s="205" t="s">
        <v>116</v>
      </c>
      <c r="J47" s="208">
        <v>10.039999999999999</v>
      </c>
      <c r="K47" s="208" t="s">
        <v>211</v>
      </c>
      <c r="L47" s="209">
        <v>1.5</v>
      </c>
      <c r="M47" s="205"/>
    </row>
    <row r="48" spans="1:13" ht="30" customHeight="1" x14ac:dyDescent="0.25">
      <c r="A48" s="235">
        <v>5784</v>
      </c>
      <c r="B48" s="204" t="s">
        <v>1140</v>
      </c>
      <c r="C48" s="205"/>
      <c r="D48" s="206">
        <v>41899</v>
      </c>
      <c r="E48" s="206">
        <v>41906</v>
      </c>
      <c r="F48" s="207"/>
      <c r="G48" s="205" t="s">
        <v>1456</v>
      </c>
      <c r="H48" s="205" t="s">
        <v>99</v>
      </c>
      <c r="I48" s="205" t="s">
        <v>117</v>
      </c>
      <c r="J48" s="208"/>
      <c r="K48" s="208"/>
      <c r="L48" s="209">
        <v>1.25</v>
      </c>
      <c r="M48" s="205"/>
    </row>
    <row r="49" spans="1:13" ht="30" customHeight="1" x14ac:dyDescent="0.25">
      <c r="A49" s="235">
        <v>5785</v>
      </c>
      <c r="B49" s="204" t="s">
        <v>1450</v>
      </c>
      <c r="C49" s="205" t="s">
        <v>1457</v>
      </c>
      <c r="D49" s="206">
        <v>41899</v>
      </c>
      <c r="E49" s="206">
        <v>41950</v>
      </c>
      <c r="F49" s="207">
        <v>41943</v>
      </c>
      <c r="G49" s="205" t="s">
        <v>1459</v>
      </c>
      <c r="H49" s="205" t="s">
        <v>99</v>
      </c>
      <c r="I49" s="205" t="s">
        <v>118</v>
      </c>
      <c r="J49" s="208">
        <v>10.220000000000001</v>
      </c>
      <c r="K49" s="208" t="s">
        <v>212</v>
      </c>
      <c r="L49" s="209">
        <v>40</v>
      </c>
      <c r="M49" s="205">
        <v>0.25</v>
      </c>
    </row>
    <row r="50" spans="1:13" ht="30" customHeight="1" x14ac:dyDescent="0.25">
      <c r="A50" s="235">
        <v>5786</v>
      </c>
      <c r="B50" s="204" t="s">
        <v>1451</v>
      </c>
      <c r="C50" s="205"/>
      <c r="D50" s="206">
        <v>41899</v>
      </c>
      <c r="E50" s="206">
        <v>41936</v>
      </c>
      <c r="F50" s="207">
        <v>41926</v>
      </c>
      <c r="G50" s="205" t="s">
        <v>1460</v>
      </c>
      <c r="H50" s="205" t="s">
        <v>9</v>
      </c>
      <c r="I50" s="205" t="s">
        <v>118</v>
      </c>
      <c r="J50" s="208">
        <v>10.039999999999999</v>
      </c>
      <c r="K50" s="208" t="s">
        <v>212</v>
      </c>
      <c r="L50" s="209">
        <v>3</v>
      </c>
      <c r="M50" s="205"/>
    </row>
    <row r="51" spans="1:13" ht="30" customHeight="1" x14ac:dyDescent="0.25">
      <c r="A51" s="235">
        <v>5787</v>
      </c>
      <c r="B51" s="116" t="s">
        <v>298</v>
      </c>
      <c r="C51" s="3" t="s">
        <v>1433</v>
      </c>
      <c r="D51" s="206">
        <v>41899</v>
      </c>
      <c r="E51" s="206">
        <v>41906</v>
      </c>
      <c r="F51" s="5"/>
      <c r="G51" s="3" t="s">
        <v>1461</v>
      </c>
      <c r="H51" s="39" t="s">
        <v>100</v>
      </c>
      <c r="I51" s="3" t="s">
        <v>120</v>
      </c>
      <c r="J51" s="6"/>
      <c r="K51" s="6"/>
      <c r="L51" s="93">
        <v>3.5</v>
      </c>
      <c r="M51" s="3"/>
    </row>
    <row r="52" spans="1:13" ht="30" customHeight="1" x14ac:dyDescent="0.25">
      <c r="A52" s="235">
        <v>5788</v>
      </c>
      <c r="B52" s="116" t="s">
        <v>1452</v>
      </c>
      <c r="C52" s="3"/>
      <c r="D52" s="4">
        <v>41900</v>
      </c>
      <c r="E52" s="4">
        <v>41907</v>
      </c>
      <c r="F52" s="5"/>
      <c r="G52" s="3" t="s">
        <v>1462</v>
      </c>
      <c r="H52" s="39" t="s">
        <v>11</v>
      </c>
      <c r="I52" s="3" t="s">
        <v>116</v>
      </c>
      <c r="J52" s="6">
        <v>10.79</v>
      </c>
      <c r="K52" s="6" t="s">
        <v>211</v>
      </c>
      <c r="L52" s="93">
        <v>4.5</v>
      </c>
      <c r="M52" s="3"/>
    </row>
    <row r="53" spans="1:13" ht="30" customHeight="1" x14ac:dyDescent="0.25">
      <c r="A53" s="235">
        <v>5789</v>
      </c>
      <c r="B53" s="116" t="s">
        <v>1449</v>
      </c>
      <c r="C53" s="3"/>
      <c r="D53" s="4">
        <v>41900</v>
      </c>
      <c r="E53" s="4">
        <v>41907</v>
      </c>
      <c r="F53" s="5"/>
      <c r="G53" s="3" t="s">
        <v>1465</v>
      </c>
      <c r="H53" s="39" t="s">
        <v>96</v>
      </c>
      <c r="I53" s="3" t="s">
        <v>116</v>
      </c>
      <c r="J53" s="6">
        <v>2.82</v>
      </c>
      <c r="K53" s="6" t="s">
        <v>211</v>
      </c>
      <c r="L53" s="93">
        <v>0.5</v>
      </c>
      <c r="M53" s="3"/>
    </row>
    <row r="54" spans="1:13" ht="30" customHeight="1" x14ac:dyDescent="0.25">
      <c r="A54" s="235">
        <v>5790</v>
      </c>
      <c r="B54" s="116" t="s">
        <v>1464</v>
      </c>
      <c r="C54" s="3"/>
      <c r="D54" s="4">
        <v>41901</v>
      </c>
      <c r="E54" s="4">
        <v>41908</v>
      </c>
      <c r="F54" s="5"/>
      <c r="G54" s="39" t="s">
        <v>1466</v>
      </c>
      <c r="H54" s="39" t="s">
        <v>113</v>
      </c>
      <c r="I54" s="3" t="s">
        <v>116</v>
      </c>
      <c r="J54" s="6">
        <v>2.93</v>
      </c>
      <c r="K54" s="6" t="s">
        <v>211</v>
      </c>
      <c r="L54" s="93">
        <v>1</v>
      </c>
      <c r="M54" s="3"/>
    </row>
    <row r="55" spans="1:13" ht="30" customHeight="1" x14ac:dyDescent="0.25">
      <c r="A55" s="235">
        <v>5791</v>
      </c>
      <c r="B55" s="117" t="s">
        <v>1467</v>
      </c>
      <c r="C55" s="39"/>
      <c r="D55" s="40">
        <v>41904</v>
      </c>
      <c r="E55" s="40">
        <v>41911</v>
      </c>
      <c r="F55" s="41"/>
      <c r="G55" s="39" t="s">
        <v>1471</v>
      </c>
      <c r="H55" s="39" t="s">
        <v>113</v>
      </c>
      <c r="I55" s="39" t="s">
        <v>120</v>
      </c>
      <c r="J55" s="42"/>
      <c r="K55" s="42"/>
      <c r="L55" s="94">
        <v>0.5</v>
      </c>
      <c r="M55" s="39"/>
    </row>
    <row r="56" spans="1:13" ht="30" customHeight="1" x14ac:dyDescent="0.25">
      <c r="A56" s="235">
        <v>5792</v>
      </c>
      <c r="B56" s="116" t="s">
        <v>1468</v>
      </c>
      <c r="C56" s="3"/>
      <c r="D56" s="4">
        <v>41904</v>
      </c>
      <c r="E56" s="4">
        <v>41911</v>
      </c>
      <c r="F56" s="5"/>
      <c r="G56" s="3" t="s">
        <v>1472</v>
      </c>
      <c r="H56" s="39" t="s">
        <v>11</v>
      </c>
      <c r="I56" s="3" t="s">
        <v>116</v>
      </c>
      <c r="J56" s="6">
        <v>29.35</v>
      </c>
      <c r="K56" s="6" t="s">
        <v>211</v>
      </c>
      <c r="L56" s="93">
        <v>4</v>
      </c>
      <c r="M56" s="3"/>
    </row>
    <row r="57" spans="1:13" ht="30" customHeight="1" x14ac:dyDescent="0.25">
      <c r="A57" s="235">
        <v>5793</v>
      </c>
      <c r="B57" s="116" t="s">
        <v>1469</v>
      </c>
      <c r="C57" s="3"/>
      <c r="D57" s="4">
        <v>41905</v>
      </c>
      <c r="E57" s="4">
        <v>41912</v>
      </c>
      <c r="F57" s="5"/>
      <c r="G57" s="3" t="s">
        <v>1473</v>
      </c>
      <c r="H57" s="39" t="s">
        <v>11</v>
      </c>
      <c r="I57" s="3" t="s">
        <v>116</v>
      </c>
      <c r="J57" s="6">
        <v>29.85</v>
      </c>
      <c r="K57" s="6" t="s">
        <v>211</v>
      </c>
      <c r="L57" s="93">
        <v>4.5</v>
      </c>
      <c r="M57" s="3"/>
    </row>
    <row r="58" spans="1:13" ht="30" customHeight="1" x14ac:dyDescent="0.25">
      <c r="A58" s="235">
        <v>5794</v>
      </c>
      <c r="B58" s="116" t="s">
        <v>151</v>
      </c>
      <c r="C58" s="3"/>
      <c r="D58" s="4">
        <v>41905</v>
      </c>
      <c r="E58" s="4">
        <v>41912</v>
      </c>
      <c r="F58" s="5"/>
      <c r="G58" s="3" t="s">
        <v>1474</v>
      </c>
      <c r="H58" s="39" t="s">
        <v>11</v>
      </c>
      <c r="I58" s="3" t="s">
        <v>118</v>
      </c>
      <c r="J58" s="6"/>
      <c r="K58" s="6"/>
      <c r="L58" s="93">
        <v>1.75</v>
      </c>
      <c r="M58" s="3"/>
    </row>
    <row r="59" spans="1:13" ht="30" customHeight="1" x14ac:dyDescent="0.25">
      <c r="A59" s="235">
        <v>5795</v>
      </c>
      <c r="B59" s="116" t="s">
        <v>1470</v>
      </c>
      <c r="C59" s="3"/>
      <c r="D59" s="4">
        <v>41905</v>
      </c>
      <c r="E59" s="4">
        <v>41912</v>
      </c>
      <c r="F59" s="5"/>
      <c r="G59" s="3" t="s">
        <v>1475</v>
      </c>
      <c r="H59" s="39" t="s">
        <v>99</v>
      </c>
      <c r="I59" s="3" t="s">
        <v>118</v>
      </c>
      <c r="J59" s="6">
        <v>2.4</v>
      </c>
      <c r="K59" s="6" t="s">
        <v>211</v>
      </c>
      <c r="L59" s="93">
        <v>2.25</v>
      </c>
      <c r="M59" s="3">
        <v>0.5</v>
      </c>
    </row>
    <row r="60" spans="1:13" ht="30" customHeight="1" x14ac:dyDescent="0.25">
      <c r="A60" s="235">
        <v>5796</v>
      </c>
      <c r="B60" s="116" t="s">
        <v>398</v>
      </c>
      <c r="C60" s="3" t="s">
        <v>408</v>
      </c>
      <c r="D60" s="4">
        <v>41906</v>
      </c>
      <c r="E60" s="4">
        <v>41913</v>
      </c>
      <c r="F60" s="5"/>
      <c r="G60" s="3" t="s">
        <v>1480</v>
      </c>
      <c r="H60" s="39" t="s">
        <v>112</v>
      </c>
      <c r="I60" s="3" t="s">
        <v>117</v>
      </c>
      <c r="J60" s="6"/>
      <c r="K60" s="6"/>
      <c r="L60" s="93"/>
      <c r="M60" s="3"/>
    </row>
    <row r="61" spans="1:13" ht="30" customHeight="1" x14ac:dyDescent="0.25">
      <c r="A61" s="235">
        <v>5797</v>
      </c>
      <c r="B61" s="116" t="s">
        <v>1476</v>
      </c>
      <c r="C61" s="3"/>
      <c r="D61" s="4">
        <v>41906</v>
      </c>
      <c r="E61" s="4">
        <v>41913</v>
      </c>
      <c r="F61" s="5"/>
      <c r="G61" s="3" t="s">
        <v>1481</v>
      </c>
      <c r="H61" s="39" t="s">
        <v>97</v>
      </c>
      <c r="I61" s="3" t="s">
        <v>116</v>
      </c>
      <c r="J61" s="6">
        <v>11.2</v>
      </c>
      <c r="K61" s="6" t="s">
        <v>211</v>
      </c>
      <c r="L61" s="93">
        <v>1.25</v>
      </c>
      <c r="M61" s="3"/>
    </row>
    <row r="62" spans="1:13" ht="30" customHeight="1" x14ac:dyDescent="0.25">
      <c r="A62" s="271">
        <v>5798</v>
      </c>
      <c r="B62" s="224" t="s">
        <v>1477</v>
      </c>
      <c r="C62" s="3"/>
      <c r="D62" s="4">
        <v>41907</v>
      </c>
      <c r="E62" s="4">
        <v>41914</v>
      </c>
      <c r="F62" s="5"/>
      <c r="G62" s="3" t="s">
        <v>1482</v>
      </c>
      <c r="H62" s="39" t="s">
        <v>99</v>
      </c>
      <c r="I62" s="3" t="s">
        <v>118</v>
      </c>
      <c r="J62" s="6"/>
      <c r="K62" s="6"/>
      <c r="L62" s="93">
        <f>2+1</f>
        <v>3</v>
      </c>
      <c r="M62" s="3"/>
    </row>
    <row r="63" spans="1:13" ht="30" customHeight="1" x14ac:dyDescent="0.25">
      <c r="A63" s="272">
        <v>5799</v>
      </c>
      <c r="B63" s="224" t="s">
        <v>679</v>
      </c>
      <c r="C63" s="3" t="s">
        <v>1483</v>
      </c>
      <c r="D63" s="4">
        <v>41907</v>
      </c>
      <c r="E63" s="4">
        <v>41914</v>
      </c>
      <c r="F63" s="5"/>
      <c r="G63" s="3" t="s">
        <v>1484</v>
      </c>
      <c r="H63" s="39" t="s">
        <v>9</v>
      </c>
      <c r="I63" s="3" t="s">
        <v>120</v>
      </c>
      <c r="J63" s="6"/>
      <c r="K63" s="6"/>
      <c r="L63" s="93">
        <f>0+1</f>
        <v>1</v>
      </c>
      <c r="M63" s="3"/>
    </row>
    <row r="64" spans="1:13" ht="30" customHeight="1" x14ac:dyDescent="0.25">
      <c r="A64" s="273">
        <v>5800</v>
      </c>
      <c r="B64" s="116" t="s">
        <v>502</v>
      </c>
      <c r="C64" s="3" t="s">
        <v>503</v>
      </c>
      <c r="D64" s="4">
        <v>41908</v>
      </c>
      <c r="E64" s="4">
        <v>41946</v>
      </c>
      <c r="F64" s="5">
        <v>41936</v>
      </c>
      <c r="G64" s="3" t="s">
        <v>1485</v>
      </c>
      <c r="H64" s="39" t="s">
        <v>98</v>
      </c>
      <c r="I64" s="3" t="s">
        <v>118</v>
      </c>
      <c r="J64" s="6">
        <v>4.25</v>
      </c>
      <c r="K64" s="6" t="s">
        <v>212</v>
      </c>
      <c r="L64" s="93"/>
      <c r="M64" s="3">
        <v>1</v>
      </c>
    </row>
    <row r="65" spans="1:14" ht="30" customHeight="1" x14ac:dyDescent="0.25">
      <c r="A65" s="233">
        <v>5801</v>
      </c>
      <c r="B65" s="116" t="s">
        <v>1478</v>
      </c>
      <c r="C65" s="4" t="s">
        <v>1479</v>
      </c>
      <c r="D65" s="4">
        <v>41908</v>
      </c>
      <c r="E65" s="5">
        <v>41915</v>
      </c>
      <c r="F65" s="4"/>
      <c r="G65" s="259" t="s">
        <v>1486</v>
      </c>
      <c r="H65" s="3" t="s">
        <v>11</v>
      </c>
      <c r="I65" s="6" t="s">
        <v>116</v>
      </c>
      <c r="J65" s="303">
        <v>9.5399999999999991</v>
      </c>
      <c r="K65" s="3" t="s">
        <v>211</v>
      </c>
      <c r="L65" s="93">
        <f>2.25+3</f>
        <v>5.25</v>
      </c>
      <c r="M65" s="7"/>
    </row>
    <row r="66" spans="1:14" ht="30" customHeight="1" x14ac:dyDescent="0.25">
      <c r="A66" s="273">
        <v>5802</v>
      </c>
      <c r="B66" s="116" t="s">
        <v>1487</v>
      </c>
      <c r="C66" s="4" t="s">
        <v>1488</v>
      </c>
      <c r="D66" s="4">
        <v>41911</v>
      </c>
      <c r="E66" s="5"/>
      <c r="F66" s="3"/>
      <c r="G66" s="39" t="s">
        <v>1489</v>
      </c>
      <c r="H66" s="3" t="s">
        <v>8</v>
      </c>
      <c r="I66" s="6" t="s">
        <v>119</v>
      </c>
      <c r="J66" s="303"/>
      <c r="K66" s="3"/>
      <c r="L66" s="93">
        <v>4.25</v>
      </c>
      <c r="M66" s="7">
        <v>0.5</v>
      </c>
    </row>
    <row r="67" spans="1:14" ht="30" customHeight="1" x14ac:dyDescent="0.25">
      <c r="A67" s="271">
        <v>5803</v>
      </c>
      <c r="B67" s="116" t="s">
        <v>1490</v>
      </c>
      <c r="C67" s="4" t="s">
        <v>1491</v>
      </c>
      <c r="D67" s="4">
        <v>41911</v>
      </c>
      <c r="E67" s="5">
        <v>41948</v>
      </c>
      <c r="F67" s="4">
        <v>41939</v>
      </c>
      <c r="G67" s="194" t="s">
        <v>1492</v>
      </c>
      <c r="H67" s="3" t="s">
        <v>115</v>
      </c>
      <c r="I67" s="6" t="s">
        <v>118</v>
      </c>
      <c r="J67" s="6">
        <v>9.75</v>
      </c>
      <c r="K67" s="3"/>
      <c r="L67" s="93">
        <f>2+1</f>
        <v>3</v>
      </c>
      <c r="M67" s="7">
        <v>1</v>
      </c>
    </row>
    <row r="68" spans="1:14" ht="30" customHeight="1" x14ac:dyDescent="0.25">
      <c r="A68" s="273">
        <v>5804</v>
      </c>
      <c r="B68" s="116" t="s">
        <v>1493</v>
      </c>
      <c r="C68" s="4" t="s">
        <v>1494</v>
      </c>
      <c r="D68" s="4">
        <v>41912</v>
      </c>
      <c r="E68" s="5">
        <v>41919</v>
      </c>
      <c r="F68" s="3"/>
      <c r="G68" s="39" t="s">
        <v>1495</v>
      </c>
      <c r="H68" s="3" t="s">
        <v>107</v>
      </c>
      <c r="I68" s="6" t="s">
        <v>116</v>
      </c>
      <c r="J68" s="303"/>
      <c r="K68" s="3"/>
      <c r="L68" s="93">
        <v>0.5</v>
      </c>
      <c r="M68" s="7">
        <v>0.75</v>
      </c>
    </row>
    <row r="69" spans="1:14" ht="30" customHeight="1" x14ac:dyDescent="0.25">
      <c r="A69" s="273">
        <v>5805</v>
      </c>
      <c r="B69" s="116" t="s">
        <v>151</v>
      </c>
      <c r="C69" s="4" t="s">
        <v>495</v>
      </c>
      <c r="D69" s="4">
        <v>41912</v>
      </c>
      <c r="E69" s="5">
        <v>41919</v>
      </c>
      <c r="F69" s="3"/>
      <c r="G69" s="39" t="s">
        <v>1496</v>
      </c>
      <c r="H69" s="3" t="s">
        <v>101</v>
      </c>
      <c r="I69" s="6" t="s">
        <v>120</v>
      </c>
      <c r="J69" s="303"/>
      <c r="K69" s="3"/>
      <c r="L69" s="93">
        <v>0.5</v>
      </c>
      <c r="M69" s="7">
        <v>1</v>
      </c>
    </row>
    <row r="70" spans="1:14" ht="30" customHeight="1" x14ac:dyDescent="0.25">
      <c r="A70" s="273">
        <v>5806</v>
      </c>
      <c r="B70" s="116" t="s">
        <v>151</v>
      </c>
      <c r="C70" s="4" t="s">
        <v>495</v>
      </c>
      <c r="D70" s="4">
        <v>41912</v>
      </c>
      <c r="E70" s="5">
        <v>41919</v>
      </c>
      <c r="F70" s="3"/>
      <c r="G70" s="39" t="s">
        <v>1497</v>
      </c>
      <c r="H70" s="3" t="s">
        <v>98</v>
      </c>
      <c r="I70" s="6" t="s">
        <v>118</v>
      </c>
      <c r="J70" s="303">
        <v>10.039999999999999</v>
      </c>
      <c r="K70" s="3" t="s">
        <v>211</v>
      </c>
      <c r="L70" s="93">
        <v>1.5</v>
      </c>
      <c r="M70" s="7">
        <v>1</v>
      </c>
    </row>
    <row r="71" spans="1:14" ht="30" customHeight="1" x14ac:dyDescent="0.25">
      <c r="A71" s="233">
        <v>5807</v>
      </c>
      <c r="B71" s="116" t="s">
        <v>151</v>
      </c>
      <c r="C71" s="4" t="s">
        <v>495</v>
      </c>
      <c r="D71" s="4">
        <v>41912</v>
      </c>
      <c r="E71" s="5">
        <v>41919</v>
      </c>
      <c r="F71" s="3"/>
      <c r="G71" s="39" t="s">
        <v>1498</v>
      </c>
      <c r="H71" s="3" t="s">
        <v>9</v>
      </c>
      <c r="I71" s="6" t="s">
        <v>117</v>
      </c>
      <c r="J71" s="303"/>
      <c r="K71" s="3"/>
      <c r="L71" s="93">
        <f>1+2</f>
        <v>3</v>
      </c>
      <c r="M71" s="7"/>
    </row>
    <row r="72" spans="1:14" ht="30" customHeight="1" x14ac:dyDescent="0.25">
      <c r="A72" s="271">
        <v>5810</v>
      </c>
      <c r="B72" s="116" t="s">
        <v>1490</v>
      </c>
      <c r="C72" s="4" t="s">
        <v>1491</v>
      </c>
      <c r="D72" s="4">
        <v>41912</v>
      </c>
      <c r="E72" s="5">
        <v>41949</v>
      </c>
      <c r="F72" s="4">
        <v>41940</v>
      </c>
      <c r="G72" s="39" t="s">
        <v>1504</v>
      </c>
      <c r="H72" s="3" t="s">
        <v>115</v>
      </c>
      <c r="I72" s="6" t="s">
        <v>118</v>
      </c>
      <c r="J72" s="6">
        <v>10.25</v>
      </c>
      <c r="K72" s="3" t="s">
        <v>212</v>
      </c>
      <c r="L72" s="93">
        <f>2+1</f>
        <v>3</v>
      </c>
      <c r="M72" s="7">
        <v>1</v>
      </c>
    </row>
    <row r="73" spans="1:14" ht="30" customHeight="1" x14ac:dyDescent="0.25">
      <c r="A73" s="271">
        <v>5811</v>
      </c>
      <c r="B73" s="116" t="s">
        <v>398</v>
      </c>
      <c r="C73" s="4"/>
      <c r="D73" s="4">
        <v>41912</v>
      </c>
      <c r="E73" s="5">
        <v>41919</v>
      </c>
      <c r="F73" s="3"/>
      <c r="G73" s="39" t="s">
        <v>1505</v>
      </c>
      <c r="H73" s="3" t="s">
        <v>113</v>
      </c>
      <c r="I73" s="6" t="s">
        <v>116</v>
      </c>
      <c r="J73" s="303">
        <v>9.86</v>
      </c>
      <c r="K73" s="3" t="s">
        <v>211</v>
      </c>
      <c r="L73" s="93">
        <v>3</v>
      </c>
      <c r="M73" s="7"/>
    </row>
    <row r="74" spans="1:14" ht="30" customHeight="1" x14ac:dyDescent="0.25">
      <c r="A74" s="271">
        <v>5812</v>
      </c>
      <c r="B74" s="116" t="s">
        <v>1541</v>
      </c>
      <c r="C74" s="4"/>
      <c r="D74" s="4">
        <v>41912</v>
      </c>
      <c r="E74" s="5">
        <v>41919</v>
      </c>
      <c r="F74" s="3"/>
      <c r="G74" s="39" t="s">
        <v>1506</v>
      </c>
      <c r="H74" s="3" t="s">
        <v>99</v>
      </c>
      <c r="I74" s="6" t="s">
        <v>120</v>
      </c>
      <c r="J74" s="303"/>
      <c r="K74" s="3"/>
      <c r="L74" s="93">
        <v>1</v>
      </c>
      <c r="M74" s="7"/>
    </row>
    <row r="75" spans="1:14" x14ac:dyDescent="0.25">
      <c r="A75" s="105"/>
      <c r="B75" s="51"/>
      <c r="C75" s="51"/>
      <c r="D75" s="52"/>
      <c r="E75" s="50"/>
      <c r="F75" s="53"/>
      <c r="G75" s="50"/>
      <c r="H75" s="50"/>
      <c r="I75" s="50"/>
      <c r="J75" s="54"/>
      <c r="K75" s="54"/>
      <c r="L75" s="50"/>
      <c r="M75" s="99"/>
      <c r="N75" s="150">
        <v>12</v>
      </c>
    </row>
    <row r="76" spans="1:14" x14ac:dyDescent="0.25">
      <c r="A76" s="20"/>
      <c r="B76" s="37"/>
      <c r="C76" s="37"/>
      <c r="D76" s="38"/>
      <c r="E76" s="21"/>
      <c r="F76" s="1"/>
      <c r="G76" s="21"/>
      <c r="H76" s="21"/>
      <c r="I76" s="21"/>
      <c r="J76" s="22">
        <f>SUM(J3:J74)</f>
        <v>533.04000000000008</v>
      </c>
      <c r="K76" s="22"/>
      <c r="L76" s="2">
        <f>SUM(L3:L74)*26</f>
        <v>4693</v>
      </c>
      <c r="M76" s="2">
        <f>SUM(M3:M74)*26</f>
        <v>182</v>
      </c>
      <c r="N76" s="150"/>
    </row>
    <row r="77" spans="1:14" x14ac:dyDescent="0.25">
      <c r="A77" s="20"/>
      <c r="B77" s="37"/>
      <c r="C77" s="37"/>
      <c r="D77" s="38"/>
      <c r="E77" s="21"/>
      <c r="F77" s="1"/>
      <c r="G77" s="21"/>
      <c r="H77" s="21"/>
      <c r="I77" s="21"/>
      <c r="J77" s="22"/>
      <c r="K77" s="22"/>
      <c r="L77" s="2"/>
      <c r="M77" s="90"/>
      <c r="N77" s="150"/>
    </row>
    <row r="78" spans="1:14" x14ac:dyDescent="0.25">
      <c r="A78" s="20"/>
      <c r="B78" s="37"/>
      <c r="C78" s="37"/>
      <c r="D78" s="38"/>
      <c r="E78" s="21"/>
      <c r="F78" s="1"/>
      <c r="G78" s="21"/>
      <c r="H78" s="21"/>
      <c r="I78" s="21"/>
      <c r="J78" s="22"/>
      <c r="K78" s="22"/>
      <c r="L78" s="1"/>
      <c r="M78" s="90"/>
      <c r="N78" s="150"/>
    </row>
    <row r="79" spans="1:14" x14ac:dyDescent="0.25">
      <c r="A79" s="106" t="s">
        <v>68</v>
      </c>
      <c r="B79" s="37"/>
      <c r="C79" s="37"/>
      <c r="D79" s="38"/>
      <c r="E79" s="21"/>
      <c r="F79" s="56"/>
      <c r="G79" s="21"/>
      <c r="H79" s="21"/>
      <c r="I79" s="21"/>
      <c r="J79" s="22"/>
      <c r="K79" s="22"/>
      <c r="L79" s="1"/>
      <c r="M79" s="90"/>
      <c r="N79" s="150"/>
    </row>
    <row r="80" spans="1:14" ht="30" customHeight="1" x14ac:dyDescent="0.25">
      <c r="A80" s="107" t="s">
        <v>876</v>
      </c>
      <c r="B80" s="3" t="s">
        <v>65</v>
      </c>
      <c r="C80" s="262" t="s">
        <v>1290</v>
      </c>
      <c r="D80" s="38"/>
      <c r="E80" s="21"/>
      <c r="F80" s="56"/>
      <c r="G80" s="21"/>
      <c r="H80" s="21"/>
      <c r="I80" s="21"/>
      <c r="J80" s="22"/>
      <c r="K80" s="22"/>
      <c r="L80" s="1"/>
      <c r="M80" s="90"/>
      <c r="N80" s="150"/>
    </row>
    <row r="81" spans="1:14" ht="30" customHeight="1" x14ac:dyDescent="0.25">
      <c r="A81" s="108" t="s">
        <v>1588</v>
      </c>
      <c r="B81" s="43" t="s">
        <v>878</v>
      </c>
      <c r="C81" s="280" t="s">
        <v>1516</v>
      </c>
      <c r="D81" s="38"/>
      <c r="E81" s="21"/>
      <c r="F81" s="56"/>
      <c r="G81" s="21"/>
      <c r="H81" s="21"/>
      <c r="I81" s="21"/>
      <c r="J81" s="22"/>
      <c r="K81" s="22"/>
      <c r="L81" s="1"/>
      <c r="M81" s="90"/>
      <c r="N81" s="150"/>
    </row>
    <row r="82" spans="1:14" ht="30" customHeight="1" x14ac:dyDescent="0.25">
      <c r="A82" s="217" t="s">
        <v>1517</v>
      </c>
      <c r="B82" s="8" t="s">
        <v>66</v>
      </c>
      <c r="C82" s="281" t="s">
        <v>1515</v>
      </c>
      <c r="D82" s="38"/>
      <c r="E82" s="21"/>
      <c r="F82" s="56"/>
      <c r="G82" s="21"/>
      <c r="H82" s="21"/>
      <c r="I82" s="21"/>
      <c r="J82" s="22"/>
      <c r="K82" s="22"/>
      <c r="L82" s="1"/>
      <c r="M82" s="90"/>
      <c r="N82" s="150"/>
    </row>
    <row r="83" spans="1:14" ht="30" customHeight="1" x14ac:dyDescent="0.25">
      <c r="A83" s="66" t="s">
        <v>589</v>
      </c>
      <c r="B83" s="193" t="s">
        <v>700</v>
      </c>
      <c r="C83" s="292" t="s">
        <v>1237</v>
      </c>
      <c r="D83" s="222"/>
      <c r="E83" s="222"/>
      <c r="F83" s="223"/>
      <c r="G83" s="222"/>
      <c r="H83" s="222"/>
      <c r="I83" s="222"/>
      <c r="J83" s="222"/>
      <c r="K83" s="222"/>
      <c r="L83" s="222"/>
      <c r="M83" s="222"/>
      <c r="N83" s="150"/>
    </row>
  </sheetData>
  <sheetProtection algorithmName="SHA-512" hashValue="IlxAyQyTo5QemiOuYLdYiiE/3Je41DbQ3DliN+QYOHCXXo163e6VeJCB8VYNyTCfSNoDAtCo0rc0kBBuE+GtHw==" saltValue="C8YllxSQg3Ou+B5b2eIGgw==" spinCount="100000" sheet="1" selectLockedCells="1" sort="0" autoFilter="0" selectUnlockedCells="1"/>
  <dataValidations count="3">
    <dataValidation type="textLength" allowBlank="1" showInputMessage="1" showErrorMessage="1" error="This cell is limited to 95 characters.  Please revise your entry.  Thank you." sqref="E75 F5:F6 G55:G66 G7:G53 F67:F74">
      <formula1>1</formula1>
      <formula2>95</formula2>
    </dataValidation>
    <dataValidation type="list" allowBlank="1" showInputMessage="1" showErrorMessage="1" sqref="H3:I74 F75:I82 K3:K74">
      <formula1>#REF!</formula1>
    </dataValidation>
    <dataValidation type="list" allowBlank="1" showErrorMessage="1" sqref="I2">
      <formula1>$J$37:$J$89</formula1>
    </dataValidation>
  </dataValidations>
  <hyperlinks>
    <hyperlink ref="A5" r:id="rId1" display="2014\09 September (5739-5xxx)\5741 Senape"/>
    <hyperlink ref="A6" r:id="rId2" display="2014\09 September (5739-5xxx)\5742 McColgan"/>
    <hyperlink ref="A7" r:id="rId3" display="2014\09 September (5739-5xxx)\5743 Kingsley"/>
    <hyperlink ref="A8" r:id="rId4" display="2014\09 September (5739-5xxx)\5744 Frazier"/>
    <hyperlink ref="A9" r:id="rId5" display="2014\09 September (5739-5xxx)\5745 Franzen"/>
    <hyperlink ref="A10" r:id="rId6" display="2014\09 September (5739-5xxx)\5746 Tshudy"/>
    <hyperlink ref="A11" r:id="rId7" display="2014\09 September (5739-5xxx)\5747 Dailey"/>
    <hyperlink ref="A12" r:id="rId8" display="2014\09 September (5739-5xxx)\5748 Seitz"/>
    <hyperlink ref="A13" r:id="rId9" display="2014\09 September (5739-5xxx)\5749 Smith"/>
    <hyperlink ref="A14" r:id="rId10" display="2014\09 September (5739-5xxx)\5750 Moy"/>
    <hyperlink ref="A15" r:id="rId11" display="2014\09 September (5739-5xxx)\5751 Arbuckle"/>
    <hyperlink ref="A16" r:id="rId12" display="2014\09 September (5739-5xxx)\5752 Harris"/>
    <hyperlink ref="A17" r:id="rId13" display="2014\09 September (5739-5xxx)\5753 Miller"/>
    <hyperlink ref="A18" r:id="rId14" display="2014\09 September (5739-5xxx)\5754 Furlong"/>
    <hyperlink ref="A19" r:id="rId15" display="2014\09 September (5739-5xxx)\5755 Dalton"/>
    <hyperlink ref="A20" r:id="rId16" display="2014\09 September (5739-5xxx)\5756 Banks"/>
    <hyperlink ref="A21" r:id="rId17" display="2014\09 September (5739-5xxx)\5757 Grad"/>
    <hyperlink ref="A22" r:id="rId18" display="2014\09 September (5739-5xxx)\5758 Bertolo"/>
    <hyperlink ref="A23" r:id="rId19" display="2014\09 September (5739-5xxx)\5759 Wisor"/>
    <hyperlink ref="A24" r:id="rId20" display="2014\09 September (5739-5xxx)\5760 Kats"/>
    <hyperlink ref="A25" r:id="rId21" display="2014\09 September (5739-5xxx)\5761 Sullivan"/>
    <hyperlink ref="A26" r:id="rId22" display="2014\09 September (5739-5xxx)\5762 Selby"/>
    <hyperlink ref="A27" r:id="rId23" display="2014\09 September (5739-5xxx)\5763 Kolos"/>
    <hyperlink ref="A28" r:id="rId24" display="2014\09 September (5739-5xxx)\5764 Fusco"/>
    <hyperlink ref="A29" r:id="rId25" display="2014\09 September (5739-5xxx)\5765 LaMonda"/>
    <hyperlink ref="A30" r:id="rId26" display="2014\09 September (5739-5xxx)\5766-5714 Anderson"/>
    <hyperlink ref="A31" r:id="rId27" display="2014\09 September (5739-5xxx)\5766-5714 Anderson"/>
    <hyperlink ref="A32" r:id="rId28" display="2014\09 September (5739-5xxx)\5766-5714 Anderson"/>
    <hyperlink ref="A33" r:id="rId29" display="2014\09 September (5739-5xxx)\5766-5714 Anderson"/>
    <hyperlink ref="A34" r:id="rId30" display="2014\09 September (5739-5xxx)\5766-5714 Anderson"/>
    <hyperlink ref="A35" r:id="rId31" display="2014\09 September (5739-5xxx)\5766-5714 Anderson"/>
    <hyperlink ref="A36" r:id="rId32" display="2014\09 September (5739-5xxx)\5766-5714 Anderson"/>
    <hyperlink ref="A37" r:id="rId33" display="2014\09 September (5739-5xxx)\5766-5714 Anderson"/>
    <hyperlink ref="A38" r:id="rId34" display="2014\09 September (5739-5xxx)\5766-5714 Anderson"/>
    <hyperlink ref="A39" r:id="rId35" display="2014\09 September (5739-5xxx)\5775 Carnes"/>
    <hyperlink ref="A40" r:id="rId36" display="2014\09 September (5739-5xxx)\5776 Cosentino"/>
    <hyperlink ref="A41" r:id="rId37" display="2014\09 September (5739-5xxx)\5777 Johnson"/>
    <hyperlink ref="A42" r:id="rId38" display="2014\09 September (5739-5xxx)\5778 Baloga"/>
    <hyperlink ref="A43" r:id="rId39" display="2014\09 September (5739-5xxx)\5779 Shick"/>
    <hyperlink ref="A44" r:id="rId40" display="2014\09 September (5739-5xxx)\5780 Rinaldi"/>
    <hyperlink ref="A45" r:id="rId41" display="2014\09 September (5739-5xxx)\5781 Rinaldi"/>
    <hyperlink ref="A46" r:id="rId42" display="2014\09 September (5739-5xxx)\5782 Hansen"/>
    <hyperlink ref="A47" r:id="rId43" display="2014\09 September (5739-5xxx)\5783 Kanfer"/>
    <hyperlink ref="A48" r:id="rId44" display="2014\09 September (5739-5xxx)\5784 Zucker"/>
    <hyperlink ref="A49" r:id="rId45" display="2014\09 September (5739-5xxx)\5785 Feigenbaum"/>
    <hyperlink ref="A50" r:id="rId46" display="2014\09 September (5739-5xxx)\5786 McGurk"/>
    <hyperlink ref="A51" r:id="rId47" display="2014\09 September (5739-5xxx)\5787 Smith"/>
    <hyperlink ref="A52" r:id="rId48" display="2014\09 September (5739-5xxx)\5788 Leonelli"/>
    <hyperlink ref="A53" r:id="rId49" display="2014\09 September (5739-5xxx)\5789 Kanfer"/>
    <hyperlink ref="A54" r:id="rId50" display="2014\09 September (5739-5xxx)\5790 Criswell"/>
    <hyperlink ref="A55" r:id="rId51" display="2014\09 September (5739-5xxx)\5791 Keniry"/>
    <hyperlink ref="A58" r:id="rId52" display="2014\09 September (5739-5xxx)\5794 Franzen"/>
    <hyperlink ref="A59" r:id="rId53" display="2014\09 September (5739-5xxx)\5795 Rysdyk"/>
    <hyperlink ref="A60" r:id="rId54" display="2014\09 September (5739-5xxx)\5796 Wheeler"/>
    <hyperlink ref="A61" r:id="rId55" display="2014\09 September (5739-5xxx)\5797 Canella"/>
    <hyperlink ref="A62" r:id="rId56" display="2014\09 September (5739-5xxx)\5798 Fazel"/>
    <hyperlink ref="A63" r:id="rId57" display="2014\09 September (5739-5xxx)\5799 Scheese"/>
    <hyperlink ref="A64" r:id="rId58" display="2014\09 September (5739-5xxx)\5800 Lombardo"/>
    <hyperlink ref="A65" r:id="rId59" display="2014\09 September (5739-5xxx)\5801 Molloy"/>
    <hyperlink ref="A66" r:id="rId60" display="2014\09 September (5739-5xxx)\5802 Volonnino"/>
    <hyperlink ref="A67" r:id="rId61" display="2014\09 September (5739-5xxx)\5803 Renshaw"/>
    <hyperlink ref="A68" r:id="rId62" display="2014\09 September (5739-5xxx)\5804 Olcott"/>
    <hyperlink ref="A69" r:id="rId63" display="2014\09 September (5739-5xxx)\5805 Franzen"/>
    <hyperlink ref="A70" r:id="rId64" display="2014\09 September (5739-5xxx)\5806 Franzen"/>
    <hyperlink ref="A71" r:id="rId65" display="2014\09 September (5739-5xxx)\5807 Franzen"/>
  </hyperlinks>
  <pageMargins left="0.7" right="0.7" top="0.75" bottom="0.75" header="0.3" footer="0.3"/>
  <pageSetup scale="51" fitToHeight="0" orientation="landscape" r:id="rId6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8"/>
  <sheetViews>
    <sheetView zoomScale="85" zoomScaleNormal="85" workbookViewId="0">
      <pane ySplit="2" topLeftCell="A3" activePane="bottomLeft" state="frozen"/>
      <selection pane="bottomLeft" activeCell="N1" sqref="N1:N1048576"/>
    </sheetView>
  </sheetViews>
  <sheetFormatPr defaultColWidth="9.140625" defaultRowHeight="15" x14ac:dyDescent="0.25"/>
  <cols>
    <col min="1" max="1" width="12.85546875" style="150" customWidth="1"/>
    <col min="2" max="2" width="17.140625" style="150" customWidth="1"/>
    <col min="3" max="3" width="17" style="150" customWidth="1"/>
    <col min="4" max="4" width="12" style="150" bestFit="1" customWidth="1"/>
    <col min="5" max="5" width="13.7109375" style="150" bestFit="1" customWidth="1"/>
    <col min="6" max="6" width="12.85546875" style="150" customWidth="1"/>
    <col min="7" max="7" width="39.140625" style="150" customWidth="1"/>
    <col min="8" max="8" width="13.140625" style="150" customWidth="1"/>
    <col min="9" max="9" width="15.140625" style="150" customWidth="1"/>
    <col min="10" max="10" width="13.140625" style="150" customWidth="1"/>
    <col min="11" max="11" width="9.140625" style="150"/>
    <col min="12" max="12" width="15.42578125" style="150" customWidth="1"/>
    <col min="13" max="13" width="11.7109375" style="150" customWidth="1"/>
    <col min="14" max="16384" width="9.140625" style="150"/>
  </cols>
  <sheetData>
    <row r="1" spans="1:13" ht="33.75" x14ac:dyDescent="0.25">
      <c r="A1" s="173" t="s">
        <v>16</v>
      </c>
      <c r="B1" s="102"/>
      <c r="C1" s="17"/>
      <c r="D1" s="18"/>
      <c r="E1" s="18"/>
      <c r="F1" s="19"/>
      <c r="G1" s="20"/>
      <c r="H1" s="1"/>
      <c r="I1" s="21"/>
      <c r="J1" s="22"/>
      <c r="K1" s="22"/>
      <c r="L1" s="90"/>
      <c r="M1" s="1"/>
    </row>
    <row r="2" spans="1:13" ht="30" x14ac:dyDescent="0.25">
      <c r="A2" s="174" t="s">
        <v>0</v>
      </c>
      <c r="B2" s="103" t="s">
        <v>2</v>
      </c>
      <c r="C2" s="26" t="s">
        <v>1</v>
      </c>
      <c r="D2" s="27" t="s">
        <v>540</v>
      </c>
      <c r="E2" s="27" t="s">
        <v>541</v>
      </c>
      <c r="F2" s="27" t="s">
        <v>1040</v>
      </c>
      <c r="G2" s="26" t="s">
        <v>542</v>
      </c>
      <c r="H2" s="26" t="s">
        <v>95</v>
      </c>
      <c r="I2" s="26" t="s">
        <v>6</v>
      </c>
      <c r="J2" s="28" t="s">
        <v>7</v>
      </c>
      <c r="K2" s="28" t="s">
        <v>69</v>
      </c>
      <c r="L2" s="91" t="s">
        <v>70</v>
      </c>
      <c r="M2" s="26" t="s">
        <v>71</v>
      </c>
    </row>
    <row r="3" spans="1:13" customFormat="1" ht="30" customHeight="1" x14ac:dyDescent="0.25">
      <c r="A3" s="344">
        <v>5808</v>
      </c>
      <c r="B3" s="116" t="s">
        <v>1501</v>
      </c>
      <c r="C3" s="4"/>
      <c r="D3" s="4">
        <v>41913</v>
      </c>
      <c r="E3" s="5">
        <v>41920</v>
      </c>
      <c r="F3" s="3"/>
      <c r="G3" s="39" t="s">
        <v>1502</v>
      </c>
      <c r="H3" s="3" t="s">
        <v>9</v>
      </c>
      <c r="I3" s="6" t="s">
        <v>116</v>
      </c>
      <c r="J3" s="6">
        <v>11.29</v>
      </c>
      <c r="K3" s="3" t="s">
        <v>211</v>
      </c>
      <c r="L3" s="93">
        <f>1+4</f>
        <v>5</v>
      </c>
      <c r="M3" s="7"/>
    </row>
    <row r="4" spans="1:13" customFormat="1" ht="30" customHeight="1" x14ac:dyDescent="0.25">
      <c r="A4" s="343">
        <v>5809</v>
      </c>
      <c r="B4" s="116" t="s">
        <v>1501</v>
      </c>
      <c r="C4" s="4"/>
      <c r="D4" s="4">
        <v>41913</v>
      </c>
      <c r="E4" s="5">
        <v>41920</v>
      </c>
      <c r="F4" s="3"/>
      <c r="G4" s="39" t="s">
        <v>1503</v>
      </c>
      <c r="H4" s="3" t="s">
        <v>9</v>
      </c>
      <c r="I4" s="6" t="s">
        <v>116</v>
      </c>
      <c r="J4" s="6">
        <v>11.04</v>
      </c>
      <c r="K4" s="3" t="s">
        <v>211</v>
      </c>
      <c r="L4" s="93">
        <f>1+4</f>
        <v>5</v>
      </c>
      <c r="M4" s="7"/>
    </row>
    <row r="5" spans="1:13" ht="30" customHeight="1" x14ac:dyDescent="0.25">
      <c r="A5" s="343">
        <v>5813</v>
      </c>
      <c r="B5" s="3" t="s">
        <v>192</v>
      </c>
      <c r="C5" s="3" t="s">
        <v>193</v>
      </c>
      <c r="D5" s="4">
        <v>41913</v>
      </c>
      <c r="E5" s="4">
        <v>41920</v>
      </c>
      <c r="F5" s="5"/>
      <c r="G5" s="3" t="s">
        <v>1507</v>
      </c>
      <c r="H5" s="39" t="s">
        <v>11</v>
      </c>
      <c r="I5" s="3" t="s">
        <v>116</v>
      </c>
      <c r="J5" s="6">
        <v>2.82</v>
      </c>
      <c r="K5" s="6" t="s">
        <v>212</v>
      </c>
      <c r="L5" s="93">
        <f>0.5+3</f>
        <v>3.5</v>
      </c>
      <c r="M5" s="3"/>
    </row>
    <row r="6" spans="1:13" ht="30" customHeight="1" x14ac:dyDescent="0.25">
      <c r="A6" s="301">
        <v>5814</v>
      </c>
      <c r="B6" s="39" t="s">
        <v>1508</v>
      </c>
      <c r="C6" s="39"/>
      <c r="D6" s="40">
        <v>41913</v>
      </c>
      <c r="E6" s="40">
        <v>41920</v>
      </c>
      <c r="F6" s="41"/>
      <c r="G6" s="39" t="s">
        <v>1509</v>
      </c>
      <c r="H6" s="39" t="s">
        <v>99</v>
      </c>
      <c r="I6" s="39" t="s">
        <v>116</v>
      </c>
      <c r="J6" s="6">
        <v>5.25</v>
      </c>
      <c r="K6" s="42" t="s">
        <v>211</v>
      </c>
      <c r="L6" s="94">
        <v>0.5</v>
      </c>
      <c r="M6" s="302"/>
    </row>
    <row r="7" spans="1:13" ht="30" customHeight="1" x14ac:dyDescent="0.25">
      <c r="A7" s="301">
        <v>5815</v>
      </c>
      <c r="B7" s="117" t="s">
        <v>1510</v>
      </c>
      <c r="C7" s="39"/>
      <c r="D7" s="40">
        <v>41913</v>
      </c>
      <c r="E7" s="40">
        <v>41920</v>
      </c>
      <c r="F7" s="41"/>
      <c r="G7" s="39" t="s">
        <v>1511</v>
      </c>
      <c r="H7" s="39" t="s">
        <v>99</v>
      </c>
      <c r="I7" s="39" t="s">
        <v>116</v>
      </c>
      <c r="J7" s="303"/>
      <c r="K7" s="303"/>
      <c r="L7" s="366">
        <v>1.5</v>
      </c>
      <c r="M7" s="302"/>
    </row>
    <row r="8" spans="1:13" ht="30" customHeight="1" x14ac:dyDescent="0.25">
      <c r="A8" s="348">
        <v>5816</v>
      </c>
      <c r="B8" s="116" t="s">
        <v>1008</v>
      </c>
      <c r="C8" s="3" t="s">
        <v>1572</v>
      </c>
      <c r="D8" s="4">
        <v>41913</v>
      </c>
      <c r="E8" s="4">
        <v>41920</v>
      </c>
      <c r="F8" s="5"/>
      <c r="G8" s="3" t="s">
        <v>1573</v>
      </c>
      <c r="H8" s="39" t="s">
        <v>9</v>
      </c>
      <c r="I8" s="3" t="s">
        <v>116</v>
      </c>
      <c r="J8" s="6">
        <v>3.07</v>
      </c>
      <c r="K8" s="6" t="s">
        <v>211</v>
      </c>
      <c r="L8" s="93"/>
      <c r="M8" s="3"/>
    </row>
    <row r="9" spans="1:13" ht="30" customHeight="1" x14ac:dyDescent="0.25">
      <c r="A9" s="271">
        <v>5817</v>
      </c>
      <c r="B9" s="116" t="s">
        <v>725</v>
      </c>
      <c r="C9" s="3"/>
      <c r="D9" s="4">
        <v>41914</v>
      </c>
      <c r="E9" s="4">
        <v>41953</v>
      </c>
      <c r="F9" s="5">
        <v>41943</v>
      </c>
      <c r="G9" s="3" t="s">
        <v>1512</v>
      </c>
      <c r="H9" s="39" t="s">
        <v>98</v>
      </c>
      <c r="I9" s="3" t="s">
        <v>117</v>
      </c>
      <c r="J9" s="6"/>
      <c r="K9" s="6"/>
      <c r="L9" s="93">
        <v>1.5</v>
      </c>
      <c r="M9" s="3"/>
    </row>
    <row r="10" spans="1:13" ht="30" customHeight="1" x14ac:dyDescent="0.25">
      <c r="A10" s="304">
        <v>5818</v>
      </c>
      <c r="B10" s="117" t="s">
        <v>1127</v>
      </c>
      <c r="C10" s="39" t="s">
        <v>1128</v>
      </c>
      <c r="D10" s="40">
        <v>41914</v>
      </c>
      <c r="E10" s="40">
        <v>41921</v>
      </c>
      <c r="F10" s="41"/>
      <c r="G10" s="39" t="s">
        <v>1513</v>
      </c>
      <c r="H10" s="39" t="s">
        <v>100</v>
      </c>
      <c r="I10" s="39" t="s">
        <v>116</v>
      </c>
      <c r="J10" s="42">
        <v>8.61</v>
      </c>
      <c r="K10" s="42" t="s">
        <v>211</v>
      </c>
      <c r="L10" s="94">
        <v>5.5</v>
      </c>
      <c r="M10" s="39">
        <v>2</v>
      </c>
    </row>
    <row r="11" spans="1:13" ht="30" customHeight="1" x14ac:dyDescent="0.25">
      <c r="A11" s="304">
        <v>5819</v>
      </c>
      <c r="B11" s="117" t="s">
        <v>1127</v>
      </c>
      <c r="C11" s="39" t="s">
        <v>1128</v>
      </c>
      <c r="D11" s="40">
        <v>41914</v>
      </c>
      <c r="E11" s="40">
        <v>41921</v>
      </c>
      <c r="F11" s="41"/>
      <c r="G11" s="39" t="s">
        <v>1514</v>
      </c>
      <c r="H11" s="39" t="s">
        <v>100</v>
      </c>
      <c r="I11" s="39" t="s">
        <v>116</v>
      </c>
      <c r="J11" s="42">
        <v>8.11</v>
      </c>
      <c r="K11" s="42" t="s">
        <v>211</v>
      </c>
      <c r="L11" s="94">
        <v>4.5</v>
      </c>
      <c r="M11" s="39">
        <v>2</v>
      </c>
    </row>
    <row r="12" spans="1:13" ht="30" customHeight="1" x14ac:dyDescent="0.25">
      <c r="A12" s="304">
        <v>5820</v>
      </c>
      <c r="B12" s="117" t="s">
        <v>151</v>
      </c>
      <c r="C12" s="40" t="s">
        <v>906</v>
      </c>
      <c r="D12" s="40">
        <v>41914</v>
      </c>
      <c r="E12" s="40">
        <v>41921</v>
      </c>
      <c r="F12" s="41"/>
      <c r="G12" s="39" t="s">
        <v>1518</v>
      </c>
      <c r="H12" s="39" t="s">
        <v>100</v>
      </c>
      <c r="I12" s="39" t="s">
        <v>118</v>
      </c>
      <c r="J12" s="42"/>
      <c r="K12" s="42"/>
      <c r="L12" s="94">
        <v>2.5</v>
      </c>
      <c r="M12" s="39"/>
    </row>
    <row r="13" spans="1:13" ht="30" customHeight="1" x14ac:dyDescent="0.25">
      <c r="A13" s="282">
        <v>5821</v>
      </c>
      <c r="B13" s="116" t="s">
        <v>1675</v>
      </c>
      <c r="C13" s="4" t="s">
        <v>1519</v>
      </c>
      <c r="D13" s="4">
        <v>41915</v>
      </c>
      <c r="E13" s="4">
        <v>41953</v>
      </c>
      <c r="F13" s="5">
        <v>41943</v>
      </c>
      <c r="G13" s="3" t="s">
        <v>1520</v>
      </c>
      <c r="H13" s="39" t="s">
        <v>12</v>
      </c>
      <c r="I13" s="3" t="s">
        <v>116</v>
      </c>
      <c r="J13" s="6">
        <v>16.5</v>
      </c>
      <c r="K13" s="6" t="s">
        <v>212</v>
      </c>
      <c r="L13" s="93">
        <f>2.75+0.75</f>
        <v>3.5</v>
      </c>
      <c r="M13" s="3">
        <f>0.25+0.25</f>
        <v>0.5</v>
      </c>
    </row>
    <row r="14" spans="1:13" ht="30" customHeight="1" x14ac:dyDescent="0.25">
      <c r="A14" s="282">
        <v>5822</v>
      </c>
      <c r="B14" s="117" t="s">
        <v>1675</v>
      </c>
      <c r="C14" s="39" t="s">
        <v>1519</v>
      </c>
      <c r="D14" s="40">
        <v>41915</v>
      </c>
      <c r="E14" s="59">
        <v>41953</v>
      </c>
      <c r="F14" s="41">
        <v>41943</v>
      </c>
      <c r="G14" s="39" t="s">
        <v>1521</v>
      </c>
      <c r="H14" s="39" t="s">
        <v>12</v>
      </c>
      <c r="I14" s="39" t="s">
        <v>116</v>
      </c>
      <c r="J14" s="367"/>
      <c r="K14" s="367"/>
      <c r="L14" s="94">
        <v>3.5</v>
      </c>
      <c r="M14" s="39" t="s">
        <v>1671</v>
      </c>
    </row>
    <row r="15" spans="1:13" ht="30" customHeight="1" x14ac:dyDescent="0.25">
      <c r="A15" s="282">
        <v>5823</v>
      </c>
      <c r="B15" s="116" t="s">
        <v>1522</v>
      </c>
      <c r="C15" s="3" t="s">
        <v>1523</v>
      </c>
      <c r="D15" s="4">
        <v>41915</v>
      </c>
      <c r="E15" s="59">
        <v>41922</v>
      </c>
      <c r="F15" s="5"/>
      <c r="G15" s="3" t="s">
        <v>1524</v>
      </c>
      <c r="H15" s="39" t="s">
        <v>113</v>
      </c>
      <c r="I15" s="3" t="s">
        <v>116</v>
      </c>
      <c r="J15" s="6">
        <v>10.039999999999999</v>
      </c>
      <c r="K15" s="6" t="s">
        <v>211</v>
      </c>
      <c r="L15" s="93">
        <v>1.75</v>
      </c>
      <c r="M15" s="3"/>
    </row>
    <row r="16" spans="1:13" ht="30" customHeight="1" x14ac:dyDescent="0.25">
      <c r="A16" s="343">
        <v>5824</v>
      </c>
      <c r="B16" s="132" t="s">
        <v>1525</v>
      </c>
      <c r="C16" s="67" t="s">
        <v>1526</v>
      </c>
      <c r="D16" s="68">
        <v>41915</v>
      </c>
      <c r="E16" s="68">
        <v>41922</v>
      </c>
      <c r="F16" s="69"/>
      <c r="G16" s="67" t="s">
        <v>1527</v>
      </c>
      <c r="H16" s="39" t="s">
        <v>9</v>
      </c>
      <c r="I16" s="67" t="s">
        <v>116</v>
      </c>
      <c r="J16" s="70">
        <v>17.04</v>
      </c>
      <c r="K16" s="70" t="s">
        <v>211</v>
      </c>
      <c r="L16" s="95">
        <f>1+3</f>
        <v>4</v>
      </c>
      <c r="M16" s="67"/>
    </row>
    <row r="17" spans="1:13" ht="30" customHeight="1" x14ac:dyDescent="0.25">
      <c r="A17" s="282">
        <v>5825</v>
      </c>
      <c r="B17" s="116" t="s">
        <v>1537</v>
      </c>
      <c r="C17" s="3" t="s">
        <v>1538</v>
      </c>
      <c r="D17" s="4">
        <v>41918</v>
      </c>
      <c r="E17" s="68">
        <v>41956</v>
      </c>
      <c r="F17" s="5">
        <v>41946</v>
      </c>
      <c r="G17" s="3" t="s">
        <v>1539</v>
      </c>
      <c r="H17" s="39" t="s">
        <v>113</v>
      </c>
      <c r="I17" s="3" t="s">
        <v>118</v>
      </c>
      <c r="J17" s="6">
        <v>4</v>
      </c>
      <c r="K17" s="6" t="s">
        <v>211</v>
      </c>
      <c r="L17" s="93">
        <v>2.25</v>
      </c>
      <c r="M17" s="3"/>
    </row>
    <row r="18" spans="1:13" ht="30" customHeight="1" x14ac:dyDescent="0.25">
      <c r="A18" s="343">
        <v>5826</v>
      </c>
      <c r="B18" s="117" t="s">
        <v>1468</v>
      </c>
      <c r="C18" s="39" t="s">
        <v>1542</v>
      </c>
      <c r="D18" s="40">
        <v>41918</v>
      </c>
      <c r="E18" s="68">
        <v>41926</v>
      </c>
      <c r="F18" s="41"/>
      <c r="G18" s="39" t="s">
        <v>1543</v>
      </c>
      <c r="H18" s="39" t="s">
        <v>9</v>
      </c>
      <c r="I18" s="39" t="s">
        <v>120</v>
      </c>
      <c r="J18" s="42"/>
      <c r="K18" s="42"/>
      <c r="L18" s="94">
        <f>3.75+2</f>
        <v>5.75</v>
      </c>
      <c r="M18" s="39"/>
    </row>
    <row r="19" spans="1:13" ht="30" customHeight="1" x14ac:dyDescent="0.25">
      <c r="A19" s="271">
        <v>5827</v>
      </c>
      <c r="B19" s="116" t="s">
        <v>151</v>
      </c>
      <c r="C19" s="3" t="s">
        <v>906</v>
      </c>
      <c r="D19" s="4">
        <v>41919</v>
      </c>
      <c r="E19" s="68">
        <v>41927</v>
      </c>
      <c r="F19" s="5"/>
      <c r="G19" s="3" t="s">
        <v>1544</v>
      </c>
      <c r="H19" s="39" t="s">
        <v>99</v>
      </c>
      <c r="I19" s="3" t="s">
        <v>118</v>
      </c>
      <c r="J19" s="6"/>
      <c r="K19" s="6"/>
      <c r="L19" s="93">
        <v>0.5</v>
      </c>
      <c r="M19" s="3"/>
    </row>
    <row r="20" spans="1:13" ht="30" customHeight="1" x14ac:dyDescent="0.25">
      <c r="A20" s="282">
        <v>5828</v>
      </c>
      <c r="B20" s="117" t="s">
        <v>151</v>
      </c>
      <c r="C20" s="39" t="s">
        <v>906</v>
      </c>
      <c r="D20" s="40">
        <v>41919</v>
      </c>
      <c r="E20" s="68">
        <v>41927</v>
      </c>
      <c r="F20" s="41"/>
      <c r="G20" s="39" t="s">
        <v>1545</v>
      </c>
      <c r="H20" s="39" t="s">
        <v>10</v>
      </c>
      <c r="I20" s="39" t="s">
        <v>120</v>
      </c>
      <c r="J20" s="42"/>
      <c r="K20" s="42"/>
      <c r="L20" s="94">
        <v>1</v>
      </c>
      <c r="M20" s="39"/>
    </row>
    <row r="21" spans="1:13" ht="30" customHeight="1" x14ac:dyDescent="0.25">
      <c r="A21" s="343">
        <v>5829</v>
      </c>
      <c r="B21" s="117" t="s">
        <v>1546</v>
      </c>
      <c r="C21" s="39" t="s">
        <v>1547</v>
      </c>
      <c r="D21" s="40">
        <v>41919</v>
      </c>
      <c r="E21" s="59">
        <v>41957</v>
      </c>
      <c r="F21" s="41">
        <v>41947</v>
      </c>
      <c r="G21" s="39" t="s">
        <v>1548</v>
      </c>
      <c r="H21" s="39" t="s">
        <v>113</v>
      </c>
      <c r="I21" s="39" t="s">
        <v>118</v>
      </c>
      <c r="J21" s="42">
        <v>12.41</v>
      </c>
      <c r="K21" s="42" t="s">
        <v>212</v>
      </c>
      <c r="L21" s="94">
        <f>4.5+4</f>
        <v>8.5</v>
      </c>
      <c r="M21" s="39"/>
    </row>
    <row r="22" spans="1:13" ht="30" customHeight="1" x14ac:dyDescent="0.25">
      <c r="A22" s="282">
        <v>5830</v>
      </c>
      <c r="B22" s="116" t="s">
        <v>1566</v>
      </c>
      <c r="C22" s="3" t="s">
        <v>1567</v>
      </c>
      <c r="D22" s="4">
        <v>41920</v>
      </c>
      <c r="E22" s="68">
        <v>41960</v>
      </c>
      <c r="F22" s="5">
        <v>41950</v>
      </c>
      <c r="G22" s="3" t="s">
        <v>1568</v>
      </c>
      <c r="H22" s="39" t="s">
        <v>113</v>
      </c>
      <c r="I22" s="3" t="s">
        <v>118</v>
      </c>
      <c r="J22" s="6">
        <v>4.5</v>
      </c>
      <c r="K22" s="6" t="s">
        <v>211</v>
      </c>
      <c r="L22" s="93">
        <v>3</v>
      </c>
      <c r="M22" s="3"/>
    </row>
    <row r="23" spans="1:13" ht="30" customHeight="1" x14ac:dyDescent="0.25">
      <c r="A23" s="234">
        <v>5831</v>
      </c>
      <c r="B23" s="116" t="s">
        <v>1574</v>
      </c>
      <c r="C23" s="3" t="s">
        <v>1575</v>
      </c>
      <c r="D23" s="4">
        <v>41920</v>
      </c>
      <c r="E23" s="4">
        <v>41928</v>
      </c>
      <c r="F23" s="5"/>
      <c r="G23" s="3" t="s">
        <v>1576</v>
      </c>
      <c r="H23" s="39" t="s">
        <v>11</v>
      </c>
      <c r="I23" s="3" t="s">
        <v>118</v>
      </c>
      <c r="J23" s="6">
        <v>10.039999999999999</v>
      </c>
      <c r="K23" s="6" t="s">
        <v>212</v>
      </c>
      <c r="L23" s="93">
        <v>1</v>
      </c>
      <c r="M23" s="3"/>
    </row>
    <row r="24" spans="1:13" ht="30" customHeight="1" x14ac:dyDescent="0.25">
      <c r="A24" s="271">
        <v>5832</v>
      </c>
      <c r="B24" s="116" t="s">
        <v>1582</v>
      </c>
      <c r="C24" s="3" t="s">
        <v>1583</v>
      </c>
      <c r="D24" s="4">
        <v>41921</v>
      </c>
      <c r="E24" s="68">
        <v>41929</v>
      </c>
      <c r="F24" s="5"/>
      <c r="G24" s="3" t="s">
        <v>1584</v>
      </c>
      <c r="H24" s="39" t="s">
        <v>100</v>
      </c>
      <c r="I24" s="3" t="s">
        <v>120</v>
      </c>
      <c r="J24" s="6"/>
      <c r="K24" s="6"/>
      <c r="L24" s="93">
        <v>1.5</v>
      </c>
      <c r="M24" s="3"/>
    </row>
    <row r="25" spans="1:13" ht="30" customHeight="1" x14ac:dyDescent="0.25">
      <c r="A25" s="271">
        <v>5833</v>
      </c>
      <c r="B25" s="120" t="s">
        <v>1407</v>
      </c>
      <c r="C25" s="58"/>
      <c r="D25" s="59">
        <v>41921</v>
      </c>
      <c r="E25" s="4">
        <v>41960</v>
      </c>
      <c r="F25" s="60">
        <v>41950</v>
      </c>
      <c r="G25" s="58" t="s">
        <v>1577</v>
      </c>
      <c r="H25" s="58" t="s">
        <v>99</v>
      </c>
      <c r="I25" s="58" t="s">
        <v>118</v>
      </c>
      <c r="J25" s="61">
        <v>5.18</v>
      </c>
      <c r="K25" s="61" t="s">
        <v>212</v>
      </c>
      <c r="L25" s="96">
        <v>5</v>
      </c>
      <c r="M25" s="58"/>
    </row>
    <row r="26" spans="1:13" ht="30" customHeight="1" x14ac:dyDescent="0.25">
      <c r="A26" s="271">
        <v>5834</v>
      </c>
      <c r="B26" s="204" t="s">
        <v>1578</v>
      </c>
      <c r="C26" s="205" t="s">
        <v>1579</v>
      </c>
      <c r="D26" s="206">
        <v>41921</v>
      </c>
      <c r="E26" s="206">
        <v>41929</v>
      </c>
      <c r="F26" s="207"/>
      <c r="G26" s="205" t="s">
        <v>1580</v>
      </c>
      <c r="H26" s="205" t="s">
        <v>100</v>
      </c>
      <c r="I26" s="205" t="s">
        <v>118</v>
      </c>
      <c r="J26" s="208">
        <v>5.68</v>
      </c>
      <c r="K26" s="208" t="s">
        <v>211</v>
      </c>
      <c r="L26" s="209">
        <v>3.5</v>
      </c>
      <c r="M26" s="205"/>
    </row>
    <row r="27" spans="1:13" ht="30" customHeight="1" x14ac:dyDescent="0.25">
      <c r="A27" s="282">
        <v>5835</v>
      </c>
      <c r="B27" s="204" t="s">
        <v>1493</v>
      </c>
      <c r="C27" s="205" t="s">
        <v>1871</v>
      </c>
      <c r="D27" s="206">
        <v>41921</v>
      </c>
      <c r="E27" s="206">
        <v>41929</v>
      </c>
      <c r="F27" s="207"/>
      <c r="G27" s="205" t="s">
        <v>1581</v>
      </c>
      <c r="H27" s="205" t="s">
        <v>107</v>
      </c>
      <c r="I27" s="205" t="s">
        <v>116</v>
      </c>
      <c r="J27" s="208"/>
      <c r="K27" s="208"/>
      <c r="L27" s="209"/>
      <c r="M27" s="205"/>
    </row>
    <row r="28" spans="1:13" ht="30" customHeight="1" x14ac:dyDescent="0.25">
      <c r="A28" s="282">
        <v>5836</v>
      </c>
      <c r="B28" s="204" t="s">
        <v>1592</v>
      </c>
      <c r="C28" s="205"/>
      <c r="D28" s="206">
        <v>41921</v>
      </c>
      <c r="E28" s="206">
        <v>41960</v>
      </c>
      <c r="F28" s="207">
        <v>41949</v>
      </c>
      <c r="G28" s="205" t="s">
        <v>1589</v>
      </c>
      <c r="H28" s="205" t="s">
        <v>99</v>
      </c>
      <c r="I28" s="205" t="s">
        <v>118</v>
      </c>
      <c r="J28" s="208">
        <v>5.68</v>
      </c>
      <c r="K28" s="208" t="s">
        <v>212</v>
      </c>
      <c r="L28" s="209">
        <v>0.5</v>
      </c>
      <c r="M28" s="205"/>
    </row>
    <row r="29" spans="1:13" ht="30" customHeight="1" x14ac:dyDescent="0.25">
      <c r="A29" s="282">
        <v>5837</v>
      </c>
      <c r="B29" s="204" t="s">
        <v>1591</v>
      </c>
      <c r="C29" s="205" t="s">
        <v>1590</v>
      </c>
      <c r="D29" s="206">
        <v>41922</v>
      </c>
      <c r="E29" s="206">
        <v>41932</v>
      </c>
      <c r="F29" s="207"/>
      <c r="G29" s="205" t="s">
        <v>1593</v>
      </c>
      <c r="H29" s="205" t="s">
        <v>101</v>
      </c>
      <c r="I29" s="205" t="s">
        <v>116</v>
      </c>
      <c r="J29" s="208">
        <v>2.57</v>
      </c>
      <c r="K29" s="208" t="s">
        <v>211</v>
      </c>
      <c r="L29" s="209">
        <v>1</v>
      </c>
      <c r="M29" s="205"/>
    </row>
    <row r="30" spans="1:13" ht="30" customHeight="1" x14ac:dyDescent="0.25">
      <c r="A30" s="271">
        <v>5838</v>
      </c>
      <c r="B30" s="204" t="s">
        <v>1477</v>
      </c>
      <c r="C30" s="205"/>
      <c r="D30" s="206">
        <v>41922</v>
      </c>
      <c r="E30" s="206" t="s">
        <v>1594</v>
      </c>
      <c r="F30" s="207"/>
      <c r="G30" s="205" t="s">
        <v>1595</v>
      </c>
      <c r="H30" s="205" t="s">
        <v>99</v>
      </c>
      <c r="I30" s="205" t="s">
        <v>118</v>
      </c>
      <c r="J30" s="208">
        <v>6.18</v>
      </c>
      <c r="K30" s="208" t="s">
        <v>212</v>
      </c>
      <c r="L30" s="209">
        <v>2</v>
      </c>
      <c r="M30" s="205">
        <v>0.25</v>
      </c>
    </row>
    <row r="31" spans="1:13" ht="30" customHeight="1" x14ac:dyDescent="0.25">
      <c r="A31" s="282">
        <v>5839</v>
      </c>
      <c r="B31" s="204" t="s">
        <v>40</v>
      </c>
      <c r="C31" s="205" t="s">
        <v>44</v>
      </c>
      <c r="D31" s="206">
        <v>41926</v>
      </c>
      <c r="E31" s="206">
        <v>41933</v>
      </c>
      <c r="F31" s="207"/>
      <c r="G31" s="205" t="s">
        <v>1597</v>
      </c>
      <c r="H31" s="205" t="s">
        <v>11</v>
      </c>
      <c r="I31" s="205" t="s">
        <v>120</v>
      </c>
      <c r="J31" s="208"/>
      <c r="K31" s="208"/>
      <c r="L31" s="209">
        <v>0.5</v>
      </c>
      <c r="M31" s="205"/>
    </row>
    <row r="32" spans="1:13" ht="30" customHeight="1" x14ac:dyDescent="0.25">
      <c r="A32" s="282">
        <v>5840</v>
      </c>
      <c r="B32" s="204" t="s">
        <v>40</v>
      </c>
      <c r="C32" s="205" t="s">
        <v>44</v>
      </c>
      <c r="D32" s="206">
        <v>41926</v>
      </c>
      <c r="E32" s="206">
        <v>41933</v>
      </c>
      <c r="F32" s="207"/>
      <c r="G32" s="205" t="s">
        <v>1598</v>
      </c>
      <c r="H32" s="205" t="s">
        <v>11</v>
      </c>
      <c r="I32" s="205" t="s">
        <v>116</v>
      </c>
      <c r="J32" s="208"/>
      <c r="K32" s="208"/>
      <c r="L32" s="209">
        <v>1</v>
      </c>
      <c r="M32" s="205"/>
    </row>
    <row r="33" spans="1:40" ht="30" customHeight="1" x14ac:dyDescent="0.25">
      <c r="A33" s="282">
        <v>5841</v>
      </c>
      <c r="B33" s="204" t="s">
        <v>40</v>
      </c>
      <c r="C33" s="205" t="s">
        <v>44</v>
      </c>
      <c r="D33" s="206">
        <v>41926</v>
      </c>
      <c r="E33" s="206">
        <v>41933</v>
      </c>
      <c r="F33" s="207"/>
      <c r="G33" s="345" t="s">
        <v>1603</v>
      </c>
      <c r="H33" s="205" t="s">
        <v>11</v>
      </c>
      <c r="I33" s="205" t="s">
        <v>116</v>
      </c>
      <c r="J33" s="208">
        <v>4.25</v>
      </c>
      <c r="K33" s="208" t="s">
        <v>211</v>
      </c>
      <c r="L33" s="209">
        <v>1</v>
      </c>
      <c r="M33" s="205"/>
    </row>
    <row r="34" spans="1:40" ht="30" customHeight="1" x14ac:dyDescent="0.25">
      <c r="A34" s="271">
        <v>5842</v>
      </c>
      <c r="B34" s="204" t="s">
        <v>236</v>
      </c>
      <c r="C34" s="205"/>
      <c r="D34" s="206">
        <v>41926</v>
      </c>
      <c r="E34" s="206">
        <v>41933</v>
      </c>
      <c r="F34" s="207"/>
      <c r="G34" s="205" t="s">
        <v>1596</v>
      </c>
      <c r="H34" s="205" t="s">
        <v>99</v>
      </c>
      <c r="I34" s="205" t="s">
        <v>116</v>
      </c>
      <c r="J34" s="208"/>
      <c r="K34" s="208"/>
      <c r="L34" s="209">
        <v>2</v>
      </c>
      <c r="M34" s="205"/>
    </row>
    <row r="35" spans="1:40" s="332" customFormat="1" ht="30" customHeight="1" x14ac:dyDescent="0.25">
      <c r="A35" s="343">
        <v>5843</v>
      </c>
      <c r="B35" s="204" t="s">
        <v>1607</v>
      </c>
      <c r="C35" s="205"/>
      <c r="D35" s="206">
        <v>41926</v>
      </c>
      <c r="E35" s="206">
        <v>41933</v>
      </c>
      <c r="F35" s="207"/>
      <c r="G35" s="205" t="s">
        <v>1608</v>
      </c>
      <c r="H35" s="205" t="s">
        <v>927</v>
      </c>
      <c r="I35" s="205" t="s">
        <v>119</v>
      </c>
      <c r="J35" s="208"/>
      <c r="K35" s="208"/>
      <c r="L35" s="209">
        <f>0.25+2</f>
        <v>2.25</v>
      </c>
      <c r="M35" s="205"/>
      <c r="N35" s="346"/>
      <c r="O35" s="346"/>
      <c r="P35" s="346"/>
      <c r="Q35" s="346"/>
      <c r="R35" s="346"/>
      <c r="S35" s="346"/>
      <c r="T35" s="346"/>
      <c r="U35" s="346"/>
      <c r="V35" s="346"/>
      <c r="W35" s="346"/>
      <c r="X35" s="346"/>
      <c r="Y35" s="346"/>
      <c r="Z35" s="346"/>
      <c r="AA35" s="346"/>
      <c r="AB35" s="346"/>
      <c r="AC35" s="346"/>
      <c r="AD35" s="346"/>
      <c r="AE35" s="346"/>
      <c r="AF35" s="346"/>
      <c r="AG35" s="346"/>
      <c r="AH35" s="346"/>
      <c r="AI35" s="346"/>
      <c r="AJ35" s="346"/>
      <c r="AK35" s="346"/>
      <c r="AL35" s="346"/>
      <c r="AM35" s="346"/>
      <c r="AN35" s="346"/>
    </row>
    <row r="36" spans="1:40" ht="30" customHeight="1" x14ac:dyDescent="0.25">
      <c r="A36" s="343">
        <v>5844</v>
      </c>
      <c r="B36" s="204" t="s">
        <v>786</v>
      </c>
      <c r="C36" s="205" t="s">
        <v>842</v>
      </c>
      <c r="D36" s="206">
        <v>41927</v>
      </c>
      <c r="E36" s="206">
        <v>41934</v>
      </c>
      <c r="F36" s="207"/>
      <c r="G36" s="205" t="s">
        <v>1609</v>
      </c>
      <c r="H36" s="205" t="s">
        <v>113</v>
      </c>
      <c r="I36" s="205" t="s">
        <v>117</v>
      </c>
      <c r="J36" s="208"/>
      <c r="K36" s="208"/>
      <c r="L36" s="209">
        <f>0+1</f>
        <v>1</v>
      </c>
      <c r="M36" s="205"/>
    </row>
    <row r="37" spans="1:40" ht="30" customHeight="1" x14ac:dyDescent="0.25">
      <c r="A37" s="282">
        <v>5845</v>
      </c>
      <c r="B37" s="204" t="s">
        <v>1612</v>
      </c>
      <c r="C37" s="205" t="s">
        <v>1610</v>
      </c>
      <c r="D37" s="206">
        <v>41927</v>
      </c>
      <c r="E37" s="206">
        <v>41934</v>
      </c>
      <c r="F37" s="207"/>
      <c r="G37" s="205" t="s">
        <v>1611</v>
      </c>
      <c r="H37" s="205" t="s">
        <v>11</v>
      </c>
      <c r="I37" s="205" t="s">
        <v>116</v>
      </c>
      <c r="J37" s="208" t="s">
        <v>1671</v>
      </c>
      <c r="K37" s="208"/>
      <c r="L37" s="209">
        <v>0.75</v>
      </c>
      <c r="M37" s="205">
        <v>0</v>
      </c>
    </row>
    <row r="38" spans="1:40" ht="30" customHeight="1" x14ac:dyDescent="0.25">
      <c r="A38" s="271">
        <v>5846</v>
      </c>
      <c r="B38" s="204" t="s">
        <v>1613</v>
      </c>
      <c r="C38" s="205" t="s">
        <v>1872</v>
      </c>
      <c r="D38" s="206">
        <v>41927</v>
      </c>
      <c r="E38" s="206">
        <v>41934</v>
      </c>
      <c r="F38" s="207"/>
      <c r="G38" s="205" t="s">
        <v>1614</v>
      </c>
      <c r="H38" s="205" t="s">
        <v>99</v>
      </c>
      <c r="I38" s="205" t="s">
        <v>118</v>
      </c>
      <c r="J38" s="208">
        <v>1.19</v>
      </c>
      <c r="K38" s="208" t="s">
        <v>211</v>
      </c>
      <c r="L38" s="209">
        <v>2</v>
      </c>
      <c r="M38" s="205">
        <v>1</v>
      </c>
    </row>
    <row r="39" spans="1:40" ht="30" customHeight="1" x14ac:dyDescent="0.25">
      <c r="A39" s="271">
        <v>5847</v>
      </c>
      <c r="B39" s="204" t="s">
        <v>195</v>
      </c>
      <c r="C39" s="205" t="s">
        <v>734</v>
      </c>
      <c r="D39" s="206">
        <v>41927</v>
      </c>
      <c r="E39" s="206">
        <v>41934</v>
      </c>
      <c r="F39" s="207"/>
      <c r="G39" s="205" t="s">
        <v>1615</v>
      </c>
      <c r="H39" s="205" t="s">
        <v>113</v>
      </c>
      <c r="I39" s="205" t="s">
        <v>116</v>
      </c>
      <c r="J39" s="208"/>
      <c r="K39" s="208"/>
      <c r="L39" s="209">
        <v>3</v>
      </c>
      <c r="M39" s="205"/>
    </row>
    <row r="40" spans="1:40" ht="30" customHeight="1" x14ac:dyDescent="0.25">
      <c r="A40" s="343">
        <v>5848</v>
      </c>
      <c r="B40" s="204" t="s">
        <v>1525</v>
      </c>
      <c r="C40" s="205" t="s">
        <v>1616</v>
      </c>
      <c r="D40" s="206">
        <v>41927</v>
      </c>
      <c r="E40" s="206">
        <v>41964</v>
      </c>
      <c r="F40" s="207">
        <v>41954</v>
      </c>
      <c r="G40" s="205" t="s">
        <v>1617</v>
      </c>
      <c r="H40" s="205" t="s">
        <v>9</v>
      </c>
      <c r="I40" s="205" t="s">
        <v>116</v>
      </c>
      <c r="J40" s="208">
        <v>18.04</v>
      </c>
      <c r="K40" s="208" t="s">
        <v>211</v>
      </c>
      <c r="L40" s="209"/>
      <c r="M40" s="205"/>
    </row>
    <row r="41" spans="1:40" ht="30" customHeight="1" x14ac:dyDescent="0.25">
      <c r="A41" s="343">
        <v>5849</v>
      </c>
      <c r="B41" s="204" t="s">
        <v>1618</v>
      </c>
      <c r="C41" s="205" t="s">
        <v>1619</v>
      </c>
      <c r="D41" s="206">
        <v>41928</v>
      </c>
      <c r="E41" s="206">
        <v>41935</v>
      </c>
      <c r="F41" s="207"/>
      <c r="G41" s="205" t="s">
        <v>1620</v>
      </c>
      <c r="H41" s="205" t="s">
        <v>9</v>
      </c>
      <c r="I41" s="205" t="s">
        <v>120</v>
      </c>
      <c r="J41" s="208"/>
      <c r="K41" s="208"/>
      <c r="L41" s="209">
        <f>0+1</f>
        <v>1</v>
      </c>
      <c r="M41" s="205"/>
    </row>
    <row r="42" spans="1:40" ht="30" customHeight="1" x14ac:dyDescent="0.25">
      <c r="A42" s="343">
        <v>5850</v>
      </c>
      <c r="B42" s="204" t="s">
        <v>1393</v>
      </c>
      <c r="C42" s="205"/>
      <c r="D42" s="206">
        <v>41928</v>
      </c>
      <c r="E42" s="206">
        <v>41935</v>
      </c>
      <c r="F42" s="207"/>
      <c r="G42" s="205" t="s">
        <v>1621</v>
      </c>
      <c r="H42" s="205"/>
      <c r="I42" s="205" t="s">
        <v>120</v>
      </c>
      <c r="J42" s="208"/>
      <c r="K42" s="208"/>
      <c r="L42" s="209">
        <f>0+1</f>
        <v>1</v>
      </c>
      <c r="M42" s="205"/>
    </row>
    <row r="43" spans="1:40" ht="30" customHeight="1" x14ac:dyDescent="0.25">
      <c r="A43" s="282">
        <v>5851</v>
      </c>
      <c r="B43" s="204" t="s">
        <v>318</v>
      </c>
      <c r="C43" s="205" t="s">
        <v>1873</v>
      </c>
      <c r="D43" s="206">
        <v>41928</v>
      </c>
      <c r="E43" s="206">
        <v>41935</v>
      </c>
      <c r="F43" s="207"/>
      <c r="G43" s="205" t="s">
        <v>1589</v>
      </c>
      <c r="H43" s="205" t="s">
        <v>101</v>
      </c>
      <c r="I43" s="205" t="s">
        <v>116</v>
      </c>
      <c r="J43" s="208"/>
      <c r="K43" s="208"/>
      <c r="L43" s="209">
        <v>0.25</v>
      </c>
      <c r="M43" s="205" t="s">
        <v>1671</v>
      </c>
    </row>
    <row r="44" spans="1:40" ht="30" customHeight="1" x14ac:dyDescent="0.25">
      <c r="A44" s="271">
        <v>5852</v>
      </c>
      <c r="B44" s="204" t="s">
        <v>1622</v>
      </c>
      <c r="C44" s="205"/>
      <c r="D44" s="206">
        <v>41928</v>
      </c>
      <c r="E44" s="206">
        <v>41965</v>
      </c>
      <c r="F44" s="207">
        <v>41955</v>
      </c>
      <c r="G44" s="205" t="s">
        <v>1623</v>
      </c>
      <c r="H44" s="205" t="s">
        <v>98</v>
      </c>
      <c r="I44" s="205" t="s">
        <v>117</v>
      </c>
      <c r="J44" s="208"/>
      <c r="K44" s="208"/>
      <c r="L44" s="209">
        <v>4</v>
      </c>
      <c r="M44" s="205"/>
    </row>
    <row r="45" spans="1:40" ht="30" customHeight="1" x14ac:dyDescent="0.25">
      <c r="A45" s="343">
        <v>5853</v>
      </c>
      <c r="B45" s="204" t="s">
        <v>1281</v>
      </c>
      <c r="C45" s="205"/>
      <c r="D45" s="206">
        <v>41927</v>
      </c>
      <c r="E45" s="206">
        <v>41934</v>
      </c>
      <c r="F45" s="207"/>
      <c r="G45" s="205" t="s">
        <v>1624</v>
      </c>
      <c r="H45" s="205"/>
      <c r="I45" s="205" t="s">
        <v>117</v>
      </c>
      <c r="J45" s="208"/>
      <c r="K45" s="208"/>
      <c r="L45" s="209">
        <f>0+1</f>
        <v>1</v>
      </c>
      <c r="M45" s="205"/>
    </row>
    <row r="46" spans="1:40" ht="30" customHeight="1" x14ac:dyDescent="0.25">
      <c r="A46" s="271">
        <v>5854</v>
      </c>
      <c r="B46" s="204" t="s">
        <v>1625</v>
      </c>
      <c r="C46" s="205" t="s">
        <v>1874</v>
      </c>
      <c r="D46" s="206">
        <v>41928</v>
      </c>
      <c r="E46" s="206">
        <v>41965</v>
      </c>
      <c r="F46" s="207">
        <v>41955</v>
      </c>
      <c r="G46" s="205" t="s">
        <v>1626</v>
      </c>
      <c r="H46" s="205" t="s">
        <v>98</v>
      </c>
      <c r="I46" s="205" t="s">
        <v>116</v>
      </c>
      <c r="J46" s="208">
        <v>57.35</v>
      </c>
      <c r="K46" s="208" t="s">
        <v>211</v>
      </c>
      <c r="L46" s="209">
        <v>2.5</v>
      </c>
      <c r="M46" s="205"/>
    </row>
    <row r="47" spans="1:40" ht="30" customHeight="1" x14ac:dyDescent="0.25">
      <c r="A47" s="343">
        <v>5855</v>
      </c>
      <c r="B47" s="204" t="s">
        <v>1630</v>
      </c>
      <c r="C47" s="205" t="s">
        <v>1433</v>
      </c>
      <c r="D47" s="206">
        <v>41929</v>
      </c>
      <c r="E47" s="206">
        <v>41936</v>
      </c>
      <c r="F47" s="207"/>
      <c r="G47" s="205" t="s">
        <v>1631</v>
      </c>
      <c r="H47" s="205" t="s">
        <v>100</v>
      </c>
      <c r="I47" s="205" t="s">
        <v>120</v>
      </c>
      <c r="J47" s="208"/>
      <c r="K47" s="208"/>
      <c r="L47" s="209">
        <f>0+1</f>
        <v>1</v>
      </c>
      <c r="M47" s="205"/>
    </row>
    <row r="48" spans="1:40" ht="30" customHeight="1" x14ac:dyDescent="0.25">
      <c r="A48" s="282">
        <v>5856</v>
      </c>
      <c r="B48" s="204" t="s">
        <v>1633</v>
      </c>
      <c r="C48" s="205"/>
      <c r="D48" s="206">
        <v>41932</v>
      </c>
      <c r="E48" s="206">
        <v>41969</v>
      </c>
      <c r="F48" s="207">
        <v>41960</v>
      </c>
      <c r="G48" s="205" t="s">
        <v>1634</v>
      </c>
      <c r="H48" s="205" t="s">
        <v>12</v>
      </c>
      <c r="I48" s="205" t="s">
        <v>117</v>
      </c>
      <c r="J48" s="208"/>
      <c r="K48" s="208"/>
      <c r="L48" s="209">
        <f>9+0.75</f>
        <v>9.75</v>
      </c>
      <c r="M48" s="205" t="s">
        <v>1671</v>
      </c>
    </row>
    <row r="49" spans="1:13" ht="30" customHeight="1" x14ac:dyDescent="0.25">
      <c r="A49" s="271">
        <v>5857</v>
      </c>
      <c r="B49" s="204" t="s">
        <v>1389</v>
      </c>
      <c r="C49" s="205"/>
      <c r="D49" s="206">
        <v>41933</v>
      </c>
      <c r="E49" s="206">
        <v>41940</v>
      </c>
      <c r="F49" s="207"/>
      <c r="G49" s="205" t="s">
        <v>1635</v>
      </c>
      <c r="H49" s="205" t="s">
        <v>100</v>
      </c>
      <c r="I49" s="205" t="s">
        <v>120</v>
      </c>
      <c r="J49" s="208"/>
      <c r="K49" s="208"/>
      <c r="L49" s="209">
        <v>1.5</v>
      </c>
      <c r="M49" s="205"/>
    </row>
    <row r="50" spans="1:13" ht="30" customHeight="1" x14ac:dyDescent="0.25">
      <c r="A50" s="282">
        <v>5858</v>
      </c>
      <c r="B50" s="204" t="s">
        <v>1636</v>
      </c>
      <c r="C50" s="205"/>
      <c r="D50" s="206">
        <v>41932</v>
      </c>
      <c r="E50" s="206">
        <v>41939</v>
      </c>
      <c r="F50" s="207"/>
      <c r="G50" s="205" t="s">
        <v>1656</v>
      </c>
      <c r="H50" s="205" t="s">
        <v>927</v>
      </c>
      <c r="I50" s="205" t="s">
        <v>117</v>
      </c>
      <c r="J50" s="208"/>
      <c r="K50" s="208"/>
      <c r="L50" s="209">
        <v>0.25</v>
      </c>
      <c r="M50" s="205" t="s">
        <v>1671</v>
      </c>
    </row>
    <row r="51" spans="1:13" ht="30" customHeight="1" x14ac:dyDescent="0.25">
      <c r="A51" s="343">
        <v>5859</v>
      </c>
      <c r="B51" s="116" t="s">
        <v>1637</v>
      </c>
      <c r="C51" s="3" t="s">
        <v>1652</v>
      </c>
      <c r="D51" s="4">
        <v>41933</v>
      </c>
      <c r="E51" s="4">
        <v>41974</v>
      </c>
      <c r="F51" s="5">
        <v>41964</v>
      </c>
      <c r="G51" s="3" t="s">
        <v>1638</v>
      </c>
      <c r="H51" s="39" t="s">
        <v>9</v>
      </c>
      <c r="I51" s="3" t="s">
        <v>117</v>
      </c>
      <c r="J51" s="6">
        <v>1299</v>
      </c>
      <c r="K51" s="6" t="s">
        <v>212</v>
      </c>
      <c r="L51" s="93"/>
      <c r="M51" s="3"/>
    </row>
    <row r="52" spans="1:13" ht="30" customHeight="1" x14ac:dyDescent="0.25">
      <c r="A52" s="343">
        <v>5860</v>
      </c>
      <c r="B52" s="116" t="s">
        <v>1642</v>
      </c>
      <c r="C52" s="3"/>
      <c r="D52" s="4">
        <v>41933</v>
      </c>
      <c r="E52" s="4">
        <v>41940</v>
      </c>
      <c r="F52" s="5"/>
      <c r="G52" s="3" t="s">
        <v>1643</v>
      </c>
      <c r="H52" s="39" t="s">
        <v>9</v>
      </c>
      <c r="I52" s="3" t="s">
        <v>120</v>
      </c>
      <c r="J52" s="6"/>
      <c r="K52" s="6"/>
      <c r="L52" s="93">
        <f>0.25+1</f>
        <v>1.25</v>
      </c>
      <c r="M52" s="3"/>
    </row>
    <row r="53" spans="1:13" ht="30" customHeight="1" x14ac:dyDescent="0.25">
      <c r="A53" s="343">
        <v>5861</v>
      </c>
      <c r="B53" s="116" t="s">
        <v>1644</v>
      </c>
      <c r="C53" s="3" t="s">
        <v>1646</v>
      </c>
      <c r="D53" s="4">
        <v>41934</v>
      </c>
      <c r="E53" s="4">
        <v>41941</v>
      </c>
      <c r="F53" s="5"/>
      <c r="G53" s="3" t="s">
        <v>1645</v>
      </c>
      <c r="H53" s="39" t="s">
        <v>9</v>
      </c>
      <c r="I53" s="3" t="s">
        <v>120</v>
      </c>
      <c r="J53" s="6"/>
      <c r="K53" s="6"/>
      <c r="L53" s="93">
        <f>0+1</f>
        <v>1</v>
      </c>
      <c r="M53" s="3"/>
    </row>
    <row r="54" spans="1:13" ht="30" customHeight="1" x14ac:dyDescent="0.25">
      <c r="A54" s="282">
        <v>5862</v>
      </c>
      <c r="B54" s="116" t="s">
        <v>1633</v>
      </c>
      <c r="C54" s="3"/>
      <c r="D54" s="4">
        <v>41934</v>
      </c>
      <c r="E54" s="4">
        <v>41974</v>
      </c>
      <c r="F54" s="5">
        <v>41964</v>
      </c>
      <c r="G54" s="3" t="s">
        <v>1761</v>
      </c>
      <c r="H54" s="39" t="s">
        <v>12</v>
      </c>
      <c r="I54" s="3" t="s">
        <v>118</v>
      </c>
      <c r="J54" s="6">
        <v>20.62</v>
      </c>
      <c r="K54" s="6" t="s">
        <v>211</v>
      </c>
      <c r="L54" s="93"/>
      <c r="M54" s="3"/>
    </row>
    <row r="55" spans="1:13" ht="30" customHeight="1" x14ac:dyDescent="0.25">
      <c r="A55" s="282">
        <v>5863</v>
      </c>
      <c r="B55" s="116" t="s">
        <v>1648</v>
      </c>
      <c r="C55" s="3"/>
      <c r="D55" s="4">
        <v>41932</v>
      </c>
      <c r="E55" s="4">
        <v>41939</v>
      </c>
      <c r="F55" s="5"/>
      <c r="G55" s="3" t="s">
        <v>1647</v>
      </c>
      <c r="H55" s="39" t="s">
        <v>927</v>
      </c>
      <c r="I55" s="3" t="s">
        <v>120</v>
      </c>
      <c r="J55" s="6"/>
      <c r="K55" s="6"/>
      <c r="L55" s="93">
        <v>0.75</v>
      </c>
      <c r="M55" s="3">
        <v>0.75</v>
      </c>
    </row>
    <row r="56" spans="1:13" ht="30" customHeight="1" x14ac:dyDescent="0.25">
      <c r="A56" s="343">
        <v>5864</v>
      </c>
      <c r="B56" s="116" t="s">
        <v>1649</v>
      </c>
      <c r="C56" s="347" t="s">
        <v>1650</v>
      </c>
      <c r="D56" s="4">
        <v>41935</v>
      </c>
      <c r="E56" s="4">
        <v>41974</v>
      </c>
      <c r="F56" s="5">
        <v>41964</v>
      </c>
      <c r="G56" s="3" t="s">
        <v>1651</v>
      </c>
      <c r="H56" s="39" t="s">
        <v>99</v>
      </c>
      <c r="I56" s="3" t="s">
        <v>116</v>
      </c>
      <c r="J56" s="6"/>
      <c r="K56" s="6"/>
      <c r="L56" s="93"/>
      <c r="M56" s="3"/>
    </row>
    <row r="57" spans="1:13" ht="30" customHeight="1" x14ac:dyDescent="0.25">
      <c r="A57" s="377">
        <v>5865</v>
      </c>
      <c r="B57" s="116" t="s">
        <v>1653</v>
      </c>
      <c r="C57" s="3" t="s">
        <v>1654</v>
      </c>
      <c r="D57" s="4">
        <v>41935</v>
      </c>
      <c r="E57" s="4">
        <v>41974</v>
      </c>
      <c r="F57" s="5">
        <v>41964</v>
      </c>
      <c r="G57" s="3" t="s">
        <v>1655</v>
      </c>
      <c r="H57" s="39" t="s">
        <v>12</v>
      </c>
      <c r="I57" s="3" t="s">
        <v>118</v>
      </c>
      <c r="J57" s="6">
        <v>10.220000000000001</v>
      </c>
      <c r="K57" s="6" t="s">
        <v>211</v>
      </c>
      <c r="L57" s="93"/>
      <c r="M57" s="3"/>
    </row>
    <row r="58" spans="1:13" ht="30" customHeight="1" x14ac:dyDescent="0.25">
      <c r="A58" s="271">
        <v>5866</v>
      </c>
      <c r="B58" s="116" t="s">
        <v>1659</v>
      </c>
      <c r="C58" s="3" t="s">
        <v>1658</v>
      </c>
      <c r="D58" s="4">
        <v>41935</v>
      </c>
      <c r="E58" s="4">
        <v>41942</v>
      </c>
      <c r="F58" s="5"/>
      <c r="G58" s="3" t="s">
        <v>1657</v>
      </c>
      <c r="H58" s="39" t="s">
        <v>99</v>
      </c>
      <c r="I58" s="3" t="s">
        <v>118</v>
      </c>
      <c r="J58" s="6">
        <v>27.7</v>
      </c>
      <c r="K58" s="6" t="s">
        <v>211</v>
      </c>
      <c r="L58" s="93">
        <v>1.25</v>
      </c>
      <c r="M58" s="3">
        <v>1.25</v>
      </c>
    </row>
    <row r="59" spans="1:13" ht="30" customHeight="1" x14ac:dyDescent="0.25">
      <c r="A59" s="234">
        <v>5867</v>
      </c>
      <c r="B59" s="116" t="s">
        <v>1660</v>
      </c>
      <c r="C59" s="347" t="s">
        <v>1661</v>
      </c>
      <c r="D59" s="4">
        <v>41936</v>
      </c>
      <c r="E59" s="4">
        <v>41943</v>
      </c>
      <c r="F59" s="5"/>
      <c r="G59" s="3" t="s">
        <v>1662</v>
      </c>
      <c r="H59" s="39"/>
      <c r="I59" s="3" t="s">
        <v>118</v>
      </c>
      <c r="J59" s="6">
        <v>10.039999999999999</v>
      </c>
      <c r="K59" s="6" t="s">
        <v>212</v>
      </c>
      <c r="L59" s="93"/>
      <c r="M59" s="3"/>
    </row>
    <row r="60" spans="1:13" ht="30" customHeight="1" x14ac:dyDescent="0.25">
      <c r="A60" s="271">
        <v>5868</v>
      </c>
      <c r="B60" s="371" t="s">
        <v>1663</v>
      </c>
      <c r="C60" s="3" t="s">
        <v>1664</v>
      </c>
      <c r="D60" s="4">
        <v>41936</v>
      </c>
      <c r="E60" s="4">
        <v>41974</v>
      </c>
      <c r="F60" s="5">
        <v>41964</v>
      </c>
      <c r="G60" s="3" t="s">
        <v>1665</v>
      </c>
      <c r="H60" s="39" t="s">
        <v>100</v>
      </c>
      <c r="I60" s="3" t="s">
        <v>120</v>
      </c>
      <c r="J60" s="6"/>
      <c r="K60" s="6"/>
      <c r="L60" s="93">
        <v>5.5</v>
      </c>
      <c r="M60" s="3"/>
    </row>
    <row r="61" spans="1:13" ht="30" customHeight="1" x14ac:dyDescent="0.25">
      <c r="A61" s="234">
        <v>5869</v>
      </c>
      <c r="B61" s="116" t="s">
        <v>1404</v>
      </c>
      <c r="C61" s="3"/>
      <c r="D61" s="4">
        <v>41935</v>
      </c>
      <c r="E61" s="4">
        <v>41942</v>
      </c>
      <c r="F61" s="5"/>
      <c r="G61" s="3" t="s">
        <v>1666</v>
      </c>
      <c r="H61" s="39" t="s">
        <v>9</v>
      </c>
      <c r="I61" s="3" t="s">
        <v>120</v>
      </c>
      <c r="J61" s="6" t="s">
        <v>1671</v>
      </c>
      <c r="K61" s="6"/>
      <c r="L61" s="93">
        <v>0.75</v>
      </c>
      <c r="M61" s="3"/>
    </row>
    <row r="62" spans="1:13" ht="30" customHeight="1" x14ac:dyDescent="0.25">
      <c r="A62" s="233">
        <v>5870</v>
      </c>
      <c r="B62" s="224" t="s">
        <v>1667</v>
      </c>
      <c r="C62" s="3"/>
      <c r="D62" s="4">
        <v>41939</v>
      </c>
      <c r="E62" s="4">
        <v>41946</v>
      </c>
      <c r="F62" s="5"/>
      <c r="G62" s="3" t="s">
        <v>1668</v>
      </c>
      <c r="H62" s="39" t="s">
        <v>97</v>
      </c>
      <c r="I62" s="3" t="s">
        <v>116</v>
      </c>
      <c r="J62" s="6">
        <v>33.200000000000003</v>
      </c>
      <c r="K62" s="6" t="s">
        <v>211</v>
      </c>
      <c r="L62" s="93">
        <f>0.25+3</f>
        <v>3.25</v>
      </c>
      <c r="M62" s="3"/>
    </row>
    <row r="63" spans="1:13" ht="30" customHeight="1" x14ac:dyDescent="0.25">
      <c r="A63" s="282">
        <v>5871</v>
      </c>
      <c r="B63" s="224" t="s">
        <v>1402</v>
      </c>
      <c r="C63" s="3"/>
      <c r="D63" s="4">
        <v>41939</v>
      </c>
      <c r="E63" s="4">
        <v>41946</v>
      </c>
      <c r="F63" s="5"/>
      <c r="G63" s="3" t="s">
        <v>1647</v>
      </c>
      <c r="H63" s="39" t="s">
        <v>927</v>
      </c>
      <c r="I63" s="3" t="s">
        <v>117</v>
      </c>
      <c r="J63" s="6"/>
      <c r="K63" s="6"/>
      <c r="L63" s="93">
        <v>1</v>
      </c>
      <c r="M63" s="3">
        <v>1</v>
      </c>
    </row>
    <row r="64" spans="1:13" ht="30" customHeight="1" x14ac:dyDescent="0.25">
      <c r="A64" s="234">
        <v>5872</v>
      </c>
      <c r="B64" s="116" t="s">
        <v>1389</v>
      </c>
      <c r="C64" s="3"/>
      <c r="D64" s="4">
        <v>41933</v>
      </c>
      <c r="E64" s="4">
        <v>41940</v>
      </c>
      <c r="F64" s="5"/>
      <c r="G64" s="3" t="s">
        <v>1669</v>
      </c>
      <c r="H64" s="39" t="s">
        <v>46</v>
      </c>
      <c r="I64" s="3" t="s">
        <v>116</v>
      </c>
      <c r="J64" s="6">
        <v>4.5</v>
      </c>
      <c r="K64" s="6" t="s">
        <v>212</v>
      </c>
      <c r="L64" s="93">
        <v>0.5</v>
      </c>
      <c r="M64" s="3"/>
    </row>
    <row r="65" spans="1:13" ht="30" customHeight="1" x14ac:dyDescent="0.25">
      <c r="A65" s="233">
        <v>5873</v>
      </c>
      <c r="B65" s="116" t="s">
        <v>574</v>
      </c>
      <c r="C65" s="4" t="s">
        <v>1433</v>
      </c>
      <c r="D65" s="4">
        <v>41941</v>
      </c>
      <c r="E65" s="5">
        <v>41948</v>
      </c>
      <c r="F65" s="4"/>
      <c r="G65" s="259" t="s">
        <v>1670</v>
      </c>
      <c r="H65" s="3" t="s">
        <v>11</v>
      </c>
      <c r="I65" s="6" t="s">
        <v>120</v>
      </c>
      <c r="J65" s="6"/>
      <c r="K65" s="3"/>
      <c r="L65" s="93">
        <f>1+1</f>
        <v>2</v>
      </c>
      <c r="M65" s="7"/>
    </row>
    <row r="66" spans="1:13" ht="30" customHeight="1" x14ac:dyDescent="0.25">
      <c r="A66" s="234">
        <v>5874</v>
      </c>
      <c r="B66" s="116" t="s">
        <v>1672</v>
      </c>
      <c r="C66" s="4"/>
      <c r="D66" s="4">
        <v>41941</v>
      </c>
      <c r="E66" s="5">
        <v>41948</v>
      </c>
      <c r="F66" s="3"/>
      <c r="G66" s="39"/>
      <c r="H66" s="3"/>
      <c r="I66" s="6" t="s">
        <v>116</v>
      </c>
      <c r="J66" s="6"/>
      <c r="K66" s="3"/>
      <c r="L66" s="93"/>
      <c r="M66" s="7"/>
    </row>
    <row r="67" spans="1:13" ht="30" customHeight="1" x14ac:dyDescent="0.25">
      <c r="A67" s="271">
        <v>5875</v>
      </c>
      <c r="B67" s="116" t="s">
        <v>151</v>
      </c>
      <c r="C67" s="4" t="s">
        <v>495</v>
      </c>
      <c r="D67" s="4">
        <v>41941</v>
      </c>
      <c r="E67" s="5">
        <v>41948</v>
      </c>
      <c r="F67" s="3"/>
      <c r="G67" s="194" t="s">
        <v>1673</v>
      </c>
      <c r="H67" s="3" t="s">
        <v>99</v>
      </c>
      <c r="I67" s="6" t="s">
        <v>116</v>
      </c>
      <c r="J67" s="6">
        <v>10.039999999999999</v>
      </c>
      <c r="K67" s="3" t="s">
        <v>211</v>
      </c>
      <c r="L67" s="93">
        <v>1</v>
      </c>
      <c r="M67" s="7"/>
    </row>
    <row r="68" spans="1:13" ht="30" customHeight="1" x14ac:dyDescent="0.25">
      <c r="A68" s="282">
        <v>5876</v>
      </c>
      <c r="B68" s="116" t="s">
        <v>151</v>
      </c>
      <c r="C68" s="4" t="s">
        <v>495</v>
      </c>
      <c r="D68" s="4">
        <v>41941</v>
      </c>
      <c r="E68" s="5">
        <v>41978</v>
      </c>
      <c r="F68" s="4">
        <v>41968</v>
      </c>
      <c r="G68" s="39" t="s">
        <v>1674</v>
      </c>
      <c r="H68" s="3" t="s">
        <v>100</v>
      </c>
      <c r="I68" s="6" t="s">
        <v>118</v>
      </c>
      <c r="J68" s="6"/>
      <c r="K68" s="3"/>
      <c r="L68" s="93">
        <v>1.5</v>
      </c>
      <c r="M68" s="7">
        <v>0.45</v>
      </c>
    </row>
    <row r="69" spans="1:13" ht="30" customHeight="1" x14ac:dyDescent="0.25">
      <c r="A69" s="271">
        <v>5877</v>
      </c>
      <c r="B69" s="116" t="s">
        <v>1676</v>
      </c>
      <c r="C69" s="4"/>
      <c r="D69" s="4">
        <v>41942</v>
      </c>
      <c r="E69" s="5">
        <v>41981</v>
      </c>
      <c r="F69" s="4">
        <v>41969</v>
      </c>
      <c r="G69" s="39" t="s">
        <v>1678</v>
      </c>
      <c r="H69" s="3" t="s">
        <v>96</v>
      </c>
      <c r="I69" s="6" t="s">
        <v>117</v>
      </c>
      <c r="J69" s="6"/>
      <c r="K69" s="3"/>
      <c r="L69" s="93"/>
      <c r="M69" s="7"/>
    </row>
    <row r="70" spans="1:13" ht="30" customHeight="1" x14ac:dyDescent="0.25">
      <c r="A70" s="282">
        <v>5878</v>
      </c>
      <c r="B70" s="116" t="s">
        <v>1677</v>
      </c>
      <c r="C70" s="4"/>
      <c r="D70" s="4">
        <v>41942</v>
      </c>
      <c r="E70" s="5">
        <v>41949</v>
      </c>
      <c r="F70" s="3"/>
      <c r="G70" s="39" t="s">
        <v>1679</v>
      </c>
      <c r="H70" s="3" t="s">
        <v>113</v>
      </c>
      <c r="I70" s="6" t="s">
        <v>116</v>
      </c>
      <c r="J70" s="6"/>
      <c r="K70" s="3"/>
      <c r="L70" s="93">
        <v>0.25</v>
      </c>
      <c r="M70" s="7"/>
    </row>
    <row r="71" spans="1:13" ht="30" customHeight="1" x14ac:dyDescent="0.25">
      <c r="A71" s="233">
        <v>5879</v>
      </c>
      <c r="B71" s="116" t="s">
        <v>1680</v>
      </c>
      <c r="C71" s="4" t="s">
        <v>1681</v>
      </c>
      <c r="D71" s="4">
        <v>41942</v>
      </c>
      <c r="E71" s="5">
        <v>41981</v>
      </c>
      <c r="F71" s="4">
        <v>41969</v>
      </c>
      <c r="G71" s="39" t="s">
        <v>1682</v>
      </c>
      <c r="H71" s="3" t="s">
        <v>113</v>
      </c>
      <c r="I71" s="6" t="s">
        <v>118</v>
      </c>
      <c r="J71" s="6"/>
      <c r="K71" s="3"/>
      <c r="L71" s="93"/>
      <c r="M71" s="7"/>
    </row>
    <row r="72" spans="1:13" ht="30" customHeight="1" x14ac:dyDescent="0.25">
      <c r="A72" s="282">
        <v>5880</v>
      </c>
      <c r="B72" s="116" t="s">
        <v>1683</v>
      </c>
      <c r="C72" s="4"/>
      <c r="D72" s="4">
        <v>41942</v>
      </c>
      <c r="E72" s="5">
        <v>41949</v>
      </c>
      <c r="F72" s="3"/>
      <c r="G72" s="39" t="s">
        <v>1684</v>
      </c>
      <c r="H72" s="3" t="s">
        <v>927</v>
      </c>
      <c r="I72" s="6" t="s">
        <v>120</v>
      </c>
      <c r="J72" s="6"/>
      <c r="K72" s="3"/>
      <c r="L72" s="93">
        <v>0.75</v>
      </c>
      <c r="M72" s="7">
        <v>0.45</v>
      </c>
    </row>
    <row r="73" spans="1:13" ht="30" customHeight="1" x14ac:dyDescent="0.25">
      <c r="A73" s="271">
        <v>5881</v>
      </c>
      <c r="B73" s="116" t="s">
        <v>1685</v>
      </c>
      <c r="C73" s="4" t="s">
        <v>1687</v>
      </c>
      <c r="D73" s="4">
        <v>41943</v>
      </c>
      <c r="E73" s="5">
        <v>41981</v>
      </c>
      <c r="F73" s="4">
        <v>41969</v>
      </c>
      <c r="G73" s="39" t="s">
        <v>1688</v>
      </c>
      <c r="H73" s="3" t="s">
        <v>8</v>
      </c>
      <c r="I73" s="6" t="s">
        <v>118</v>
      </c>
      <c r="J73" s="6">
        <v>9.86</v>
      </c>
      <c r="K73" s="3" t="s">
        <v>212</v>
      </c>
      <c r="L73" s="93">
        <v>0.25</v>
      </c>
      <c r="M73" s="7"/>
    </row>
    <row r="74" spans="1:13" ht="30" customHeight="1" x14ac:dyDescent="0.25">
      <c r="A74" s="271"/>
      <c r="B74" s="116"/>
      <c r="C74" s="4"/>
      <c r="D74" s="4"/>
      <c r="E74" s="5"/>
      <c r="F74" s="4"/>
      <c r="G74" s="39"/>
      <c r="H74" s="3"/>
      <c r="I74" s="6"/>
      <c r="J74" s="6"/>
      <c r="K74" s="3"/>
      <c r="L74" s="93"/>
      <c r="M74" s="7"/>
    </row>
    <row r="75" spans="1:13" ht="30" customHeight="1" x14ac:dyDescent="0.25">
      <c r="A75" s="271"/>
      <c r="B75" s="116"/>
      <c r="C75" s="4"/>
      <c r="D75" s="4"/>
      <c r="E75" s="5"/>
      <c r="F75" s="4"/>
      <c r="G75" s="39"/>
      <c r="H75" s="3"/>
      <c r="I75" s="6"/>
      <c r="J75" s="6"/>
      <c r="K75" s="3"/>
      <c r="L75" s="93"/>
      <c r="M75" s="7"/>
    </row>
    <row r="76" spans="1:13" ht="30" customHeight="1" x14ac:dyDescent="0.25">
      <c r="A76" s="271"/>
      <c r="B76" s="116"/>
      <c r="C76" s="4"/>
      <c r="D76" s="4"/>
      <c r="E76" s="5"/>
      <c r="F76" s="4"/>
      <c r="G76" s="39"/>
      <c r="H76" s="3"/>
      <c r="I76" s="6"/>
      <c r="J76" s="6"/>
      <c r="K76" s="3"/>
      <c r="L76" s="93"/>
      <c r="M76" s="7"/>
    </row>
    <row r="77" spans="1:13" ht="30" customHeight="1" x14ac:dyDescent="0.25">
      <c r="A77" s="114"/>
      <c r="B77" s="144"/>
      <c r="C77" s="48"/>
      <c r="D77" s="146"/>
      <c r="E77" s="146"/>
      <c r="F77" s="147"/>
      <c r="G77" s="48"/>
      <c r="H77" s="48"/>
      <c r="I77" s="48"/>
      <c r="J77" s="148"/>
      <c r="K77" s="148"/>
      <c r="L77" s="149"/>
      <c r="M77" s="48"/>
    </row>
    <row r="78" spans="1:13" ht="30" customHeight="1" x14ac:dyDescent="0.25">
      <c r="A78" s="114"/>
      <c r="B78" s="381" t="s">
        <v>1925</v>
      </c>
      <c r="C78" s="8"/>
      <c r="D78" s="9"/>
      <c r="E78" s="9"/>
      <c r="F78" s="10"/>
      <c r="G78" s="8"/>
      <c r="H78" s="48"/>
      <c r="I78" s="8"/>
      <c r="J78" s="11"/>
      <c r="K78" s="11"/>
      <c r="L78" s="98"/>
      <c r="M78" s="8"/>
    </row>
    <row r="79" spans="1:13" ht="30" customHeight="1" x14ac:dyDescent="0.25">
      <c r="A79" s="114"/>
      <c r="B79" s="189" t="s">
        <v>1832</v>
      </c>
      <c r="C79" s="8"/>
      <c r="D79" s="9">
        <v>41932</v>
      </c>
      <c r="E79" s="9">
        <v>41933</v>
      </c>
      <c r="F79" s="10"/>
      <c r="G79" s="8" t="s">
        <v>1833</v>
      </c>
      <c r="H79" s="48"/>
      <c r="I79" s="8"/>
      <c r="J79" s="11"/>
      <c r="K79" s="11"/>
      <c r="L79" s="98"/>
      <c r="M79" s="8"/>
    </row>
    <row r="80" spans="1:13" x14ac:dyDescent="0.25">
      <c r="A80" s="105"/>
      <c r="B80" s="51"/>
      <c r="C80" s="51"/>
      <c r="D80" s="52"/>
      <c r="E80" s="50"/>
      <c r="F80" s="53"/>
      <c r="G80" s="50"/>
      <c r="H80" s="50"/>
      <c r="I80" s="50"/>
      <c r="J80" s="54"/>
      <c r="K80" s="54"/>
      <c r="L80" s="50"/>
      <c r="M80" s="99"/>
    </row>
    <row r="81" spans="1:13" x14ac:dyDescent="0.25">
      <c r="A81" s="20"/>
      <c r="B81" s="37"/>
      <c r="C81" s="37"/>
      <c r="D81" s="38"/>
      <c r="E81" s="21"/>
      <c r="F81" s="1"/>
      <c r="G81" s="21"/>
      <c r="H81" s="21"/>
      <c r="I81" s="21"/>
      <c r="J81" s="22">
        <f>SUM(J3:J79)</f>
        <v>1656.0199999999998</v>
      </c>
      <c r="K81" s="22"/>
      <c r="L81" s="2">
        <f>SUM(L3:L79)*26</f>
        <v>3497</v>
      </c>
      <c r="M81" s="2">
        <f>SUM(M3:M79)*26</f>
        <v>250.89999999999998</v>
      </c>
    </row>
    <row r="82" spans="1:13" x14ac:dyDescent="0.25">
      <c r="A82" s="20"/>
      <c r="B82" s="37"/>
      <c r="C82" s="37"/>
      <c r="D82" s="38"/>
      <c r="E82" s="21"/>
      <c r="F82" s="1"/>
      <c r="G82" s="21"/>
      <c r="H82" s="21"/>
      <c r="I82" s="21"/>
      <c r="J82" s="22"/>
      <c r="K82" s="22"/>
      <c r="L82" s="2"/>
      <c r="M82" s="90"/>
    </row>
    <row r="83" spans="1:13" x14ac:dyDescent="0.25">
      <c r="A83" s="20"/>
      <c r="B83" s="37"/>
      <c r="C83" s="37"/>
      <c r="D83" s="38"/>
      <c r="E83" s="21"/>
      <c r="F83" s="1"/>
      <c r="G83" s="21"/>
      <c r="H83" s="21"/>
      <c r="I83" s="21"/>
      <c r="J83" s="22"/>
      <c r="K83" s="22"/>
      <c r="L83" s="1"/>
      <c r="M83" s="90"/>
    </row>
    <row r="84" spans="1:13" ht="30" customHeight="1" x14ac:dyDescent="0.25">
      <c r="A84" s="106" t="s">
        <v>68</v>
      </c>
      <c r="B84" s="37"/>
      <c r="C84" s="37"/>
      <c r="D84" s="38"/>
      <c r="E84" s="21"/>
      <c r="F84" s="56"/>
      <c r="G84" s="21"/>
      <c r="H84" s="21"/>
      <c r="I84" s="21"/>
      <c r="J84" s="22"/>
      <c r="K84" s="22"/>
      <c r="L84" s="1"/>
      <c r="M84" s="90"/>
    </row>
    <row r="85" spans="1:13" ht="28.9" customHeight="1" x14ac:dyDescent="0.25">
      <c r="A85" s="107"/>
      <c r="B85" s="3" t="s">
        <v>65</v>
      </c>
      <c r="C85" s="376" t="s">
        <v>1290</v>
      </c>
      <c r="D85" s="38"/>
      <c r="E85" s="21"/>
      <c r="F85" s="56"/>
      <c r="G85" s="21"/>
      <c r="H85" s="21"/>
      <c r="I85" s="21"/>
      <c r="J85" s="22"/>
      <c r="K85" s="22"/>
      <c r="L85" s="1"/>
      <c r="M85" s="90"/>
    </row>
    <row r="86" spans="1:13" ht="30" x14ac:dyDescent="0.25">
      <c r="A86" s="108" t="s">
        <v>1588</v>
      </c>
      <c r="B86" s="43" t="s">
        <v>878</v>
      </c>
      <c r="C86" s="281" t="s">
        <v>1586</v>
      </c>
      <c r="D86" s="38"/>
      <c r="E86" s="21"/>
      <c r="F86" s="56"/>
      <c r="G86" s="21"/>
      <c r="H86" s="21"/>
      <c r="I86" s="21"/>
      <c r="J86" s="22"/>
      <c r="K86" s="22"/>
      <c r="L86" s="1"/>
      <c r="M86" s="90"/>
    </row>
    <row r="87" spans="1:13" ht="30" x14ac:dyDescent="0.25">
      <c r="A87" s="342" t="s">
        <v>1587</v>
      </c>
      <c r="B87" s="8" t="s">
        <v>66</v>
      </c>
      <c r="C87" s="280" t="s">
        <v>1585</v>
      </c>
      <c r="D87" s="38"/>
      <c r="E87" s="21"/>
      <c r="F87" s="56"/>
      <c r="G87" s="21"/>
      <c r="H87" s="21"/>
      <c r="I87" s="21"/>
      <c r="J87" s="22"/>
      <c r="K87" s="22"/>
      <c r="L87" s="1"/>
      <c r="M87" s="90"/>
    </row>
    <row r="88" spans="1:13" ht="30" customHeight="1" x14ac:dyDescent="0.25">
      <c r="A88" s="66" t="s">
        <v>589</v>
      </c>
      <c r="B88" s="193" t="s">
        <v>700</v>
      </c>
      <c r="C88" s="292" t="s">
        <v>1237</v>
      </c>
      <c r="D88" s="222"/>
      <c r="E88" s="222"/>
      <c r="F88" s="223"/>
      <c r="G88" s="222"/>
      <c r="H88" s="222"/>
      <c r="I88" s="222"/>
      <c r="J88" s="222"/>
      <c r="K88" s="222"/>
      <c r="L88" s="222"/>
      <c r="M88" s="222"/>
    </row>
  </sheetData>
  <sheetProtection algorithmName="SHA-512" hashValue="EXQJbUy/YnUwx5sKoYIA6/RVJ+F7OeZFWqr0mgX3gWktMKcqSupOvDgPXFguca02OuKC+SUyH3CIpqoRz2lwxQ==" saltValue="aD+0BCmwXCjrTrpMIj/xaA==" spinCount="100000" sheet="1" selectLockedCells="1" sort="0" autoFilter="0" selectUnlockedCells="1"/>
  <dataValidations count="3">
    <dataValidation type="textLength" allowBlank="1" showInputMessage="1" showErrorMessage="1" error="This cell is limited to 95 characters.  Please revise your entry.  Thank you." sqref="E80 F3:F6 G7:G66 F67:F76">
      <formula1>1</formula1>
      <formula2>95</formula2>
    </dataValidation>
    <dataValidation type="list" allowBlank="1" showInputMessage="1" showErrorMessage="1" sqref="K3:K79 F80:I87 H3:I79">
      <formula1>#REF!</formula1>
    </dataValidation>
    <dataValidation type="list" allowBlank="1" showErrorMessage="1" sqref="I2">
      <formula1>$J$37:$J$94</formula1>
    </dataValidation>
  </dataValidations>
  <hyperlinks>
    <hyperlink ref="A6" r:id="rId1" display="2014\10 October (5808 - 5xxx)\5814 Frees"/>
    <hyperlink ref="A7" r:id="rId2" display="2014\10 October (5808 - 5xxx)\5815 Waters"/>
    <hyperlink ref="A8" r:id="rId3" display="2014\10 October (5808 - 5xxx)\5816 Wheeler"/>
    <hyperlink ref="A9" r:id="rId4" display="2014\10 October (5808 - 5xxx)\5817 Bachman"/>
    <hyperlink ref="A10" r:id="rId5" display="2014\10 October (5808 - 5xxx)\5818 Steinmeier"/>
    <hyperlink ref="A11" r:id="rId6" display="2014\10 October (5808 - 5xxx)\5819 Steinmeier"/>
    <hyperlink ref="A12" r:id="rId7" display="2014\10 October (5808 - 5xxx)\5820 Franzen"/>
    <hyperlink ref="A13" r:id="rId8" display="2014\10 October (5808 - 5xxx)\5821 Yimam"/>
    <hyperlink ref="A14" r:id="rId9" display="2014\10 October (5808 - 5xxx)\5822 Yimam"/>
    <hyperlink ref="A15" r:id="rId10" display="2014\10 October (5808 - 5xxx)\5823 Dreyer"/>
    <hyperlink ref="A16" r:id="rId11" display="2014\10 October (5808 - 5xxx)\5824 Loux"/>
    <hyperlink ref="A17" r:id="rId12" display="2014\10 October (5808 - 5xxx)\5825 Lang"/>
    <hyperlink ref="A18" r:id="rId13" display="2014\10 October (5808 - 5xxx)\5826 Goetz"/>
    <hyperlink ref="A19" r:id="rId14" display="2014\10 October (5808 - 5xxx)\5827 Franzen"/>
    <hyperlink ref="A20" r:id="rId15" display="2014\10 October (5808 - 5xxx)\5828 Franzen\Response"/>
    <hyperlink ref="A21" r:id="rId16" display="2014\10 October (5808 - 5xxx)\5829 Aupperlee"/>
    <hyperlink ref="A22" r:id="rId17" display="2014\10 October (5808 - 5xxx)\5830 Gitman"/>
    <hyperlink ref="A23" r:id="rId18" display="2014\10 October (5808 - 5xxx)\5831 Zellman"/>
    <hyperlink ref="A25" r:id="rId19" display="2014\10 October (5808 - 5xxx)\5833 Grad"/>
    <hyperlink ref="A26" r:id="rId20" display="2014\10 October (5808 - 5xxx)\5834 Clayberger"/>
    <hyperlink ref="A27" r:id="rId21" display="2014\10 October (5808 - 5xxx)\5835 Olcott"/>
    <hyperlink ref="A29" r:id="rId22" display="2014\10 October (5808 - 5xxx)\5837 McVicker"/>
    <hyperlink ref="A35" r:id="rId23" display="2014\10 October (5808 - 5xxx)\5843 Shields"/>
    <hyperlink ref="A34" r:id="rId24" display="2014\10 October (5808 - 5xxx)\5842 Besko"/>
    <hyperlink ref="A33" r:id="rId25" display="2014\10 October (5808 - 5xxx)\5841 Wolfe"/>
    <hyperlink ref="A32" r:id="rId26" display="2014\10 October (5808 - 5xxx)\5840 Wolfe"/>
    <hyperlink ref="A31" r:id="rId27" display="2014\10 October (5808 - 5xxx)\5839 Wolfe"/>
    <hyperlink ref="A30" r:id="rId28" display="2014\10 October (5808 - 5xxx)\5838 Fazel"/>
    <hyperlink ref="A28" r:id="rId29" display="2014\10 October (5808 - 5xxx)\5836 Kasprzak"/>
    <hyperlink ref="A24" r:id="rId30" display="2014\10 October (5808 - 5xxx)\5832 Rankin"/>
    <hyperlink ref="A36" r:id="rId31" display="2014\10 October (5808 - 5xxx)\5844 Petka"/>
    <hyperlink ref="A37" r:id="rId32" display="2014\10 October (5808 - 5xxx)\5845 Finley"/>
    <hyperlink ref="A38" r:id="rId33" display="2014\10 October (5808 - 5xxx)\5846 Koerper"/>
    <hyperlink ref="A39" r:id="rId34" display="2014\10 October (5808 - 5xxx)\5847 Hainthaler"/>
    <hyperlink ref="A40" r:id="rId35" display="2014\10 October (5808 - 5xxx)\5848 Loux"/>
    <hyperlink ref="A41" r:id="rId36" display="2014\10 October (5808 - 5xxx)\5849 Hiryak"/>
    <hyperlink ref="A42" r:id="rId37" display="2014\10 October (5808 - 5xxx)\5850 Frazier"/>
    <hyperlink ref="A43" r:id="rId38" display="2014\10 October (5808 - 5xxx)\5851 LaMonda"/>
    <hyperlink ref="A44" r:id="rId39" display="2014\10 October (5808 - 5xxx)\5852 Sweeny"/>
    <hyperlink ref="A45" r:id="rId40" display="2014\10 October (5808 - 5xxx)\5853 Gaughan"/>
    <hyperlink ref="A46" r:id="rId41" display="2014\10 October (5808 - 5xxx)\5854 Stewart"/>
    <hyperlink ref="A48" r:id="rId42" display="2014\10 October (5808 - 5xxx)\5856 Jindel"/>
    <hyperlink ref="A47" r:id="rId43" display="2014\10 October (5808 - 5xxx)\5855 Haun"/>
    <hyperlink ref="A49" r:id="rId44" display="2014\10 October (5808 - 5xxx)\5857 Kingsley"/>
    <hyperlink ref="A50" r:id="rId45" display="2014\10 October (5808 - 5xxx)\5858 Washam"/>
    <hyperlink ref="A51" r:id="rId46" display="2014\10 October (5808 - 5xxx)\5859 Ricci"/>
    <hyperlink ref="A52" r:id="rId47" display="2014\10 October (5808 - 5xxx)\5860 Thurston"/>
    <hyperlink ref="A53" r:id="rId48" display="2014\10 October (5808 - 5xxx)\5861 Mohn"/>
    <hyperlink ref="A54" r:id="rId49" display="2014\10 October (5808 - 5xxx)\5862 Jindel"/>
    <hyperlink ref="A55" r:id="rId50" display="2014\10 October (5808 - 5xxx)\5863 Clemens"/>
    <hyperlink ref="A56" r:id="rId51" display="2014\10 October (5808 - 5xxx)\5864 Koltnow"/>
    <hyperlink ref="C56" r:id="rId52"/>
    <hyperlink ref="A57" r:id="rId53" display="2014\10 October (5808 - 5xxx)\5865 Frech"/>
    <hyperlink ref="A58" r:id="rId54" display="2014\10 October (5808 - 5xxx)\5866 Cahalan"/>
    <hyperlink ref="C59" r:id="rId55"/>
    <hyperlink ref="A59" r:id="rId56" display="2014\10 October (5808 - 5xxx)\5867 O'Donnell"/>
    <hyperlink ref="A60" r:id="rId57" display="2014\10 October (5808 - 5xxx)\5868 Nehilla"/>
    <hyperlink ref="A61" r:id="rId58" display="2014\10 October (5808 - 5xxx)\5869 Seitz"/>
    <hyperlink ref="A62" r:id="rId59" display="2014\10 October (5808 - 5xxx)\5870 Millheim Borough Council"/>
    <hyperlink ref="A63" r:id="rId60" display="2014\10 October (5808 - 5xxx)\5871 Moy"/>
    <hyperlink ref="A64" r:id="rId61" display="2014\10 October (5808 - 5xxx)\5872 Kingsley"/>
    <hyperlink ref="A65" r:id="rId62" display="2014\10 October (5808 - 5xxx)\5873 Bohn"/>
    <hyperlink ref="A66" r:id="rId63" display="2014\10 October (5808 - 5xxx)\5874 Henderson"/>
    <hyperlink ref="A67" r:id="rId64" display="2014\10 October (5808 - 5xxx)\5875 Franzen"/>
    <hyperlink ref="A68" r:id="rId65" display="2014\10 October (5808 - 5xxx)\5876 Franzen"/>
    <hyperlink ref="A69" r:id="rId66" display="2014\10 October (5808 - 5xxx)\5877 Myers"/>
    <hyperlink ref="A70" r:id="rId67" display="2014\10 October (5808 - 5xxx)\5878 Daley"/>
    <hyperlink ref="A71" r:id="rId68" display="2014\10 October (5808 - 5xxx)\5879 Gaita"/>
    <hyperlink ref="A72" r:id="rId69" display="2014\10 October (5808 - 5xxx)\5880 Henry"/>
    <hyperlink ref="A73" r:id="rId70" display="2014\10 October (5808 - 5xxx)\5881 Shensky"/>
  </hyperlinks>
  <pageMargins left="0.7" right="0.7" top="0.75" bottom="0.75" header="0.3" footer="0.3"/>
  <pageSetup scale="24" fitToHeight="0" orientation="landscape" r:id="rId7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90"/>
  <sheetViews>
    <sheetView zoomScale="85" zoomScaleNormal="85" workbookViewId="0">
      <pane ySplit="2" topLeftCell="A3" activePane="bottomLeft" state="frozen"/>
      <selection pane="bottomLeft" activeCell="N1" sqref="N1:N1048576"/>
    </sheetView>
  </sheetViews>
  <sheetFormatPr defaultColWidth="9.140625" defaultRowHeight="15" x14ac:dyDescent="0.25"/>
  <cols>
    <col min="1" max="1" width="12.85546875" style="150" customWidth="1"/>
    <col min="2" max="2" width="17.140625" style="150" customWidth="1"/>
    <col min="3" max="3" width="17" style="150" customWidth="1"/>
    <col min="4" max="4" width="12" style="150" bestFit="1" customWidth="1"/>
    <col min="5" max="5" width="14.140625" style="150" customWidth="1"/>
    <col min="6" max="6" width="11" style="150" customWidth="1"/>
    <col min="7" max="7" width="39.140625" style="150" customWidth="1"/>
    <col min="8" max="8" width="10.85546875" style="150" customWidth="1"/>
    <col min="9" max="9" width="15.140625" style="150" customWidth="1"/>
    <col min="10" max="11" width="9.140625" style="150"/>
    <col min="12" max="12" width="15.42578125" style="150" customWidth="1"/>
    <col min="13" max="13" width="11.7109375" style="150" customWidth="1"/>
    <col min="14" max="16384" width="9.140625" style="150"/>
  </cols>
  <sheetData>
    <row r="1" spans="1:13" ht="33.75" x14ac:dyDescent="0.25">
      <c r="A1" s="173" t="s">
        <v>16</v>
      </c>
      <c r="B1" s="102"/>
      <c r="C1" s="17"/>
      <c r="D1" s="18"/>
      <c r="E1" s="18"/>
      <c r="F1" s="19"/>
      <c r="G1" s="20"/>
      <c r="H1" s="1"/>
      <c r="I1" s="21"/>
      <c r="J1" s="22"/>
      <c r="K1" s="22"/>
      <c r="L1" s="90"/>
      <c r="M1" s="1"/>
    </row>
    <row r="2" spans="1:13" ht="30" x14ac:dyDescent="0.25">
      <c r="A2" s="174" t="s">
        <v>0</v>
      </c>
      <c r="B2" s="103" t="s">
        <v>2</v>
      </c>
      <c r="C2" s="26" t="s">
        <v>1</v>
      </c>
      <c r="D2" s="27" t="s">
        <v>540</v>
      </c>
      <c r="E2" s="27" t="s">
        <v>541</v>
      </c>
      <c r="F2" s="27" t="s">
        <v>1040</v>
      </c>
      <c r="G2" s="26" t="s">
        <v>542</v>
      </c>
      <c r="H2" s="26" t="s">
        <v>95</v>
      </c>
      <c r="I2" s="26" t="s">
        <v>6</v>
      </c>
      <c r="J2" s="28" t="s">
        <v>7</v>
      </c>
      <c r="K2" s="28" t="s">
        <v>69</v>
      </c>
      <c r="L2" s="91" t="s">
        <v>70</v>
      </c>
      <c r="M2" s="26" t="s">
        <v>71</v>
      </c>
    </row>
    <row r="3" spans="1:13" ht="30" customHeight="1" x14ac:dyDescent="0.25">
      <c r="A3" s="343">
        <v>5882</v>
      </c>
      <c r="B3" s="224" t="s">
        <v>1686</v>
      </c>
      <c r="C3" s="3" t="s">
        <v>1689</v>
      </c>
      <c r="D3" s="4">
        <v>41946</v>
      </c>
      <c r="E3" s="4">
        <v>41953</v>
      </c>
      <c r="F3" s="5"/>
      <c r="G3" s="3" t="s">
        <v>1690</v>
      </c>
      <c r="H3" s="39" t="s">
        <v>9</v>
      </c>
      <c r="I3" s="3" t="s">
        <v>116</v>
      </c>
      <c r="J3" s="6"/>
      <c r="K3" s="6"/>
      <c r="L3" s="93">
        <v>0.25</v>
      </c>
      <c r="M3" s="3"/>
    </row>
    <row r="4" spans="1:13" ht="30" customHeight="1" x14ac:dyDescent="0.25">
      <c r="A4" s="282">
        <v>5883</v>
      </c>
      <c r="B4" s="224" t="s">
        <v>1691</v>
      </c>
      <c r="C4" s="3"/>
      <c r="D4" s="4">
        <v>41946</v>
      </c>
      <c r="E4" s="4">
        <v>41953</v>
      </c>
      <c r="F4" s="5"/>
      <c r="G4" s="3" t="s">
        <v>1692</v>
      </c>
      <c r="H4" s="39" t="s">
        <v>97</v>
      </c>
      <c r="I4" s="3" t="s">
        <v>120</v>
      </c>
      <c r="J4" s="6"/>
      <c r="K4" s="6"/>
      <c r="L4" s="93">
        <f>0.5+0.75</f>
        <v>1.25</v>
      </c>
      <c r="M4" s="3" t="s">
        <v>1671</v>
      </c>
    </row>
    <row r="5" spans="1:13" ht="30" customHeight="1" x14ac:dyDescent="0.25">
      <c r="A5" s="343">
        <v>5884</v>
      </c>
      <c r="B5" s="224" t="s">
        <v>1693</v>
      </c>
      <c r="C5" s="3" t="s">
        <v>1694</v>
      </c>
      <c r="D5" s="4">
        <v>41946</v>
      </c>
      <c r="E5" s="4">
        <v>41983</v>
      </c>
      <c r="F5" s="5">
        <v>41974</v>
      </c>
      <c r="G5" s="3" t="s">
        <v>1695</v>
      </c>
      <c r="H5" s="39" t="s">
        <v>98</v>
      </c>
      <c r="I5" s="3" t="s">
        <v>118</v>
      </c>
      <c r="J5" s="6">
        <v>677.5</v>
      </c>
      <c r="K5" s="6"/>
      <c r="L5" s="93"/>
      <c r="M5" s="3"/>
    </row>
    <row r="6" spans="1:13" ht="30" customHeight="1" x14ac:dyDescent="0.25">
      <c r="A6" s="282">
        <v>5885</v>
      </c>
      <c r="B6" s="3" t="s">
        <v>1696</v>
      </c>
      <c r="C6" s="3"/>
      <c r="D6" s="4">
        <v>41946</v>
      </c>
      <c r="E6" s="4">
        <v>41953</v>
      </c>
      <c r="F6" s="5"/>
      <c r="G6" s="3" t="s">
        <v>1697</v>
      </c>
      <c r="H6" s="39" t="s">
        <v>98</v>
      </c>
      <c r="I6" s="3" t="s">
        <v>117</v>
      </c>
      <c r="J6" s="6"/>
      <c r="K6" s="6"/>
      <c r="L6" s="93">
        <f>0.5+0.75</f>
        <v>1.25</v>
      </c>
      <c r="M6" s="3" t="s">
        <v>1671</v>
      </c>
    </row>
    <row r="7" spans="1:13" ht="30" customHeight="1" x14ac:dyDescent="0.25">
      <c r="A7" s="271">
        <v>5886</v>
      </c>
      <c r="B7" s="116" t="s">
        <v>298</v>
      </c>
      <c r="C7" s="3" t="s">
        <v>1698</v>
      </c>
      <c r="D7" s="4">
        <v>41946</v>
      </c>
      <c r="E7" s="4">
        <v>41953</v>
      </c>
      <c r="F7" s="5"/>
      <c r="G7" s="3" t="s">
        <v>1699</v>
      </c>
      <c r="H7" s="39" t="s">
        <v>99</v>
      </c>
      <c r="I7" s="3" t="s">
        <v>120</v>
      </c>
      <c r="J7" s="6"/>
      <c r="K7" s="6"/>
      <c r="L7" s="93">
        <v>0.5</v>
      </c>
      <c r="M7" s="3"/>
    </row>
    <row r="8" spans="1:13" ht="30" customHeight="1" x14ac:dyDescent="0.25">
      <c r="A8" s="282">
        <v>5887</v>
      </c>
      <c r="B8" s="116" t="s">
        <v>1700</v>
      </c>
      <c r="C8" s="3"/>
      <c r="D8" s="4">
        <v>41946</v>
      </c>
      <c r="E8" s="4">
        <v>41953</v>
      </c>
      <c r="F8" s="5"/>
      <c r="G8" s="3" t="s">
        <v>1701</v>
      </c>
      <c r="H8" s="39" t="s">
        <v>927</v>
      </c>
      <c r="I8" s="3" t="s">
        <v>120</v>
      </c>
      <c r="J8" s="6"/>
      <c r="K8" s="6"/>
      <c r="L8" s="93">
        <f>0.25+0.75</f>
        <v>1</v>
      </c>
      <c r="M8" s="3" t="s">
        <v>1671</v>
      </c>
    </row>
    <row r="9" spans="1:13" ht="30" customHeight="1" x14ac:dyDescent="0.25">
      <c r="A9" s="271">
        <v>5888</v>
      </c>
      <c r="B9" s="116" t="s">
        <v>398</v>
      </c>
      <c r="C9" s="3" t="s">
        <v>408</v>
      </c>
      <c r="D9" s="4">
        <v>41947</v>
      </c>
      <c r="E9" s="4">
        <v>41955</v>
      </c>
      <c r="F9" s="5"/>
      <c r="G9" s="3" t="s">
        <v>1702</v>
      </c>
      <c r="H9" s="39" t="s">
        <v>112</v>
      </c>
      <c r="I9" s="3" t="s">
        <v>116</v>
      </c>
      <c r="J9" s="6"/>
      <c r="K9" s="6"/>
      <c r="L9" s="93">
        <v>1</v>
      </c>
      <c r="M9" s="3"/>
    </row>
    <row r="10" spans="1:13" ht="30" customHeight="1" x14ac:dyDescent="0.25">
      <c r="A10" s="282">
        <v>5889</v>
      </c>
      <c r="B10" s="117" t="s">
        <v>40</v>
      </c>
      <c r="C10" s="39" t="s">
        <v>44</v>
      </c>
      <c r="D10" s="40">
        <v>41947</v>
      </c>
      <c r="E10" s="40">
        <v>41955</v>
      </c>
      <c r="F10" s="41"/>
      <c r="G10" s="39" t="s">
        <v>1703</v>
      </c>
      <c r="H10" s="39" t="s">
        <v>11</v>
      </c>
      <c r="I10" s="39" t="s">
        <v>118</v>
      </c>
      <c r="J10" s="42"/>
      <c r="K10" s="42"/>
      <c r="L10" s="94">
        <f>0.5+0.75</f>
        <v>1.25</v>
      </c>
      <c r="M10" s="39" t="s">
        <v>1671</v>
      </c>
    </row>
    <row r="11" spans="1:13" ht="30" customHeight="1" x14ac:dyDescent="0.25">
      <c r="A11" s="282">
        <v>5890</v>
      </c>
      <c r="B11" s="120" t="s">
        <v>40</v>
      </c>
      <c r="C11" s="58" t="s">
        <v>44</v>
      </c>
      <c r="D11" s="59">
        <v>41947</v>
      </c>
      <c r="E11" s="59">
        <v>41955</v>
      </c>
      <c r="F11" s="60"/>
      <c r="G11" s="58" t="s">
        <v>1774</v>
      </c>
      <c r="H11" s="58" t="s">
        <v>11</v>
      </c>
      <c r="I11" s="58" t="s">
        <v>120</v>
      </c>
      <c r="J11" s="61"/>
      <c r="K11" s="61"/>
      <c r="L11" s="96">
        <v>0.75</v>
      </c>
      <c r="M11" s="58" t="s">
        <v>1671</v>
      </c>
    </row>
    <row r="12" spans="1:13" ht="30" customHeight="1" x14ac:dyDescent="0.25">
      <c r="A12" s="271">
        <v>5891</v>
      </c>
      <c r="B12" s="116" t="s">
        <v>1704</v>
      </c>
      <c r="C12" s="4" t="s">
        <v>1705</v>
      </c>
      <c r="D12" s="4">
        <v>41947</v>
      </c>
      <c r="E12" s="4">
        <v>41955</v>
      </c>
      <c r="F12" s="5"/>
      <c r="G12" s="3" t="s">
        <v>1706</v>
      </c>
      <c r="H12" s="39" t="s">
        <v>98</v>
      </c>
      <c r="I12" s="3" t="s">
        <v>116</v>
      </c>
      <c r="J12" s="6">
        <v>11.36</v>
      </c>
      <c r="K12" s="6" t="s">
        <v>211</v>
      </c>
      <c r="L12" s="93">
        <v>2.5</v>
      </c>
      <c r="M12" s="3"/>
    </row>
    <row r="13" spans="1:13" ht="30" customHeight="1" x14ac:dyDescent="0.25">
      <c r="A13" s="343">
        <v>5892</v>
      </c>
      <c r="B13" s="116" t="s">
        <v>1707</v>
      </c>
      <c r="C13" s="4"/>
      <c r="D13" s="4">
        <v>41947</v>
      </c>
      <c r="E13" s="4">
        <v>41955</v>
      </c>
      <c r="F13" s="5"/>
      <c r="G13" s="3" t="s">
        <v>1711</v>
      </c>
      <c r="H13" s="39" t="s">
        <v>11</v>
      </c>
      <c r="I13" s="3" t="s">
        <v>118</v>
      </c>
      <c r="J13" s="6">
        <v>3.25</v>
      </c>
      <c r="K13" s="6" t="s">
        <v>211</v>
      </c>
      <c r="L13" s="93">
        <v>0.75</v>
      </c>
      <c r="M13" s="3"/>
    </row>
    <row r="14" spans="1:13" ht="30" customHeight="1" x14ac:dyDescent="0.25">
      <c r="A14" s="271">
        <v>5893</v>
      </c>
      <c r="B14" s="117" t="s">
        <v>1708</v>
      </c>
      <c r="C14" s="39" t="s">
        <v>1709</v>
      </c>
      <c r="D14" s="40">
        <v>41948</v>
      </c>
      <c r="E14" s="59">
        <v>41988</v>
      </c>
      <c r="F14" s="41">
        <v>41978</v>
      </c>
      <c r="G14" s="39" t="s">
        <v>1710</v>
      </c>
      <c r="H14" s="39" t="s">
        <v>10</v>
      </c>
      <c r="I14" s="39" t="s">
        <v>118</v>
      </c>
      <c r="J14" s="42">
        <v>27.5</v>
      </c>
      <c r="K14" s="42" t="s">
        <v>211</v>
      </c>
      <c r="L14" s="94">
        <v>2</v>
      </c>
      <c r="M14" s="39"/>
    </row>
    <row r="15" spans="1:13" ht="30" customHeight="1" x14ac:dyDescent="0.25">
      <c r="A15" s="343">
        <v>5894</v>
      </c>
      <c r="B15" s="116" t="s">
        <v>1712</v>
      </c>
      <c r="C15" s="3"/>
      <c r="D15" s="4">
        <v>41948</v>
      </c>
      <c r="E15" s="59">
        <v>41988</v>
      </c>
      <c r="F15" s="5">
        <v>41978</v>
      </c>
      <c r="G15" s="3" t="s">
        <v>1713</v>
      </c>
      <c r="H15" s="39" t="s">
        <v>9</v>
      </c>
      <c r="I15" s="3" t="s">
        <v>116</v>
      </c>
      <c r="J15" s="6">
        <v>3.11</v>
      </c>
      <c r="K15" s="6" t="s">
        <v>212</v>
      </c>
      <c r="L15" s="93">
        <v>5</v>
      </c>
      <c r="M15" s="3"/>
    </row>
    <row r="16" spans="1:13" ht="30" customHeight="1" x14ac:dyDescent="0.25">
      <c r="A16" s="343">
        <v>5895</v>
      </c>
      <c r="B16" s="132" t="s">
        <v>151</v>
      </c>
      <c r="C16" s="67" t="s">
        <v>495</v>
      </c>
      <c r="D16" s="68">
        <v>41949</v>
      </c>
      <c r="E16" s="68">
        <v>41988</v>
      </c>
      <c r="F16" s="69">
        <v>41978</v>
      </c>
      <c r="G16" s="67" t="s">
        <v>1714</v>
      </c>
      <c r="H16" s="39" t="s">
        <v>9</v>
      </c>
      <c r="I16" s="67" t="s">
        <v>118</v>
      </c>
      <c r="J16" s="70">
        <v>10.039999999999999</v>
      </c>
      <c r="K16" s="70" t="s">
        <v>212</v>
      </c>
      <c r="L16" s="95">
        <v>3</v>
      </c>
      <c r="M16" s="67"/>
    </row>
    <row r="17" spans="1:13" ht="30" customHeight="1" x14ac:dyDescent="0.25">
      <c r="A17" s="282">
        <v>5896</v>
      </c>
      <c r="B17" s="116" t="s">
        <v>1591</v>
      </c>
      <c r="C17" s="3" t="s">
        <v>1715</v>
      </c>
      <c r="D17" s="4">
        <v>41949</v>
      </c>
      <c r="E17" s="68">
        <v>41957</v>
      </c>
      <c r="F17" s="5"/>
      <c r="G17" s="3" t="s">
        <v>1716</v>
      </c>
      <c r="H17" s="39" t="s">
        <v>101</v>
      </c>
      <c r="I17" s="3" t="s">
        <v>116</v>
      </c>
      <c r="J17" s="6">
        <v>3.07</v>
      </c>
      <c r="K17" s="6" t="s">
        <v>212</v>
      </c>
      <c r="L17" s="93">
        <f>0.25+1.5</f>
        <v>1.75</v>
      </c>
      <c r="M17" s="3" t="s">
        <v>1671</v>
      </c>
    </row>
    <row r="18" spans="1:13" ht="30" customHeight="1" x14ac:dyDescent="0.25">
      <c r="A18" s="282">
        <v>5897</v>
      </c>
      <c r="B18" s="117" t="s">
        <v>40</v>
      </c>
      <c r="C18" s="39" t="s">
        <v>44</v>
      </c>
      <c r="D18" s="40">
        <v>41949</v>
      </c>
      <c r="E18" s="68">
        <v>41957</v>
      </c>
      <c r="F18" s="41"/>
      <c r="G18" s="39" t="s">
        <v>1717</v>
      </c>
      <c r="H18" s="39" t="s">
        <v>101</v>
      </c>
      <c r="I18" s="39" t="s">
        <v>120</v>
      </c>
      <c r="J18" s="42"/>
      <c r="K18" s="42"/>
      <c r="L18" s="94">
        <v>0.25</v>
      </c>
      <c r="M18" s="39" t="s">
        <v>1671</v>
      </c>
    </row>
    <row r="19" spans="1:13" ht="30" customHeight="1" x14ac:dyDescent="0.25">
      <c r="A19" s="271">
        <v>5898</v>
      </c>
      <c r="B19" s="116" t="s">
        <v>1317</v>
      </c>
      <c r="C19" s="3" t="s">
        <v>1718</v>
      </c>
      <c r="D19" s="4">
        <v>41950</v>
      </c>
      <c r="E19" s="68">
        <v>41960</v>
      </c>
      <c r="F19" s="5"/>
      <c r="G19" s="3" t="s">
        <v>1728</v>
      </c>
      <c r="H19" s="39" t="s">
        <v>46</v>
      </c>
      <c r="I19" s="3" t="s">
        <v>120</v>
      </c>
      <c r="J19" s="6"/>
      <c r="K19" s="6"/>
      <c r="L19" s="93">
        <f>0.25+1</f>
        <v>1.25</v>
      </c>
      <c r="M19" s="3"/>
    </row>
    <row r="20" spans="1:13" ht="30" customHeight="1" x14ac:dyDescent="0.25">
      <c r="A20" s="282">
        <v>5899</v>
      </c>
      <c r="B20" s="117" t="s">
        <v>195</v>
      </c>
      <c r="C20" s="39" t="s">
        <v>1719</v>
      </c>
      <c r="D20" s="40">
        <v>41950</v>
      </c>
      <c r="E20" s="68">
        <v>41960</v>
      </c>
      <c r="F20" s="41"/>
      <c r="G20" s="39" t="s">
        <v>1720</v>
      </c>
      <c r="H20" s="39" t="s">
        <v>113</v>
      </c>
      <c r="I20" s="39" t="s">
        <v>116</v>
      </c>
      <c r="J20" s="42"/>
      <c r="K20" s="42"/>
      <c r="L20" s="94">
        <f>0.5+0.75</f>
        <v>1.25</v>
      </c>
      <c r="M20" s="39" t="s">
        <v>1671</v>
      </c>
    </row>
    <row r="21" spans="1:13" ht="30" customHeight="1" x14ac:dyDescent="0.25">
      <c r="A21" s="265">
        <v>5900</v>
      </c>
      <c r="B21" s="116" t="s">
        <v>1721</v>
      </c>
      <c r="C21" s="3"/>
      <c r="D21" s="4">
        <v>41953</v>
      </c>
      <c r="E21" s="68">
        <v>41991</v>
      </c>
      <c r="F21" s="5">
        <v>41981</v>
      </c>
      <c r="G21" s="3" t="s">
        <v>1722</v>
      </c>
      <c r="H21" s="39" t="s">
        <v>46</v>
      </c>
      <c r="I21" s="3" t="s">
        <v>118</v>
      </c>
      <c r="J21" s="6">
        <v>10.039999999999999</v>
      </c>
      <c r="K21" s="6" t="s">
        <v>212</v>
      </c>
      <c r="L21" s="93"/>
      <c r="M21" s="3"/>
    </row>
    <row r="22" spans="1:13" ht="30" customHeight="1" x14ac:dyDescent="0.25">
      <c r="A22" s="271">
        <v>5901</v>
      </c>
      <c r="B22" s="116" t="s">
        <v>1723</v>
      </c>
      <c r="C22" s="3"/>
      <c r="D22" s="4">
        <v>41953</v>
      </c>
      <c r="E22" s="68">
        <v>41991</v>
      </c>
      <c r="F22" s="5">
        <v>41981</v>
      </c>
      <c r="G22" s="3" t="s">
        <v>1724</v>
      </c>
      <c r="H22" s="39" t="s">
        <v>8</v>
      </c>
      <c r="I22" s="3" t="s">
        <v>118</v>
      </c>
      <c r="J22" s="6">
        <v>14.83</v>
      </c>
      <c r="K22" s="6" t="s">
        <v>211</v>
      </c>
      <c r="L22" s="93">
        <v>14.75</v>
      </c>
      <c r="M22" s="3"/>
    </row>
    <row r="23" spans="1:13" ht="30" customHeight="1" x14ac:dyDescent="0.25">
      <c r="A23" s="343">
        <v>5902</v>
      </c>
      <c r="B23" s="116" t="s">
        <v>1725</v>
      </c>
      <c r="C23" s="3" t="s">
        <v>1726</v>
      </c>
      <c r="D23" s="4">
        <v>41953</v>
      </c>
      <c r="E23" s="4">
        <v>41961</v>
      </c>
      <c r="F23" s="5"/>
      <c r="G23" s="3" t="s">
        <v>1727</v>
      </c>
      <c r="H23" s="39" t="s">
        <v>9</v>
      </c>
      <c r="I23" s="3" t="s">
        <v>120</v>
      </c>
      <c r="J23" s="6"/>
      <c r="K23" s="6"/>
      <c r="L23" s="93"/>
      <c r="M23" s="3"/>
    </row>
    <row r="24" spans="1:13" ht="30" customHeight="1" x14ac:dyDescent="0.25">
      <c r="A24" s="282">
        <v>5903</v>
      </c>
      <c r="B24" s="116" t="s">
        <v>1112</v>
      </c>
      <c r="C24" s="3"/>
      <c r="D24" s="4">
        <v>41953</v>
      </c>
      <c r="E24" s="68">
        <v>41961</v>
      </c>
      <c r="F24" s="5"/>
      <c r="G24" s="3" t="s">
        <v>1730</v>
      </c>
      <c r="H24" s="39" t="s">
        <v>927</v>
      </c>
      <c r="I24" s="3" t="s">
        <v>117</v>
      </c>
      <c r="J24" s="6"/>
      <c r="K24" s="6"/>
      <c r="L24" s="93">
        <f>0.5+0.75</f>
        <v>1.25</v>
      </c>
      <c r="M24" s="3" t="s">
        <v>1671</v>
      </c>
    </row>
    <row r="25" spans="1:13" ht="30" customHeight="1" x14ac:dyDescent="0.25">
      <c r="A25" s="271">
        <v>5904</v>
      </c>
      <c r="B25" s="120" t="s">
        <v>1729</v>
      </c>
      <c r="C25" s="58" t="s">
        <v>1731</v>
      </c>
      <c r="D25" s="59">
        <v>41953</v>
      </c>
      <c r="E25" s="4">
        <v>41961</v>
      </c>
      <c r="F25" s="60"/>
      <c r="G25" s="58" t="s">
        <v>1732</v>
      </c>
      <c r="H25" s="58" t="s">
        <v>100</v>
      </c>
      <c r="I25" s="58" t="s">
        <v>118</v>
      </c>
      <c r="J25" s="61">
        <v>10.11</v>
      </c>
      <c r="K25" s="61" t="s">
        <v>212</v>
      </c>
      <c r="L25" s="96">
        <v>1</v>
      </c>
      <c r="M25" s="58"/>
    </row>
    <row r="26" spans="1:13" ht="30" customHeight="1" x14ac:dyDescent="0.25">
      <c r="A26" s="343">
        <v>5905</v>
      </c>
      <c r="B26" s="204" t="s">
        <v>1733</v>
      </c>
      <c r="C26" s="205" t="s">
        <v>1734</v>
      </c>
      <c r="D26" s="206">
        <v>41955</v>
      </c>
      <c r="E26" s="206">
        <v>41962</v>
      </c>
      <c r="F26" s="207"/>
      <c r="G26" s="205" t="s">
        <v>1735</v>
      </c>
      <c r="H26" s="205" t="s">
        <v>9</v>
      </c>
      <c r="I26" s="205" t="s">
        <v>120</v>
      </c>
      <c r="J26" s="208"/>
      <c r="K26" s="208"/>
      <c r="L26" s="209">
        <v>1</v>
      </c>
      <c r="M26" s="205"/>
    </row>
    <row r="27" spans="1:13" ht="30" customHeight="1" x14ac:dyDescent="0.25">
      <c r="A27" s="282">
        <v>5906</v>
      </c>
      <c r="B27" s="204" t="s">
        <v>1736</v>
      </c>
      <c r="C27" s="205"/>
      <c r="D27" s="206">
        <v>41955</v>
      </c>
      <c r="E27" s="206">
        <v>41962</v>
      </c>
      <c r="F27" s="207"/>
      <c r="G27" s="205" t="s">
        <v>1737</v>
      </c>
      <c r="H27" s="205" t="s">
        <v>98</v>
      </c>
      <c r="I27" s="205" t="s">
        <v>117</v>
      </c>
      <c r="J27" s="208"/>
      <c r="K27" s="208"/>
      <c r="L27" s="209">
        <f>1+0.75</f>
        <v>1.75</v>
      </c>
      <c r="M27" s="205" t="s">
        <v>1671</v>
      </c>
    </row>
    <row r="28" spans="1:13" ht="30" customHeight="1" x14ac:dyDescent="0.25">
      <c r="A28" s="282">
        <v>5907</v>
      </c>
      <c r="B28" s="204" t="s">
        <v>1738</v>
      </c>
      <c r="C28" s="205"/>
      <c r="D28" s="206">
        <v>41955</v>
      </c>
      <c r="E28" s="206">
        <v>41962</v>
      </c>
      <c r="F28" s="207"/>
      <c r="G28" s="205" t="s">
        <v>1739</v>
      </c>
      <c r="H28" s="205" t="s">
        <v>927</v>
      </c>
      <c r="I28" s="205" t="s">
        <v>117</v>
      </c>
      <c r="J28" s="208"/>
      <c r="K28" s="208"/>
      <c r="L28" s="209">
        <f>1+1</f>
        <v>2</v>
      </c>
      <c r="M28" s="205" t="s">
        <v>1671</v>
      </c>
    </row>
    <row r="29" spans="1:13" ht="30" customHeight="1" x14ac:dyDescent="0.25">
      <c r="A29" s="343">
        <v>5908</v>
      </c>
      <c r="B29" s="204" t="s">
        <v>1642</v>
      </c>
      <c r="C29" s="205"/>
      <c r="D29" s="206">
        <v>41955</v>
      </c>
      <c r="E29" s="206">
        <v>41962</v>
      </c>
      <c r="F29" s="207"/>
      <c r="G29" s="205" t="s">
        <v>1740</v>
      </c>
      <c r="H29" s="205" t="s">
        <v>113</v>
      </c>
      <c r="I29" s="205" t="s">
        <v>120</v>
      </c>
      <c r="J29" s="208">
        <v>5.5</v>
      </c>
      <c r="K29" s="208" t="s">
        <v>212</v>
      </c>
      <c r="L29" s="209">
        <v>0.25</v>
      </c>
      <c r="M29" s="205"/>
    </row>
    <row r="30" spans="1:13" ht="30" customHeight="1" x14ac:dyDescent="0.25">
      <c r="A30" s="343">
        <v>5909</v>
      </c>
      <c r="B30" s="204" t="s">
        <v>574</v>
      </c>
      <c r="C30" s="205" t="s">
        <v>1698</v>
      </c>
      <c r="D30" s="206">
        <v>41955</v>
      </c>
      <c r="E30" s="206">
        <v>41962</v>
      </c>
      <c r="F30" s="207"/>
      <c r="G30" s="3" t="s">
        <v>1741</v>
      </c>
      <c r="H30" s="205" t="s">
        <v>9</v>
      </c>
      <c r="I30" s="205" t="s">
        <v>120</v>
      </c>
      <c r="J30" s="208"/>
      <c r="K30" s="208"/>
      <c r="L30" s="209"/>
      <c r="M30" s="205"/>
    </row>
    <row r="31" spans="1:13" ht="30" customHeight="1" x14ac:dyDescent="0.25">
      <c r="A31" s="271">
        <v>5910</v>
      </c>
      <c r="B31" s="204" t="s">
        <v>1742</v>
      </c>
      <c r="C31" s="205" t="s">
        <v>1743</v>
      </c>
      <c r="D31" s="206">
        <v>41955</v>
      </c>
      <c r="E31" s="206">
        <v>41962</v>
      </c>
      <c r="F31" s="207"/>
      <c r="G31" s="205" t="s">
        <v>1744</v>
      </c>
      <c r="H31" s="205" t="s">
        <v>99</v>
      </c>
      <c r="I31" s="205" t="s">
        <v>118</v>
      </c>
      <c r="J31" s="208">
        <v>3.75</v>
      </c>
      <c r="K31" s="208" t="s">
        <v>211</v>
      </c>
      <c r="L31" s="209">
        <v>5</v>
      </c>
      <c r="M31" s="205">
        <v>0.75</v>
      </c>
    </row>
    <row r="32" spans="1:13" ht="30" customHeight="1" x14ac:dyDescent="0.25">
      <c r="A32" s="271">
        <v>5911</v>
      </c>
      <c r="B32" s="369" t="s">
        <v>1296</v>
      </c>
      <c r="C32" s="205" t="s">
        <v>1745</v>
      </c>
      <c r="D32" s="206">
        <v>41955</v>
      </c>
      <c r="E32" s="206">
        <v>41962</v>
      </c>
      <c r="F32" s="207"/>
      <c r="G32" s="205" t="s">
        <v>1746</v>
      </c>
      <c r="H32" s="205" t="s">
        <v>100</v>
      </c>
      <c r="I32" s="205" t="s">
        <v>116</v>
      </c>
      <c r="J32" s="208"/>
      <c r="K32" s="208"/>
      <c r="L32" s="209">
        <v>0.5</v>
      </c>
      <c r="M32" s="205"/>
    </row>
    <row r="33" spans="1:13" ht="30" customHeight="1" x14ac:dyDescent="0.25">
      <c r="A33" s="282">
        <v>5912</v>
      </c>
      <c r="B33" s="204" t="s">
        <v>1747</v>
      </c>
      <c r="C33" s="205"/>
      <c r="D33" s="206">
        <v>41955</v>
      </c>
      <c r="E33" s="206">
        <v>41962</v>
      </c>
      <c r="F33" s="207"/>
      <c r="G33" s="205" t="s">
        <v>1748</v>
      </c>
      <c r="H33" s="205" t="s">
        <v>927</v>
      </c>
      <c r="I33" s="205" t="s">
        <v>117</v>
      </c>
      <c r="J33" s="208"/>
      <c r="K33" s="208"/>
      <c r="L33" s="209">
        <f>0.25+1</f>
        <v>1.25</v>
      </c>
      <c r="M33" s="205" t="s">
        <v>1671</v>
      </c>
    </row>
    <row r="34" spans="1:13" ht="30" customHeight="1" x14ac:dyDescent="0.25">
      <c r="A34" s="271">
        <v>5913</v>
      </c>
      <c r="B34" s="204" t="s">
        <v>1749</v>
      </c>
      <c r="C34" s="205"/>
      <c r="D34" s="206">
        <v>41955</v>
      </c>
      <c r="E34" s="206">
        <v>41962</v>
      </c>
      <c r="F34" s="207"/>
      <c r="G34" s="205" t="s">
        <v>1750</v>
      </c>
      <c r="H34" s="205" t="s">
        <v>107</v>
      </c>
      <c r="I34" s="205" t="s">
        <v>116</v>
      </c>
      <c r="J34" s="208"/>
      <c r="K34" s="208"/>
      <c r="L34" s="209">
        <v>1</v>
      </c>
      <c r="M34" s="205"/>
    </row>
    <row r="35" spans="1:13" ht="30" customHeight="1" x14ac:dyDescent="0.25">
      <c r="A35" s="343">
        <v>5914</v>
      </c>
      <c r="B35" s="204" t="s">
        <v>1686</v>
      </c>
      <c r="C35" s="205" t="s">
        <v>1689</v>
      </c>
      <c r="D35" s="206">
        <v>41955</v>
      </c>
      <c r="E35" s="206">
        <v>41962</v>
      </c>
      <c r="F35" s="207"/>
      <c r="G35" s="205" t="s">
        <v>1751</v>
      </c>
      <c r="H35" s="205" t="s">
        <v>9</v>
      </c>
      <c r="I35" s="205" t="s">
        <v>116</v>
      </c>
      <c r="J35" s="208" t="s">
        <v>1671</v>
      </c>
      <c r="K35" s="208"/>
      <c r="L35" s="209">
        <v>0.25</v>
      </c>
      <c r="M35" s="205"/>
    </row>
    <row r="36" spans="1:13" ht="30" customHeight="1" x14ac:dyDescent="0.25">
      <c r="A36" s="282">
        <v>5915</v>
      </c>
      <c r="B36" s="204" t="s">
        <v>151</v>
      </c>
      <c r="C36" s="205" t="s">
        <v>495</v>
      </c>
      <c r="D36" s="206">
        <v>41956</v>
      </c>
      <c r="E36" s="206">
        <v>41963</v>
      </c>
      <c r="F36" s="207"/>
      <c r="G36" s="205" t="s">
        <v>1752</v>
      </c>
      <c r="H36" s="205" t="s">
        <v>11</v>
      </c>
      <c r="I36" s="205" t="s">
        <v>116</v>
      </c>
      <c r="J36" s="208">
        <v>10.039999999999999</v>
      </c>
      <c r="K36" s="208" t="s">
        <v>211</v>
      </c>
      <c r="L36" s="209">
        <f>1.25+0.75</f>
        <v>2</v>
      </c>
      <c r="M36" s="205" t="s">
        <v>1671</v>
      </c>
    </row>
    <row r="37" spans="1:13" ht="30" customHeight="1" x14ac:dyDescent="0.25">
      <c r="A37" s="343">
        <v>5916</v>
      </c>
      <c r="B37" s="204" t="s">
        <v>1753</v>
      </c>
      <c r="C37" s="205" t="s">
        <v>1754</v>
      </c>
      <c r="D37" s="206">
        <v>41956</v>
      </c>
      <c r="E37" s="206">
        <v>41963</v>
      </c>
      <c r="F37" s="207"/>
      <c r="G37" s="205" t="s">
        <v>1869</v>
      </c>
      <c r="H37" s="205" t="s">
        <v>100</v>
      </c>
      <c r="I37" s="205" t="s">
        <v>116</v>
      </c>
      <c r="J37" s="208">
        <v>23.72</v>
      </c>
      <c r="K37" s="208" t="s">
        <v>212</v>
      </c>
      <c r="L37" s="209">
        <v>3.5</v>
      </c>
      <c r="M37" s="205"/>
    </row>
    <row r="38" spans="1:13" ht="30" customHeight="1" x14ac:dyDescent="0.25">
      <c r="A38" s="343">
        <v>5917</v>
      </c>
      <c r="B38" s="204" t="s">
        <v>1753</v>
      </c>
      <c r="C38" s="205" t="s">
        <v>1754</v>
      </c>
      <c r="D38" s="206">
        <v>41956</v>
      </c>
      <c r="E38" s="206">
        <v>41963</v>
      </c>
      <c r="F38" s="207"/>
      <c r="G38" s="205" t="s">
        <v>1755</v>
      </c>
      <c r="H38" s="205" t="s">
        <v>113</v>
      </c>
      <c r="I38" s="205" t="s">
        <v>116</v>
      </c>
      <c r="J38" s="368"/>
      <c r="K38" s="368"/>
      <c r="L38" s="209">
        <v>1.5</v>
      </c>
      <c r="M38" s="205"/>
    </row>
    <row r="39" spans="1:13" ht="30" customHeight="1" x14ac:dyDescent="0.25">
      <c r="A39" s="271">
        <v>5918</v>
      </c>
      <c r="B39" s="204" t="s">
        <v>1756</v>
      </c>
      <c r="C39" s="205"/>
      <c r="D39" s="206">
        <v>41956</v>
      </c>
      <c r="E39" s="206">
        <v>41963</v>
      </c>
      <c r="F39" s="207"/>
      <c r="G39" s="205" t="s">
        <v>1758</v>
      </c>
      <c r="H39" s="205" t="s">
        <v>99</v>
      </c>
      <c r="I39" s="205" t="s">
        <v>118</v>
      </c>
      <c r="J39" s="208">
        <v>5.5</v>
      </c>
      <c r="K39" s="208" t="s">
        <v>211</v>
      </c>
      <c r="L39" s="209">
        <v>1.5</v>
      </c>
      <c r="M39" s="205">
        <v>0.25</v>
      </c>
    </row>
    <row r="40" spans="1:13" ht="30" customHeight="1" x14ac:dyDescent="0.25">
      <c r="A40" s="282">
        <v>5919</v>
      </c>
      <c r="B40" s="204" t="s">
        <v>1757</v>
      </c>
      <c r="C40" s="205" t="s">
        <v>1759</v>
      </c>
      <c r="D40" s="206">
        <v>41957</v>
      </c>
      <c r="E40" s="206">
        <v>41964</v>
      </c>
      <c r="F40" s="207"/>
      <c r="G40" s="205" t="s">
        <v>1760</v>
      </c>
      <c r="H40" s="205" t="s">
        <v>14</v>
      </c>
      <c r="I40" s="205" t="s">
        <v>116</v>
      </c>
      <c r="J40" s="208"/>
      <c r="K40" s="208"/>
      <c r="L40" s="209">
        <f>1+1</f>
        <v>2</v>
      </c>
      <c r="M40" s="205" t="s">
        <v>1671</v>
      </c>
    </row>
    <row r="41" spans="1:13" ht="30" customHeight="1" x14ac:dyDescent="0.25">
      <c r="A41" s="271">
        <v>5920</v>
      </c>
      <c r="B41" s="204" t="s">
        <v>574</v>
      </c>
      <c r="C41" s="205" t="s">
        <v>1698</v>
      </c>
      <c r="D41" s="206">
        <v>41957</v>
      </c>
      <c r="E41" s="206">
        <v>41964</v>
      </c>
      <c r="F41" s="207"/>
      <c r="G41" s="205" t="s">
        <v>1762</v>
      </c>
      <c r="H41" s="205" t="s">
        <v>11</v>
      </c>
      <c r="I41" s="205" t="s">
        <v>120</v>
      </c>
      <c r="J41" s="208"/>
      <c r="K41" s="208"/>
      <c r="L41" s="209">
        <v>1</v>
      </c>
      <c r="M41" s="205"/>
    </row>
    <row r="42" spans="1:13" ht="30" customHeight="1" x14ac:dyDescent="0.25">
      <c r="A42" s="282">
        <v>5921</v>
      </c>
      <c r="B42" s="204" t="s">
        <v>1763</v>
      </c>
      <c r="C42" s="205" t="s">
        <v>1764</v>
      </c>
      <c r="D42" s="206">
        <v>41957</v>
      </c>
      <c r="E42" s="206">
        <v>41964</v>
      </c>
      <c r="F42" s="207"/>
      <c r="G42" s="205" t="s">
        <v>1766</v>
      </c>
      <c r="H42" s="205" t="s">
        <v>112</v>
      </c>
      <c r="I42" s="205" t="s">
        <v>116</v>
      </c>
      <c r="J42" s="208"/>
      <c r="K42" s="208"/>
      <c r="L42" s="209">
        <f>1.5+0.75</f>
        <v>2.25</v>
      </c>
      <c r="M42" s="205" t="s">
        <v>1671</v>
      </c>
    </row>
    <row r="43" spans="1:13" ht="30" customHeight="1" x14ac:dyDescent="0.25">
      <c r="A43" s="282">
        <v>5922</v>
      </c>
      <c r="B43" s="204" t="s">
        <v>1765</v>
      </c>
      <c r="C43" s="205"/>
      <c r="D43" s="206">
        <v>41960</v>
      </c>
      <c r="E43" s="206">
        <v>41967</v>
      </c>
      <c r="F43" s="207"/>
      <c r="G43" s="205" t="s">
        <v>1782</v>
      </c>
      <c r="H43" s="205" t="s">
        <v>927</v>
      </c>
      <c r="I43" s="205" t="s">
        <v>117</v>
      </c>
      <c r="J43" s="208"/>
      <c r="K43" s="208"/>
      <c r="L43" s="209">
        <f>0.25+0.75</f>
        <v>1</v>
      </c>
      <c r="M43" s="205" t="s">
        <v>1671</v>
      </c>
    </row>
    <row r="44" spans="1:13" ht="30" customHeight="1" x14ac:dyDescent="0.25">
      <c r="A44" s="282">
        <v>5923</v>
      </c>
      <c r="B44" s="204" t="s">
        <v>40</v>
      </c>
      <c r="C44" s="205" t="s">
        <v>1767</v>
      </c>
      <c r="D44" s="206">
        <v>41960</v>
      </c>
      <c r="E44" s="206">
        <v>41967</v>
      </c>
      <c r="F44" s="207"/>
      <c r="G44" s="205" t="s">
        <v>1768</v>
      </c>
      <c r="H44" s="205" t="s">
        <v>101</v>
      </c>
      <c r="I44" s="205" t="s">
        <v>120</v>
      </c>
      <c r="J44" s="208"/>
      <c r="K44" s="208"/>
      <c r="L44" s="209">
        <f>1+0.75</f>
        <v>1.75</v>
      </c>
      <c r="M44" s="205" t="s">
        <v>1671</v>
      </c>
    </row>
    <row r="45" spans="1:13" ht="30" customHeight="1" x14ac:dyDescent="0.25">
      <c r="A45" s="271">
        <v>5924</v>
      </c>
      <c r="B45" s="204" t="s">
        <v>1769</v>
      </c>
      <c r="C45" s="205" t="s">
        <v>1770</v>
      </c>
      <c r="D45" s="206">
        <v>41961</v>
      </c>
      <c r="E45" s="206">
        <v>41968</v>
      </c>
      <c r="F45" s="207"/>
      <c r="G45" s="205" t="s">
        <v>1771</v>
      </c>
      <c r="H45" s="205" t="s">
        <v>97</v>
      </c>
      <c r="I45" s="205" t="s">
        <v>116</v>
      </c>
      <c r="J45" s="208">
        <v>6.68</v>
      </c>
      <c r="K45" s="208" t="s">
        <v>211</v>
      </c>
      <c r="L45" s="209">
        <v>0.25</v>
      </c>
      <c r="M45" s="205"/>
    </row>
    <row r="46" spans="1:13" ht="30" customHeight="1" x14ac:dyDescent="0.25">
      <c r="A46" s="343">
        <v>5925</v>
      </c>
      <c r="B46" s="204" t="s">
        <v>318</v>
      </c>
      <c r="C46" s="205" t="s">
        <v>1698</v>
      </c>
      <c r="D46" s="206">
        <v>41961</v>
      </c>
      <c r="E46" s="206">
        <v>41968</v>
      </c>
      <c r="F46" s="207"/>
      <c r="G46" s="205" t="s">
        <v>1772</v>
      </c>
      <c r="H46" s="205" t="s">
        <v>100</v>
      </c>
      <c r="I46" s="205" t="s">
        <v>120</v>
      </c>
      <c r="J46" s="208"/>
      <c r="K46" s="208"/>
      <c r="L46" s="209">
        <v>2.5</v>
      </c>
      <c r="M46" s="205"/>
    </row>
    <row r="47" spans="1:13" ht="30" customHeight="1" x14ac:dyDescent="0.25">
      <c r="A47" s="363">
        <v>5926</v>
      </c>
      <c r="B47" s="204" t="s">
        <v>151</v>
      </c>
      <c r="C47" s="205" t="s">
        <v>495</v>
      </c>
      <c r="D47" s="206">
        <v>41961</v>
      </c>
      <c r="E47" s="206">
        <v>41968</v>
      </c>
      <c r="F47" s="207"/>
      <c r="G47" s="205" t="s">
        <v>1773</v>
      </c>
      <c r="H47" s="205" t="s">
        <v>99</v>
      </c>
      <c r="I47" s="205" t="s">
        <v>116</v>
      </c>
      <c r="J47" s="208">
        <v>10.039999999999999</v>
      </c>
      <c r="K47" s="208" t="s">
        <v>211</v>
      </c>
      <c r="L47" s="209">
        <v>0.5</v>
      </c>
      <c r="M47" s="205"/>
    </row>
    <row r="48" spans="1:13" ht="30" customHeight="1" x14ac:dyDescent="0.25">
      <c r="A48" s="364">
        <v>5927</v>
      </c>
      <c r="B48" s="204" t="s">
        <v>550</v>
      </c>
      <c r="C48" s="205"/>
      <c r="D48" s="206">
        <v>41962</v>
      </c>
      <c r="E48" s="206">
        <v>41969</v>
      </c>
      <c r="F48" s="207"/>
      <c r="G48" s="205" t="s">
        <v>1775</v>
      </c>
      <c r="H48" s="205" t="s">
        <v>10</v>
      </c>
      <c r="I48" s="205" t="s">
        <v>118</v>
      </c>
      <c r="J48" s="208">
        <v>3.5</v>
      </c>
      <c r="K48" s="208" t="s">
        <v>211</v>
      </c>
      <c r="L48" s="209">
        <v>0.75</v>
      </c>
      <c r="M48" s="205"/>
    </row>
    <row r="49" spans="1:13" ht="30" customHeight="1" x14ac:dyDescent="0.25">
      <c r="A49" s="271">
        <v>5928</v>
      </c>
      <c r="B49" s="204" t="s">
        <v>40</v>
      </c>
      <c r="C49" s="205" t="s">
        <v>44</v>
      </c>
      <c r="D49" s="206">
        <v>41963</v>
      </c>
      <c r="E49" s="206">
        <v>41975</v>
      </c>
      <c r="F49" s="207"/>
      <c r="G49" s="205" t="s">
        <v>1776</v>
      </c>
      <c r="H49" s="205" t="s">
        <v>11</v>
      </c>
      <c r="I49" s="205" t="s">
        <v>120</v>
      </c>
      <c r="J49" s="208"/>
      <c r="K49" s="208"/>
      <c r="L49" s="209">
        <v>1</v>
      </c>
      <c r="M49" s="205" t="s">
        <v>1671</v>
      </c>
    </row>
    <row r="50" spans="1:13" ht="30" customHeight="1" x14ac:dyDescent="0.25">
      <c r="A50" s="343">
        <v>5929</v>
      </c>
      <c r="B50" s="204" t="s">
        <v>1779</v>
      </c>
      <c r="C50" s="205" t="s">
        <v>1780</v>
      </c>
      <c r="D50" s="206">
        <v>41963</v>
      </c>
      <c r="E50" s="206">
        <v>41975</v>
      </c>
      <c r="F50" s="207"/>
      <c r="G50" s="205" t="s">
        <v>1781</v>
      </c>
      <c r="H50" s="205" t="s">
        <v>97</v>
      </c>
      <c r="I50" s="205" t="s">
        <v>116</v>
      </c>
      <c r="J50" s="208">
        <v>4.32</v>
      </c>
      <c r="K50" s="208" t="s">
        <v>212</v>
      </c>
      <c r="L50" s="209">
        <v>1</v>
      </c>
      <c r="M50" s="205"/>
    </row>
    <row r="51" spans="1:13" ht="30" customHeight="1" x14ac:dyDescent="0.25">
      <c r="A51" s="365">
        <v>5930</v>
      </c>
      <c r="B51" s="204" t="s">
        <v>40</v>
      </c>
      <c r="C51" s="205" t="s">
        <v>44</v>
      </c>
      <c r="D51" s="206">
        <v>41963</v>
      </c>
      <c r="E51" s="206">
        <v>41975</v>
      </c>
      <c r="F51" s="207"/>
      <c r="G51" s="205" t="s">
        <v>1777</v>
      </c>
      <c r="H51" s="205" t="s">
        <v>11</v>
      </c>
      <c r="I51" s="205" t="s">
        <v>120</v>
      </c>
      <c r="J51" s="208"/>
      <c r="K51" s="208"/>
      <c r="L51" s="209">
        <v>1</v>
      </c>
      <c r="M51" s="205" t="s">
        <v>1671</v>
      </c>
    </row>
    <row r="52" spans="1:13" ht="30" customHeight="1" x14ac:dyDescent="0.25">
      <c r="A52" s="271">
        <v>5931</v>
      </c>
      <c r="B52" s="204" t="s">
        <v>40</v>
      </c>
      <c r="C52" s="205" t="s">
        <v>44</v>
      </c>
      <c r="D52" s="206">
        <v>41963</v>
      </c>
      <c r="E52" s="206">
        <v>41975</v>
      </c>
      <c r="F52" s="207"/>
      <c r="G52" s="205" t="s">
        <v>1778</v>
      </c>
      <c r="H52" s="205" t="s">
        <v>11</v>
      </c>
      <c r="I52" s="205" t="s">
        <v>120</v>
      </c>
      <c r="J52" s="208"/>
      <c r="K52" s="208"/>
      <c r="L52" s="209">
        <v>1</v>
      </c>
      <c r="M52" s="205" t="s">
        <v>1671</v>
      </c>
    </row>
    <row r="53" spans="1:13" ht="30" customHeight="1" x14ac:dyDescent="0.25">
      <c r="A53" s="233">
        <v>5932</v>
      </c>
      <c r="B53" s="116" t="s">
        <v>1783</v>
      </c>
      <c r="C53" s="3"/>
      <c r="D53" s="4">
        <v>41963</v>
      </c>
      <c r="E53" s="4">
        <v>41975</v>
      </c>
      <c r="F53" s="5"/>
      <c r="G53" s="3" t="s">
        <v>1784</v>
      </c>
      <c r="H53" s="39" t="s">
        <v>98</v>
      </c>
      <c r="I53" s="3" t="s">
        <v>116</v>
      </c>
      <c r="J53" s="6">
        <v>21.08</v>
      </c>
      <c r="K53" s="6" t="s">
        <v>212</v>
      </c>
      <c r="L53" s="93">
        <v>3</v>
      </c>
      <c r="M53" s="3"/>
    </row>
    <row r="54" spans="1:13" ht="30" customHeight="1" x14ac:dyDescent="0.25">
      <c r="A54" s="282">
        <v>5933</v>
      </c>
      <c r="B54" s="116" t="s">
        <v>1112</v>
      </c>
      <c r="C54" s="3"/>
      <c r="D54" s="4">
        <v>41968</v>
      </c>
      <c r="E54" s="4">
        <v>41978</v>
      </c>
      <c r="F54" s="5"/>
      <c r="G54" s="3" t="s">
        <v>1785</v>
      </c>
      <c r="H54" s="39" t="s">
        <v>927</v>
      </c>
      <c r="I54" s="3" t="s">
        <v>118</v>
      </c>
      <c r="J54" s="6"/>
      <c r="K54" s="6"/>
      <c r="L54" s="93"/>
      <c r="M54" s="3"/>
    </row>
    <row r="55" spans="1:13" ht="30" customHeight="1" x14ac:dyDescent="0.25">
      <c r="A55" s="114"/>
      <c r="B55" s="104"/>
      <c r="C55" s="8"/>
      <c r="D55" s="9"/>
      <c r="E55" s="9"/>
      <c r="F55" s="10"/>
      <c r="G55" s="8"/>
      <c r="H55" s="48"/>
      <c r="I55" s="8"/>
      <c r="J55" s="11"/>
      <c r="K55" s="11"/>
      <c r="L55" s="98"/>
      <c r="M55" s="8"/>
    </row>
    <row r="56" spans="1:13" ht="30" customHeight="1" x14ac:dyDescent="0.25">
      <c r="A56" s="114"/>
      <c r="B56" s="104"/>
      <c r="C56" s="8"/>
      <c r="D56" s="9"/>
      <c r="E56" s="9"/>
      <c r="F56" s="10"/>
      <c r="G56" s="8"/>
      <c r="H56" s="48"/>
      <c r="I56" s="8"/>
      <c r="J56" s="11">
        <f>SUM(J3:J55)</f>
        <v>864.94</v>
      </c>
      <c r="K56" s="11"/>
      <c r="L56" s="11">
        <f>SUM(L3:L55)*26</f>
        <v>2145</v>
      </c>
      <c r="M56" s="11">
        <f>SUM(M3:M55)*26</f>
        <v>26</v>
      </c>
    </row>
    <row r="57" spans="1:13" ht="30" customHeight="1" x14ac:dyDescent="0.25">
      <c r="A57" s="114"/>
      <c r="B57" s="380" t="s">
        <v>1925</v>
      </c>
      <c r="C57" s="8"/>
      <c r="D57" s="9"/>
      <c r="E57" s="9"/>
      <c r="F57" s="10"/>
      <c r="G57" s="8"/>
      <c r="H57" s="48"/>
      <c r="I57" s="8"/>
      <c r="J57" s="11"/>
      <c r="K57" s="11"/>
      <c r="L57" s="98"/>
      <c r="M57" s="8"/>
    </row>
    <row r="58" spans="1:13" customFormat="1" ht="28.9" customHeight="1" x14ac:dyDescent="0.25">
      <c r="A58" s="114"/>
      <c r="B58" s="104" t="s">
        <v>1827</v>
      </c>
      <c r="C58" s="8"/>
      <c r="D58" s="9">
        <v>41955</v>
      </c>
      <c r="E58" s="182">
        <v>41956</v>
      </c>
      <c r="F58" s="10"/>
      <c r="G58" s="8" t="s">
        <v>1828</v>
      </c>
      <c r="H58" s="48"/>
      <c r="I58" s="8"/>
      <c r="J58" s="11"/>
      <c r="K58" s="11"/>
      <c r="L58" s="98"/>
      <c r="M58" s="8"/>
    </row>
    <row r="59" spans="1:13" ht="30" customHeight="1" x14ac:dyDescent="0.25">
      <c r="A59" s="114"/>
      <c r="B59" s="370" t="s">
        <v>1835</v>
      </c>
      <c r="C59" s="9" t="s">
        <v>1671</v>
      </c>
      <c r="D59" s="9">
        <v>41957</v>
      </c>
      <c r="E59" s="9">
        <v>41962</v>
      </c>
      <c r="F59" s="10"/>
      <c r="G59" s="8" t="s">
        <v>1834</v>
      </c>
      <c r="H59" s="48"/>
      <c r="I59" s="8"/>
      <c r="J59" s="11"/>
      <c r="K59" s="11"/>
      <c r="L59" s="98"/>
      <c r="M59" s="8"/>
    </row>
    <row r="60" spans="1:13" customFormat="1" ht="28.9" customHeight="1" x14ac:dyDescent="0.25">
      <c r="A60" s="114"/>
      <c r="B60" s="104" t="s">
        <v>1825</v>
      </c>
      <c r="C60" s="8"/>
      <c r="D60" s="9">
        <v>41960</v>
      </c>
      <c r="E60" s="182">
        <v>41960</v>
      </c>
      <c r="F60" s="10"/>
      <c r="G60" s="8" t="s">
        <v>1826</v>
      </c>
      <c r="H60" s="48"/>
      <c r="I60" s="8"/>
      <c r="J60" s="11"/>
      <c r="K60" s="11"/>
      <c r="L60" s="98"/>
      <c r="M60" s="8"/>
    </row>
    <row r="61" spans="1:13" customFormat="1" ht="28.9" customHeight="1" x14ac:dyDescent="0.25">
      <c r="A61" s="114"/>
      <c r="B61" s="175" t="s">
        <v>1823</v>
      </c>
      <c r="C61" s="48"/>
      <c r="D61" s="146">
        <v>41968</v>
      </c>
      <c r="E61" s="182">
        <v>41998</v>
      </c>
      <c r="F61" s="147"/>
      <c r="G61" s="48" t="s">
        <v>1824</v>
      </c>
      <c r="H61" s="48"/>
      <c r="I61" s="48"/>
      <c r="J61" s="148"/>
      <c r="K61" s="148"/>
      <c r="L61" s="149"/>
      <c r="M61" s="48"/>
    </row>
    <row r="62" spans="1:13" ht="30" customHeight="1" x14ac:dyDescent="0.25">
      <c r="A62" s="114"/>
      <c r="B62" s="104"/>
      <c r="C62" s="8"/>
      <c r="D62" s="9"/>
      <c r="E62" s="9"/>
      <c r="F62" s="10"/>
      <c r="G62" s="8"/>
      <c r="H62" s="48"/>
      <c r="I62" s="8"/>
      <c r="J62" s="11"/>
      <c r="K62" s="11"/>
      <c r="L62" s="98"/>
      <c r="M62" s="8"/>
    </row>
    <row r="63" spans="1:13" ht="30" customHeight="1" x14ac:dyDescent="0.25">
      <c r="A63" s="114"/>
      <c r="B63" s="104"/>
      <c r="C63" s="9"/>
      <c r="D63" s="9"/>
      <c r="E63" s="10"/>
      <c r="F63" s="9"/>
      <c r="G63" s="190"/>
      <c r="H63" s="8"/>
      <c r="I63" s="11"/>
      <c r="J63" s="11"/>
      <c r="K63" s="8"/>
      <c r="L63" s="98"/>
      <c r="M63" s="12"/>
    </row>
    <row r="64" spans="1:13" ht="30" customHeight="1" x14ac:dyDescent="0.25">
      <c r="A64" s="114"/>
      <c r="B64" s="104"/>
      <c r="C64" s="9"/>
      <c r="D64" s="9"/>
      <c r="E64" s="10"/>
      <c r="F64" s="8"/>
      <c r="G64" s="48"/>
      <c r="H64" s="8"/>
      <c r="I64" s="11"/>
      <c r="J64" s="11"/>
      <c r="K64" s="8"/>
      <c r="L64" s="98"/>
      <c r="M64" s="12"/>
    </row>
    <row r="65" spans="1:13" ht="30" customHeight="1" x14ac:dyDescent="0.25">
      <c r="A65" s="114"/>
      <c r="B65" s="104"/>
      <c r="C65" s="9"/>
      <c r="D65" s="9"/>
      <c r="E65" s="10"/>
      <c r="F65" s="8"/>
      <c r="G65" s="143"/>
      <c r="H65" s="8"/>
      <c r="I65" s="11"/>
      <c r="J65" s="11"/>
      <c r="K65" s="8"/>
      <c r="L65" s="98"/>
      <c r="M65" s="12"/>
    </row>
    <row r="66" spans="1:13" ht="30" customHeight="1" x14ac:dyDescent="0.25">
      <c r="A66" s="114"/>
      <c r="B66" s="104"/>
      <c r="C66" s="9"/>
      <c r="D66" s="9"/>
      <c r="E66" s="10"/>
      <c r="F66" s="8"/>
      <c r="G66" s="48"/>
      <c r="H66" s="8"/>
      <c r="I66" s="11"/>
      <c r="J66" s="11"/>
      <c r="K66" s="8"/>
      <c r="L66" s="98"/>
      <c r="M66" s="12"/>
    </row>
    <row r="67" spans="1:13" ht="30" customHeight="1" x14ac:dyDescent="0.25">
      <c r="A67" s="114"/>
      <c r="B67" s="104"/>
      <c r="C67" s="9"/>
      <c r="D67" s="9"/>
      <c r="E67" s="10"/>
      <c r="F67" s="8"/>
      <c r="G67" s="48"/>
      <c r="H67" s="8"/>
      <c r="I67" s="11"/>
      <c r="J67" s="11"/>
      <c r="K67" s="8"/>
      <c r="L67" s="98"/>
      <c r="M67" s="12"/>
    </row>
    <row r="68" spans="1:13" ht="30" customHeight="1" x14ac:dyDescent="0.25">
      <c r="A68" s="114"/>
      <c r="B68" s="104"/>
      <c r="C68" s="9"/>
      <c r="D68" s="9"/>
      <c r="E68" s="10"/>
      <c r="F68" s="8"/>
      <c r="G68" s="48"/>
      <c r="H68" s="8"/>
      <c r="I68" s="11"/>
      <c r="J68" s="11"/>
      <c r="K68" s="8"/>
      <c r="L68" s="98"/>
      <c r="M68" s="12"/>
    </row>
    <row r="69" spans="1:13" ht="30" customHeight="1" x14ac:dyDescent="0.25">
      <c r="A69" s="114"/>
      <c r="B69" s="104"/>
      <c r="C69" s="9"/>
      <c r="D69" s="9"/>
      <c r="E69" s="10"/>
      <c r="F69" s="8"/>
      <c r="G69" s="48"/>
      <c r="H69" s="8"/>
      <c r="I69" s="11"/>
      <c r="J69" s="11"/>
      <c r="K69" s="8"/>
      <c r="L69" s="98"/>
      <c r="M69" s="12"/>
    </row>
    <row r="70" spans="1:13" ht="30" customHeight="1" x14ac:dyDescent="0.25">
      <c r="A70" s="114"/>
      <c r="B70" s="104"/>
      <c r="C70" s="9"/>
      <c r="D70" s="9"/>
      <c r="E70" s="10"/>
      <c r="F70" s="8"/>
      <c r="G70" s="48"/>
      <c r="H70" s="8"/>
      <c r="I70" s="11"/>
      <c r="J70" s="11"/>
      <c r="K70" s="8"/>
      <c r="L70" s="98"/>
      <c r="M70" s="12"/>
    </row>
    <row r="71" spans="1:13" ht="30" customHeight="1" x14ac:dyDescent="0.25">
      <c r="A71" s="114"/>
      <c r="B71" s="104"/>
      <c r="C71" s="9"/>
      <c r="D71" s="9"/>
      <c r="E71" s="10"/>
      <c r="F71" s="8"/>
      <c r="G71" s="48"/>
      <c r="H71" s="8"/>
      <c r="I71" s="11"/>
      <c r="J71" s="11"/>
      <c r="K71" s="8"/>
      <c r="L71" s="98"/>
      <c r="M71" s="12"/>
    </row>
    <row r="72" spans="1:13" ht="30" customHeight="1" x14ac:dyDescent="0.25">
      <c r="A72" s="114"/>
      <c r="B72" s="189"/>
      <c r="C72" s="8"/>
      <c r="D72" s="9"/>
      <c r="E72" s="9"/>
      <c r="F72" s="10"/>
      <c r="G72" s="8"/>
      <c r="H72" s="48"/>
      <c r="I72" s="8"/>
      <c r="J72" s="11"/>
      <c r="K72" s="11"/>
      <c r="L72" s="98"/>
      <c r="M72" s="8"/>
    </row>
    <row r="73" spans="1:13" ht="30" customHeight="1" x14ac:dyDescent="0.25">
      <c r="A73" s="114"/>
      <c r="B73" s="189"/>
      <c r="C73" s="8"/>
      <c r="D73" s="9"/>
      <c r="E73" s="9"/>
      <c r="F73" s="10"/>
      <c r="G73" s="8"/>
      <c r="H73" s="48"/>
      <c r="I73" s="8"/>
      <c r="J73" s="11"/>
      <c r="K73" s="11"/>
      <c r="L73" s="98"/>
      <c r="M73" s="8"/>
    </row>
    <row r="74" spans="1:13" ht="30" customHeight="1" x14ac:dyDescent="0.25">
      <c r="A74" s="114"/>
      <c r="B74" s="189"/>
      <c r="C74" s="8"/>
      <c r="D74" s="9"/>
      <c r="E74" s="9"/>
      <c r="F74" s="10"/>
      <c r="G74" s="8"/>
      <c r="H74" s="48"/>
      <c r="I74" s="8"/>
      <c r="J74" s="11"/>
      <c r="K74" s="11"/>
      <c r="L74" s="98"/>
      <c r="M74" s="8"/>
    </row>
    <row r="75" spans="1:13" ht="30" customHeight="1" x14ac:dyDescent="0.25">
      <c r="A75" s="114"/>
      <c r="B75" s="144"/>
      <c r="C75" s="48"/>
      <c r="D75" s="146"/>
      <c r="E75" s="146"/>
      <c r="F75" s="147"/>
      <c r="G75" s="48"/>
      <c r="H75" s="48"/>
      <c r="I75" s="48"/>
      <c r="J75" s="148"/>
      <c r="K75" s="148"/>
      <c r="L75" s="149"/>
      <c r="M75" s="48"/>
    </row>
    <row r="76" spans="1:13" ht="30" customHeight="1" x14ac:dyDescent="0.25">
      <c r="A76" s="114"/>
      <c r="B76" s="189"/>
      <c r="C76" s="8"/>
      <c r="D76" s="9"/>
      <c r="E76" s="9"/>
      <c r="F76" s="10"/>
      <c r="G76" s="8"/>
      <c r="H76" s="48"/>
      <c r="I76" s="8"/>
      <c r="J76" s="11"/>
      <c r="K76" s="11"/>
      <c r="L76" s="98"/>
      <c r="M76" s="8"/>
    </row>
    <row r="77" spans="1:13" ht="30" customHeight="1" x14ac:dyDescent="0.25">
      <c r="A77" s="114"/>
      <c r="B77" s="189"/>
      <c r="C77" s="8"/>
      <c r="D77" s="9"/>
      <c r="E77" s="9"/>
      <c r="F77" s="10"/>
      <c r="G77" s="8"/>
      <c r="H77" s="48"/>
      <c r="I77" s="8"/>
      <c r="J77" s="11"/>
      <c r="K77" s="11"/>
      <c r="L77" s="98"/>
      <c r="M77" s="8"/>
    </row>
    <row r="78" spans="1:13" ht="30" customHeight="1" x14ac:dyDescent="0.25">
      <c r="A78" s="114"/>
      <c r="B78" s="189"/>
      <c r="C78" s="8"/>
      <c r="D78" s="9"/>
      <c r="E78" s="9"/>
      <c r="F78" s="10"/>
      <c r="G78" s="8"/>
      <c r="H78" s="48"/>
      <c r="I78" s="8"/>
      <c r="J78" s="11"/>
      <c r="K78" s="11"/>
      <c r="L78" s="98"/>
      <c r="M78" s="8"/>
    </row>
    <row r="79" spans="1:13" ht="30" customHeight="1" x14ac:dyDescent="0.25">
      <c r="A79" s="114"/>
      <c r="B79" s="189"/>
      <c r="C79" s="8"/>
      <c r="D79" s="9"/>
      <c r="E79" s="9"/>
      <c r="F79" s="10"/>
      <c r="G79" s="8"/>
      <c r="H79" s="48"/>
      <c r="I79" s="8"/>
      <c r="J79" s="11"/>
      <c r="K79" s="11"/>
      <c r="L79" s="98"/>
      <c r="M79" s="8"/>
    </row>
    <row r="80" spans="1:13" ht="30" customHeight="1" x14ac:dyDescent="0.25">
      <c r="A80" s="114"/>
      <c r="B80" s="189"/>
      <c r="C80" s="8"/>
      <c r="D80" s="9"/>
      <c r="E80" s="9"/>
      <c r="F80" s="10"/>
      <c r="G80" s="8"/>
      <c r="H80" s="48"/>
      <c r="I80" s="8"/>
      <c r="J80" s="11"/>
      <c r="K80" s="11"/>
      <c r="L80" s="98"/>
      <c r="M80" s="8"/>
    </row>
    <row r="81" spans="1:13" ht="30" customHeight="1" x14ac:dyDescent="0.25">
      <c r="A81" s="114"/>
      <c r="B81" s="104"/>
      <c r="C81" s="9"/>
      <c r="D81" s="9"/>
      <c r="E81" s="9"/>
      <c r="F81" s="8"/>
      <c r="G81" s="48"/>
      <c r="H81" s="8"/>
      <c r="I81" s="11"/>
      <c r="J81" s="11"/>
      <c r="K81" s="8"/>
      <c r="L81" s="98"/>
      <c r="M81" s="12"/>
    </row>
    <row r="82" spans="1:13" x14ac:dyDescent="0.25">
      <c r="A82" s="105"/>
      <c r="B82" s="51"/>
      <c r="C82" s="51"/>
      <c r="D82" s="52"/>
      <c r="E82" s="50"/>
      <c r="F82" s="53"/>
      <c r="G82" s="50"/>
      <c r="H82" s="54"/>
      <c r="I82" s="54"/>
      <c r="J82" s="50"/>
      <c r="K82" s="99"/>
      <c r="L82" s="55"/>
      <c r="M82" s="50"/>
    </row>
    <row r="83" spans="1:13" x14ac:dyDescent="0.25">
      <c r="A83" s="20"/>
      <c r="B83" s="37"/>
      <c r="C83" s="37"/>
      <c r="D83" s="38"/>
      <c r="E83" s="21"/>
      <c r="F83" s="1"/>
      <c r="G83" s="21"/>
      <c r="H83" s="22">
        <f>SUM(J7:J96)</f>
        <v>58895.88</v>
      </c>
      <c r="I83" s="22"/>
      <c r="J83" s="2">
        <f>SUM(L7:L96)*26</f>
        <v>57843.5</v>
      </c>
      <c r="K83" s="90">
        <f>SUM(M7:M96)*26</f>
        <v>702</v>
      </c>
      <c r="L83" s="23"/>
      <c r="M83" s="57"/>
    </row>
    <row r="84" spans="1:13" x14ac:dyDescent="0.25">
      <c r="A84" s="20"/>
      <c r="B84" s="37"/>
      <c r="C84" s="37"/>
      <c r="D84" s="38"/>
      <c r="E84" s="21"/>
      <c r="F84" s="1"/>
      <c r="G84" s="21"/>
      <c r="H84" s="22"/>
      <c r="I84" s="22"/>
      <c r="J84" s="2"/>
      <c r="K84" s="90"/>
      <c r="L84" s="23"/>
      <c r="M84" s="57"/>
    </row>
    <row r="85" spans="1:13" x14ac:dyDescent="0.25">
      <c r="A85" s="20"/>
      <c r="B85" s="37"/>
      <c r="C85" s="37"/>
      <c r="D85" s="38"/>
      <c r="E85" s="21"/>
      <c r="F85" s="1"/>
      <c r="G85" s="21"/>
      <c r="H85" s="22"/>
      <c r="I85" s="22"/>
      <c r="J85" s="1"/>
      <c r="K85" s="90"/>
      <c r="L85" s="23"/>
      <c r="M85" s="57"/>
    </row>
    <row r="86" spans="1:13" ht="30" customHeight="1" x14ac:dyDescent="0.25">
      <c r="A86" s="106" t="s">
        <v>68</v>
      </c>
      <c r="B86" s="37"/>
      <c r="C86" s="37"/>
      <c r="D86" s="38"/>
      <c r="E86" s="21"/>
      <c r="F86" s="56"/>
      <c r="G86" s="21"/>
      <c r="H86" s="22"/>
      <c r="I86" s="22"/>
      <c r="J86" s="1"/>
      <c r="K86" s="90"/>
      <c r="L86" s="23"/>
      <c r="M86" s="57"/>
    </row>
    <row r="87" spans="1:13" ht="30" x14ac:dyDescent="0.25">
      <c r="A87" s="107" t="s">
        <v>876</v>
      </c>
      <c r="B87" s="3" t="s">
        <v>65</v>
      </c>
      <c r="C87" s="262" t="s">
        <v>1290</v>
      </c>
      <c r="D87" s="38"/>
      <c r="E87" s="21"/>
      <c r="F87" s="56"/>
      <c r="G87" s="21"/>
      <c r="H87" s="22"/>
      <c r="I87" s="22"/>
      <c r="J87" s="1"/>
      <c r="K87" s="90"/>
      <c r="L87" s="23"/>
      <c r="M87" s="57"/>
    </row>
    <row r="88" spans="1:13" ht="30" x14ac:dyDescent="0.25">
      <c r="A88" s="108"/>
      <c r="B88" s="43" t="s">
        <v>878</v>
      </c>
      <c r="C88" s="37"/>
      <c r="D88" s="38"/>
      <c r="E88" s="21"/>
      <c r="F88" s="56"/>
      <c r="G88" s="21"/>
      <c r="H88" s="22"/>
      <c r="I88" s="22"/>
      <c r="J88" s="1"/>
      <c r="K88" s="90"/>
      <c r="L88" s="23"/>
      <c r="M88" s="57"/>
    </row>
    <row r="89" spans="1:13" ht="30" x14ac:dyDescent="0.25">
      <c r="A89" s="217"/>
      <c r="B89" s="8" t="s">
        <v>66</v>
      </c>
      <c r="C89" s="37"/>
      <c r="D89" s="38"/>
      <c r="E89" s="21"/>
      <c r="F89" s="56"/>
      <c r="G89" s="21"/>
      <c r="H89" s="22"/>
      <c r="I89" s="22"/>
      <c r="J89" s="1"/>
      <c r="K89" s="90"/>
      <c r="L89" s="23"/>
      <c r="M89" s="57"/>
    </row>
    <row r="90" spans="1:13" ht="30" customHeight="1" x14ac:dyDescent="0.25">
      <c r="A90" s="66" t="s">
        <v>589</v>
      </c>
      <c r="B90" s="193" t="s">
        <v>700</v>
      </c>
      <c r="C90" s="222"/>
      <c r="D90" s="222"/>
      <c r="E90" s="222"/>
      <c r="F90" s="223"/>
      <c r="G90" s="222"/>
      <c r="H90" s="222"/>
      <c r="I90" s="222"/>
      <c r="J90" s="222"/>
      <c r="K90" s="222"/>
      <c r="L90" s="222"/>
      <c r="M90" s="222"/>
    </row>
  </sheetData>
  <sheetProtection algorithmName="SHA-512" hashValue="bqTaBjll7Heo0UelFxBXIyipUFsstkhbr1y2o8IEZO0SDUIb4YeD50YZBKX9MAp/ooQa76W68lSUiUsoa79mWA==" saltValue="JknEUZML/nYfQ6PphiPCPw==" spinCount="100000" sheet="1" selectLockedCells="1" sort="0" autoFilter="0" selectUnlockedCells="1"/>
  <dataValidations count="4">
    <dataValidation type="list" allowBlank="1" showInputMessage="1" showErrorMessage="1" sqref="F86:G89">
      <formula1>#REF!</formula1>
    </dataValidation>
    <dataValidation type="textLength" allowBlank="1" showInputMessage="1" showErrorMessage="1" error="This cell is limited to 95 characters.  Please revise your entry.  Thank you." sqref="F65:F73 E82 F81 F3:F4 F6 G7:G64">
      <formula1>1</formula1>
      <formula2>95</formula2>
    </dataValidation>
    <dataValidation type="list" allowBlank="1" showInputMessage="1" showErrorMessage="1" sqref="F82:G85 H3:I81 J65:J73 J3:J4 J6 J81:K81 K3:K80">
      <formula1>#REF!</formula1>
    </dataValidation>
    <dataValidation type="list" allowBlank="1" showErrorMessage="1" sqref="I2">
      <formula1>$J$37:$J$96</formula1>
    </dataValidation>
  </dataValidations>
  <hyperlinks>
    <hyperlink ref="A3" r:id="rId1" display="2014\10 October (5808 - 5xxx)\5882 Towles"/>
    <hyperlink ref="A4" r:id="rId2" display="2014\10 October (5808 - 5xxx)\5883 Holtz"/>
    <hyperlink ref="A5" r:id="rId3" display="2014\11 November (5882 - 5xxx)\5884 McRoberts"/>
    <hyperlink ref="A6" r:id="rId4" display="2014\11 November (5882 - 5xxx)\5885 Van der Woude"/>
    <hyperlink ref="A7" r:id="rId5" display="2014\11 November (5882 - 5xxx)\5886 Smith"/>
    <hyperlink ref="A8" r:id="rId6" display="2014\11 November (5882 - 5xxx)\5887 Rooney"/>
    <hyperlink ref="A9" r:id="rId7" display="2014\11 November (5882 - 5xxx)\5888 Wheeler"/>
    <hyperlink ref="A10" r:id="rId8" display="2014\11 November (5882 - 5xxx)\5889 Wolfe"/>
    <hyperlink ref="A11" r:id="rId9" display="2014\11 November (5882 - 5xxx)\5890 Wolfe"/>
    <hyperlink ref="A12" r:id="rId10" display="2014\11 November (5882 - 5xxx)\5891 Cabnet"/>
    <hyperlink ref="A14" r:id="rId11" display="2014\11 November (5882 - 5xxx)\5893 Maierhofer"/>
    <hyperlink ref="A13" r:id="rId12" display="2014\11 November (5882 - 5xxx)\5892 Gittler"/>
    <hyperlink ref="A15" r:id="rId13" display="2014\11 November (5882 - 5xxx)\5894 DB Enterprises"/>
    <hyperlink ref="A18" r:id="rId14" display="2014\11 November (5882 - 5xxx)\New folder"/>
    <hyperlink ref="A17" r:id="rId15" display="2014\11 November (5882 - 5xxx)\5896 McVicker"/>
    <hyperlink ref="A16" r:id="rId16" display="2014\11 November (5882 - 5xxx)\5895 Franzen"/>
    <hyperlink ref="A19" r:id="rId17" display="2014\11 November (5882 - 5xxx)\5898 Popper"/>
    <hyperlink ref="A20" r:id="rId18" display="2014\11 November (5882 - 5xxx)\5899 Hainthaler"/>
    <hyperlink ref="A21" r:id="rId19" display="2014\11 November (5882 - 5xxx)\5900 McDonald"/>
    <hyperlink ref="A23" r:id="rId20" display="2014\11 November (5882 - 5xxx)\5902 Wunder"/>
    <hyperlink ref="A22" r:id="rId21" display="2014\11 November (5882 - 5xxx)\5901 Hutton"/>
    <hyperlink ref="A24" r:id="rId22" display="2014\11 November (5882 - 5xxx)\5903 Davison"/>
    <hyperlink ref="A25" r:id="rId23" display="2014\11 November (5882 - 5xxx)\5904 Shollenberger"/>
    <hyperlink ref="A26" r:id="rId24" display="2014\11 November (5882 - 5xxx)\5905 Pedersen"/>
    <hyperlink ref="A29" r:id="rId25" display="2014\11 November (5882 - 5xxx)\5908 Thurston"/>
    <hyperlink ref="A28" r:id="rId26" display="2014\11 November (5882 - 5xxx)\5907 Desormeaux"/>
    <hyperlink ref="A30" r:id="rId27" display="2014\11 November (5882 - 5xxx)\5909 Bohn"/>
    <hyperlink ref="A27" r:id="rId28" display="2014\11 November (5882 - 5xxx)\5906 Sinkiewicz"/>
    <hyperlink ref="A31" r:id="rId29" display="2014\11 November (5882 - 5xxx)\5910 Clayberger"/>
    <hyperlink ref="A33" r:id="rId30" display="2014\11 November (5882 - 5xxx)\5912 Manley"/>
    <hyperlink ref="A32" r:id="rId31" display="2014\11 November (5882 - 5xxx)\5911 Krawitz"/>
    <hyperlink ref="A34" r:id="rId32" display="2014\11 November (5882 - 5xxx)\5913 Davies"/>
    <hyperlink ref="A35" r:id="rId33" display="2014\11 November (5882 - 5xxx)\5914 Towles"/>
    <hyperlink ref="A36" r:id="rId34" display="2014\11 November (5882 - 5xxx)\5915 Franzen"/>
    <hyperlink ref="A37" r:id="rId35" display="2014\11 November (5882 - 5xxx)\5916 McShane"/>
    <hyperlink ref="A38" r:id="rId36" display="2014\11 November (5882 - 5xxx)\5917 McShane"/>
    <hyperlink ref="A39" r:id="rId37" display="2014\11 November (5882 - 5xxx)\5918 Moran"/>
    <hyperlink ref="A40" r:id="rId38" display="2014\11 November (5882 - 5xxx)\5919 Sass"/>
    <hyperlink ref="A41" r:id="rId39" display="2014\11 November (5882 - 5xxx)\5920 Bohn"/>
    <hyperlink ref="A42" r:id="rId40" display="2014\11 November (5882 - 5xxx)\5921 Radzyminski"/>
    <hyperlink ref="A43" r:id="rId41" display="2014\11 November (5882 - 5xxx)\5922 Guarrasi"/>
    <hyperlink ref="A44" r:id="rId42" display="2014\11 November (5882 - 5xxx)\5923 Wolfe"/>
    <hyperlink ref="A45" r:id="rId43" display="2014\11 November (5882 - 5xxx)\5924 Boal"/>
    <hyperlink ref="A46" r:id="rId44" display="2014\11 November (5882 - 5xxx)\5925 LaMonda"/>
    <hyperlink ref="A51" r:id="rId45" display="2014\11 November (5882 - 5xxx)\5930 Wolfe"/>
    <hyperlink ref="A52" r:id="rId46" display="2014\11 November (5882 - 5xxx)\5931 Wolfe"/>
    <hyperlink ref="A49" r:id="rId47" display="2014\11 November (5882 - 5xxx)\5928 Wolfe"/>
    <hyperlink ref="A53" r:id="rId48" display="2014\11 November (5882 - 5xxx)\5932 Zaloga"/>
    <hyperlink ref="A54" r:id="rId49" display="2014\11 November (5882 - 5xxx)\5933 Davison"/>
  </hyperlinks>
  <pageMargins left="0.7" right="0.7" top="0.75" bottom="0.75" header="0.3" footer="0.3"/>
  <pageSetup scale="52" fitToHeight="0" orientation="landscape" r:id="rId5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99"/>
  <sheetViews>
    <sheetView tabSelected="1" topLeftCell="A61" zoomScale="85" zoomScaleNormal="85" workbookViewId="0">
      <selection activeCell="R9" sqref="R9"/>
    </sheetView>
  </sheetViews>
  <sheetFormatPr defaultRowHeight="15" x14ac:dyDescent="0.25"/>
  <cols>
    <col min="1" max="1" width="12.85546875" style="150" customWidth="1"/>
    <col min="2" max="2" width="17.140625" style="150" customWidth="1"/>
    <col min="3" max="3" width="17" style="150" customWidth="1"/>
    <col min="4" max="4" width="14.42578125" style="150" customWidth="1"/>
    <col min="5" max="5" width="14.140625" style="150" customWidth="1"/>
    <col min="6" max="6" width="11.140625" style="150" customWidth="1"/>
    <col min="7" max="7" width="39.140625" style="150" customWidth="1"/>
    <col min="8" max="8" width="10.85546875" style="150" customWidth="1"/>
    <col min="9" max="9" width="15.140625" style="150" customWidth="1"/>
    <col min="10" max="11" width="9.140625" style="150"/>
    <col min="12" max="12" width="15.42578125" style="150" customWidth="1"/>
    <col min="13" max="13" width="11.7109375" style="150" customWidth="1"/>
  </cols>
  <sheetData>
    <row r="1" spans="1:13" ht="33.75" x14ac:dyDescent="0.25">
      <c r="A1" s="173" t="s">
        <v>16</v>
      </c>
      <c r="B1" s="102"/>
      <c r="C1" s="17"/>
      <c r="D1" s="18"/>
      <c r="E1" s="18"/>
      <c r="F1" s="19"/>
      <c r="G1" s="20"/>
      <c r="H1" s="1"/>
      <c r="I1" s="21"/>
      <c r="J1" s="22"/>
      <c r="K1" s="22"/>
      <c r="L1" s="90"/>
      <c r="M1" s="1"/>
    </row>
    <row r="2" spans="1:13" ht="30" x14ac:dyDescent="0.25">
      <c r="A2" s="174" t="s">
        <v>0</v>
      </c>
      <c r="B2" s="103" t="s">
        <v>2</v>
      </c>
      <c r="C2" s="26" t="s">
        <v>1</v>
      </c>
      <c r="D2" s="27" t="s">
        <v>540</v>
      </c>
      <c r="E2" s="27" t="s">
        <v>541</v>
      </c>
      <c r="F2" s="27" t="s">
        <v>1040</v>
      </c>
      <c r="G2" s="26" t="s">
        <v>542</v>
      </c>
      <c r="H2" s="26" t="s">
        <v>95</v>
      </c>
      <c r="I2" s="26" t="s">
        <v>6</v>
      </c>
      <c r="J2" s="28" t="s">
        <v>7</v>
      </c>
      <c r="K2" s="28" t="s">
        <v>69</v>
      </c>
      <c r="L2" s="91" t="s">
        <v>70</v>
      </c>
      <c r="M2" s="26" t="s">
        <v>71</v>
      </c>
    </row>
    <row r="3" spans="1:13" s="150" customFormat="1" ht="30" customHeight="1" x14ac:dyDescent="0.25">
      <c r="A3" s="271">
        <v>5935</v>
      </c>
      <c r="B3" s="116" t="s">
        <v>168</v>
      </c>
      <c r="C3" s="3"/>
      <c r="D3" s="4">
        <v>41974</v>
      </c>
      <c r="E3" s="4">
        <v>41981</v>
      </c>
      <c r="F3" s="5"/>
      <c r="G3" s="3" t="s">
        <v>1786</v>
      </c>
      <c r="H3" s="39" t="s">
        <v>14</v>
      </c>
      <c r="I3" s="3" t="s">
        <v>116</v>
      </c>
      <c r="J3" s="6">
        <v>10.039999999999999</v>
      </c>
      <c r="K3" s="6" t="s">
        <v>211</v>
      </c>
      <c r="L3" s="93">
        <v>0</v>
      </c>
      <c r="M3" s="3">
        <v>0</v>
      </c>
    </row>
    <row r="4" spans="1:13" s="150" customFormat="1" ht="30" customHeight="1" x14ac:dyDescent="0.25">
      <c r="A4" s="343">
        <v>5936</v>
      </c>
      <c r="B4" s="116" t="s">
        <v>1008</v>
      </c>
      <c r="C4" s="3"/>
      <c r="D4" s="4">
        <v>41974</v>
      </c>
      <c r="E4" s="4">
        <v>41981</v>
      </c>
      <c r="F4" s="5"/>
      <c r="G4" s="3" t="s">
        <v>1787</v>
      </c>
      <c r="H4" s="39" t="s">
        <v>46</v>
      </c>
      <c r="I4" s="3" t="s">
        <v>120</v>
      </c>
      <c r="J4" s="6"/>
      <c r="K4" s="6"/>
      <c r="L4" s="93">
        <f>0.5+1</f>
        <v>1.5</v>
      </c>
      <c r="M4" s="3"/>
    </row>
    <row r="5" spans="1:13" s="150" customFormat="1" ht="30" customHeight="1" x14ac:dyDescent="0.25">
      <c r="A5" s="271">
        <v>5937</v>
      </c>
      <c r="B5" s="116" t="s">
        <v>1389</v>
      </c>
      <c r="C5" s="3"/>
      <c r="D5" s="4">
        <v>41974</v>
      </c>
      <c r="E5" s="4">
        <v>42011</v>
      </c>
      <c r="F5" s="5">
        <v>42002</v>
      </c>
      <c r="G5" s="3" t="s">
        <v>1792</v>
      </c>
      <c r="H5" s="39" t="s">
        <v>113</v>
      </c>
      <c r="I5" s="3" t="s">
        <v>120</v>
      </c>
      <c r="J5" s="6"/>
      <c r="K5" s="6"/>
      <c r="L5" s="93">
        <f>2</f>
        <v>2</v>
      </c>
      <c r="M5" s="3"/>
    </row>
    <row r="6" spans="1:13" ht="28.9" customHeight="1" x14ac:dyDescent="0.25">
      <c r="A6" s="282">
        <v>5938</v>
      </c>
      <c r="B6" s="3" t="s">
        <v>1789</v>
      </c>
      <c r="C6" s="3" t="s">
        <v>1788</v>
      </c>
      <c r="D6" s="4">
        <v>41975</v>
      </c>
      <c r="E6" s="4">
        <v>42012</v>
      </c>
      <c r="F6" s="5">
        <v>42002</v>
      </c>
      <c r="G6" s="3" t="s">
        <v>1793</v>
      </c>
      <c r="H6" s="39" t="s">
        <v>98</v>
      </c>
      <c r="I6" s="3" t="s">
        <v>116</v>
      </c>
      <c r="J6" s="6"/>
      <c r="K6" s="6"/>
      <c r="L6" s="93">
        <v>14</v>
      </c>
      <c r="M6" s="3"/>
    </row>
    <row r="7" spans="1:13" ht="28.9" customHeight="1" x14ac:dyDescent="0.25">
      <c r="A7" s="343">
        <v>5939</v>
      </c>
      <c r="B7" s="116" t="s">
        <v>1790</v>
      </c>
      <c r="C7" s="3" t="s">
        <v>1791</v>
      </c>
      <c r="D7" s="4">
        <v>41975</v>
      </c>
      <c r="E7" s="4">
        <v>42012</v>
      </c>
      <c r="F7" s="5">
        <v>42002</v>
      </c>
      <c r="G7" s="3" t="s">
        <v>1794</v>
      </c>
      <c r="H7" s="39" t="s">
        <v>9</v>
      </c>
      <c r="I7" s="3" t="s">
        <v>118</v>
      </c>
      <c r="J7" s="6">
        <v>60.2</v>
      </c>
      <c r="K7" s="6" t="s">
        <v>211</v>
      </c>
      <c r="L7" s="93">
        <f>7+80</f>
        <v>87</v>
      </c>
      <c r="M7" s="3"/>
    </row>
    <row r="8" spans="1:13" ht="28.9" customHeight="1" x14ac:dyDescent="0.25">
      <c r="A8" s="271">
        <v>5940</v>
      </c>
      <c r="B8" s="116" t="s">
        <v>1795</v>
      </c>
      <c r="C8" s="3" t="s">
        <v>1796</v>
      </c>
      <c r="D8" s="4">
        <v>41976</v>
      </c>
      <c r="E8" s="4">
        <v>42013</v>
      </c>
      <c r="F8" s="5">
        <v>42003</v>
      </c>
      <c r="G8" s="3" t="s">
        <v>1797</v>
      </c>
      <c r="H8" s="39" t="s">
        <v>96</v>
      </c>
      <c r="I8" s="3" t="s">
        <v>118</v>
      </c>
      <c r="J8" s="6">
        <v>10.039999999999999</v>
      </c>
      <c r="K8" s="6" t="s">
        <v>212</v>
      </c>
      <c r="L8" s="93">
        <f>12</f>
        <v>12</v>
      </c>
      <c r="M8" s="3"/>
    </row>
    <row r="9" spans="1:13" ht="28.9" customHeight="1" x14ac:dyDescent="0.25">
      <c r="A9" s="282">
        <v>5941</v>
      </c>
      <c r="B9" s="116" t="s">
        <v>1798</v>
      </c>
      <c r="C9" s="3"/>
      <c r="D9" s="4">
        <v>41976</v>
      </c>
      <c r="E9" s="4">
        <v>41983</v>
      </c>
      <c r="F9" s="5"/>
      <c r="G9" s="3" t="s">
        <v>1799</v>
      </c>
      <c r="H9" s="39" t="s">
        <v>927</v>
      </c>
      <c r="I9" s="3" t="s">
        <v>117</v>
      </c>
      <c r="J9" s="6"/>
      <c r="K9" s="6"/>
      <c r="L9" s="93">
        <v>0.75</v>
      </c>
      <c r="M9" s="3">
        <v>0</v>
      </c>
    </row>
    <row r="10" spans="1:13" ht="28.9" customHeight="1" x14ac:dyDescent="0.25">
      <c r="A10" s="271">
        <v>5942</v>
      </c>
      <c r="B10" s="117" t="s">
        <v>1800</v>
      </c>
      <c r="C10" s="39"/>
      <c r="D10" s="40">
        <v>41976</v>
      </c>
      <c r="E10" s="40">
        <v>41983</v>
      </c>
      <c r="F10" s="41"/>
      <c r="G10" s="39" t="s">
        <v>1801</v>
      </c>
      <c r="H10" s="39" t="s">
        <v>105</v>
      </c>
      <c r="I10" s="39" t="s">
        <v>116</v>
      </c>
      <c r="J10" s="42"/>
      <c r="K10" s="42"/>
      <c r="L10" s="94">
        <v>1</v>
      </c>
      <c r="M10" s="39"/>
    </row>
    <row r="11" spans="1:13" ht="28.9" customHeight="1" x14ac:dyDescent="0.25">
      <c r="A11" s="271">
        <v>5943</v>
      </c>
      <c r="B11" s="120" t="s">
        <v>1450</v>
      </c>
      <c r="C11" s="58" t="s">
        <v>1804</v>
      </c>
      <c r="D11" s="59">
        <v>41976</v>
      </c>
      <c r="E11" s="59">
        <v>41983</v>
      </c>
      <c r="F11" s="60"/>
      <c r="G11" s="58" t="s">
        <v>1805</v>
      </c>
      <c r="H11" s="58" t="s">
        <v>99</v>
      </c>
      <c r="I11" s="58" t="s">
        <v>118</v>
      </c>
      <c r="J11" s="61">
        <v>10.4</v>
      </c>
      <c r="K11" s="61" t="s">
        <v>211</v>
      </c>
      <c r="L11" s="96">
        <v>2</v>
      </c>
      <c r="M11" s="58"/>
    </row>
    <row r="12" spans="1:13" ht="28.9" customHeight="1" x14ac:dyDescent="0.25">
      <c r="A12" s="282">
        <v>5944</v>
      </c>
      <c r="B12" s="116" t="s">
        <v>1802</v>
      </c>
      <c r="C12" s="4"/>
      <c r="D12" s="4">
        <v>41976</v>
      </c>
      <c r="E12" s="4">
        <v>41983</v>
      </c>
      <c r="F12" s="5"/>
      <c r="G12" s="3" t="s">
        <v>1806</v>
      </c>
      <c r="H12" s="39" t="s">
        <v>927</v>
      </c>
      <c r="I12" s="3" t="s">
        <v>118</v>
      </c>
      <c r="J12" s="6">
        <v>4.75</v>
      </c>
      <c r="K12" s="6" t="s">
        <v>212</v>
      </c>
      <c r="L12" s="93">
        <v>1</v>
      </c>
      <c r="M12" s="3"/>
    </row>
    <row r="13" spans="1:13" ht="28.9" customHeight="1" x14ac:dyDescent="0.25">
      <c r="A13" s="343">
        <v>5945</v>
      </c>
      <c r="B13" s="116" t="s">
        <v>1803</v>
      </c>
      <c r="C13" s="4"/>
      <c r="D13" s="4">
        <v>41977</v>
      </c>
      <c r="E13" s="4">
        <v>41984</v>
      </c>
      <c r="F13" s="5"/>
      <c r="G13" s="3" t="s">
        <v>1807</v>
      </c>
      <c r="H13" s="39" t="s">
        <v>115</v>
      </c>
      <c r="I13" s="3" t="s">
        <v>120</v>
      </c>
      <c r="J13" s="6"/>
      <c r="K13" s="6"/>
      <c r="L13" s="93">
        <f>1+1</f>
        <v>2</v>
      </c>
      <c r="M13" s="3"/>
    </row>
    <row r="14" spans="1:13" ht="28.9" customHeight="1" x14ac:dyDescent="0.25">
      <c r="A14" s="282">
        <v>5946</v>
      </c>
      <c r="B14" s="117" t="s">
        <v>1808</v>
      </c>
      <c r="C14" s="39" t="s">
        <v>1809</v>
      </c>
      <c r="D14" s="40">
        <v>41977</v>
      </c>
      <c r="E14" s="59">
        <v>41984</v>
      </c>
      <c r="F14" s="41"/>
      <c r="G14" s="39" t="s">
        <v>1811</v>
      </c>
      <c r="H14" s="39" t="s">
        <v>101</v>
      </c>
      <c r="I14" s="39" t="s">
        <v>120</v>
      </c>
      <c r="J14" s="42"/>
      <c r="K14" s="42"/>
      <c r="L14" s="94">
        <v>2.5</v>
      </c>
      <c r="M14" s="39"/>
    </row>
    <row r="15" spans="1:13" ht="28.9" customHeight="1" x14ac:dyDescent="0.25">
      <c r="A15" s="282">
        <v>5947</v>
      </c>
      <c r="B15" s="116" t="s">
        <v>1035</v>
      </c>
      <c r="C15" s="3"/>
      <c r="D15" s="4">
        <v>41977</v>
      </c>
      <c r="E15" s="59">
        <v>41984</v>
      </c>
      <c r="F15" s="5"/>
      <c r="G15" s="3" t="s">
        <v>1810</v>
      </c>
      <c r="H15" s="39" t="s">
        <v>927</v>
      </c>
      <c r="I15" s="3" t="s">
        <v>118</v>
      </c>
      <c r="J15" s="6"/>
      <c r="K15" s="6"/>
      <c r="L15" s="93">
        <v>1</v>
      </c>
      <c r="M15" s="3"/>
    </row>
    <row r="16" spans="1:13" ht="28.9" customHeight="1" x14ac:dyDescent="0.25">
      <c r="A16" s="343">
        <v>5948</v>
      </c>
      <c r="B16" s="116" t="s">
        <v>1812</v>
      </c>
      <c r="C16" s="3" t="s">
        <v>1813</v>
      </c>
      <c r="D16" s="4">
        <v>41977</v>
      </c>
      <c r="E16" s="59">
        <v>41984</v>
      </c>
      <c r="F16" s="5"/>
      <c r="G16" s="3" t="s">
        <v>1814</v>
      </c>
      <c r="H16" s="39" t="s">
        <v>113</v>
      </c>
      <c r="I16" s="3" t="s">
        <v>116</v>
      </c>
      <c r="J16" s="6">
        <v>8.61</v>
      </c>
      <c r="K16" s="61" t="s">
        <v>211</v>
      </c>
      <c r="L16" s="93">
        <v>8</v>
      </c>
      <c r="M16" s="3"/>
    </row>
    <row r="17" spans="1:13" ht="28.9" customHeight="1" x14ac:dyDescent="0.25">
      <c r="A17" s="282">
        <v>5949</v>
      </c>
      <c r="B17" s="116" t="s">
        <v>1815</v>
      </c>
      <c r="C17" s="3" t="s">
        <v>1816</v>
      </c>
      <c r="D17" s="4">
        <v>41977</v>
      </c>
      <c r="E17" s="68">
        <v>41984</v>
      </c>
      <c r="F17" s="5"/>
      <c r="G17" s="3" t="s">
        <v>1817</v>
      </c>
      <c r="H17" s="39" t="s">
        <v>12</v>
      </c>
      <c r="I17" s="3" t="s">
        <v>120</v>
      </c>
      <c r="J17" s="6"/>
      <c r="K17" s="6"/>
      <c r="L17" s="93"/>
      <c r="M17" s="3"/>
    </row>
    <row r="18" spans="1:13" ht="28.9" customHeight="1" x14ac:dyDescent="0.25">
      <c r="A18" s="343">
        <v>5951</v>
      </c>
      <c r="B18" s="116" t="s">
        <v>1829</v>
      </c>
      <c r="C18" s="3" t="s">
        <v>1830</v>
      </c>
      <c r="D18" s="4">
        <v>41978</v>
      </c>
      <c r="E18" s="68">
        <v>42046</v>
      </c>
      <c r="F18" s="5">
        <v>42034</v>
      </c>
      <c r="G18" s="3" t="s">
        <v>1831</v>
      </c>
      <c r="H18" s="39" t="s">
        <v>14</v>
      </c>
      <c r="I18" s="3" t="s">
        <v>118</v>
      </c>
      <c r="J18" s="6">
        <v>529.5</v>
      </c>
      <c r="K18" s="6" t="s">
        <v>211</v>
      </c>
      <c r="L18" s="93">
        <f>41+12+3.5+10</f>
        <v>66.5</v>
      </c>
      <c r="M18" s="3">
        <f>18+1+0.5</f>
        <v>19.5</v>
      </c>
    </row>
    <row r="19" spans="1:13" ht="28.9" customHeight="1" x14ac:dyDescent="0.25">
      <c r="A19" s="343">
        <v>5952</v>
      </c>
      <c r="B19" s="116" t="s">
        <v>1733</v>
      </c>
      <c r="C19" s="3" t="s">
        <v>1734</v>
      </c>
      <c r="D19" s="4">
        <v>41981</v>
      </c>
      <c r="E19" s="68">
        <v>41988</v>
      </c>
      <c r="F19" s="5"/>
      <c r="G19" s="3" t="s">
        <v>1735</v>
      </c>
      <c r="H19" s="39" t="s">
        <v>9</v>
      </c>
      <c r="I19" s="3" t="s">
        <v>118</v>
      </c>
      <c r="J19" s="6">
        <v>8.74</v>
      </c>
      <c r="K19" s="6" t="s">
        <v>212</v>
      </c>
      <c r="L19" s="93">
        <f>3+5</f>
        <v>8</v>
      </c>
      <c r="M19" s="3"/>
    </row>
    <row r="20" spans="1:13" ht="28.9" customHeight="1" x14ac:dyDescent="0.25">
      <c r="A20" s="282">
        <v>5953</v>
      </c>
      <c r="B20" s="116" t="s">
        <v>1836</v>
      </c>
      <c r="C20" s="3"/>
      <c r="D20" s="4">
        <v>41982</v>
      </c>
      <c r="E20" s="68">
        <v>41989</v>
      </c>
      <c r="F20" s="5"/>
      <c r="G20" s="3" t="s">
        <v>1837</v>
      </c>
      <c r="H20" s="39" t="s">
        <v>927</v>
      </c>
      <c r="I20" s="3" t="s">
        <v>117</v>
      </c>
      <c r="J20" s="6"/>
      <c r="K20" s="6"/>
      <c r="L20" s="93">
        <v>0.25</v>
      </c>
      <c r="M20" s="3"/>
    </row>
    <row r="21" spans="1:13" ht="28.9" customHeight="1" x14ac:dyDescent="0.25">
      <c r="A21" s="271">
        <v>5954</v>
      </c>
      <c r="B21" s="116" t="s">
        <v>1838</v>
      </c>
      <c r="C21" s="3" t="s">
        <v>1842</v>
      </c>
      <c r="D21" s="4">
        <v>41982</v>
      </c>
      <c r="E21" s="68">
        <v>41989</v>
      </c>
      <c r="F21" s="5"/>
      <c r="G21" s="3" t="s">
        <v>1843</v>
      </c>
      <c r="H21" s="39" t="s">
        <v>97</v>
      </c>
      <c r="I21" s="3" t="s">
        <v>116</v>
      </c>
      <c r="J21" s="6">
        <v>9.5</v>
      </c>
      <c r="K21" s="6" t="s">
        <v>211</v>
      </c>
      <c r="L21" s="93">
        <v>3</v>
      </c>
      <c r="M21" s="3"/>
    </row>
    <row r="22" spans="1:13" ht="28.9" customHeight="1" x14ac:dyDescent="0.25">
      <c r="A22" s="282">
        <v>5955</v>
      </c>
      <c r="B22" s="116" t="s">
        <v>1839</v>
      </c>
      <c r="C22" s="3" t="s">
        <v>1840</v>
      </c>
      <c r="D22" s="4">
        <v>41982</v>
      </c>
      <c r="E22" s="68">
        <v>42019</v>
      </c>
      <c r="F22" s="5">
        <v>42009</v>
      </c>
      <c r="G22" s="3" t="s">
        <v>1841</v>
      </c>
      <c r="H22" s="39" t="s">
        <v>927</v>
      </c>
      <c r="I22" s="3" t="s">
        <v>117</v>
      </c>
      <c r="J22" s="6"/>
      <c r="K22" s="6"/>
      <c r="L22" s="93">
        <v>1</v>
      </c>
      <c r="M22" s="3"/>
    </row>
    <row r="23" spans="1:13" ht="28.9" customHeight="1" x14ac:dyDescent="0.25">
      <c r="A23" s="271">
        <v>5956</v>
      </c>
      <c r="B23" s="116" t="s">
        <v>1389</v>
      </c>
      <c r="C23" s="3"/>
      <c r="D23" s="4">
        <v>41982</v>
      </c>
      <c r="E23" s="68">
        <v>41989</v>
      </c>
      <c r="F23" s="5"/>
      <c r="G23" s="3" t="s">
        <v>1845</v>
      </c>
      <c r="H23" s="39" t="s">
        <v>100</v>
      </c>
      <c r="I23" s="3" t="s">
        <v>116</v>
      </c>
      <c r="J23" s="6">
        <v>31.85</v>
      </c>
      <c r="K23" s="6" t="s">
        <v>211</v>
      </c>
      <c r="L23" s="93">
        <f>3.5+1</f>
        <v>4.5</v>
      </c>
      <c r="M23" s="3"/>
    </row>
    <row r="24" spans="1:13" ht="28.9" customHeight="1" x14ac:dyDescent="0.25">
      <c r="A24" s="282">
        <v>5957</v>
      </c>
      <c r="B24" s="116" t="s">
        <v>1844</v>
      </c>
      <c r="C24" s="3"/>
      <c r="D24" s="4">
        <v>41983</v>
      </c>
      <c r="E24" s="68">
        <v>42020</v>
      </c>
      <c r="F24" s="5">
        <v>42010</v>
      </c>
      <c r="G24" s="3" t="s">
        <v>1846</v>
      </c>
      <c r="H24" s="39" t="s">
        <v>927</v>
      </c>
      <c r="I24" s="3" t="s">
        <v>118</v>
      </c>
      <c r="J24" s="6"/>
      <c r="K24" s="6"/>
      <c r="L24" s="93">
        <v>0.25</v>
      </c>
      <c r="M24" s="3"/>
    </row>
    <row r="25" spans="1:13" ht="28.9" customHeight="1" x14ac:dyDescent="0.25">
      <c r="A25" s="271">
        <v>5958</v>
      </c>
      <c r="B25" s="116" t="s">
        <v>151</v>
      </c>
      <c r="C25" s="3" t="s">
        <v>495</v>
      </c>
      <c r="D25" s="4">
        <v>41983</v>
      </c>
      <c r="E25" s="68">
        <v>41990</v>
      </c>
      <c r="F25" s="5"/>
      <c r="G25" s="3" t="s">
        <v>1847</v>
      </c>
      <c r="H25" s="39" t="s">
        <v>100</v>
      </c>
      <c r="I25" s="3" t="s">
        <v>117</v>
      </c>
      <c r="J25" s="6"/>
      <c r="K25" s="6"/>
      <c r="L25" s="93">
        <v>1</v>
      </c>
      <c r="M25" s="3">
        <v>0.5</v>
      </c>
    </row>
    <row r="26" spans="1:13" ht="28.9" customHeight="1" x14ac:dyDescent="0.25">
      <c r="A26" s="271">
        <v>5959</v>
      </c>
      <c r="B26" s="116" t="s">
        <v>1848</v>
      </c>
      <c r="C26" s="3"/>
      <c r="D26" s="4">
        <v>41984</v>
      </c>
      <c r="E26" s="68">
        <v>41991</v>
      </c>
      <c r="F26" s="5"/>
      <c r="G26" s="3" t="s">
        <v>1850</v>
      </c>
      <c r="H26" s="39" t="s">
        <v>113</v>
      </c>
      <c r="I26" s="3" t="s">
        <v>116</v>
      </c>
      <c r="J26" s="6">
        <v>1.94</v>
      </c>
      <c r="K26" s="6" t="s">
        <v>211</v>
      </c>
      <c r="L26" s="93">
        <f>1+1</f>
        <v>2</v>
      </c>
      <c r="M26" s="3"/>
    </row>
    <row r="27" spans="1:13" ht="28.9" customHeight="1" x14ac:dyDescent="0.25">
      <c r="A27" s="271">
        <v>5960</v>
      </c>
      <c r="B27" s="116" t="s">
        <v>1848</v>
      </c>
      <c r="C27" s="3"/>
      <c r="D27" s="4">
        <v>41984</v>
      </c>
      <c r="E27" s="68">
        <v>41991</v>
      </c>
      <c r="F27" s="5"/>
      <c r="G27" s="3" t="s">
        <v>1851</v>
      </c>
      <c r="H27" s="39" t="s">
        <v>113</v>
      </c>
      <c r="I27" s="3" t="s">
        <v>116</v>
      </c>
      <c r="J27" s="6"/>
      <c r="K27" s="6"/>
      <c r="L27" s="93">
        <f>1+1</f>
        <v>2</v>
      </c>
      <c r="M27" s="3"/>
    </row>
    <row r="28" spans="1:13" ht="28.9" customHeight="1" x14ac:dyDescent="0.25">
      <c r="A28" s="282">
        <v>5961</v>
      </c>
      <c r="B28" s="116" t="s">
        <v>1849</v>
      </c>
      <c r="C28" s="3"/>
      <c r="D28" s="4">
        <v>41984</v>
      </c>
      <c r="E28" s="68">
        <v>41991</v>
      </c>
      <c r="F28" s="5"/>
      <c r="G28" s="3" t="s">
        <v>1852</v>
      </c>
      <c r="H28" s="39" t="s">
        <v>96</v>
      </c>
      <c r="I28" s="3" t="s">
        <v>116</v>
      </c>
      <c r="J28" s="6">
        <v>13.85</v>
      </c>
      <c r="K28" s="6" t="s">
        <v>212</v>
      </c>
      <c r="L28" s="93">
        <v>0.5</v>
      </c>
      <c r="M28" s="3"/>
    </row>
    <row r="29" spans="1:13" ht="28.9" customHeight="1" x14ac:dyDescent="0.25">
      <c r="A29" s="233">
        <v>5962</v>
      </c>
      <c r="B29" s="116" t="s">
        <v>1853</v>
      </c>
      <c r="C29" s="3"/>
      <c r="D29" s="4">
        <v>41985</v>
      </c>
      <c r="E29" s="68">
        <v>41992</v>
      </c>
      <c r="F29" s="5"/>
      <c r="G29" s="3" t="s">
        <v>1855</v>
      </c>
      <c r="H29" s="39"/>
      <c r="I29" s="3" t="s">
        <v>116</v>
      </c>
      <c r="J29" s="6"/>
      <c r="K29" s="6"/>
      <c r="L29" s="93">
        <f>0.5+5</f>
        <v>5.5</v>
      </c>
      <c r="M29" s="3"/>
    </row>
    <row r="30" spans="1:13" ht="28.9" customHeight="1" x14ac:dyDescent="0.25">
      <c r="A30" s="233">
        <v>5963</v>
      </c>
      <c r="B30" s="116" t="s">
        <v>1854</v>
      </c>
      <c r="C30" s="3"/>
      <c r="D30" s="4">
        <v>41985</v>
      </c>
      <c r="E30" s="68">
        <v>41992</v>
      </c>
      <c r="F30" s="5"/>
      <c r="G30" s="3" t="s">
        <v>1856</v>
      </c>
      <c r="H30" s="39" t="s">
        <v>98</v>
      </c>
      <c r="I30" s="3" t="s">
        <v>120</v>
      </c>
      <c r="J30" s="6"/>
      <c r="K30" s="6"/>
      <c r="L30" s="93">
        <v>8</v>
      </c>
      <c r="M30" s="3"/>
    </row>
    <row r="31" spans="1:13" ht="28.9" customHeight="1" x14ac:dyDescent="0.25">
      <c r="A31" s="374">
        <v>5964</v>
      </c>
      <c r="B31" s="116" t="s">
        <v>1857</v>
      </c>
      <c r="C31" s="3"/>
      <c r="D31" s="4">
        <v>41988</v>
      </c>
      <c r="E31" s="68">
        <v>41995</v>
      </c>
      <c r="F31" s="5"/>
      <c r="G31" s="3" t="s">
        <v>1858</v>
      </c>
      <c r="H31" s="39" t="s">
        <v>101</v>
      </c>
      <c r="I31" s="3" t="s">
        <v>116</v>
      </c>
      <c r="J31" s="6"/>
      <c r="K31" s="6"/>
      <c r="L31" s="93"/>
      <c r="M31" s="3"/>
    </row>
    <row r="32" spans="1:13" ht="28.9" customHeight="1" x14ac:dyDescent="0.25">
      <c r="A32" s="271">
        <v>5965</v>
      </c>
      <c r="B32" s="375" t="s">
        <v>311</v>
      </c>
      <c r="C32" s="3" t="s">
        <v>620</v>
      </c>
      <c r="D32" s="4">
        <v>41988</v>
      </c>
      <c r="E32" s="68">
        <v>41995</v>
      </c>
      <c r="F32" s="5"/>
      <c r="G32" s="3" t="s">
        <v>1860</v>
      </c>
      <c r="H32" s="39" t="s">
        <v>113</v>
      </c>
      <c r="I32" s="3" t="s">
        <v>117</v>
      </c>
      <c r="J32" s="6"/>
      <c r="K32" s="6"/>
      <c r="L32" s="93">
        <f>2+1</f>
        <v>3</v>
      </c>
      <c r="M32" s="3"/>
    </row>
    <row r="33" spans="1:13" ht="28.9" customHeight="1" x14ac:dyDescent="0.25">
      <c r="A33" s="271">
        <v>5966</v>
      </c>
      <c r="B33" s="116" t="s">
        <v>1859</v>
      </c>
      <c r="C33" s="3" t="s">
        <v>1883</v>
      </c>
      <c r="D33" s="4">
        <v>41988</v>
      </c>
      <c r="E33" s="68">
        <v>41995</v>
      </c>
      <c r="F33" s="5"/>
      <c r="G33" s="3" t="s">
        <v>1870</v>
      </c>
      <c r="H33" s="39" t="s">
        <v>10</v>
      </c>
      <c r="I33" s="3" t="s">
        <v>116</v>
      </c>
      <c r="J33" s="6"/>
      <c r="K33" s="6"/>
      <c r="L33" s="93">
        <f>1+1</f>
        <v>2</v>
      </c>
      <c r="M33" s="3"/>
    </row>
    <row r="34" spans="1:13" ht="28.9" customHeight="1" x14ac:dyDescent="0.25">
      <c r="A34" s="282">
        <v>5967</v>
      </c>
      <c r="B34" s="116" t="s">
        <v>994</v>
      </c>
      <c r="C34" s="3"/>
      <c r="D34" s="4">
        <v>41989</v>
      </c>
      <c r="E34" s="68">
        <v>42026</v>
      </c>
      <c r="F34" s="5">
        <v>42016</v>
      </c>
      <c r="G34" s="3" t="s">
        <v>1861</v>
      </c>
      <c r="H34" s="39" t="s">
        <v>101</v>
      </c>
      <c r="I34" s="3" t="s">
        <v>116</v>
      </c>
      <c r="J34" s="6">
        <v>10.43</v>
      </c>
      <c r="K34" s="6" t="s">
        <v>212</v>
      </c>
      <c r="L34" s="93">
        <v>1.75</v>
      </c>
      <c r="M34" s="3"/>
    </row>
    <row r="35" spans="1:13" ht="28.9" customHeight="1" x14ac:dyDescent="0.25">
      <c r="A35" s="343">
        <v>5968</v>
      </c>
      <c r="B35" s="116" t="s">
        <v>203</v>
      </c>
      <c r="C35" s="3"/>
      <c r="D35" s="4">
        <v>41989</v>
      </c>
      <c r="E35" s="68">
        <v>41996</v>
      </c>
      <c r="F35" s="5"/>
      <c r="G35" s="3" t="s">
        <v>1862</v>
      </c>
      <c r="H35" s="39" t="s">
        <v>113</v>
      </c>
      <c r="I35" s="3" t="s">
        <v>116</v>
      </c>
      <c r="J35" s="6">
        <v>10.039999999999999</v>
      </c>
      <c r="K35" s="6" t="s">
        <v>211</v>
      </c>
      <c r="L35" s="93">
        <f>7.5+10</f>
        <v>17.5</v>
      </c>
      <c r="M35" s="3"/>
    </row>
    <row r="36" spans="1:13" ht="28.9" customHeight="1" x14ac:dyDescent="0.25">
      <c r="A36" s="343">
        <v>5969</v>
      </c>
      <c r="B36" s="116" t="s">
        <v>1863</v>
      </c>
      <c r="C36" s="3"/>
      <c r="D36" s="4">
        <v>41989</v>
      </c>
      <c r="E36" s="68">
        <v>41996</v>
      </c>
      <c r="F36" s="5"/>
      <c r="G36" s="3" t="s">
        <v>1864</v>
      </c>
      <c r="H36" s="39" t="s">
        <v>12</v>
      </c>
      <c r="I36" s="3" t="s">
        <v>120</v>
      </c>
      <c r="J36" s="6"/>
      <c r="K36" s="6"/>
      <c r="L36" s="93">
        <f>0+1</f>
        <v>1</v>
      </c>
      <c r="M36" s="3"/>
    </row>
    <row r="37" spans="1:13" ht="28.9" customHeight="1" x14ac:dyDescent="0.25">
      <c r="A37" s="372">
        <v>5970</v>
      </c>
      <c r="B37" s="116" t="s">
        <v>1875</v>
      </c>
      <c r="C37" s="3"/>
      <c r="D37" s="4">
        <v>41991</v>
      </c>
      <c r="E37" s="68">
        <v>42002</v>
      </c>
      <c r="F37" s="5"/>
      <c r="G37" s="3" t="s">
        <v>1876</v>
      </c>
      <c r="H37" s="39" t="s">
        <v>115</v>
      </c>
      <c r="I37" s="3" t="s">
        <v>117</v>
      </c>
      <c r="J37" s="6"/>
      <c r="K37" s="6"/>
      <c r="L37" s="93">
        <f>1+2</f>
        <v>3</v>
      </c>
      <c r="M37" s="3"/>
    </row>
    <row r="38" spans="1:13" ht="28.9" customHeight="1" x14ac:dyDescent="0.25">
      <c r="A38" s="271">
        <v>5971</v>
      </c>
      <c r="B38" s="116" t="s">
        <v>1877</v>
      </c>
      <c r="C38" s="3" t="s">
        <v>1878</v>
      </c>
      <c r="D38" s="4">
        <v>41991</v>
      </c>
      <c r="E38" s="68">
        <v>42002</v>
      </c>
      <c r="F38" s="5"/>
      <c r="G38" s="3" t="s">
        <v>1879</v>
      </c>
      <c r="H38" s="39" t="s">
        <v>99</v>
      </c>
      <c r="I38" s="3" t="s">
        <v>120</v>
      </c>
      <c r="J38" s="6"/>
      <c r="K38" s="6"/>
      <c r="L38" s="93">
        <v>1</v>
      </c>
      <c r="M38" s="3"/>
    </row>
    <row r="39" spans="1:13" ht="28.9" customHeight="1" x14ac:dyDescent="0.25">
      <c r="A39" s="271">
        <v>5972</v>
      </c>
      <c r="B39" s="116" t="s">
        <v>1663</v>
      </c>
      <c r="C39" s="3" t="s">
        <v>1882</v>
      </c>
      <c r="D39" s="4">
        <v>41991</v>
      </c>
      <c r="E39" s="68">
        <v>42032</v>
      </c>
      <c r="F39" s="5">
        <v>42020</v>
      </c>
      <c r="G39" s="3" t="s">
        <v>1880</v>
      </c>
      <c r="H39" s="39" t="s">
        <v>100</v>
      </c>
      <c r="I39" s="3"/>
      <c r="J39" s="6">
        <v>10.039999999999999</v>
      </c>
      <c r="K39" s="6" t="s">
        <v>212</v>
      </c>
      <c r="L39" s="93">
        <v>6</v>
      </c>
      <c r="M39" s="3"/>
    </row>
    <row r="40" spans="1:13" ht="28.9" customHeight="1" x14ac:dyDescent="0.25">
      <c r="A40" s="282">
        <v>5973</v>
      </c>
      <c r="B40" s="116" t="s">
        <v>1113</v>
      </c>
      <c r="C40" s="3" t="s">
        <v>1698</v>
      </c>
      <c r="D40" s="4">
        <v>41992</v>
      </c>
      <c r="E40" s="68">
        <v>42003</v>
      </c>
      <c r="F40" s="5"/>
      <c r="G40" s="3" t="s">
        <v>1881</v>
      </c>
      <c r="H40" s="39" t="s">
        <v>101</v>
      </c>
      <c r="I40" s="3" t="s">
        <v>120</v>
      </c>
      <c r="J40" s="6"/>
      <c r="K40" s="6"/>
      <c r="L40" s="93">
        <v>0.25</v>
      </c>
      <c r="M40" s="3"/>
    </row>
    <row r="41" spans="1:13" ht="28.9" customHeight="1" x14ac:dyDescent="0.25">
      <c r="A41" s="282">
        <v>5974</v>
      </c>
      <c r="B41" s="116" t="s">
        <v>1886</v>
      </c>
      <c r="C41" s="3" t="s">
        <v>1888</v>
      </c>
      <c r="D41" s="4">
        <v>41992</v>
      </c>
      <c r="E41" s="68">
        <v>42003</v>
      </c>
      <c r="F41" s="5"/>
      <c r="G41" s="3" t="s">
        <v>1887</v>
      </c>
      <c r="H41" s="39" t="s">
        <v>113</v>
      </c>
      <c r="I41" s="3" t="s">
        <v>116</v>
      </c>
      <c r="J41" s="6">
        <v>3.32</v>
      </c>
      <c r="K41" s="6" t="s">
        <v>211</v>
      </c>
      <c r="L41" s="93">
        <v>2</v>
      </c>
      <c r="M41" s="3"/>
    </row>
    <row r="42" spans="1:13" ht="28.9" customHeight="1" x14ac:dyDescent="0.25">
      <c r="A42" s="343">
        <v>5975</v>
      </c>
      <c r="B42" s="116" t="s">
        <v>1889</v>
      </c>
      <c r="C42" s="3" t="s">
        <v>1890</v>
      </c>
      <c r="D42" s="4">
        <v>41992</v>
      </c>
      <c r="E42" s="68">
        <v>42033</v>
      </c>
      <c r="F42" s="5">
        <v>42020</v>
      </c>
      <c r="G42" s="3" t="s">
        <v>1891</v>
      </c>
      <c r="H42" s="39" t="s">
        <v>9</v>
      </c>
      <c r="I42" s="3" t="s">
        <v>116</v>
      </c>
      <c r="J42" s="6">
        <v>62.95</v>
      </c>
      <c r="K42" s="6" t="s">
        <v>212</v>
      </c>
      <c r="L42" s="93">
        <f>3+2</f>
        <v>5</v>
      </c>
      <c r="M42" s="3"/>
    </row>
    <row r="43" spans="1:13" ht="28.9" customHeight="1" x14ac:dyDescent="0.25">
      <c r="A43" s="374">
        <v>5976</v>
      </c>
      <c r="B43" s="116" t="s">
        <v>1839</v>
      </c>
      <c r="C43" s="3" t="s">
        <v>1840</v>
      </c>
      <c r="D43" s="4">
        <v>41996</v>
      </c>
      <c r="E43" s="68">
        <v>42006</v>
      </c>
      <c r="F43" s="5"/>
      <c r="G43" s="3" t="s">
        <v>1895</v>
      </c>
      <c r="H43" s="39" t="s">
        <v>927</v>
      </c>
      <c r="I43" s="3" t="s">
        <v>117</v>
      </c>
      <c r="J43" s="6"/>
      <c r="K43" s="6"/>
      <c r="L43" s="93">
        <v>1</v>
      </c>
      <c r="M43" s="3"/>
    </row>
    <row r="44" spans="1:13" ht="28.9" customHeight="1" x14ac:dyDescent="0.25">
      <c r="A44" s="374">
        <v>5977</v>
      </c>
      <c r="B44" s="116" t="s">
        <v>1839</v>
      </c>
      <c r="C44" s="3" t="s">
        <v>1840</v>
      </c>
      <c r="D44" s="4">
        <v>41997</v>
      </c>
      <c r="E44" s="68">
        <v>42009</v>
      </c>
      <c r="F44" s="5"/>
      <c r="G44" s="3" t="s">
        <v>1841</v>
      </c>
      <c r="H44" s="39" t="s">
        <v>927</v>
      </c>
      <c r="I44" s="3" t="s">
        <v>117</v>
      </c>
      <c r="J44" s="6"/>
      <c r="K44" s="6"/>
      <c r="L44" s="93">
        <v>0.5</v>
      </c>
      <c r="M44" s="3"/>
    </row>
    <row r="45" spans="1:13" ht="28.9" customHeight="1" x14ac:dyDescent="0.25">
      <c r="A45" s="271">
        <v>5978</v>
      </c>
      <c r="B45" s="116" t="s">
        <v>151</v>
      </c>
      <c r="C45" s="3" t="s">
        <v>495</v>
      </c>
      <c r="D45" s="4">
        <v>41997</v>
      </c>
      <c r="E45" s="68">
        <v>42009</v>
      </c>
      <c r="F45" s="5"/>
      <c r="G45" s="3" t="s">
        <v>1896</v>
      </c>
      <c r="H45" s="39" t="s">
        <v>8</v>
      </c>
      <c r="I45" s="3" t="s">
        <v>118</v>
      </c>
      <c r="J45" s="6"/>
      <c r="K45" s="6"/>
      <c r="L45" s="93">
        <f>1.5+1</f>
        <v>2.5</v>
      </c>
      <c r="M45" s="3"/>
    </row>
    <row r="46" spans="1:13" ht="28.9" customHeight="1" x14ac:dyDescent="0.25">
      <c r="A46" s="343">
        <v>5979</v>
      </c>
      <c r="B46" s="116" t="s">
        <v>151</v>
      </c>
      <c r="C46" s="3" t="s">
        <v>1917</v>
      </c>
      <c r="D46" s="4">
        <v>41997</v>
      </c>
      <c r="E46" s="68">
        <v>42009</v>
      </c>
      <c r="F46" s="5"/>
      <c r="G46" s="3" t="s">
        <v>1897</v>
      </c>
      <c r="H46" s="39" t="s">
        <v>98</v>
      </c>
      <c r="I46" s="3" t="s">
        <v>118</v>
      </c>
      <c r="J46" s="6"/>
      <c r="K46" s="6"/>
      <c r="L46" s="93">
        <v>1</v>
      </c>
      <c r="M46" s="3"/>
    </row>
    <row r="47" spans="1:13" ht="28.9" customHeight="1" x14ac:dyDescent="0.25">
      <c r="A47" s="271">
        <v>5980</v>
      </c>
      <c r="B47" s="116" t="s">
        <v>151</v>
      </c>
      <c r="C47" s="3" t="s">
        <v>495</v>
      </c>
      <c r="D47" s="4">
        <v>41997</v>
      </c>
      <c r="E47" s="68">
        <v>42039</v>
      </c>
      <c r="F47" s="5">
        <v>42029</v>
      </c>
      <c r="G47" s="3" t="s">
        <v>1898</v>
      </c>
      <c r="H47" s="39" t="s">
        <v>99</v>
      </c>
      <c r="I47" s="3" t="s">
        <v>118</v>
      </c>
      <c r="J47" s="6"/>
      <c r="K47" s="6"/>
      <c r="L47" s="93">
        <f>1.5+1</f>
        <v>2.5</v>
      </c>
      <c r="M47" s="3"/>
    </row>
    <row r="48" spans="1:13" ht="28.9" customHeight="1" x14ac:dyDescent="0.25">
      <c r="A48" s="343">
        <v>5981</v>
      </c>
      <c r="B48" s="116" t="s">
        <v>1893</v>
      </c>
      <c r="C48" s="3" t="s">
        <v>1894</v>
      </c>
      <c r="D48" s="4">
        <v>41997</v>
      </c>
      <c r="E48" s="68">
        <v>42009</v>
      </c>
      <c r="F48" s="5"/>
      <c r="G48" s="3" t="s">
        <v>1899</v>
      </c>
      <c r="H48" s="39" t="s">
        <v>115</v>
      </c>
      <c r="I48" s="3" t="s">
        <v>120</v>
      </c>
      <c r="J48" s="6"/>
      <c r="K48" s="6"/>
      <c r="L48" s="93">
        <v>4</v>
      </c>
      <c r="M48" s="3"/>
    </row>
    <row r="49" spans="1:13" ht="28.9" customHeight="1" x14ac:dyDescent="0.25">
      <c r="A49" s="343">
        <v>5982</v>
      </c>
      <c r="B49" s="116" t="s">
        <v>151</v>
      </c>
      <c r="C49" s="3" t="s">
        <v>495</v>
      </c>
      <c r="D49" s="4">
        <v>41997</v>
      </c>
      <c r="E49" s="68">
        <v>42009</v>
      </c>
      <c r="F49" s="5"/>
      <c r="G49" s="3" t="s">
        <v>1900</v>
      </c>
      <c r="H49" s="39" t="s">
        <v>10</v>
      </c>
      <c r="I49" s="3" t="s">
        <v>119</v>
      </c>
      <c r="J49" s="6"/>
      <c r="K49" s="6"/>
      <c r="L49" s="93">
        <f>0.5+1</f>
        <v>1.5</v>
      </c>
      <c r="M49" s="3"/>
    </row>
    <row r="50" spans="1:13" ht="28.9" customHeight="1" x14ac:dyDescent="0.25">
      <c r="A50" s="373">
        <v>5983</v>
      </c>
      <c r="B50" s="116" t="s">
        <v>151</v>
      </c>
      <c r="C50" s="3" t="s">
        <v>495</v>
      </c>
      <c r="D50" s="4">
        <v>41997</v>
      </c>
      <c r="E50" s="68">
        <v>42009</v>
      </c>
      <c r="F50" s="5"/>
      <c r="G50" s="3" t="s">
        <v>1901</v>
      </c>
      <c r="H50" s="39" t="s">
        <v>11</v>
      </c>
      <c r="I50" s="3" t="s">
        <v>120</v>
      </c>
      <c r="J50" s="6"/>
      <c r="K50" s="6"/>
      <c r="L50" s="93"/>
      <c r="M50" s="3"/>
    </row>
    <row r="51" spans="1:13" ht="28.9" customHeight="1" x14ac:dyDescent="0.25">
      <c r="A51" s="282">
        <v>5984</v>
      </c>
      <c r="B51" s="116" t="s">
        <v>151</v>
      </c>
      <c r="C51" s="3" t="s">
        <v>495</v>
      </c>
      <c r="D51" s="4">
        <v>41997</v>
      </c>
      <c r="E51" s="68">
        <v>42039</v>
      </c>
      <c r="F51" s="5">
        <v>42029</v>
      </c>
      <c r="G51" s="3" t="s">
        <v>1902</v>
      </c>
      <c r="H51" s="39" t="s">
        <v>12</v>
      </c>
      <c r="I51" s="3" t="s">
        <v>118</v>
      </c>
      <c r="J51" s="6"/>
      <c r="K51" s="6"/>
      <c r="L51" s="93"/>
      <c r="M51" s="3"/>
    </row>
    <row r="52" spans="1:13" ht="28.9" customHeight="1" x14ac:dyDescent="0.25">
      <c r="A52" s="282">
        <v>5985</v>
      </c>
      <c r="B52" s="116" t="s">
        <v>151</v>
      </c>
      <c r="C52" s="3" t="s">
        <v>495</v>
      </c>
      <c r="D52" s="4">
        <v>41997</v>
      </c>
      <c r="E52" s="68">
        <v>42009</v>
      </c>
      <c r="F52" s="5"/>
      <c r="G52" s="3" t="s">
        <v>1903</v>
      </c>
      <c r="H52" s="39" t="s">
        <v>101</v>
      </c>
      <c r="I52" s="3" t="s">
        <v>120</v>
      </c>
      <c r="J52" s="6"/>
      <c r="K52" s="6"/>
      <c r="L52" s="93"/>
      <c r="M52" s="3"/>
    </row>
    <row r="53" spans="1:13" ht="28.9" customHeight="1" x14ac:dyDescent="0.25">
      <c r="A53" s="343">
        <v>5986</v>
      </c>
      <c r="B53" s="116" t="s">
        <v>151</v>
      </c>
      <c r="C53" s="3" t="s">
        <v>495</v>
      </c>
      <c r="D53" s="4">
        <v>41997</v>
      </c>
      <c r="E53" s="68">
        <v>42039</v>
      </c>
      <c r="F53" s="5">
        <v>42029</v>
      </c>
      <c r="G53" s="3" t="s">
        <v>1904</v>
      </c>
      <c r="H53" s="39" t="s">
        <v>9</v>
      </c>
      <c r="I53" s="3" t="s">
        <v>118</v>
      </c>
      <c r="J53" s="6"/>
      <c r="K53" s="6"/>
      <c r="L53" s="93">
        <f>3+3</f>
        <v>6</v>
      </c>
      <c r="M53" s="3"/>
    </row>
    <row r="54" spans="1:13" ht="28.9" customHeight="1" x14ac:dyDescent="0.25">
      <c r="A54" s="271">
        <v>5987</v>
      </c>
      <c r="B54" s="116" t="s">
        <v>151</v>
      </c>
      <c r="C54" s="3" t="s">
        <v>495</v>
      </c>
      <c r="D54" s="4">
        <v>42002</v>
      </c>
      <c r="E54" s="68">
        <v>42010</v>
      </c>
      <c r="F54" s="5"/>
      <c r="G54" s="3" t="s">
        <v>1905</v>
      </c>
      <c r="H54" s="39" t="s">
        <v>96</v>
      </c>
      <c r="I54" s="3" t="s">
        <v>118</v>
      </c>
      <c r="J54" s="6">
        <v>10.039999999999999</v>
      </c>
      <c r="K54" s="6" t="s">
        <v>211</v>
      </c>
      <c r="L54" s="93">
        <v>3</v>
      </c>
      <c r="M54" s="3"/>
    </row>
    <row r="55" spans="1:13" ht="28.9" customHeight="1" x14ac:dyDescent="0.25">
      <c r="A55" s="282">
        <v>5988</v>
      </c>
      <c r="B55" s="116" t="s">
        <v>1906</v>
      </c>
      <c r="C55" s="3"/>
      <c r="D55" s="4">
        <v>42002</v>
      </c>
      <c r="E55" s="68">
        <v>42010</v>
      </c>
      <c r="F55" s="5"/>
      <c r="G55" s="3" t="s">
        <v>1907</v>
      </c>
      <c r="H55" s="39" t="s">
        <v>927</v>
      </c>
      <c r="I55" s="3" t="s">
        <v>120</v>
      </c>
      <c r="J55" s="6"/>
      <c r="K55" s="6"/>
      <c r="L55" s="93"/>
      <c r="M55" s="3"/>
    </row>
    <row r="56" spans="1:13" ht="28.9" customHeight="1" x14ac:dyDescent="0.25">
      <c r="A56" s="282">
        <v>5989</v>
      </c>
      <c r="B56" s="116" t="s">
        <v>1908</v>
      </c>
      <c r="C56" s="3" t="s">
        <v>1909</v>
      </c>
      <c r="D56" s="4">
        <v>42002</v>
      </c>
      <c r="E56" s="68">
        <v>42040</v>
      </c>
      <c r="F56" s="5">
        <v>42030</v>
      </c>
      <c r="G56" s="3" t="s">
        <v>1910</v>
      </c>
      <c r="H56" s="39" t="s">
        <v>927</v>
      </c>
      <c r="I56" s="3" t="s">
        <v>118</v>
      </c>
      <c r="J56" s="6"/>
      <c r="K56" s="6"/>
      <c r="L56" s="93">
        <v>8</v>
      </c>
      <c r="M56" s="3">
        <v>2</v>
      </c>
    </row>
    <row r="57" spans="1:13" ht="28.9" customHeight="1" x14ac:dyDescent="0.25">
      <c r="A57" s="271">
        <v>5990</v>
      </c>
      <c r="B57" s="116" t="s">
        <v>1911</v>
      </c>
      <c r="C57" s="3"/>
      <c r="D57" s="4">
        <v>42002</v>
      </c>
      <c r="E57" s="68">
        <v>42010</v>
      </c>
      <c r="F57" s="5"/>
      <c r="G57" s="3" t="s">
        <v>1912</v>
      </c>
      <c r="H57" s="39" t="s">
        <v>100</v>
      </c>
      <c r="I57" s="3" t="s">
        <v>116</v>
      </c>
      <c r="J57" s="6"/>
      <c r="K57" s="6"/>
      <c r="L57" s="93">
        <v>1</v>
      </c>
      <c r="M57" s="3"/>
    </row>
    <row r="58" spans="1:13" ht="28.9" customHeight="1" x14ac:dyDescent="0.25">
      <c r="A58" s="271">
        <v>5991</v>
      </c>
      <c r="B58" s="116" t="s">
        <v>372</v>
      </c>
      <c r="C58" s="3" t="s">
        <v>1913</v>
      </c>
      <c r="D58" s="4">
        <v>42002</v>
      </c>
      <c r="E58" s="68">
        <v>42010</v>
      </c>
      <c r="F58" s="5"/>
      <c r="G58" s="3" t="s">
        <v>1914</v>
      </c>
      <c r="H58" s="39" t="s">
        <v>99</v>
      </c>
      <c r="I58" s="3" t="s">
        <v>116</v>
      </c>
      <c r="J58" s="6">
        <v>19.440000000000001</v>
      </c>
      <c r="K58" s="6" t="s">
        <v>212</v>
      </c>
      <c r="L58" s="93">
        <v>0.5</v>
      </c>
      <c r="M58" s="3"/>
    </row>
    <row r="59" spans="1:13" ht="28.9" customHeight="1" x14ac:dyDescent="0.25">
      <c r="A59" s="282">
        <v>5992</v>
      </c>
      <c r="B59" s="116" t="s">
        <v>1915</v>
      </c>
      <c r="C59" s="3"/>
      <c r="D59" s="4">
        <v>42002</v>
      </c>
      <c r="E59" s="68">
        <v>42010</v>
      </c>
      <c r="F59" s="5"/>
      <c r="G59" s="3" t="s">
        <v>1918</v>
      </c>
      <c r="H59" s="39" t="s">
        <v>927</v>
      </c>
      <c r="I59" s="3" t="s">
        <v>117</v>
      </c>
      <c r="J59" s="6"/>
      <c r="K59" s="6"/>
      <c r="L59" s="93"/>
      <c r="M59" s="3"/>
    </row>
    <row r="60" spans="1:13" ht="28.9" customHeight="1" x14ac:dyDescent="0.25">
      <c r="A60" s="343">
        <v>5993</v>
      </c>
      <c r="B60" s="116" t="s">
        <v>1854</v>
      </c>
      <c r="C60" s="3"/>
      <c r="D60" s="4">
        <v>42003</v>
      </c>
      <c r="E60" s="68">
        <v>42011</v>
      </c>
      <c r="F60" s="5"/>
      <c r="G60" s="3" t="s">
        <v>1916</v>
      </c>
      <c r="H60" s="39" t="s">
        <v>98</v>
      </c>
      <c r="I60" s="3" t="s">
        <v>120</v>
      </c>
      <c r="J60" s="6"/>
      <c r="K60" s="6"/>
      <c r="L60" s="93">
        <f>1+1</f>
        <v>2</v>
      </c>
      <c r="M60" s="3"/>
    </row>
    <row r="61" spans="1:13" s="150" customFormat="1" ht="30" customHeight="1" x14ac:dyDescent="0.25">
      <c r="A61" s="282">
        <v>5994</v>
      </c>
      <c r="B61" s="116" t="s">
        <v>168</v>
      </c>
      <c r="C61" s="3"/>
      <c r="D61" s="4">
        <v>42003</v>
      </c>
      <c r="E61" s="4">
        <v>42011</v>
      </c>
      <c r="F61" s="5"/>
      <c r="G61" s="3" t="s">
        <v>1786</v>
      </c>
      <c r="H61" s="39" t="s">
        <v>14</v>
      </c>
      <c r="I61" s="3" t="s">
        <v>116</v>
      </c>
      <c r="J61" s="6">
        <v>9.86</v>
      </c>
      <c r="K61" s="6" t="s">
        <v>211</v>
      </c>
      <c r="L61" s="93" t="s">
        <v>1671</v>
      </c>
      <c r="M61" s="3" t="s">
        <v>1671</v>
      </c>
    </row>
    <row r="62" spans="1:13" s="150" customFormat="1" ht="30" customHeight="1" x14ac:dyDescent="0.25">
      <c r="A62" s="271">
        <v>5995</v>
      </c>
      <c r="B62" s="116" t="s">
        <v>1919</v>
      </c>
      <c r="C62" s="3" t="s">
        <v>1920</v>
      </c>
      <c r="D62" s="4">
        <v>42003</v>
      </c>
      <c r="E62" s="4">
        <v>42041</v>
      </c>
      <c r="F62" s="5">
        <v>42031</v>
      </c>
      <c r="G62" s="3" t="s">
        <v>1921</v>
      </c>
      <c r="H62" s="39" t="s">
        <v>99</v>
      </c>
      <c r="I62" s="3" t="s">
        <v>118</v>
      </c>
      <c r="J62" s="6">
        <v>163.25</v>
      </c>
      <c r="K62" s="6"/>
      <c r="L62" s="93">
        <f>2+1</f>
        <v>3</v>
      </c>
      <c r="M62" s="3"/>
    </row>
    <row r="63" spans="1:13" s="150" customFormat="1" ht="30" customHeight="1" x14ac:dyDescent="0.25">
      <c r="A63" s="233">
        <v>5996</v>
      </c>
      <c r="B63" s="116" t="s">
        <v>1922</v>
      </c>
      <c r="C63" s="3" t="s">
        <v>1923</v>
      </c>
      <c r="D63" s="4">
        <v>42003</v>
      </c>
      <c r="E63" s="4">
        <v>42041</v>
      </c>
      <c r="F63" s="5">
        <v>42031</v>
      </c>
      <c r="G63" s="3" t="s">
        <v>1924</v>
      </c>
      <c r="H63" s="39" t="s">
        <v>98</v>
      </c>
      <c r="I63" s="3" t="s">
        <v>118</v>
      </c>
      <c r="J63" s="6"/>
      <c r="K63" s="6"/>
      <c r="L63" s="93">
        <v>15</v>
      </c>
      <c r="M63" s="3"/>
    </row>
    <row r="64" spans="1:13" ht="28.9" customHeight="1" x14ac:dyDescent="0.25">
      <c r="A64" s="145"/>
      <c r="B64" s="104"/>
      <c r="C64" s="8"/>
      <c r="D64" s="9"/>
      <c r="E64" s="182"/>
      <c r="F64" s="10"/>
      <c r="G64" s="8"/>
      <c r="H64" s="48"/>
      <c r="I64" s="8"/>
      <c r="J64" s="11"/>
      <c r="K64" s="11"/>
      <c r="L64" s="98"/>
      <c r="M64" s="8"/>
    </row>
    <row r="65" spans="1:13" ht="28.9" customHeight="1" x14ac:dyDescent="0.25">
      <c r="A65" s="145"/>
      <c r="B65" s="104"/>
      <c r="C65" s="8"/>
      <c r="D65" s="9"/>
      <c r="E65" s="182"/>
      <c r="F65" s="10"/>
      <c r="G65" s="8"/>
      <c r="H65" s="48"/>
      <c r="I65" s="8"/>
      <c r="J65" s="11">
        <f>SUM(J3:J64)</f>
        <v>998.79000000000008</v>
      </c>
      <c r="K65" s="11"/>
      <c r="L65" s="11">
        <f>SUM(L3:L64)*26</f>
        <v>8612.5</v>
      </c>
      <c r="M65" s="11">
        <f>SUM(M3:M64)*26</f>
        <v>572</v>
      </c>
    </row>
    <row r="66" spans="1:13" ht="28.9" customHeight="1" x14ac:dyDescent="0.25">
      <c r="A66" s="145"/>
      <c r="B66" s="380" t="s">
        <v>1925</v>
      </c>
      <c r="C66" s="8"/>
      <c r="D66" s="9"/>
      <c r="E66" s="182"/>
      <c r="F66" s="10"/>
      <c r="G66" s="8"/>
      <c r="H66" s="48"/>
      <c r="I66" s="8"/>
      <c r="J66" s="11"/>
      <c r="K66" s="11"/>
      <c r="L66" s="98" t="s">
        <v>1671</v>
      </c>
      <c r="M66" s="8"/>
    </row>
    <row r="67" spans="1:13" ht="28.9" customHeight="1" x14ac:dyDescent="0.25">
      <c r="A67" s="145"/>
      <c r="B67" s="104" t="s">
        <v>1821</v>
      </c>
      <c r="C67" s="8"/>
      <c r="D67" s="9">
        <v>41975</v>
      </c>
      <c r="E67" s="182">
        <v>41975</v>
      </c>
      <c r="F67" s="10"/>
      <c r="G67" s="8" t="s">
        <v>1822</v>
      </c>
      <c r="H67" s="48" t="s">
        <v>927</v>
      </c>
      <c r="I67" s="8"/>
      <c r="J67" s="11"/>
      <c r="K67" s="11"/>
      <c r="L67" s="98" t="s">
        <v>1671</v>
      </c>
      <c r="M67" s="8"/>
    </row>
    <row r="68" spans="1:13" ht="28.9" customHeight="1" x14ac:dyDescent="0.25">
      <c r="A68" s="145"/>
      <c r="B68" s="104" t="s">
        <v>1818</v>
      </c>
      <c r="C68" s="8" t="s">
        <v>1819</v>
      </c>
      <c r="D68" s="9">
        <v>41976</v>
      </c>
      <c r="E68" s="182">
        <v>41978</v>
      </c>
      <c r="F68" s="10"/>
      <c r="G68" s="8" t="s">
        <v>1820</v>
      </c>
      <c r="H68" s="48" t="s">
        <v>927</v>
      </c>
      <c r="I68" s="8"/>
      <c r="J68" s="11"/>
      <c r="K68" s="11"/>
      <c r="L68" s="98" t="s">
        <v>1671</v>
      </c>
      <c r="M68" s="8"/>
    </row>
    <row r="69" spans="1:13" ht="28.9" customHeight="1" x14ac:dyDescent="0.25">
      <c r="A69" s="145"/>
      <c r="B69" s="104" t="s">
        <v>1865</v>
      </c>
      <c r="C69" s="8"/>
      <c r="D69" s="9">
        <v>41984</v>
      </c>
      <c r="E69" s="9">
        <v>41984</v>
      </c>
      <c r="F69" s="10"/>
      <c r="G69" s="8" t="s">
        <v>1866</v>
      </c>
      <c r="H69" s="48"/>
      <c r="I69" s="8"/>
      <c r="J69" s="11"/>
      <c r="K69" s="11"/>
      <c r="L69" s="98"/>
      <c r="M69" s="8"/>
    </row>
    <row r="70" spans="1:13" ht="28.9" customHeight="1" x14ac:dyDescent="0.25">
      <c r="A70" s="145"/>
      <c r="B70" s="104" t="s">
        <v>1867</v>
      </c>
      <c r="C70" s="8"/>
      <c r="D70" s="9">
        <v>41983</v>
      </c>
      <c r="E70" s="182">
        <v>41990</v>
      </c>
      <c r="F70" s="10"/>
      <c r="G70" s="8" t="s">
        <v>1868</v>
      </c>
      <c r="H70" s="48"/>
      <c r="I70" s="8"/>
      <c r="J70" s="11"/>
      <c r="K70" s="11"/>
      <c r="L70" s="98"/>
      <c r="M70" s="8"/>
    </row>
    <row r="71" spans="1:13" ht="28.9" customHeight="1" x14ac:dyDescent="0.25">
      <c r="A71" s="145"/>
      <c r="B71" s="176" t="s">
        <v>1884</v>
      </c>
      <c r="C71" s="177"/>
      <c r="D71" s="178">
        <v>41990</v>
      </c>
      <c r="E71" s="9">
        <v>41992</v>
      </c>
      <c r="F71" s="179"/>
      <c r="G71" s="177" t="s">
        <v>1885</v>
      </c>
      <c r="H71" s="177"/>
      <c r="I71" s="177"/>
      <c r="J71" s="180"/>
      <c r="K71" s="180"/>
      <c r="L71" s="181"/>
      <c r="M71" s="177"/>
    </row>
    <row r="72" spans="1:13" ht="28.9" customHeight="1" x14ac:dyDescent="0.25">
      <c r="A72" s="145"/>
      <c r="B72" s="183" t="s">
        <v>147</v>
      </c>
      <c r="C72" s="184"/>
      <c r="D72" s="185">
        <v>41996</v>
      </c>
      <c r="E72" s="185"/>
      <c r="F72" s="186"/>
      <c r="G72" s="184" t="s">
        <v>1892</v>
      </c>
      <c r="H72" s="184" t="s">
        <v>108</v>
      </c>
      <c r="I72" s="184"/>
      <c r="J72" s="187"/>
      <c r="K72" s="187"/>
      <c r="L72" s="188"/>
      <c r="M72" s="184"/>
    </row>
    <row r="73" spans="1:13" ht="28.9" customHeight="1" x14ac:dyDescent="0.25">
      <c r="A73" s="145"/>
      <c r="B73" s="183"/>
      <c r="C73" s="184"/>
      <c r="D73" s="185"/>
      <c r="E73" s="185"/>
      <c r="F73" s="186"/>
      <c r="G73" s="184"/>
      <c r="H73" s="184"/>
      <c r="I73" s="184"/>
      <c r="J73" s="187"/>
      <c r="K73" s="187"/>
      <c r="L73" s="188"/>
      <c r="M73" s="184"/>
    </row>
    <row r="74" spans="1:13" ht="28.9" customHeight="1" x14ac:dyDescent="0.25">
      <c r="A74" s="145"/>
      <c r="B74" s="183"/>
      <c r="C74" s="184"/>
      <c r="D74" s="185"/>
      <c r="E74" s="185"/>
      <c r="F74" s="186"/>
      <c r="G74" s="184"/>
      <c r="H74" s="184"/>
      <c r="I74" s="184"/>
      <c r="J74" s="187"/>
      <c r="K74" s="187"/>
      <c r="L74" s="188"/>
      <c r="M74" s="184"/>
    </row>
    <row r="75" spans="1:13" ht="28.9" customHeight="1" x14ac:dyDescent="0.25">
      <c r="A75" s="145"/>
      <c r="B75" s="183"/>
      <c r="C75" s="184"/>
      <c r="D75" s="185"/>
      <c r="E75" s="185"/>
      <c r="F75" s="186"/>
      <c r="G75" s="184"/>
      <c r="H75" s="184"/>
      <c r="I75" s="184"/>
      <c r="J75" s="187"/>
      <c r="K75" s="187"/>
      <c r="L75" s="188"/>
      <c r="M75" s="184"/>
    </row>
    <row r="76" spans="1:13" ht="28.9" customHeight="1" x14ac:dyDescent="0.25">
      <c r="A76" s="145"/>
      <c r="B76" s="183"/>
      <c r="C76" s="184"/>
      <c r="D76" s="185"/>
      <c r="E76" s="185"/>
      <c r="F76" s="186"/>
      <c r="G76" s="184"/>
      <c r="H76" s="184"/>
      <c r="I76" s="184"/>
      <c r="J76" s="187"/>
      <c r="K76" s="187"/>
      <c r="L76" s="188"/>
      <c r="M76" s="184"/>
    </row>
    <row r="77" spans="1:13" ht="28.9" customHeight="1" x14ac:dyDescent="0.25">
      <c r="A77" s="145"/>
      <c r="B77" s="183"/>
      <c r="C77" s="184"/>
      <c r="D77" s="185"/>
      <c r="E77" s="185"/>
      <c r="F77" s="186"/>
      <c r="G77" s="184"/>
      <c r="H77" s="184"/>
      <c r="I77" s="184"/>
      <c r="J77" s="187"/>
      <c r="K77" s="187"/>
      <c r="L77" s="188"/>
      <c r="M77" s="184"/>
    </row>
    <row r="78" spans="1:13" ht="28.9" customHeight="1" x14ac:dyDescent="0.25">
      <c r="A78" s="145"/>
      <c r="B78" s="183"/>
      <c r="C78" s="184"/>
      <c r="D78" s="185"/>
      <c r="E78" s="185"/>
      <c r="F78" s="186"/>
      <c r="G78" s="184"/>
      <c r="H78" s="184"/>
      <c r="I78" s="184"/>
      <c r="J78" s="187"/>
      <c r="K78" s="187"/>
      <c r="L78" s="188"/>
      <c r="M78" s="184"/>
    </row>
    <row r="79" spans="1:13" ht="28.9" customHeight="1" x14ac:dyDescent="0.25">
      <c r="A79" s="145"/>
      <c r="B79" s="183"/>
      <c r="C79" s="184"/>
      <c r="D79" s="185"/>
      <c r="E79" s="185"/>
      <c r="F79" s="186"/>
      <c r="G79" s="184"/>
      <c r="H79" s="184"/>
      <c r="I79" s="184"/>
      <c r="J79" s="187"/>
      <c r="K79" s="187"/>
      <c r="L79" s="188"/>
      <c r="M79" s="184"/>
    </row>
    <row r="80" spans="1:13" ht="28.9" customHeight="1" x14ac:dyDescent="0.25">
      <c r="A80" s="145"/>
      <c r="B80" s="183"/>
      <c r="C80" s="184"/>
      <c r="D80" s="185"/>
      <c r="E80" s="185"/>
      <c r="F80" s="186"/>
      <c r="G80" s="184"/>
      <c r="H80" s="184"/>
      <c r="I80" s="184"/>
      <c r="J80" s="187"/>
      <c r="K80" s="187"/>
      <c r="L80" s="188"/>
      <c r="M80" s="184"/>
    </row>
    <row r="81" spans="1:13" ht="28.9" customHeight="1" x14ac:dyDescent="0.25">
      <c r="A81" s="145"/>
      <c r="B81" s="183"/>
      <c r="C81" s="184"/>
      <c r="D81" s="185"/>
      <c r="E81" s="185"/>
      <c r="F81" s="186"/>
      <c r="G81" s="184"/>
      <c r="H81" s="184"/>
      <c r="I81" s="184"/>
      <c r="J81" s="187"/>
      <c r="K81" s="187"/>
      <c r="L81" s="188"/>
      <c r="M81" s="184"/>
    </row>
    <row r="82" spans="1:13" ht="28.9" customHeight="1" x14ac:dyDescent="0.25">
      <c r="A82" s="145"/>
      <c r="B82" s="183"/>
      <c r="C82" s="184"/>
      <c r="D82" s="185"/>
      <c r="E82" s="185"/>
      <c r="F82" s="186"/>
      <c r="G82" s="184"/>
      <c r="H82" s="184"/>
      <c r="I82" s="184"/>
      <c r="J82" s="187"/>
      <c r="K82" s="187"/>
      <c r="L82" s="188"/>
      <c r="M82" s="184"/>
    </row>
    <row r="83" spans="1:13" ht="28.9" customHeight="1" x14ac:dyDescent="0.25">
      <c r="A83" s="145"/>
      <c r="B83" s="183"/>
      <c r="C83" s="184"/>
      <c r="D83" s="185"/>
      <c r="E83" s="185"/>
      <c r="F83" s="186"/>
      <c r="G83" s="184"/>
      <c r="H83" s="184"/>
      <c r="I83" s="184"/>
      <c r="J83" s="187"/>
      <c r="K83" s="187"/>
      <c r="L83" s="188"/>
      <c r="M83" s="184"/>
    </row>
    <row r="84" spans="1:13" ht="28.9" customHeight="1" x14ac:dyDescent="0.25">
      <c r="A84" s="145"/>
      <c r="B84" s="183"/>
      <c r="C84" s="184"/>
      <c r="D84" s="185"/>
      <c r="E84" s="185"/>
      <c r="F84" s="186"/>
      <c r="G84" s="184"/>
      <c r="H84" s="184"/>
      <c r="I84" s="184"/>
      <c r="J84" s="187"/>
      <c r="K84" s="187"/>
      <c r="L84" s="188"/>
      <c r="M84" s="184"/>
    </row>
    <row r="85" spans="1:13" ht="28.9" customHeight="1" x14ac:dyDescent="0.25">
      <c r="A85" s="145"/>
      <c r="B85" s="183"/>
      <c r="C85" s="184"/>
      <c r="D85" s="185"/>
      <c r="E85" s="185"/>
      <c r="F85" s="186"/>
      <c r="G85" s="184"/>
      <c r="H85" s="184"/>
      <c r="I85" s="184"/>
      <c r="J85" s="187"/>
      <c r="K85" s="187"/>
      <c r="L85" s="188"/>
      <c r="M85" s="184"/>
    </row>
    <row r="86" spans="1:13" ht="28.9" customHeight="1" x14ac:dyDescent="0.25">
      <c r="A86" s="145"/>
      <c r="B86" s="183"/>
      <c r="C86" s="184"/>
      <c r="D86" s="185"/>
      <c r="E86" s="185"/>
      <c r="F86" s="186"/>
      <c r="G86" s="184"/>
      <c r="H86" s="184"/>
      <c r="I86" s="184"/>
      <c r="J86" s="187"/>
      <c r="K86" s="187"/>
      <c r="L86" s="188"/>
      <c r="M86" s="184"/>
    </row>
    <row r="87" spans="1:13" ht="28.9" customHeight="1" x14ac:dyDescent="0.25">
      <c r="A87" s="145"/>
      <c r="B87" s="183"/>
      <c r="C87" s="184"/>
      <c r="D87" s="185"/>
      <c r="E87" s="185"/>
      <c r="F87" s="186"/>
      <c r="G87" s="184"/>
      <c r="H87" s="184"/>
      <c r="I87" s="184"/>
      <c r="J87" s="187"/>
      <c r="K87" s="187"/>
      <c r="L87" s="188"/>
      <c r="M87" s="184"/>
    </row>
    <row r="88" spans="1:13" ht="28.9" customHeight="1" x14ac:dyDescent="0.25">
      <c r="A88" s="145"/>
      <c r="B88" s="183"/>
      <c r="C88" s="184"/>
      <c r="D88" s="185"/>
      <c r="E88" s="185"/>
      <c r="F88" s="186"/>
      <c r="G88" s="184"/>
      <c r="H88" s="184"/>
      <c r="I88" s="184"/>
      <c r="J88" s="187"/>
      <c r="K88" s="187"/>
      <c r="L88" s="188"/>
      <c r="M88" s="184"/>
    </row>
    <row r="89" spans="1:13" ht="28.9" customHeight="1" x14ac:dyDescent="0.25">
      <c r="A89" s="145"/>
      <c r="B89" s="183"/>
      <c r="C89" s="184"/>
      <c r="D89" s="185"/>
      <c r="E89" s="185"/>
      <c r="F89" s="186"/>
      <c r="G89" s="184"/>
      <c r="H89" s="184"/>
      <c r="I89" s="184"/>
      <c r="J89" s="187"/>
      <c r="K89" s="187"/>
      <c r="L89" s="188"/>
      <c r="M89" s="184"/>
    </row>
    <row r="90" spans="1:13" ht="28.9" customHeight="1" x14ac:dyDescent="0.25">
      <c r="A90" s="145"/>
      <c r="B90" s="183"/>
      <c r="C90" s="184"/>
      <c r="D90" s="185"/>
      <c r="E90" s="185"/>
      <c r="F90" s="186"/>
      <c r="G90" s="184"/>
      <c r="H90" s="184"/>
      <c r="I90" s="184"/>
      <c r="J90" s="187"/>
      <c r="K90" s="187"/>
      <c r="L90" s="188"/>
      <c r="M90" s="184"/>
    </row>
    <row r="91" spans="1:13" ht="28.9" customHeight="1" x14ac:dyDescent="0.25">
      <c r="A91" s="114"/>
      <c r="B91" s="183"/>
      <c r="C91" s="184"/>
      <c r="D91" s="185"/>
      <c r="E91" s="185"/>
      <c r="F91" s="186"/>
      <c r="G91" s="184"/>
      <c r="H91" s="184"/>
      <c r="I91" s="184"/>
      <c r="J91" s="187"/>
      <c r="K91" s="187"/>
      <c r="L91" s="188"/>
      <c r="M91" s="184"/>
    </row>
    <row r="92" spans="1:13" ht="28.9" customHeight="1" x14ac:dyDescent="0.25">
      <c r="A92" s="114"/>
      <c r="B92" s="183"/>
      <c r="C92" s="184"/>
      <c r="D92" s="185"/>
      <c r="E92" s="185"/>
      <c r="F92" s="186"/>
      <c r="G92" s="184"/>
      <c r="H92" s="184"/>
      <c r="I92" s="184"/>
      <c r="J92" s="187"/>
      <c r="K92" s="187"/>
      <c r="L92" s="188"/>
      <c r="M92" s="184"/>
    </row>
    <row r="93" spans="1:13" ht="28.9" customHeight="1" x14ac:dyDescent="0.25">
      <c r="A93" s="114"/>
      <c r="B93" s="183"/>
      <c r="C93" s="184"/>
      <c r="D93" s="185"/>
      <c r="E93" s="185"/>
      <c r="F93" s="186"/>
      <c r="G93" s="184"/>
      <c r="H93" s="184"/>
      <c r="I93" s="184"/>
      <c r="J93" s="187"/>
      <c r="K93" s="187"/>
      <c r="L93" s="188"/>
      <c r="M93" s="184"/>
    </row>
    <row r="94" spans="1:13" ht="28.9" customHeight="1" x14ac:dyDescent="0.25">
      <c r="A94" s="114"/>
      <c r="B94" s="183"/>
      <c r="C94" s="184"/>
      <c r="D94" s="185"/>
      <c r="E94" s="185"/>
      <c r="F94" s="186"/>
      <c r="G94" s="184"/>
      <c r="H94" s="184"/>
      <c r="I94" s="184"/>
      <c r="J94" s="187"/>
      <c r="K94" s="187"/>
      <c r="L94" s="188"/>
      <c r="M94" s="184"/>
    </row>
    <row r="95" spans="1:13" ht="28.9" customHeight="1" x14ac:dyDescent="0.25">
      <c r="A95" s="114"/>
      <c r="B95" s="183"/>
      <c r="C95" s="184"/>
      <c r="D95" s="185"/>
      <c r="E95" s="185"/>
      <c r="F95" s="186"/>
      <c r="G95" s="184"/>
      <c r="H95" s="184"/>
      <c r="I95" s="184"/>
      <c r="J95" s="187"/>
      <c r="K95" s="187"/>
      <c r="L95" s="188"/>
      <c r="M95" s="184"/>
    </row>
    <row r="96" spans="1:13" ht="28.9" customHeight="1" x14ac:dyDescent="0.25">
      <c r="A96" s="114"/>
      <c r="B96" s="183"/>
      <c r="C96" s="184"/>
      <c r="D96" s="185"/>
      <c r="E96" s="185"/>
      <c r="F96" s="186"/>
      <c r="G96" s="184"/>
      <c r="H96" s="184"/>
      <c r="I96" s="184"/>
      <c r="J96" s="187"/>
      <c r="K96" s="187"/>
      <c r="L96" s="188"/>
      <c r="M96" s="184"/>
    </row>
    <row r="97" spans="1:13" ht="28.9" customHeight="1" x14ac:dyDescent="0.25">
      <c r="A97" s="114"/>
      <c r="B97" s="104"/>
      <c r="C97" s="8"/>
      <c r="D97" s="9"/>
      <c r="E97" s="9"/>
      <c r="F97" s="10"/>
      <c r="G97" s="8"/>
      <c r="H97" s="48"/>
      <c r="I97" s="8"/>
      <c r="J97" s="11"/>
      <c r="K97" s="11"/>
      <c r="L97" s="98"/>
      <c r="M97" s="8"/>
    </row>
    <row r="98" spans="1:13" ht="28.9" customHeight="1" x14ac:dyDescent="0.25">
      <c r="A98" s="114"/>
      <c r="B98" s="104"/>
      <c r="C98" s="8"/>
      <c r="D98" s="9"/>
      <c r="E98" s="9"/>
      <c r="F98" s="10"/>
      <c r="G98" s="8"/>
      <c r="H98" s="48"/>
      <c r="I98" s="8"/>
      <c r="J98" s="11"/>
      <c r="K98" s="11"/>
      <c r="L98" s="98"/>
      <c r="M98" s="8"/>
    </row>
    <row r="99" spans="1:13" ht="28.9" customHeight="1" x14ac:dyDescent="0.25">
      <c r="A99" s="114"/>
      <c r="B99" s="104"/>
      <c r="C99" s="8"/>
      <c r="D99" s="9"/>
      <c r="E99" s="9"/>
      <c r="F99" s="10"/>
      <c r="G99" s="8"/>
      <c r="H99" s="48"/>
      <c r="I99" s="8"/>
      <c r="J99" s="11"/>
      <c r="K99" s="11"/>
      <c r="L99" s="98"/>
      <c r="M99" s="8"/>
    </row>
  </sheetData>
  <sheetProtection algorithmName="SHA-512" hashValue="6E7iwYE6KwcNSEXbwLvSGy66MGABPxAfoinwgx7yk0zehs1x88qn1c/N0lM0RuZapw/RHd4RcQIr8Wm0J9+SgA==" saltValue="b3EsRLd0983M9oqExq3Gsw==" spinCount="100000" sheet="1" selectLockedCells="1" sort="0" autoFilter="0" selectUnlockedCells="1"/>
  <dataValidations count="3">
    <dataValidation type="textLength" allowBlank="1" showInputMessage="1" showErrorMessage="1" error="This cell is limited to 95 characters.  Please revise your entry.  Thank you." sqref="G3:G5 F6 G7:G99">
      <formula1>1</formula1>
      <formula2>95</formula2>
    </dataValidation>
    <dataValidation type="list" allowBlank="1" showErrorMessage="1" sqref="I2">
      <formula1>$J$83:$J$99</formula1>
    </dataValidation>
    <dataValidation type="list" allowBlank="1" showInputMessage="1" showErrorMessage="1" sqref="J6 K3:K99 H3:H15 H17:H99 I3:I99">
      <formula1>#REF!</formula1>
    </dataValidation>
  </dataValidations>
  <hyperlinks>
    <hyperlink ref="A3" r:id="rId1" display="2014\12 December (5935 - xxxx)\5935 Eisele"/>
    <hyperlink ref="A4" r:id="rId2" display="2014\12 December (5935 - xxxx)\5936 Hopson"/>
    <hyperlink ref="A5" r:id="rId3" display="2014\12 December (5935 - xxxx)\5937 Kingsley"/>
    <hyperlink ref="A6" r:id="rId4" display="2014\12 December (5935 - xxxx)\5938 King"/>
    <hyperlink ref="A7" r:id="rId5" display="2014\12 December (5935 - xxxx)\5939 Bugda"/>
    <hyperlink ref="A8" r:id="rId6" display="2014\12 December (5935 - xxxx)\5940 Privitera"/>
    <hyperlink ref="A9" r:id="rId7" display="2014\12 December (5935 - xxxx)\5941 Romano"/>
    <hyperlink ref="A10" r:id="rId8" display="2014\12 December (5935 - xxxx)\5942 O'Connor"/>
    <hyperlink ref="A11" r:id="rId9" display="2014\12 December (5935 - xxxx)\5943 Feigenbaum"/>
    <hyperlink ref="A12" r:id="rId10" display="2014\12 December (5935 - xxxx)\5944 DiAngelus"/>
    <hyperlink ref="A13" r:id="rId11" display="2014\12 December (5935 - xxxx)\5945 Harrington"/>
    <hyperlink ref="A14" r:id="rId12" display="2014\12 December (5935 - xxxx)\5946 Killinger"/>
    <hyperlink ref="A15" r:id="rId13" display="2014\12 December (5935 - xxxx)\5947 Brock"/>
    <hyperlink ref="A16" r:id="rId14" display="2014\12 December (5935 - xxxx)\5948 Cummings"/>
    <hyperlink ref="A17" r:id="rId15" display="2014\12 December (5935 - xxxx)\5949 O'Boyle"/>
    <hyperlink ref="A18" r:id="rId16" display="2014\12 December (5935 - xxxx)\5951 Misour"/>
    <hyperlink ref="A19" r:id="rId17" display="2014\12 December (5935 - xxxx)\5952 Pedersen"/>
    <hyperlink ref="A20" r:id="rId18" display="2014\12 December (5935 - xxxx)\5953 Williamson"/>
    <hyperlink ref="A21" r:id="rId19" display="2014\12 December (5935 - xxxx)\5954 Cunningham"/>
    <hyperlink ref="A22" r:id="rId20" display="2014\12 December (5935 - xxxx)\5955 Rostocki"/>
    <hyperlink ref="A23" r:id="rId21" display="2014\12 December (5935 - xxxx)\5956 Kingsley"/>
    <hyperlink ref="A24" r:id="rId22" display="2014\12 December (5935 - xxxx)\5957 Malin"/>
    <hyperlink ref="A28" r:id="rId23" display="2014\12 December (5935 - xxxx)\5961 Terlitsky"/>
    <hyperlink ref="A25" r:id="rId24" display="2014\12 December (5935 - xxxx)\5958 Franzen"/>
    <hyperlink ref="A26" r:id="rId25" display="2014\12 December (5935 - xxxx)\5959 Friedman"/>
    <hyperlink ref="A27" r:id="rId26" display="2014\12 December (5935 - xxxx)\5960 Friedman"/>
    <hyperlink ref="A29" r:id="rId27" display="2014\12 December (5935 - xxxx)\5962 Giaramita"/>
    <hyperlink ref="A30" r:id="rId28" display="2014\12 December (5935 - xxxx)\5963 Scroggins"/>
    <hyperlink ref="A31" r:id="rId29" display="2014\12 December (5935 - xxxx)\5964 Chari"/>
    <hyperlink ref="A33" r:id="rId30" display="2014\12 December (5935 - xxxx)\5966 Dudek"/>
    <hyperlink ref="A32" r:id="rId31" display="2014\12 December (5935 - xxxx)\5965 Mandracchia"/>
    <hyperlink ref="A34" r:id="rId32" display="2014\12 December (5935 - xxxx)\5967 Miller"/>
    <hyperlink ref="A35" r:id="rId33" display="2014\12 December (5935 - xxxx)\5968 Lawson"/>
    <hyperlink ref="A37" r:id="rId34" display="2014\12 December (5935 - xxxx)\5970 Zhu"/>
    <hyperlink ref="A38" r:id="rId35" display="2014\12 December (5935 - xxxx)\5971 Nassef"/>
    <hyperlink ref="A39" r:id="rId36" display="2014\12 December (5935 - xxxx)\5972 Nehilla"/>
    <hyperlink ref="A40" r:id="rId37" display="2014\12 December (5935 - xxxx)\5973 Briscoe"/>
    <hyperlink ref="A41" r:id="rId38" display="2014\12 December (5935 - xxxx)\5974 Genter"/>
    <hyperlink ref="A42" r:id="rId39" display="2014\12 December (5935 - xxxx)\5975 Weiss"/>
    <hyperlink ref="A43" r:id="rId40" display="2014\12 December (5935 - xxxx)\5976 Rostocki"/>
    <hyperlink ref="A44" r:id="rId41" display="2014\12 December (5935 - xxxx)\5977 Rostocki"/>
    <hyperlink ref="A45" r:id="rId42" display="2014\12 December (5935 - xxxx)\5978 Franzen"/>
    <hyperlink ref="A46" r:id="rId43" display="2014\12 December (5935 - xxxx)\5979 Franzen"/>
    <hyperlink ref="A47" r:id="rId44" display="2014\12 December (5935 - xxxx)\5980 Franzen"/>
    <hyperlink ref="A48" r:id="rId45" display="2014\12 December (5935 - xxxx)\5981 Leonard"/>
    <hyperlink ref="A50" r:id="rId46" display="2014\12 December (5935 - xxxx)\5980 Franzen"/>
    <hyperlink ref="A51" r:id="rId47" display="2014\12 December (5935 - xxxx)\5980 Franzen"/>
    <hyperlink ref="A52" r:id="rId48" display="2014\12 December (5935 - xxxx)\5980 Franzen"/>
    <hyperlink ref="A49" r:id="rId49" display="2014\12 December (5935 - xxxx)\5980 Franzen"/>
    <hyperlink ref="A53" r:id="rId50" display="2014\12 December (5935 - xxxx)\5980 Franzen"/>
    <hyperlink ref="A54" r:id="rId51" display="2014\12 December (5935 - xxxx)\5987 Franzen"/>
    <hyperlink ref="A55" r:id="rId52" display="2014\12 December (5935 - xxxx)\5988 Zimmer"/>
    <hyperlink ref="A56" r:id="rId53" display="2014\12 December (5935 - xxxx)\5989 Foster"/>
    <hyperlink ref="A57" r:id="rId54" display="2014\12 December (5935 - xxxx)\5990 Stankivic"/>
    <hyperlink ref="A58" r:id="rId55" display="2014\12 December (5935 - xxxx)\5991 Wilson"/>
    <hyperlink ref="A59" r:id="rId56" display="2014\12 December (5935 - xxxx)\5992 DeStefano"/>
    <hyperlink ref="A61" r:id="rId57" display="2014\12 December (5935 - xxxx)\5994 Eisele"/>
    <hyperlink ref="A62" r:id="rId58" display="2014\12 December (5935 - xxxx)\5995 Gros"/>
    <hyperlink ref="A63" r:id="rId59" display="2014\12 December (5935 - xxxx)\5996 Siesholtz"/>
  </hyperlinks>
  <pageMargins left="0.7" right="0.7" top="0.75" bottom="0.75" header="0.3" footer="0.3"/>
  <pageSetup scale="52" fitToHeight="0" orientation="landscape" r:id="rId6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'C:\Users\esheffey\Desktop\[2014 RTKL log copy.xlsx]Maintenance Tab'!#REF!</xm:f>
          </x14:formula1>
          <xm:sqref>H16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B95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1" sqref="N1:N1048576"/>
    </sheetView>
  </sheetViews>
  <sheetFormatPr defaultColWidth="9.140625" defaultRowHeight="15" x14ac:dyDescent="0.25"/>
  <cols>
    <col min="1" max="1" width="10.28515625" style="36" customWidth="1"/>
    <col min="2" max="2" width="15.85546875" style="21" customWidth="1"/>
    <col min="3" max="3" width="13.7109375" style="21" customWidth="1"/>
    <col min="4" max="4" width="11.7109375" style="37" customWidth="1"/>
    <col min="5" max="5" width="13.42578125" style="21" customWidth="1"/>
    <col min="6" max="6" width="11" style="38" customWidth="1"/>
    <col min="7" max="7" width="44.42578125" style="21" customWidth="1"/>
    <col min="8" max="8" width="12.42578125" style="1" customWidth="1"/>
    <col min="9" max="9" width="12.42578125" style="21" customWidth="1"/>
    <col min="10" max="10" width="12.7109375" style="22" bestFit="1" customWidth="1"/>
    <col min="11" max="11" width="10.7109375" style="22" customWidth="1"/>
    <col min="12" max="12" width="10.28515625" style="1" customWidth="1"/>
    <col min="13" max="13" width="10" style="1" customWidth="1"/>
    <col min="14" max="16384" width="9.140625" style="24"/>
  </cols>
  <sheetData>
    <row r="1" spans="1:184" ht="33.75" x14ac:dyDescent="0.25">
      <c r="A1" s="16" t="s">
        <v>16</v>
      </c>
      <c r="B1" s="17"/>
      <c r="C1" s="17"/>
      <c r="D1" s="18"/>
      <c r="E1" s="18"/>
      <c r="F1" s="19"/>
      <c r="G1" s="20"/>
    </row>
    <row r="2" spans="1:184" s="29" customFormat="1" ht="49.5" customHeight="1" x14ac:dyDescent="0.25">
      <c r="A2" s="25" t="s">
        <v>0</v>
      </c>
      <c r="B2" s="26" t="s">
        <v>2</v>
      </c>
      <c r="C2" s="26" t="s">
        <v>1</v>
      </c>
      <c r="D2" s="27" t="s">
        <v>3</v>
      </c>
      <c r="E2" s="26" t="s">
        <v>5</v>
      </c>
      <c r="F2" s="27" t="s">
        <v>15</v>
      </c>
      <c r="G2" s="26" t="s">
        <v>4</v>
      </c>
      <c r="H2" s="26" t="s">
        <v>95</v>
      </c>
      <c r="I2" s="26" t="s">
        <v>6</v>
      </c>
      <c r="J2" s="28" t="s">
        <v>7</v>
      </c>
      <c r="K2" s="28" t="s">
        <v>69</v>
      </c>
      <c r="L2" s="26" t="s">
        <v>70</v>
      </c>
      <c r="M2" s="26" t="s">
        <v>71</v>
      </c>
    </row>
    <row r="3" spans="1:184" s="30" customFormat="1" ht="30" customHeight="1" x14ac:dyDescent="0.25">
      <c r="A3" s="15" t="s">
        <v>17</v>
      </c>
      <c r="B3" s="3" t="s">
        <v>30</v>
      </c>
      <c r="C3" s="3" t="s">
        <v>42</v>
      </c>
      <c r="D3" s="4">
        <v>41641</v>
      </c>
      <c r="E3" s="4">
        <v>41648</v>
      </c>
      <c r="F3" s="5"/>
      <c r="G3" s="3" t="s">
        <v>55</v>
      </c>
      <c r="H3" s="39" t="s">
        <v>9</v>
      </c>
      <c r="I3" s="3" t="s">
        <v>116</v>
      </c>
      <c r="J3" s="6">
        <v>4.0199999999999996</v>
      </c>
      <c r="K3" s="6" t="s">
        <v>211</v>
      </c>
      <c r="L3" s="3">
        <v>1.5</v>
      </c>
      <c r="M3" s="3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</row>
    <row r="4" spans="1:184" ht="30" customHeight="1" x14ac:dyDescent="0.25">
      <c r="A4" s="13" t="s">
        <v>18</v>
      </c>
      <c r="B4" s="39" t="s">
        <v>31</v>
      </c>
      <c r="C4" s="39"/>
      <c r="D4" s="40">
        <v>41645</v>
      </c>
      <c r="E4" s="40">
        <v>41652</v>
      </c>
      <c r="F4" s="41"/>
      <c r="G4" s="39" t="s">
        <v>50</v>
      </c>
      <c r="H4" s="39" t="s">
        <v>104</v>
      </c>
      <c r="I4" s="39" t="s">
        <v>117</v>
      </c>
      <c r="J4" s="42"/>
      <c r="K4" s="42"/>
      <c r="L4" s="39">
        <v>2.5</v>
      </c>
      <c r="M4" s="39"/>
    </row>
    <row r="5" spans="1:184" s="31" customFormat="1" ht="30" customHeight="1" x14ac:dyDescent="0.25">
      <c r="A5" s="15" t="s">
        <v>19</v>
      </c>
      <c r="B5" s="3" t="s">
        <v>32</v>
      </c>
      <c r="C5" s="3"/>
      <c r="D5" s="4">
        <v>41645</v>
      </c>
      <c r="E5" s="4">
        <v>41652</v>
      </c>
      <c r="F5" s="5"/>
      <c r="G5" s="3" t="s">
        <v>56</v>
      </c>
      <c r="H5" s="39" t="s">
        <v>8</v>
      </c>
      <c r="I5" s="3" t="s">
        <v>116</v>
      </c>
      <c r="J5" s="6">
        <v>22.34</v>
      </c>
      <c r="K5" s="6" t="s">
        <v>211</v>
      </c>
      <c r="L5" s="3">
        <v>5.75</v>
      </c>
      <c r="M5" s="3"/>
    </row>
    <row r="6" spans="1:184" s="31" customFormat="1" ht="30" customHeight="1" x14ac:dyDescent="0.25">
      <c r="A6" s="14" t="s">
        <v>20</v>
      </c>
      <c r="B6" s="39" t="s">
        <v>33</v>
      </c>
      <c r="C6" s="39"/>
      <c r="D6" s="40">
        <v>41645</v>
      </c>
      <c r="E6" s="40">
        <v>41652</v>
      </c>
      <c r="F6" s="41"/>
      <c r="G6" s="39" t="s">
        <v>54</v>
      </c>
      <c r="H6" s="39" t="s">
        <v>111</v>
      </c>
      <c r="I6" s="39" t="s">
        <v>117</v>
      </c>
      <c r="J6" s="42"/>
      <c r="K6" s="42"/>
      <c r="L6" s="39">
        <v>1</v>
      </c>
      <c r="M6" s="39"/>
    </row>
    <row r="7" spans="1:184" ht="30" customHeight="1" x14ac:dyDescent="0.25">
      <c r="A7" s="14" t="s">
        <v>21</v>
      </c>
      <c r="B7" s="39" t="s">
        <v>33</v>
      </c>
      <c r="C7" s="39"/>
      <c r="D7" s="40">
        <v>41645</v>
      </c>
      <c r="E7" s="40">
        <v>41652</v>
      </c>
      <c r="F7" s="41"/>
      <c r="G7" s="39" t="s">
        <v>54</v>
      </c>
      <c r="H7" s="39" t="s">
        <v>111</v>
      </c>
      <c r="I7" s="39" t="s">
        <v>117</v>
      </c>
      <c r="J7" s="42"/>
      <c r="K7" s="42"/>
      <c r="L7" s="39">
        <v>1</v>
      </c>
      <c r="M7" s="39"/>
    </row>
    <row r="8" spans="1:184" ht="30" customHeight="1" x14ac:dyDescent="0.25">
      <c r="A8" s="15" t="s">
        <v>22</v>
      </c>
      <c r="B8" s="3" t="s">
        <v>34</v>
      </c>
      <c r="C8" s="3" t="s">
        <v>43</v>
      </c>
      <c r="D8" s="4">
        <v>41645</v>
      </c>
      <c r="E8" s="4">
        <v>41652</v>
      </c>
      <c r="F8" s="5"/>
      <c r="G8" s="3" t="s">
        <v>72</v>
      </c>
      <c r="H8" s="39" t="s">
        <v>12</v>
      </c>
      <c r="I8" s="3" t="s">
        <v>120</v>
      </c>
      <c r="J8" s="6"/>
      <c r="K8" s="6"/>
      <c r="L8" s="3">
        <v>1.25</v>
      </c>
      <c r="M8" s="3"/>
    </row>
    <row r="9" spans="1:184" s="30" customFormat="1" ht="30" customHeight="1" x14ac:dyDescent="0.25">
      <c r="A9" s="15" t="s">
        <v>23</v>
      </c>
      <c r="B9" s="3" t="s">
        <v>35</v>
      </c>
      <c r="C9" s="3"/>
      <c r="D9" s="4">
        <v>41646</v>
      </c>
      <c r="E9" s="4">
        <v>41653</v>
      </c>
      <c r="F9" s="5"/>
      <c r="G9" s="3" t="s">
        <v>57</v>
      </c>
      <c r="H9" s="39" t="s">
        <v>10</v>
      </c>
      <c r="I9" s="3" t="s">
        <v>116</v>
      </c>
      <c r="J9" s="6">
        <v>15.52</v>
      </c>
      <c r="K9" s="6" t="s">
        <v>211</v>
      </c>
      <c r="L9" s="3">
        <v>1.25</v>
      </c>
      <c r="M9" s="3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2"/>
      <c r="BJ9" s="62"/>
      <c r="BK9" s="62"/>
      <c r="BL9" s="62"/>
      <c r="BM9" s="62"/>
      <c r="BN9" s="62"/>
      <c r="BO9" s="62"/>
      <c r="BP9" s="62"/>
      <c r="BQ9" s="62"/>
      <c r="BR9" s="62"/>
      <c r="BS9" s="62"/>
      <c r="BT9" s="62"/>
      <c r="BU9" s="62"/>
      <c r="BV9" s="62"/>
      <c r="BW9" s="62"/>
      <c r="BX9" s="62"/>
      <c r="BY9" s="62"/>
      <c r="BZ9" s="62"/>
      <c r="CA9" s="62"/>
      <c r="CB9" s="62"/>
      <c r="CC9" s="62"/>
      <c r="CD9" s="62"/>
      <c r="CE9" s="62"/>
      <c r="CF9" s="62"/>
      <c r="CG9" s="62"/>
      <c r="CH9" s="62"/>
      <c r="CI9" s="62"/>
      <c r="CJ9" s="62"/>
      <c r="CK9" s="62"/>
      <c r="CL9" s="62"/>
      <c r="CM9" s="62"/>
      <c r="CN9" s="62"/>
      <c r="CO9" s="62"/>
      <c r="CP9" s="62"/>
      <c r="CQ9" s="62"/>
      <c r="CR9" s="62"/>
      <c r="CS9" s="62"/>
      <c r="CT9" s="62"/>
      <c r="CU9" s="62"/>
      <c r="CV9" s="62"/>
      <c r="CW9" s="62"/>
      <c r="CX9" s="62"/>
      <c r="CY9" s="62"/>
      <c r="CZ9" s="62"/>
      <c r="DA9" s="62"/>
      <c r="DB9" s="62"/>
      <c r="DC9" s="62"/>
      <c r="DD9" s="62"/>
      <c r="DE9" s="62"/>
      <c r="DF9" s="62"/>
      <c r="DG9" s="62"/>
      <c r="DH9" s="62"/>
      <c r="DI9" s="62"/>
      <c r="DJ9" s="62"/>
      <c r="DK9" s="62"/>
      <c r="DL9" s="62"/>
      <c r="DM9" s="62"/>
      <c r="DN9" s="62"/>
      <c r="DO9" s="62"/>
      <c r="DP9" s="62"/>
      <c r="DQ9" s="62"/>
      <c r="DR9" s="62"/>
      <c r="DS9" s="62"/>
      <c r="DT9" s="62"/>
      <c r="DU9" s="62"/>
      <c r="DV9" s="62"/>
      <c r="DW9" s="62"/>
      <c r="DX9" s="62"/>
      <c r="DY9" s="62"/>
      <c r="DZ9" s="62"/>
      <c r="EA9" s="62"/>
      <c r="EB9" s="62"/>
      <c r="EC9" s="62"/>
      <c r="ED9" s="62"/>
      <c r="EE9" s="62"/>
      <c r="EF9" s="62"/>
      <c r="EG9" s="62"/>
      <c r="EH9" s="62"/>
      <c r="EI9" s="62"/>
      <c r="EJ9" s="62"/>
      <c r="EK9" s="62"/>
      <c r="EL9" s="62"/>
      <c r="EM9" s="62"/>
      <c r="EN9" s="62"/>
      <c r="EO9" s="62"/>
      <c r="EP9" s="62"/>
      <c r="EQ9" s="62"/>
      <c r="ER9" s="62"/>
      <c r="ES9" s="62"/>
      <c r="ET9" s="62"/>
      <c r="EU9" s="62"/>
      <c r="EV9" s="62"/>
      <c r="EW9" s="62"/>
      <c r="EX9" s="62"/>
      <c r="EY9" s="62"/>
      <c r="EZ9" s="62"/>
      <c r="FA9" s="62"/>
      <c r="FB9" s="62"/>
      <c r="FC9" s="62"/>
      <c r="FD9" s="62"/>
      <c r="FE9" s="62"/>
      <c r="FF9" s="62"/>
      <c r="FG9" s="62"/>
      <c r="FH9" s="62"/>
      <c r="FI9" s="62"/>
      <c r="FJ9" s="62"/>
      <c r="FK9" s="62"/>
      <c r="FL9" s="62"/>
      <c r="FM9" s="62"/>
      <c r="FN9" s="62"/>
      <c r="FO9" s="62"/>
      <c r="FP9" s="62"/>
      <c r="FQ9" s="62"/>
      <c r="FR9" s="62"/>
      <c r="FS9" s="62"/>
      <c r="FT9" s="62"/>
      <c r="FU9" s="62"/>
      <c r="FV9" s="62"/>
      <c r="FW9" s="62"/>
      <c r="FX9" s="62"/>
      <c r="FY9" s="62"/>
      <c r="FZ9" s="62"/>
      <c r="GA9" s="62"/>
      <c r="GB9" s="62"/>
    </row>
    <row r="10" spans="1:184" ht="30" customHeight="1" x14ac:dyDescent="0.25">
      <c r="A10" s="13" t="s">
        <v>24</v>
      </c>
      <c r="B10" s="39" t="s">
        <v>36</v>
      </c>
      <c r="C10" s="39" t="s">
        <v>1606</v>
      </c>
      <c r="D10" s="40">
        <v>41646</v>
      </c>
      <c r="E10" s="40">
        <v>41653</v>
      </c>
      <c r="F10" s="41"/>
      <c r="G10" s="39" t="s">
        <v>51</v>
      </c>
      <c r="H10" s="39" t="s">
        <v>11</v>
      </c>
      <c r="I10" s="39" t="s">
        <v>116</v>
      </c>
      <c r="J10" s="42">
        <v>1.82</v>
      </c>
      <c r="K10" s="42" t="s">
        <v>211</v>
      </c>
      <c r="L10" s="39">
        <v>1.5</v>
      </c>
      <c r="M10" s="39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63"/>
      <c r="BZ10" s="63"/>
      <c r="CA10" s="63"/>
      <c r="CB10" s="63"/>
      <c r="CC10" s="63"/>
      <c r="CD10" s="63"/>
      <c r="CE10" s="63"/>
      <c r="CF10" s="63"/>
      <c r="CG10" s="63"/>
      <c r="CH10" s="63"/>
      <c r="CI10" s="63"/>
      <c r="CJ10" s="63"/>
      <c r="CK10" s="63"/>
      <c r="CL10" s="63"/>
      <c r="CM10" s="63"/>
      <c r="CN10" s="63"/>
      <c r="CO10" s="63"/>
      <c r="CP10" s="63"/>
      <c r="CQ10" s="63"/>
      <c r="CR10" s="63"/>
      <c r="CS10" s="63"/>
      <c r="CT10" s="63"/>
      <c r="CU10" s="63"/>
      <c r="CV10" s="63"/>
      <c r="CW10" s="63"/>
      <c r="CX10" s="63"/>
      <c r="CY10" s="63"/>
      <c r="CZ10" s="63"/>
      <c r="DA10" s="63"/>
      <c r="DB10" s="63"/>
      <c r="DC10" s="63"/>
      <c r="DD10" s="63"/>
      <c r="DE10" s="63"/>
      <c r="DF10" s="63"/>
      <c r="DG10" s="63"/>
      <c r="DH10" s="63"/>
      <c r="DI10" s="63"/>
      <c r="DJ10" s="63"/>
      <c r="DK10" s="63"/>
      <c r="DL10" s="63"/>
      <c r="DM10" s="63"/>
      <c r="DN10" s="63"/>
      <c r="DO10" s="63"/>
      <c r="DP10" s="63"/>
      <c r="DQ10" s="63"/>
      <c r="DR10" s="63"/>
      <c r="DS10" s="63"/>
      <c r="DT10" s="63"/>
      <c r="DU10" s="63"/>
      <c r="DV10" s="63"/>
      <c r="DW10" s="63"/>
      <c r="DX10" s="63"/>
      <c r="DY10" s="63"/>
      <c r="DZ10" s="63"/>
      <c r="EA10" s="63"/>
      <c r="EB10" s="63"/>
      <c r="EC10" s="63"/>
      <c r="ED10" s="63"/>
      <c r="EE10" s="63"/>
      <c r="EF10" s="63"/>
      <c r="EG10" s="63"/>
      <c r="EH10" s="63"/>
      <c r="EI10" s="63"/>
      <c r="EJ10" s="63"/>
      <c r="EK10" s="63"/>
      <c r="EL10" s="63"/>
      <c r="EM10" s="63"/>
      <c r="EN10" s="63"/>
      <c r="EO10" s="63"/>
      <c r="EP10" s="63"/>
      <c r="EQ10" s="63"/>
      <c r="ER10" s="63"/>
      <c r="ES10" s="63"/>
      <c r="ET10" s="63"/>
      <c r="EU10" s="63"/>
      <c r="EV10" s="63"/>
      <c r="EW10" s="63"/>
      <c r="EX10" s="63"/>
      <c r="EY10" s="63"/>
      <c r="EZ10" s="63"/>
      <c r="FA10" s="63"/>
      <c r="FB10" s="63"/>
      <c r="FC10" s="63"/>
      <c r="FD10" s="63"/>
      <c r="FE10" s="63"/>
      <c r="FF10" s="63"/>
      <c r="FG10" s="63"/>
      <c r="FH10" s="63"/>
      <c r="FI10" s="63"/>
      <c r="FJ10" s="63"/>
      <c r="FK10" s="63"/>
      <c r="FL10" s="63"/>
      <c r="FM10" s="63"/>
      <c r="FN10" s="63"/>
      <c r="FO10" s="63"/>
      <c r="FP10" s="63"/>
      <c r="FQ10" s="63"/>
      <c r="FR10" s="63"/>
      <c r="FS10" s="63"/>
      <c r="FT10" s="63"/>
      <c r="FU10" s="63"/>
      <c r="FV10" s="63"/>
      <c r="FW10" s="63"/>
      <c r="FX10" s="63"/>
      <c r="FY10" s="63"/>
      <c r="FZ10" s="63"/>
      <c r="GA10" s="63"/>
      <c r="GB10" s="63"/>
    </row>
    <row r="11" spans="1:184" s="30" customFormat="1" ht="30" customHeight="1" x14ac:dyDescent="0.25">
      <c r="A11" s="15" t="s">
        <v>25</v>
      </c>
      <c r="B11" s="3" t="s">
        <v>37</v>
      </c>
      <c r="C11" s="3"/>
      <c r="D11" s="4">
        <v>41646</v>
      </c>
      <c r="E11" s="4">
        <v>41653</v>
      </c>
      <c r="F11" s="5"/>
      <c r="G11" s="3" t="s">
        <v>58</v>
      </c>
      <c r="H11" s="39" t="s">
        <v>46</v>
      </c>
      <c r="I11" s="3" t="s">
        <v>120</v>
      </c>
      <c r="J11" s="6"/>
      <c r="K11" s="6"/>
      <c r="L11" s="3">
        <v>2</v>
      </c>
      <c r="M11" s="3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2"/>
      <c r="BI11" s="62"/>
      <c r="BJ11" s="62"/>
      <c r="BK11" s="62"/>
      <c r="BL11" s="62"/>
      <c r="BM11" s="62"/>
      <c r="BN11" s="62"/>
      <c r="BO11" s="62"/>
      <c r="BP11" s="62"/>
      <c r="BQ11" s="62"/>
      <c r="BR11" s="62"/>
      <c r="BS11" s="62"/>
      <c r="BT11" s="62"/>
      <c r="BU11" s="62"/>
      <c r="BV11" s="62"/>
      <c r="BW11" s="62"/>
      <c r="BX11" s="62"/>
      <c r="BY11" s="62"/>
      <c r="BZ11" s="62"/>
      <c r="CA11" s="62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62"/>
      <c r="CT11" s="62"/>
      <c r="CU11" s="62"/>
      <c r="CV11" s="62"/>
      <c r="CW11" s="62"/>
      <c r="CX11" s="62"/>
      <c r="CY11" s="62"/>
      <c r="CZ11" s="62"/>
      <c r="DA11" s="62"/>
      <c r="DB11" s="62"/>
      <c r="DC11" s="62"/>
      <c r="DD11" s="62"/>
      <c r="DE11" s="62"/>
      <c r="DF11" s="62"/>
      <c r="DG11" s="62"/>
      <c r="DH11" s="62"/>
      <c r="DI11" s="62"/>
      <c r="DJ11" s="62"/>
      <c r="DK11" s="62"/>
      <c r="DL11" s="62"/>
      <c r="DM11" s="62"/>
      <c r="DN11" s="62"/>
      <c r="DO11" s="62"/>
      <c r="DP11" s="62"/>
      <c r="DQ11" s="62"/>
      <c r="DR11" s="62"/>
      <c r="DS11" s="62"/>
      <c r="DT11" s="62"/>
      <c r="DU11" s="62"/>
      <c r="DV11" s="62"/>
      <c r="DW11" s="62"/>
      <c r="DX11" s="62"/>
      <c r="DY11" s="62"/>
      <c r="DZ11" s="62"/>
      <c r="EA11" s="62"/>
      <c r="EB11" s="62"/>
      <c r="EC11" s="62"/>
      <c r="ED11" s="62"/>
      <c r="EE11" s="62"/>
      <c r="EF11" s="62"/>
      <c r="EG11" s="62"/>
      <c r="EH11" s="62"/>
      <c r="EI11" s="62"/>
      <c r="EJ11" s="62"/>
      <c r="EK11" s="62"/>
      <c r="EL11" s="62"/>
      <c r="EM11" s="62"/>
      <c r="EN11" s="62"/>
      <c r="EO11" s="62"/>
      <c r="EP11" s="62"/>
      <c r="EQ11" s="62"/>
      <c r="ER11" s="62"/>
      <c r="ES11" s="62"/>
      <c r="ET11" s="62"/>
      <c r="EU11" s="62"/>
      <c r="EV11" s="62"/>
      <c r="EW11" s="62"/>
      <c r="EX11" s="62"/>
      <c r="EY11" s="62"/>
      <c r="EZ11" s="62"/>
      <c r="FA11" s="62"/>
      <c r="FB11" s="62"/>
      <c r="FC11" s="62"/>
      <c r="FD11" s="62"/>
      <c r="FE11" s="62"/>
      <c r="FF11" s="62"/>
      <c r="FG11" s="62"/>
      <c r="FH11" s="62"/>
      <c r="FI11" s="62"/>
      <c r="FJ11" s="62"/>
      <c r="FK11" s="62"/>
      <c r="FL11" s="62"/>
      <c r="FM11" s="62"/>
      <c r="FN11" s="62"/>
      <c r="FO11" s="62"/>
      <c r="FP11" s="62"/>
      <c r="FQ11" s="62"/>
      <c r="FR11" s="62"/>
      <c r="FS11" s="62"/>
      <c r="FT11" s="62"/>
      <c r="FU11" s="62"/>
      <c r="FV11" s="62"/>
      <c r="FW11" s="62"/>
      <c r="FX11" s="62"/>
      <c r="FY11" s="62"/>
      <c r="FZ11" s="62"/>
      <c r="GA11" s="62"/>
      <c r="GB11" s="62"/>
    </row>
    <row r="12" spans="1:184" ht="30" customHeight="1" x14ac:dyDescent="0.25">
      <c r="A12" s="13" t="s">
        <v>26</v>
      </c>
      <c r="B12" s="67" t="s">
        <v>38</v>
      </c>
      <c r="C12" s="67"/>
      <c r="D12" s="68">
        <v>41646</v>
      </c>
      <c r="E12" s="68">
        <v>41684</v>
      </c>
      <c r="F12" s="69">
        <v>41681</v>
      </c>
      <c r="G12" s="67" t="s">
        <v>52</v>
      </c>
      <c r="H12" s="39" t="s">
        <v>14</v>
      </c>
      <c r="I12" s="67" t="s">
        <v>116</v>
      </c>
      <c r="J12" s="70">
        <v>0</v>
      </c>
      <c r="K12" s="70"/>
      <c r="L12" s="67">
        <v>3.5</v>
      </c>
      <c r="M12" s="67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63"/>
      <c r="BV12" s="63"/>
      <c r="BW12" s="63"/>
      <c r="BX12" s="63"/>
      <c r="BY12" s="63"/>
      <c r="BZ12" s="63"/>
      <c r="CA12" s="63"/>
      <c r="CB12" s="63"/>
      <c r="CC12" s="63"/>
      <c r="CD12" s="63"/>
      <c r="CE12" s="63"/>
      <c r="CF12" s="63"/>
      <c r="CG12" s="63"/>
      <c r="CH12" s="63"/>
      <c r="CI12" s="63"/>
      <c r="CJ12" s="63"/>
      <c r="CK12" s="63"/>
      <c r="CL12" s="63"/>
      <c r="CM12" s="63"/>
      <c r="CN12" s="63"/>
      <c r="CO12" s="63"/>
      <c r="CP12" s="63"/>
      <c r="CQ12" s="63"/>
      <c r="CR12" s="63"/>
      <c r="CS12" s="63"/>
      <c r="CT12" s="63"/>
      <c r="CU12" s="63"/>
      <c r="CV12" s="63"/>
      <c r="CW12" s="63"/>
      <c r="CX12" s="63"/>
      <c r="CY12" s="63"/>
      <c r="CZ12" s="63"/>
      <c r="DA12" s="63"/>
      <c r="DB12" s="63"/>
      <c r="DC12" s="63"/>
      <c r="DD12" s="63"/>
      <c r="DE12" s="63"/>
      <c r="DF12" s="63"/>
      <c r="DG12" s="63"/>
      <c r="DH12" s="63"/>
      <c r="DI12" s="63"/>
      <c r="DJ12" s="63"/>
      <c r="DK12" s="63"/>
      <c r="DL12" s="63"/>
      <c r="DM12" s="63"/>
      <c r="DN12" s="63"/>
      <c r="DO12" s="63"/>
      <c r="DP12" s="63"/>
      <c r="DQ12" s="63"/>
      <c r="DR12" s="63"/>
      <c r="DS12" s="63"/>
      <c r="DT12" s="63"/>
      <c r="DU12" s="63"/>
      <c r="DV12" s="63"/>
      <c r="DW12" s="63"/>
      <c r="DX12" s="63"/>
      <c r="DY12" s="63"/>
      <c r="DZ12" s="63"/>
      <c r="EA12" s="63"/>
      <c r="EB12" s="63"/>
      <c r="EC12" s="63"/>
      <c r="ED12" s="63"/>
      <c r="EE12" s="63"/>
      <c r="EF12" s="63"/>
      <c r="EG12" s="63"/>
      <c r="EH12" s="63"/>
      <c r="EI12" s="63"/>
      <c r="EJ12" s="63"/>
      <c r="EK12" s="63"/>
      <c r="EL12" s="63"/>
      <c r="EM12" s="63"/>
      <c r="EN12" s="63"/>
      <c r="EO12" s="63"/>
      <c r="EP12" s="63"/>
      <c r="EQ12" s="63"/>
      <c r="ER12" s="63"/>
      <c r="ES12" s="63"/>
      <c r="ET12" s="63"/>
      <c r="EU12" s="63"/>
      <c r="EV12" s="63"/>
      <c r="EW12" s="63"/>
      <c r="EX12" s="63"/>
      <c r="EY12" s="63"/>
      <c r="EZ12" s="63"/>
      <c r="FA12" s="63"/>
      <c r="FB12" s="63"/>
      <c r="FC12" s="63"/>
      <c r="FD12" s="63"/>
      <c r="FE12" s="63"/>
      <c r="FF12" s="63"/>
      <c r="FG12" s="63"/>
      <c r="FH12" s="63"/>
      <c r="FI12" s="63"/>
      <c r="FJ12" s="63"/>
      <c r="FK12" s="63"/>
      <c r="FL12" s="63"/>
      <c r="FM12" s="63"/>
      <c r="FN12" s="63"/>
      <c r="FO12" s="63"/>
      <c r="FP12" s="63"/>
      <c r="FQ12" s="63"/>
      <c r="FR12" s="63"/>
      <c r="FS12" s="63"/>
      <c r="FT12" s="63"/>
      <c r="FU12" s="63"/>
      <c r="FV12" s="63"/>
      <c r="FW12" s="63"/>
      <c r="FX12" s="63"/>
      <c r="FY12" s="63"/>
      <c r="FZ12" s="63"/>
      <c r="GA12" s="63"/>
      <c r="GB12" s="63"/>
    </row>
    <row r="13" spans="1:184" s="30" customFormat="1" ht="30" customHeight="1" x14ac:dyDescent="0.25">
      <c r="A13" s="15" t="s">
        <v>27</v>
      </c>
      <c r="B13" s="3" t="s">
        <v>39</v>
      </c>
      <c r="C13" s="3"/>
      <c r="D13" s="4">
        <v>41647</v>
      </c>
      <c r="E13" s="4"/>
      <c r="F13" s="5">
        <v>41704</v>
      </c>
      <c r="G13" s="3" t="s">
        <v>59</v>
      </c>
      <c r="H13" s="39" t="s">
        <v>111</v>
      </c>
      <c r="I13" s="3" t="s">
        <v>116</v>
      </c>
      <c r="J13" s="6">
        <v>0</v>
      </c>
      <c r="K13" s="6"/>
      <c r="L13" s="3">
        <v>3.5</v>
      </c>
      <c r="M13" s="3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62"/>
      <c r="BK13" s="62"/>
      <c r="BL13" s="62"/>
      <c r="BM13" s="62"/>
      <c r="BN13" s="62"/>
      <c r="BO13" s="62"/>
      <c r="BP13" s="62"/>
      <c r="BQ13" s="62"/>
      <c r="BR13" s="62"/>
      <c r="BS13" s="62"/>
      <c r="BT13" s="62"/>
      <c r="BU13" s="62"/>
      <c r="BV13" s="62"/>
      <c r="BW13" s="62"/>
      <c r="BX13" s="62"/>
      <c r="BY13" s="62"/>
      <c r="BZ13" s="62"/>
      <c r="CA13" s="62"/>
      <c r="CB13" s="62"/>
      <c r="CC13" s="62"/>
      <c r="CD13" s="62"/>
      <c r="CE13" s="62"/>
      <c r="CF13" s="62"/>
      <c r="CG13" s="62"/>
      <c r="CH13" s="62"/>
      <c r="CI13" s="62"/>
      <c r="CJ13" s="62"/>
      <c r="CK13" s="62"/>
      <c r="CL13" s="62"/>
      <c r="CM13" s="62"/>
      <c r="CN13" s="62"/>
      <c r="CO13" s="62"/>
      <c r="CP13" s="62"/>
      <c r="CQ13" s="62"/>
      <c r="CR13" s="62"/>
      <c r="CS13" s="62"/>
      <c r="CT13" s="62"/>
      <c r="CU13" s="62"/>
      <c r="CV13" s="62"/>
      <c r="CW13" s="62"/>
      <c r="CX13" s="62"/>
      <c r="CY13" s="62"/>
      <c r="CZ13" s="62"/>
      <c r="DA13" s="62"/>
      <c r="DB13" s="62"/>
      <c r="DC13" s="62"/>
      <c r="DD13" s="62"/>
      <c r="DE13" s="62"/>
      <c r="DF13" s="62"/>
      <c r="DG13" s="62"/>
      <c r="DH13" s="62"/>
      <c r="DI13" s="62"/>
      <c r="DJ13" s="62"/>
      <c r="DK13" s="62"/>
      <c r="DL13" s="62"/>
      <c r="DM13" s="62"/>
      <c r="DN13" s="62"/>
      <c r="DO13" s="62"/>
      <c r="DP13" s="62"/>
      <c r="DQ13" s="62"/>
      <c r="DR13" s="62"/>
      <c r="DS13" s="62"/>
      <c r="DT13" s="62"/>
      <c r="DU13" s="62"/>
      <c r="DV13" s="62"/>
      <c r="DW13" s="62"/>
      <c r="DX13" s="62"/>
      <c r="DY13" s="62"/>
      <c r="DZ13" s="62"/>
      <c r="EA13" s="62"/>
      <c r="EB13" s="62"/>
      <c r="EC13" s="62"/>
      <c r="ED13" s="62"/>
      <c r="EE13" s="62"/>
      <c r="EF13" s="62"/>
      <c r="EG13" s="62"/>
      <c r="EH13" s="62"/>
      <c r="EI13" s="62"/>
      <c r="EJ13" s="62"/>
      <c r="EK13" s="62"/>
      <c r="EL13" s="62"/>
      <c r="EM13" s="62"/>
      <c r="EN13" s="62"/>
      <c r="EO13" s="62"/>
      <c r="EP13" s="62"/>
      <c r="EQ13" s="62"/>
      <c r="ER13" s="62"/>
      <c r="ES13" s="62"/>
      <c r="ET13" s="62"/>
      <c r="EU13" s="62"/>
      <c r="EV13" s="62"/>
      <c r="EW13" s="62"/>
      <c r="EX13" s="62"/>
      <c r="EY13" s="62"/>
      <c r="EZ13" s="62"/>
      <c r="FA13" s="62"/>
      <c r="FB13" s="62"/>
      <c r="FC13" s="62"/>
      <c r="FD13" s="62"/>
      <c r="FE13" s="62"/>
      <c r="FF13" s="62"/>
      <c r="FG13" s="62"/>
      <c r="FH13" s="62"/>
      <c r="FI13" s="62"/>
      <c r="FJ13" s="62"/>
      <c r="FK13" s="62"/>
      <c r="FL13" s="62"/>
      <c r="FM13" s="62"/>
      <c r="FN13" s="62"/>
      <c r="FO13" s="62"/>
      <c r="FP13" s="62"/>
      <c r="FQ13" s="62"/>
      <c r="FR13" s="62"/>
      <c r="FS13" s="62"/>
      <c r="FT13" s="62"/>
      <c r="FU13" s="62"/>
      <c r="FV13" s="62"/>
      <c r="FW13" s="62"/>
      <c r="FX13" s="62"/>
      <c r="FY13" s="62"/>
      <c r="FZ13" s="62"/>
      <c r="GA13" s="62"/>
      <c r="GB13" s="62"/>
    </row>
    <row r="14" spans="1:184" ht="30" customHeight="1" x14ac:dyDescent="0.25">
      <c r="A14" s="13" t="s">
        <v>28</v>
      </c>
      <c r="B14" s="39" t="s">
        <v>40</v>
      </c>
      <c r="C14" s="39" t="s">
        <v>44</v>
      </c>
      <c r="D14" s="40">
        <v>41647</v>
      </c>
      <c r="E14" s="40">
        <v>41654</v>
      </c>
      <c r="F14" s="41"/>
      <c r="G14" s="39" t="s">
        <v>53</v>
      </c>
      <c r="H14" s="39" t="s">
        <v>8</v>
      </c>
      <c r="I14" s="39" t="s">
        <v>120</v>
      </c>
      <c r="J14" s="42"/>
      <c r="K14" s="42"/>
      <c r="L14" s="39">
        <v>1.5</v>
      </c>
      <c r="M14" s="39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/>
      <c r="CL14" s="63"/>
      <c r="CM14" s="63"/>
      <c r="CN14" s="63"/>
      <c r="CO14" s="63"/>
      <c r="CP14" s="63"/>
      <c r="CQ14" s="63"/>
      <c r="CR14" s="63"/>
      <c r="CS14" s="63"/>
      <c r="CT14" s="63"/>
      <c r="CU14" s="63"/>
      <c r="CV14" s="63"/>
      <c r="CW14" s="63"/>
      <c r="CX14" s="63"/>
      <c r="CY14" s="63"/>
      <c r="CZ14" s="63"/>
      <c r="DA14" s="63"/>
      <c r="DB14" s="63"/>
      <c r="DC14" s="63"/>
      <c r="DD14" s="63"/>
      <c r="DE14" s="63"/>
      <c r="DF14" s="63"/>
      <c r="DG14" s="63"/>
      <c r="DH14" s="63"/>
      <c r="DI14" s="63"/>
      <c r="DJ14" s="63"/>
      <c r="DK14" s="63"/>
      <c r="DL14" s="63"/>
      <c r="DM14" s="63"/>
      <c r="DN14" s="63"/>
      <c r="DO14" s="63"/>
      <c r="DP14" s="63"/>
      <c r="DQ14" s="63"/>
      <c r="DR14" s="63"/>
      <c r="DS14" s="63"/>
      <c r="DT14" s="63"/>
      <c r="DU14" s="63"/>
      <c r="DV14" s="63"/>
      <c r="DW14" s="63"/>
      <c r="DX14" s="63"/>
      <c r="DY14" s="63"/>
      <c r="DZ14" s="63"/>
      <c r="EA14" s="63"/>
      <c r="EB14" s="63"/>
      <c r="EC14" s="63"/>
      <c r="ED14" s="63"/>
      <c r="EE14" s="63"/>
      <c r="EF14" s="63"/>
      <c r="EG14" s="63"/>
      <c r="EH14" s="63"/>
      <c r="EI14" s="63"/>
      <c r="EJ14" s="63"/>
      <c r="EK14" s="63"/>
      <c r="EL14" s="63"/>
      <c r="EM14" s="63"/>
      <c r="EN14" s="63"/>
      <c r="EO14" s="63"/>
      <c r="EP14" s="63"/>
      <c r="EQ14" s="63"/>
      <c r="ER14" s="63"/>
      <c r="ES14" s="63"/>
      <c r="ET14" s="63"/>
      <c r="EU14" s="63"/>
      <c r="EV14" s="63"/>
      <c r="EW14" s="63"/>
      <c r="EX14" s="63"/>
      <c r="EY14" s="63"/>
      <c r="EZ14" s="63"/>
      <c r="FA14" s="63"/>
      <c r="FB14" s="63"/>
      <c r="FC14" s="63"/>
      <c r="FD14" s="63"/>
      <c r="FE14" s="63"/>
      <c r="FF14" s="63"/>
      <c r="FG14" s="63"/>
      <c r="FH14" s="63"/>
      <c r="FI14" s="63"/>
      <c r="FJ14" s="63"/>
      <c r="FK14" s="63"/>
      <c r="FL14" s="63"/>
      <c r="FM14" s="63"/>
      <c r="FN14" s="63"/>
      <c r="FO14" s="63"/>
      <c r="FP14" s="63"/>
      <c r="FQ14" s="63"/>
      <c r="FR14" s="63"/>
      <c r="FS14" s="63"/>
      <c r="FT14" s="63"/>
      <c r="FU14" s="63"/>
      <c r="FV14" s="63"/>
      <c r="FW14" s="63"/>
      <c r="FX14" s="63"/>
      <c r="FY14" s="63"/>
      <c r="FZ14" s="63"/>
      <c r="GA14" s="63"/>
      <c r="GB14" s="63"/>
    </row>
    <row r="15" spans="1:184" s="30" customFormat="1" ht="30" customHeight="1" x14ac:dyDescent="0.25">
      <c r="A15" s="15" t="s">
        <v>29</v>
      </c>
      <c r="B15" s="3" t="s">
        <v>41</v>
      </c>
      <c r="C15" s="3" t="s">
        <v>45</v>
      </c>
      <c r="D15" s="4">
        <v>41648</v>
      </c>
      <c r="E15" s="4">
        <v>41688</v>
      </c>
      <c r="F15" s="5">
        <v>41682</v>
      </c>
      <c r="G15" s="3" t="s">
        <v>60</v>
      </c>
      <c r="H15" s="39" t="s">
        <v>13</v>
      </c>
      <c r="I15" s="3" t="s">
        <v>117</v>
      </c>
      <c r="J15" s="6"/>
      <c r="K15" s="6"/>
      <c r="L15" s="3">
        <v>2</v>
      </c>
      <c r="M15" s="3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62"/>
      <c r="BN15" s="62"/>
      <c r="BO15" s="62"/>
      <c r="BP15" s="62"/>
      <c r="BQ15" s="62"/>
      <c r="BR15" s="62"/>
      <c r="BS15" s="62"/>
      <c r="BT15" s="62"/>
      <c r="BU15" s="62"/>
      <c r="BV15" s="62"/>
      <c r="BW15" s="62"/>
      <c r="BX15" s="62"/>
      <c r="BY15" s="62"/>
      <c r="BZ15" s="62"/>
      <c r="CA15" s="62"/>
      <c r="CB15" s="62"/>
      <c r="CC15" s="62"/>
      <c r="CD15" s="62"/>
      <c r="CE15" s="62"/>
      <c r="CF15" s="62"/>
      <c r="CG15" s="62"/>
      <c r="CH15" s="62"/>
      <c r="CI15" s="62"/>
      <c r="CJ15" s="62"/>
      <c r="CK15" s="62"/>
      <c r="CL15" s="62"/>
      <c r="CM15" s="62"/>
      <c r="CN15" s="62"/>
      <c r="CO15" s="62"/>
      <c r="CP15" s="62"/>
      <c r="CQ15" s="62"/>
      <c r="CR15" s="62"/>
      <c r="CS15" s="62"/>
      <c r="CT15" s="62"/>
      <c r="CU15" s="62"/>
      <c r="CV15" s="62"/>
      <c r="CW15" s="62"/>
      <c r="CX15" s="62"/>
      <c r="CY15" s="62"/>
      <c r="CZ15" s="62"/>
      <c r="DA15" s="62"/>
      <c r="DB15" s="62"/>
      <c r="DC15" s="62"/>
      <c r="DD15" s="62"/>
      <c r="DE15" s="62"/>
      <c r="DF15" s="62"/>
      <c r="DG15" s="62"/>
      <c r="DH15" s="62"/>
      <c r="DI15" s="62"/>
      <c r="DJ15" s="62"/>
      <c r="DK15" s="62"/>
      <c r="DL15" s="62"/>
      <c r="DM15" s="62"/>
      <c r="DN15" s="62"/>
      <c r="DO15" s="62"/>
      <c r="DP15" s="62"/>
      <c r="DQ15" s="62"/>
      <c r="DR15" s="62"/>
      <c r="DS15" s="62"/>
      <c r="DT15" s="62"/>
      <c r="DU15" s="62"/>
      <c r="DV15" s="62"/>
      <c r="DW15" s="62"/>
      <c r="DX15" s="62"/>
      <c r="DY15" s="62"/>
      <c r="DZ15" s="62"/>
      <c r="EA15" s="62"/>
      <c r="EB15" s="62"/>
      <c r="EC15" s="62"/>
      <c r="ED15" s="62"/>
      <c r="EE15" s="62"/>
      <c r="EF15" s="62"/>
      <c r="EG15" s="62"/>
      <c r="EH15" s="62"/>
      <c r="EI15" s="62"/>
      <c r="EJ15" s="62"/>
      <c r="EK15" s="62"/>
      <c r="EL15" s="62"/>
      <c r="EM15" s="62"/>
      <c r="EN15" s="62"/>
      <c r="EO15" s="62"/>
      <c r="EP15" s="62"/>
      <c r="EQ15" s="62"/>
      <c r="ER15" s="62"/>
      <c r="ES15" s="62"/>
      <c r="ET15" s="62"/>
      <c r="EU15" s="62"/>
      <c r="EV15" s="62"/>
      <c r="EW15" s="62"/>
      <c r="EX15" s="62"/>
      <c r="EY15" s="62"/>
      <c r="EZ15" s="62"/>
      <c r="FA15" s="62"/>
      <c r="FB15" s="62"/>
      <c r="FC15" s="62"/>
      <c r="FD15" s="62"/>
      <c r="FE15" s="62"/>
      <c r="FF15" s="62"/>
      <c r="FG15" s="62"/>
      <c r="FH15" s="62"/>
      <c r="FI15" s="62"/>
      <c r="FJ15" s="62"/>
      <c r="FK15" s="62"/>
      <c r="FL15" s="62"/>
      <c r="FM15" s="62"/>
      <c r="FN15" s="62"/>
      <c r="FO15" s="62"/>
      <c r="FP15" s="62"/>
      <c r="FQ15" s="62"/>
      <c r="FR15" s="62"/>
      <c r="FS15" s="62"/>
      <c r="FT15" s="62"/>
      <c r="FU15" s="62"/>
      <c r="FV15" s="62"/>
      <c r="FW15" s="62"/>
      <c r="FX15" s="62"/>
      <c r="FY15" s="62"/>
      <c r="FZ15" s="62"/>
      <c r="GA15" s="62"/>
      <c r="GB15" s="62"/>
    </row>
    <row r="16" spans="1:184" ht="30" customHeight="1" x14ac:dyDescent="0.25">
      <c r="A16" s="13" t="s">
        <v>47</v>
      </c>
      <c r="B16" s="39" t="s">
        <v>48</v>
      </c>
      <c r="C16" s="39"/>
      <c r="D16" s="40">
        <v>41648</v>
      </c>
      <c r="E16" s="40">
        <v>41655</v>
      </c>
      <c r="F16" s="41"/>
      <c r="G16" s="39" t="s">
        <v>49</v>
      </c>
      <c r="H16" s="39" t="s">
        <v>113</v>
      </c>
      <c r="I16" s="39" t="s">
        <v>116</v>
      </c>
      <c r="J16" s="42">
        <v>0</v>
      </c>
      <c r="K16" s="42"/>
      <c r="L16" s="39">
        <v>1.5</v>
      </c>
      <c r="M16" s="39"/>
    </row>
    <row r="17" spans="1:13" ht="30" customHeight="1" x14ac:dyDescent="0.25">
      <c r="A17" s="15" t="s">
        <v>61</v>
      </c>
      <c r="B17" s="3" t="s">
        <v>62</v>
      </c>
      <c r="C17" s="3" t="s">
        <v>63</v>
      </c>
      <c r="D17" s="4">
        <v>41649</v>
      </c>
      <c r="E17" s="4">
        <v>41656</v>
      </c>
      <c r="F17" s="5"/>
      <c r="G17" s="3" t="s">
        <v>64</v>
      </c>
      <c r="H17" s="39" t="s">
        <v>46</v>
      </c>
      <c r="I17" s="3" t="s">
        <v>120</v>
      </c>
      <c r="J17" s="6"/>
      <c r="K17" s="6"/>
      <c r="L17" s="3">
        <v>2.25</v>
      </c>
      <c r="M17" s="3"/>
    </row>
    <row r="18" spans="1:13" ht="30" customHeight="1" x14ac:dyDescent="0.25">
      <c r="A18" s="34" t="s">
        <v>73</v>
      </c>
      <c r="B18" s="3" t="s">
        <v>121</v>
      </c>
      <c r="C18" s="3"/>
      <c r="D18" s="4">
        <v>41652</v>
      </c>
      <c r="E18" s="4">
        <v>41660</v>
      </c>
      <c r="F18" s="5"/>
      <c r="G18" s="3" t="s">
        <v>122</v>
      </c>
      <c r="H18" s="39" t="s">
        <v>100</v>
      </c>
      <c r="I18" s="3" t="s">
        <v>116</v>
      </c>
      <c r="J18" s="6">
        <v>7.07</v>
      </c>
      <c r="K18" s="6" t="s">
        <v>211</v>
      </c>
      <c r="L18" s="3">
        <v>2.5</v>
      </c>
      <c r="M18" s="3"/>
    </row>
    <row r="19" spans="1:13" ht="30" customHeight="1" x14ac:dyDescent="0.25">
      <c r="A19" s="15" t="s">
        <v>74</v>
      </c>
      <c r="B19" s="3" t="s">
        <v>75</v>
      </c>
      <c r="C19" s="3"/>
      <c r="D19" s="4">
        <v>41652</v>
      </c>
      <c r="E19" s="4">
        <v>41690</v>
      </c>
      <c r="F19" s="5">
        <v>41687</v>
      </c>
      <c r="G19" s="3" t="s">
        <v>79</v>
      </c>
      <c r="H19" s="39" t="s">
        <v>12</v>
      </c>
      <c r="I19" s="3" t="s">
        <v>116</v>
      </c>
      <c r="J19" s="6">
        <v>4.4000000000000004</v>
      </c>
      <c r="K19" s="6" t="s">
        <v>211</v>
      </c>
      <c r="L19" s="3">
        <v>5.25</v>
      </c>
      <c r="M19" s="3"/>
    </row>
    <row r="20" spans="1:13" ht="30" customHeight="1" x14ac:dyDescent="0.25">
      <c r="A20" s="34" t="s">
        <v>80</v>
      </c>
      <c r="B20" s="3" t="s">
        <v>123</v>
      </c>
      <c r="C20" s="3"/>
      <c r="D20" s="4">
        <v>41649</v>
      </c>
      <c r="E20" s="4">
        <v>41656</v>
      </c>
      <c r="F20" s="5"/>
      <c r="G20" s="3" t="s">
        <v>126</v>
      </c>
      <c r="H20" s="39" t="s">
        <v>10</v>
      </c>
      <c r="I20" s="3" t="s">
        <v>118</v>
      </c>
      <c r="J20" s="6">
        <v>7</v>
      </c>
      <c r="K20" s="6" t="s">
        <v>212</v>
      </c>
      <c r="L20" s="3">
        <v>1</v>
      </c>
      <c r="M20" s="3"/>
    </row>
    <row r="21" spans="1:13" ht="30" customHeight="1" x14ac:dyDescent="0.25">
      <c r="A21" s="15" t="s">
        <v>81</v>
      </c>
      <c r="B21" s="3" t="s">
        <v>76</v>
      </c>
      <c r="C21" s="3" t="s">
        <v>77</v>
      </c>
      <c r="D21" s="4">
        <v>41652</v>
      </c>
      <c r="E21" s="4">
        <v>41690</v>
      </c>
      <c r="F21" s="5">
        <v>41687</v>
      </c>
      <c r="G21" s="3" t="s">
        <v>78</v>
      </c>
      <c r="H21" s="39" t="s">
        <v>8</v>
      </c>
      <c r="I21" s="3" t="s">
        <v>116</v>
      </c>
      <c r="J21" s="6">
        <v>9.86</v>
      </c>
      <c r="K21" s="6" t="s">
        <v>211</v>
      </c>
      <c r="L21" s="3">
        <v>19.5</v>
      </c>
      <c r="M21" s="3"/>
    </row>
    <row r="22" spans="1:13" ht="30" customHeight="1" x14ac:dyDescent="0.25">
      <c r="A22" s="34" t="s">
        <v>82</v>
      </c>
      <c r="B22" s="3" t="s">
        <v>124</v>
      </c>
      <c r="C22" s="3" t="s">
        <v>125</v>
      </c>
      <c r="D22" s="4">
        <v>41653</v>
      </c>
      <c r="E22" s="4">
        <v>41661</v>
      </c>
      <c r="F22" s="5"/>
      <c r="G22" s="3" t="s">
        <v>127</v>
      </c>
      <c r="H22" s="39" t="s">
        <v>96</v>
      </c>
      <c r="I22" s="3" t="s">
        <v>120</v>
      </c>
      <c r="J22" s="6"/>
      <c r="K22" s="6"/>
      <c r="L22" s="3">
        <v>1</v>
      </c>
      <c r="M22" s="3"/>
    </row>
    <row r="23" spans="1:13" ht="30" customHeight="1" x14ac:dyDescent="0.25">
      <c r="A23" s="15" t="s">
        <v>83</v>
      </c>
      <c r="B23" s="3" t="s">
        <v>84</v>
      </c>
      <c r="C23" s="3"/>
      <c r="D23" s="4">
        <v>41653</v>
      </c>
      <c r="E23" s="4">
        <v>41661</v>
      </c>
      <c r="F23" s="5"/>
      <c r="G23" s="3" t="s">
        <v>85</v>
      </c>
      <c r="H23" s="39" t="s">
        <v>99</v>
      </c>
      <c r="I23" s="3" t="s">
        <v>117</v>
      </c>
      <c r="J23" s="6"/>
      <c r="K23" s="6"/>
      <c r="L23" s="3">
        <v>1.25</v>
      </c>
      <c r="M23" s="3"/>
    </row>
    <row r="24" spans="1:13" ht="30" customHeight="1" x14ac:dyDescent="0.25">
      <c r="A24" s="34" t="s">
        <v>87</v>
      </c>
      <c r="B24" s="3" t="s">
        <v>128</v>
      </c>
      <c r="C24" s="3" t="s">
        <v>129</v>
      </c>
      <c r="D24" s="4">
        <v>41653</v>
      </c>
      <c r="E24" s="4">
        <v>41661</v>
      </c>
      <c r="F24" s="5"/>
      <c r="G24" s="3" t="s">
        <v>130</v>
      </c>
      <c r="H24" s="39" t="s">
        <v>11</v>
      </c>
      <c r="I24" s="3" t="s">
        <v>120</v>
      </c>
      <c r="J24" s="6"/>
      <c r="K24" s="6"/>
      <c r="L24" s="3">
        <v>1.75</v>
      </c>
      <c r="M24" s="3"/>
    </row>
    <row r="25" spans="1:13" ht="30" customHeight="1" x14ac:dyDescent="0.25">
      <c r="A25" s="15" t="s">
        <v>86</v>
      </c>
      <c r="B25" s="3" t="s">
        <v>90</v>
      </c>
      <c r="C25" s="3"/>
      <c r="D25" s="4">
        <v>41653</v>
      </c>
      <c r="E25" s="4">
        <v>41691</v>
      </c>
      <c r="F25" s="5">
        <v>41688</v>
      </c>
      <c r="G25" s="3" t="s">
        <v>93</v>
      </c>
      <c r="H25" s="39" t="s">
        <v>8</v>
      </c>
      <c r="I25" s="3" t="s">
        <v>116</v>
      </c>
      <c r="J25" s="6">
        <v>9.68</v>
      </c>
      <c r="K25" s="6" t="s">
        <v>212</v>
      </c>
      <c r="L25" s="3">
        <v>3.5</v>
      </c>
      <c r="M25" s="3"/>
    </row>
    <row r="26" spans="1:13" ht="30" customHeight="1" x14ac:dyDescent="0.25">
      <c r="A26" s="34" t="s">
        <v>88</v>
      </c>
      <c r="B26" s="3" t="s">
        <v>131</v>
      </c>
      <c r="C26" s="3" t="s">
        <v>132</v>
      </c>
      <c r="D26" s="4">
        <v>41653</v>
      </c>
      <c r="E26" s="4">
        <v>41691</v>
      </c>
      <c r="F26" s="5">
        <v>41688</v>
      </c>
      <c r="G26" s="3" t="s">
        <v>210</v>
      </c>
      <c r="H26" s="39" t="s">
        <v>99</v>
      </c>
      <c r="I26" s="3" t="s">
        <v>118</v>
      </c>
      <c r="J26" s="6">
        <v>207.4</v>
      </c>
      <c r="K26" s="6" t="s">
        <v>212</v>
      </c>
      <c r="L26" s="3">
        <v>3</v>
      </c>
      <c r="M26" s="3"/>
    </row>
    <row r="27" spans="1:13" ht="30" customHeight="1" x14ac:dyDescent="0.25">
      <c r="A27" s="15" t="s">
        <v>89</v>
      </c>
      <c r="B27" s="3" t="s">
        <v>91</v>
      </c>
      <c r="C27" s="3"/>
      <c r="D27" s="4">
        <v>41653</v>
      </c>
      <c r="E27" s="4">
        <v>41661</v>
      </c>
      <c r="F27" s="5"/>
      <c r="G27" s="3" t="s">
        <v>92</v>
      </c>
      <c r="H27" s="39" t="s">
        <v>111</v>
      </c>
      <c r="I27" s="3" t="s">
        <v>116</v>
      </c>
      <c r="J27" s="6">
        <v>0</v>
      </c>
      <c r="K27" s="6"/>
      <c r="L27" s="3">
        <v>1.25</v>
      </c>
      <c r="M27" s="3"/>
    </row>
    <row r="28" spans="1:13" ht="30" customHeight="1" x14ac:dyDescent="0.25">
      <c r="A28" s="34" t="s">
        <v>94</v>
      </c>
      <c r="B28" s="3" t="s">
        <v>186</v>
      </c>
      <c r="C28" s="3" t="s">
        <v>187</v>
      </c>
      <c r="D28" s="4">
        <v>41654</v>
      </c>
      <c r="E28" s="4">
        <v>41692</v>
      </c>
      <c r="F28" s="5">
        <v>41689</v>
      </c>
      <c r="G28" s="3" t="s">
        <v>188</v>
      </c>
      <c r="H28" s="39" t="s">
        <v>9</v>
      </c>
      <c r="I28" s="3" t="s">
        <v>116</v>
      </c>
      <c r="J28" s="6">
        <v>6</v>
      </c>
      <c r="K28" s="6" t="s">
        <v>212</v>
      </c>
      <c r="L28" s="3">
        <v>1.75</v>
      </c>
      <c r="M28" s="3"/>
    </row>
    <row r="29" spans="1:13" ht="30" customHeight="1" x14ac:dyDescent="0.25">
      <c r="A29" s="15" t="s">
        <v>133</v>
      </c>
      <c r="B29" s="3" t="s">
        <v>146</v>
      </c>
      <c r="C29" s="3"/>
      <c r="D29" s="4">
        <v>41655</v>
      </c>
      <c r="E29" s="4">
        <v>41663</v>
      </c>
      <c r="F29" s="5"/>
      <c r="G29" s="3" t="s">
        <v>157</v>
      </c>
      <c r="H29" s="39" t="s">
        <v>12</v>
      </c>
      <c r="I29" s="3" t="s">
        <v>116</v>
      </c>
      <c r="J29" s="6">
        <v>0</v>
      </c>
      <c r="K29" s="6"/>
      <c r="L29" s="3">
        <v>1.25</v>
      </c>
      <c r="M29" s="3"/>
    </row>
    <row r="30" spans="1:13" ht="30" customHeight="1" x14ac:dyDescent="0.25">
      <c r="A30" s="34" t="s">
        <v>134</v>
      </c>
      <c r="B30" s="39" t="s">
        <v>181</v>
      </c>
      <c r="C30" s="39" t="s">
        <v>182</v>
      </c>
      <c r="D30" s="40">
        <v>41655</v>
      </c>
      <c r="E30" s="40">
        <v>41663</v>
      </c>
      <c r="F30" s="41"/>
      <c r="G30" s="39" t="s">
        <v>183</v>
      </c>
      <c r="H30" s="39" t="s">
        <v>114</v>
      </c>
      <c r="I30" s="39" t="s">
        <v>118</v>
      </c>
      <c r="J30" s="42">
        <v>2.3199999999999998</v>
      </c>
      <c r="K30" s="42" t="s">
        <v>212</v>
      </c>
      <c r="L30" s="39">
        <v>1.5</v>
      </c>
      <c r="M30" s="39"/>
    </row>
    <row r="31" spans="1:13" ht="30" customHeight="1" x14ac:dyDescent="0.25">
      <c r="A31" s="15" t="s">
        <v>135</v>
      </c>
      <c r="B31" s="3" t="s">
        <v>147</v>
      </c>
      <c r="C31" s="3" t="s">
        <v>150</v>
      </c>
      <c r="D31" s="4">
        <v>41655</v>
      </c>
      <c r="E31" s="4">
        <v>41663</v>
      </c>
      <c r="F31" s="5"/>
      <c r="G31" s="3" t="s">
        <v>158</v>
      </c>
      <c r="H31" s="39" t="s">
        <v>100</v>
      </c>
      <c r="I31" s="3" t="s">
        <v>117</v>
      </c>
      <c r="J31" s="6"/>
      <c r="K31" s="6"/>
      <c r="L31" s="3">
        <v>1.5</v>
      </c>
      <c r="M31" s="3"/>
    </row>
    <row r="32" spans="1:13" ht="30" customHeight="1" x14ac:dyDescent="0.25">
      <c r="A32" s="34" t="s">
        <v>136</v>
      </c>
      <c r="B32" s="39" t="s">
        <v>184</v>
      </c>
      <c r="C32" s="39" t="s">
        <v>184</v>
      </c>
      <c r="D32" s="40">
        <v>41655</v>
      </c>
      <c r="E32" s="40">
        <v>41663</v>
      </c>
      <c r="F32" s="41"/>
      <c r="G32" s="39" t="s">
        <v>185</v>
      </c>
      <c r="H32" s="39" t="s">
        <v>111</v>
      </c>
      <c r="I32" s="39" t="s">
        <v>116</v>
      </c>
      <c r="J32" s="42">
        <v>0</v>
      </c>
      <c r="K32" s="42"/>
      <c r="L32" s="39">
        <v>1</v>
      </c>
      <c r="M32" s="39"/>
    </row>
    <row r="33" spans="1:13" ht="30" customHeight="1" x14ac:dyDescent="0.25">
      <c r="A33" s="15" t="s">
        <v>137</v>
      </c>
      <c r="B33" s="3" t="s">
        <v>148</v>
      </c>
      <c r="C33" s="3" t="s">
        <v>149</v>
      </c>
      <c r="D33" s="4">
        <v>41656</v>
      </c>
      <c r="E33" s="4">
        <v>41666</v>
      </c>
      <c r="F33" s="5"/>
      <c r="G33" s="3" t="s">
        <v>159</v>
      </c>
      <c r="H33" s="39" t="s">
        <v>100</v>
      </c>
      <c r="I33" s="3" t="s">
        <v>116</v>
      </c>
      <c r="J33" s="6">
        <v>22.5</v>
      </c>
      <c r="K33" s="6" t="s">
        <v>211</v>
      </c>
      <c r="L33" s="3">
        <v>1</v>
      </c>
      <c r="M33" s="3"/>
    </row>
    <row r="34" spans="1:13" ht="30" customHeight="1" x14ac:dyDescent="0.25">
      <c r="A34" s="34" t="s">
        <v>138</v>
      </c>
      <c r="B34" s="58" t="s">
        <v>189</v>
      </c>
      <c r="C34" s="58" t="s">
        <v>190</v>
      </c>
      <c r="D34" s="59">
        <v>41656</v>
      </c>
      <c r="E34" s="59">
        <v>41668</v>
      </c>
      <c r="F34" s="60"/>
      <c r="G34" s="58" t="s">
        <v>191</v>
      </c>
      <c r="H34" s="58" t="s">
        <v>46</v>
      </c>
      <c r="I34" s="58" t="s">
        <v>116</v>
      </c>
      <c r="J34" s="61">
        <v>1.9</v>
      </c>
      <c r="K34" s="61" t="s">
        <v>211</v>
      </c>
      <c r="L34" s="58">
        <v>2.5</v>
      </c>
      <c r="M34" s="58"/>
    </row>
    <row r="35" spans="1:13" ht="30" customHeight="1" x14ac:dyDescent="0.25">
      <c r="A35" s="15" t="s">
        <v>139</v>
      </c>
      <c r="B35" s="3" t="s">
        <v>151</v>
      </c>
      <c r="C35" s="3" t="s">
        <v>152</v>
      </c>
      <c r="D35" s="4">
        <v>41656</v>
      </c>
      <c r="E35" s="4">
        <v>41666</v>
      </c>
      <c r="F35" s="5"/>
      <c r="G35" s="3" t="s">
        <v>160</v>
      </c>
      <c r="H35" s="39" t="s">
        <v>10</v>
      </c>
      <c r="I35" s="3" t="s">
        <v>120</v>
      </c>
      <c r="J35" s="6"/>
      <c r="K35" s="6"/>
      <c r="L35" s="3">
        <v>1</v>
      </c>
      <c r="M35" s="3"/>
    </row>
    <row r="36" spans="1:13" ht="30" customHeight="1" x14ac:dyDescent="0.25">
      <c r="A36" s="34" t="s">
        <v>140</v>
      </c>
      <c r="B36" s="3" t="s">
        <v>192</v>
      </c>
      <c r="C36" s="3" t="s">
        <v>193</v>
      </c>
      <c r="D36" s="4">
        <v>41656</v>
      </c>
      <c r="E36" s="4">
        <v>41666</v>
      </c>
      <c r="F36" s="5"/>
      <c r="G36" s="3" t="s">
        <v>194</v>
      </c>
      <c r="H36" s="39" t="s">
        <v>12</v>
      </c>
      <c r="I36" s="3" t="s">
        <v>118</v>
      </c>
      <c r="J36" s="6">
        <v>2.4</v>
      </c>
      <c r="K36" s="6" t="s">
        <v>212</v>
      </c>
      <c r="L36" s="3">
        <v>2</v>
      </c>
      <c r="M36" s="3"/>
    </row>
    <row r="37" spans="1:13" ht="30" customHeight="1" x14ac:dyDescent="0.25">
      <c r="A37" s="15" t="s">
        <v>141</v>
      </c>
      <c r="B37" s="3" t="s">
        <v>153</v>
      </c>
      <c r="C37" s="3" t="s">
        <v>154</v>
      </c>
      <c r="D37" s="4">
        <v>41660</v>
      </c>
      <c r="E37" s="4">
        <v>41667</v>
      </c>
      <c r="F37" s="5"/>
      <c r="G37" s="3" t="s">
        <v>161</v>
      </c>
      <c r="H37" s="39" t="s">
        <v>99</v>
      </c>
      <c r="I37" s="3" t="s">
        <v>117</v>
      </c>
      <c r="J37" s="6"/>
      <c r="K37" s="6"/>
      <c r="L37" s="3">
        <v>3.25</v>
      </c>
      <c r="M37" s="3"/>
    </row>
    <row r="38" spans="1:13" ht="30" customHeight="1" x14ac:dyDescent="0.25">
      <c r="A38" s="34" t="s">
        <v>142</v>
      </c>
      <c r="B38" s="3" t="s">
        <v>195</v>
      </c>
      <c r="C38" s="3" t="s">
        <v>196</v>
      </c>
      <c r="D38" s="4">
        <v>41660</v>
      </c>
      <c r="E38" s="4">
        <v>41667</v>
      </c>
      <c r="F38" s="5"/>
      <c r="G38" s="3" t="s">
        <v>197</v>
      </c>
      <c r="H38" s="39" t="s">
        <v>113</v>
      </c>
      <c r="I38" s="3" t="s">
        <v>116</v>
      </c>
      <c r="J38" s="6">
        <v>2.4</v>
      </c>
      <c r="K38" s="6" t="s">
        <v>211</v>
      </c>
      <c r="L38" s="3">
        <v>1.5</v>
      </c>
      <c r="M38" s="3"/>
    </row>
    <row r="39" spans="1:13" ht="30" customHeight="1" x14ac:dyDescent="0.25">
      <c r="A39" s="15" t="s">
        <v>143</v>
      </c>
      <c r="B39" s="3" t="s">
        <v>155</v>
      </c>
      <c r="C39" s="3"/>
      <c r="D39" s="4">
        <v>41660</v>
      </c>
      <c r="E39" s="4">
        <v>41667</v>
      </c>
      <c r="F39" s="5"/>
      <c r="G39" s="3" t="s">
        <v>162</v>
      </c>
      <c r="H39" s="39" t="s">
        <v>12</v>
      </c>
      <c r="I39" s="3" t="s">
        <v>120</v>
      </c>
      <c r="J39" s="6"/>
      <c r="K39" s="6"/>
      <c r="L39" s="3">
        <v>1.25</v>
      </c>
      <c r="M39" s="3"/>
    </row>
    <row r="40" spans="1:13" ht="30" customHeight="1" x14ac:dyDescent="0.25">
      <c r="A40" s="34" t="s">
        <v>144</v>
      </c>
      <c r="B40" s="3" t="s">
        <v>151</v>
      </c>
      <c r="C40" s="3" t="s">
        <v>152</v>
      </c>
      <c r="D40" s="4">
        <v>41660</v>
      </c>
      <c r="E40" s="4">
        <v>41667</v>
      </c>
      <c r="F40" s="5"/>
      <c r="G40" s="3" t="s">
        <v>198</v>
      </c>
      <c r="H40" s="39" t="s">
        <v>99</v>
      </c>
      <c r="I40" s="3" t="s">
        <v>120</v>
      </c>
      <c r="J40" s="6"/>
      <c r="K40" s="6"/>
      <c r="L40" s="3">
        <v>1.5</v>
      </c>
      <c r="M40" s="3"/>
    </row>
    <row r="41" spans="1:13" ht="30" customHeight="1" x14ac:dyDescent="0.25">
      <c r="A41" s="15" t="s">
        <v>145</v>
      </c>
      <c r="B41" s="3" t="s">
        <v>156</v>
      </c>
      <c r="C41" s="3"/>
      <c r="D41" s="4">
        <v>41653</v>
      </c>
      <c r="E41" s="4">
        <v>41690</v>
      </c>
      <c r="F41" s="5">
        <v>41687</v>
      </c>
      <c r="G41" s="3" t="s">
        <v>262</v>
      </c>
      <c r="H41" s="39" t="s">
        <v>46</v>
      </c>
      <c r="I41" s="3" t="s">
        <v>116</v>
      </c>
      <c r="J41" s="6">
        <v>0</v>
      </c>
      <c r="K41" s="6"/>
      <c r="L41" s="3">
        <v>1</v>
      </c>
      <c r="M41" s="3"/>
    </row>
    <row r="42" spans="1:13" ht="30" customHeight="1" x14ac:dyDescent="0.25">
      <c r="A42" s="34" t="s">
        <v>163</v>
      </c>
      <c r="B42" s="3" t="s">
        <v>199</v>
      </c>
      <c r="C42" s="3"/>
      <c r="D42" s="4">
        <v>41660</v>
      </c>
      <c r="E42" s="4">
        <v>41667</v>
      </c>
      <c r="F42" s="5"/>
      <c r="G42" s="3" t="s">
        <v>200</v>
      </c>
      <c r="H42" s="39" t="s">
        <v>111</v>
      </c>
      <c r="I42" s="3" t="s">
        <v>117</v>
      </c>
      <c r="J42" s="6"/>
      <c r="K42" s="6"/>
      <c r="L42" s="3">
        <v>1</v>
      </c>
      <c r="M42" s="3"/>
    </row>
    <row r="43" spans="1:13" ht="30" customHeight="1" x14ac:dyDescent="0.25">
      <c r="A43" s="15" t="s">
        <v>164</v>
      </c>
      <c r="B43" s="3" t="s">
        <v>168</v>
      </c>
      <c r="C43" s="3"/>
      <c r="D43" s="4">
        <v>41661</v>
      </c>
      <c r="E43" s="4">
        <v>41668</v>
      </c>
      <c r="F43" s="5"/>
      <c r="G43" s="3" t="s">
        <v>175</v>
      </c>
      <c r="H43" s="39" t="s">
        <v>99</v>
      </c>
      <c r="I43" s="3" t="s">
        <v>116</v>
      </c>
      <c r="J43" s="6">
        <v>9.86</v>
      </c>
      <c r="K43" s="6" t="s">
        <v>212</v>
      </c>
      <c r="L43" s="3">
        <v>5.5</v>
      </c>
      <c r="M43" s="3"/>
    </row>
    <row r="44" spans="1:13" ht="30" customHeight="1" x14ac:dyDescent="0.25">
      <c r="A44" s="34" t="s">
        <v>165</v>
      </c>
      <c r="B44" s="3" t="s">
        <v>201</v>
      </c>
      <c r="C44" s="3" t="s">
        <v>202</v>
      </c>
      <c r="D44" s="4">
        <v>41661</v>
      </c>
      <c r="E44" s="4">
        <v>41698</v>
      </c>
      <c r="F44" s="5">
        <v>41695</v>
      </c>
      <c r="G44" s="3" t="s">
        <v>1358</v>
      </c>
      <c r="H44" s="39" t="s">
        <v>113</v>
      </c>
      <c r="I44" s="3" t="s">
        <v>116</v>
      </c>
      <c r="J44" s="6">
        <v>1.44</v>
      </c>
      <c r="K44" s="6" t="s">
        <v>212</v>
      </c>
      <c r="L44" s="3">
        <v>3</v>
      </c>
      <c r="M44" s="3"/>
    </row>
    <row r="45" spans="1:13" ht="30" customHeight="1" x14ac:dyDescent="0.25">
      <c r="A45" s="15" t="s">
        <v>166</v>
      </c>
      <c r="B45" s="3" t="s">
        <v>169</v>
      </c>
      <c r="C45" s="3"/>
      <c r="D45" s="4">
        <v>41661</v>
      </c>
      <c r="E45" s="4">
        <v>41668</v>
      </c>
      <c r="F45" s="5"/>
      <c r="G45" s="3" t="s">
        <v>176</v>
      </c>
      <c r="H45" s="39" t="s">
        <v>98</v>
      </c>
      <c r="I45" s="3" t="s">
        <v>116</v>
      </c>
      <c r="J45" s="6">
        <v>51.8</v>
      </c>
      <c r="K45" s="6" t="s">
        <v>212</v>
      </c>
      <c r="L45" s="3">
        <v>2.5</v>
      </c>
      <c r="M45" s="3"/>
    </row>
    <row r="46" spans="1:13" ht="30" customHeight="1" x14ac:dyDescent="0.25">
      <c r="A46" s="34" t="s">
        <v>167</v>
      </c>
      <c r="B46" s="3" t="s">
        <v>203</v>
      </c>
      <c r="C46" s="3"/>
      <c r="D46" s="4">
        <v>41656</v>
      </c>
      <c r="E46" s="4">
        <v>41696</v>
      </c>
      <c r="F46" s="5">
        <v>41693</v>
      </c>
      <c r="G46" s="3" t="s">
        <v>204</v>
      </c>
      <c r="H46" s="39" t="s">
        <v>9</v>
      </c>
      <c r="I46" s="3" t="s">
        <v>116</v>
      </c>
      <c r="J46" s="6">
        <v>2.4</v>
      </c>
      <c r="K46" s="6" t="s">
        <v>212</v>
      </c>
      <c r="L46" s="3">
        <v>1.75</v>
      </c>
      <c r="M46" s="3"/>
    </row>
    <row r="47" spans="1:13" ht="30" customHeight="1" x14ac:dyDescent="0.25">
      <c r="A47" s="15" t="s">
        <v>170</v>
      </c>
      <c r="B47" s="3" t="s">
        <v>84</v>
      </c>
      <c r="C47" s="3"/>
      <c r="D47" s="4">
        <v>41662</v>
      </c>
      <c r="E47" s="4">
        <v>41701</v>
      </c>
      <c r="F47" s="5">
        <v>41698</v>
      </c>
      <c r="G47" s="3" t="s">
        <v>1359</v>
      </c>
      <c r="H47" s="39" t="s">
        <v>99</v>
      </c>
      <c r="I47" s="3" t="s">
        <v>117</v>
      </c>
      <c r="J47" s="6"/>
      <c r="K47" s="6"/>
      <c r="L47" s="3">
        <v>3</v>
      </c>
      <c r="M47" s="3"/>
    </row>
    <row r="48" spans="1:13" ht="30" customHeight="1" x14ac:dyDescent="0.25">
      <c r="A48" s="34" t="s">
        <v>171</v>
      </c>
      <c r="B48" s="66" t="s">
        <v>205</v>
      </c>
      <c r="C48" s="66" t="s">
        <v>206</v>
      </c>
      <c r="D48" s="74">
        <v>41662</v>
      </c>
      <c r="E48" s="74">
        <v>41698</v>
      </c>
      <c r="F48" s="75">
        <v>41687</v>
      </c>
      <c r="G48" s="66" t="s">
        <v>207</v>
      </c>
      <c r="H48" s="71" t="s">
        <v>12</v>
      </c>
      <c r="I48" s="66" t="s">
        <v>116</v>
      </c>
      <c r="J48" s="72">
        <v>4084.5</v>
      </c>
      <c r="K48" s="72" t="s">
        <v>212</v>
      </c>
      <c r="L48" s="66">
        <v>3</v>
      </c>
      <c r="M48" s="66"/>
    </row>
    <row r="49" spans="1:13" ht="30" customHeight="1" x14ac:dyDescent="0.25">
      <c r="A49" s="15" t="s">
        <v>172</v>
      </c>
      <c r="B49" s="3" t="s">
        <v>173</v>
      </c>
      <c r="C49" s="3"/>
      <c r="D49" s="4">
        <v>41662</v>
      </c>
      <c r="E49" s="4">
        <v>41662</v>
      </c>
      <c r="F49" s="5"/>
      <c r="G49" s="3" t="s">
        <v>174</v>
      </c>
      <c r="H49" s="39" t="s">
        <v>102</v>
      </c>
      <c r="I49" s="3" t="s">
        <v>119</v>
      </c>
      <c r="J49" s="6"/>
      <c r="K49" s="6"/>
      <c r="L49" s="3">
        <v>0.75</v>
      </c>
      <c r="M49" s="3"/>
    </row>
    <row r="50" spans="1:13" ht="30" customHeight="1" x14ac:dyDescent="0.25">
      <c r="A50" s="34" t="s">
        <v>177</v>
      </c>
      <c r="B50" s="3" t="s">
        <v>208</v>
      </c>
      <c r="C50" s="3"/>
      <c r="D50" s="4">
        <v>41663</v>
      </c>
      <c r="E50" s="4">
        <v>41663</v>
      </c>
      <c r="F50" s="5"/>
      <c r="G50" s="3" t="s">
        <v>1540</v>
      </c>
      <c r="H50" s="39" t="s">
        <v>105</v>
      </c>
      <c r="I50" s="3" t="s">
        <v>117</v>
      </c>
      <c r="J50" s="6"/>
      <c r="K50" s="6"/>
      <c r="L50" s="3">
        <v>1.5</v>
      </c>
      <c r="M50" s="3"/>
    </row>
    <row r="51" spans="1:13" ht="30" customHeight="1" x14ac:dyDescent="0.25">
      <c r="A51" s="15" t="s">
        <v>178</v>
      </c>
      <c r="B51" s="3" t="s">
        <v>179</v>
      </c>
      <c r="C51" s="3"/>
      <c r="D51" s="4">
        <v>41663</v>
      </c>
      <c r="E51" s="4">
        <v>41701</v>
      </c>
      <c r="F51" s="5">
        <v>41698</v>
      </c>
      <c r="G51" s="3" t="s">
        <v>180</v>
      </c>
      <c r="H51" s="39" t="s">
        <v>98</v>
      </c>
      <c r="I51" s="3" t="s">
        <v>116</v>
      </c>
      <c r="J51" s="6">
        <v>1.4</v>
      </c>
      <c r="K51" s="6" t="s">
        <v>211</v>
      </c>
      <c r="L51" s="3">
        <v>1.25</v>
      </c>
      <c r="M51" s="3"/>
    </row>
    <row r="52" spans="1:13" ht="30" customHeight="1" x14ac:dyDescent="0.25">
      <c r="A52" s="34" t="s">
        <v>209</v>
      </c>
      <c r="B52" s="3" t="s">
        <v>151</v>
      </c>
      <c r="C52" s="3" t="s">
        <v>152</v>
      </c>
      <c r="D52" s="4">
        <v>41666</v>
      </c>
      <c r="E52" s="4">
        <v>41674</v>
      </c>
      <c r="F52" s="5"/>
      <c r="G52" s="3" t="s">
        <v>274</v>
      </c>
      <c r="H52" s="39" t="s">
        <v>11</v>
      </c>
      <c r="I52" s="3" t="s">
        <v>120</v>
      </c>
      <c r="J52" s="6"/>
      <c r="K52" s="6"/>
      <c r="L52" s="3">
        <v>0.5</v>
      </c>
      <c r="M52" s="3"/>
    </row>
    <row r="53" spans="1:13" ht="30" customHeight="1" x14ac:dyDescent="0.25">
      <c r="A53" s="34" t="s">
        <v>217</v>
      </c>
      <c r="B53" s="3" t="s">
        <v>151</v>
      </c>
      <c r="C53" s="3" t="s">
        <v>152</v>
      </c>
      <c r="D53" s="4">
        <v>41666</v>
      </c>
      <c r="E53" s="4">
        <v>41674</v>
      </c>
      <c r="F53" s="5"/>
      <c r="G53" s="3" t="s">
        <v>274</v>
      </c>
      <c r="H53" s="39" t="s">
        <v>12</v>
      </c>
      <c r="I53" s="3" t="s">
        <v>120</v>
      </c>
      <c r="J53" s="6"/>
      <c r="K53" s="6"/>
      <c r="L53" s="3">
        <v>5</v>
      </c>
      <c r="M53" s="3"/>
    </row>
    <row r="54" spans="1:13" ht="30" customHeight="1" x14ac:dyDescent="0.25">
      <c r="A54" s="34" t="s">
        <v>218</v>
      </c>
      <c r="B54" s="3" t="s">
        <v>208</v>
      </c>
      <c r="C54" s="3" t="s">
        <v>219</v>
      </c>
      <c r="D54" s="4">
        <v>41666</v>
      </c>
      <c r="E54" s="4">
        <v>41703</v>
      </c>
      <c r="F54" s="5">
        <v>41700</v>
      </c>
      <c r="G54" s="3" t="s">
        <v>275</v>
      </c>
      <c r="H54" s="39" t="s">
        <v>105</v>
      </c>
      <c r="I54" s="3" t="s">
        <v>116</v>
      </c>
      <c r="J54" s="6">
        <v>5.93</v>
      </c>
      <c r="K54" s="6" t="s">
        <v>211</v>
      </c>
      <c r="L54" s="3">
        <v>2.25</v>
      </c>
      <c r="M54" s="3"/>
    </row>
    <row r="55" spans="1:13" ht="30" customHeight="1" x14ac:dyDescent="0.25">
      <c r="A55" s="34" t="s">
        <v>220</v>
      </c>
      <c r="B55" s="3" t="s">
        <v>40</v>
      </c>
      <c r="C55" s="3" t="s">
        <v>44</v>
      </c>
      <c r="D55" s="4">
        <v>41666</v>
      </c>
      <c r="E55" s="4">
        <v>41674</v>
      </c>
      <c r="F55" s="5"/>
      <c r="G55" s="3" t="s">
        <v>276</v>
      </c>
      <c r="H55" s="39" t="s">
        <v>8</v>
      </c>
      <c r="I55" s="3" t="s">
        <v>116</v>
      </c>
      <c r="J55" s="6">
        <v>17.329999999999998</v>
      </c>
      <c r="K55" s="6" t="s">
        <v>211</v>
      </c>
      <c r="L55" s="3">
        <v>2</v>
      </c>
      <c r="M55" s="3"/>
    </row>
    <row r="56" spans="1:13" ht="30" customHeight="1" x14ac:dyDescent="0.25">
      <c r="A56" s="34" t="s">
        <v>221</v>
      </c>
      <c r="B56" s="3" t="s">
        <v>277</v>
      </c>
      <c r="C56" s="3" t="s">
        <v>278</v>
      </c>
      <c r="D56" s="4">
        <v>41667</v>
      </c>
      <c r="E56" s="4">
        <v>41675</v>
      </c>
      <c r="F56" s="5"/>
      <c r="G56" s="3" t="s">
        <v>279</v>
      </c>
      <c r="H56" s="39" t="s">
        <v>111</v>
      </c>
      <c r="I56" s="3" t="s">
        <v>117</v>
      </c>
      <c r="J56" s="6"/>
      <c r="K56" s="6"/>
      <c r="L56" s="3">
        <v>1.5</v>
      </c>
      <c r="M56" s="3"/>
    </row>
    <row r="57" spans="1:13" ht="30" customHeight="1" x14ac:dyDescent="0.25">
      <c r="A57" s="15" t="s">
        <v>213</v>
      </c>
      <c r="B57" s="3" t="s">
        <v>214</v>
      </c>
      <c r="C57" s="3" t="s">
        <v>215</v>
      </c>
      <c r="D57" s="4">
        <v>41667</v>
      </c>
      <c r="E57" s="4">
        <v>41705</v>
      </c>
      <c r="F57" s="5">
        <v>41702</v>
      </c>
      <c r="G57" s="3" t="s">
        <v>216</v>
      </c>
      <c r="H57" s="39" t="s">
        <v>115</v>
      </c>
      <c r="I57" s="3" t="s">
        <v>116</v>
      </c>
      <c r="J57" s="6">
        <v>0</v>
      </c>
      <c r="K57" s="6"/>
      <c r="L57" s="3">
        <v>9</v>
      </c>
      <c r="M57" s="3"/>
    </row>
    <row r="58" spans="1:13" ht="30" customHeight="1" x14ac:dyDescent="0.25">
      <c r="A58" s="34" t="s">
        <v>222</v>
      </c>
      <c r="B58" s="3" t="s">
        <v>280</v>
      </c>
      <c r="C58" s="3"/>
      <c r="D58" s="4">
        <v>41667</v>
      </c>
      <c r="E58" s="4">
        <v>41675</v>
      </c>
      <c r="F58" s="5"/>
      <c r="G58" s="3" t="s">
        <v>281</v>
      </c>
      <c r="H58" s="39" t="s">
        <v>100</v>
      </c>
      <c r="I58" s="3" t="s">
        <v>116</v>
      </c>
      <c r="J58" s="6">
        <v>0</v>
      </c>
      <c r="K58" s="6"/>
      <c r="L58" s="3">
        <v>2</v>
      </c>
      <c r="M58" s="3"/>
    </row>
    <row r="59" spans="1:13" ht="30" customHeight="1" x14ac:dyDescent="0.25">
      <c r="A59" s="15" t="s">
        <v>223</v>
      </c>
      <c r="B59" s="3" t="s">
        <v>235</v>
      </c>
      <c r="C59" s="3"/>
      <c r="D59" s="4">
        <v>41667</v>
      </c>
      <c r="E59" s="4">
        <v>41675</v>
      </c>
      <c r="F59" s="5"/>
      <c r="G59" s="3" t="s">
        <v>241</v>
      </c>
      <c r="H59" s="39" t="s">
        <v>115</v>
      </c>
      <c r="I59" s="3" t="s">
        <v>117</v>
      </c>
      <c r="J59" s="6"/>
      <c r="K59" s="6"/>
      <c r="L59" s="3">
        <v>5.5</v>
      </c>
      <c r="M59" s="3"/>
    </row>
    <row r="60" spans="1:13" ht="30" customHeight="1" x14ac:dyDescent="0.25">
      <c r="A60" s="34" t="s">
        <v>224</v>
      </c>
      <c r="B60" s="3" t="s">
        <v>147</v>
      </c>
      <c r="C60" s="3" t="s">
        <v>150</v>
      </c>
      <c r="D60" s="4">
        <v>41667</v>
      </c>
      <c r="E60" s="4">
        <v>41675</v>
      </c>
      <c r="F60" s="5"/>
      <c r="G60" s="3" t="s">
        <v>282</v>
      </c>
      <c r="H60" s="39" t="s">
        <v>100</v>
      </c>
      <c r="I60" s="3" t="s">
        <v>117</v>
      </c>
      <c r="J60" s="6"/>
      <c r="K60" s="6"/>
      <c r="L60" s="3">
        <v>1</v>
      </c>
      <c r="M60" s="3"/>
    </row>
    <row r="61" spans="1:13" ht="30" customHeight="1" x14ac:dyDescent="0.25">
      <c r="A61" s="15" t="s">
        <v>225</v>
      </c>
      <c r="B61" s="3" t="s">
        <v>236</v>
      </c>
      <c r="C61" s="3"/>
      <c r="D61" s="4">
        <v>41667</v>
      </c>
      <c r="E61" s="4">
        <v>41675</v>
      </c>
      <c r="F61" s="5"/>
      <c r="G61" s="3" t="s">
        <v>242</v>
      </c>
      <c r="H61" s="39" t="s">
        <v>99</v>
      </c>
      <c r="I61" s="3" t="s">
        <v>117</v>
      </c>
      <c r="J61" s="6"/>
      <c r="K61" s="6"/>
      <c r="L61" s="3">
        <v>2</v>
      </c>
      <c r="M61" s="3"/>
    </row>
    <row r="62" spans="1:13" ht="30" customHeight="1" x14ac:dyDescent="0.25">
      <c r="A62" s="34" t="s">
        <v>226</v>
      </c>
      <c r="B62" s="3" t="s">
        <v>283</v>
      </c>
      <c r="C62" s="3" t="s">
        <v>284</v>
      </c>
      <c r="D62" s="4">
        <v>41668</v>
      </c>
      <c r="E62" s="4">
        <v>41676</v>
      </c>
      <c r="F62" s="5"/>
      <c r="G62" s="3" t="s">
        <v>285</v>
      </c>
      <c r="H62" s="39" t="s">
        <v>113</v>
      </c>
      <c r="I62" s="3" t="s">
        <v>116</v>
      </c>
      <c r="J62" s="6">
        <v>2.91</v>
      </c>
      <c r="K62" s="6" t="s">
        <v>211</v>
      </c>
      <c r="L62" s="3">
        <v>1</v>
      </c>
      <c r="M62" s="3"/>
    </row>
    <row r="63" spans="1:13" ht="30" customHeight="1" x14ac:dyDescent="0.25">
      <c r="A63" s="15" t="s">
        <v>227</v>
      </c>
      <c r="B63" s="3" t="s">
        <v>151</v>
      </c>
      <c r="C63" s="3" t="s">
        <v>152</v>
      </c>
      <c r="D63" s="4">
        <v>41668</v>
      </c>
      <c r="E63" s="4">
        <v>41676</v>
      </c>
      <c r="F63" s="5"/>
      <c r="G63" s="3" t="s">
        <v>243</v>
      </c>
      <c r="H63" s="39" t="s">
        <v>101</v>
      </c>
      <c r="I63" s="3" t="s">
        <v>120</v>
      </c>
      <c r="J63" s="6"/>
      <c r="K63" s="6"/>
      <c r="L63" s="3">
        <v>1.25</v>
      </c>
      <c r="M63" s="3"/>
    </row>
    <row r="64" spans="1:13" ht="30" customHeight="1" x14ac:dyDescent="0.25">
      <c r="A64" s="34" t="s">
        <v>233</v>
      </c>
      <c r="B64" s="3" t="s">
        <v>286</v>
      </c>
      <c r="C64" s="3"/>
      <c r="D64" s="4">
        <v>41668</v>
      </c>
      <c r="E64" s="4">
        <v>41676</v>
      </c>
      <c r="F64" s="5"/>
      <c r="G64" s="3" t="s">
        <v>287</v>
      </c>
      <c r="H64" s="39" t="s">
        <v>10</v>
      </c>
      <c r="I64" s="3" t="s">
        <v>116</v>
      </c>
      <c r="J64" s="6">
        <v>33.25</v>
      </c>
      <c r="K64" s="6" t="s">
        <v>212</v>
      </c>
      <c r="L64" s="3">
        <v>2.5</v>
      </c>
      <c r="M64" s="3"/>
    </row>
    <row r="65" spans="1:13" ht="30" customHeight="1" x14ac:dyDescent="0.25">
      <c r="A65" s="15" t="s">
        <v>228</v>
      </c>
      <c r="B65" s="3" t="s">
        <v>237</v>
      </c>
      <c r="C65" s="3"/>
      <c r="D65" s="4">
        <v>41669</v>
      </c>
      <c r="E65" s="4">
        <v>41677</v>
      </c>
      <c r="F65" s="5"/>
      <c r="G65" s="3" t="s">
        <v>244</v>
      </c>
      <c r="H65" s="39" t="s">
        <v>101</v>
      </c>
      <c r="I65" s="3" t="s">
        <v>116</v>
      </c>
      <c r="J65" s="6">
        <v>8.2799999999999994</v>
      </c>
      <c r="K65" s="6" t="s">
        <v>212</v>
      </c>
      <c r="L65" s="3">
        <v>1.75</v>
      </c>
      <c r="M65" s="3"/>
    </row>
    <row r="66" spans="1:13" ht="30" customHeight="1" x14ac:dyDescent="0.25">
      <c r="A66" s="34" t="s">
        <v>234</v>
      </c>
      <c r="B66" s="3" t="s">
        <v>273</v>
      </c>
      <c r="C66" s="3"/>
      <c r="D66" s="4">
        <v>41670</v>
      </c>
      <c r="E66" s="4">
        <v>41710</v>
      </c>
      <c r="F66" s="5">
        <v>41707</v>
      </c>
      <c r="G66" s="3" t="s">
        <v>288</v>
      </c>
      <c r="H66" s="39" t="s">
        <v>101</v>
      </c>
      <c r="I66" s="3" t="s">
        <v>116</v>
      </c>
      <c r="J66" s="6">
        <v>0</v>
      </c>
      <c r="K66" s="6"/>
      <c r="L66" s="3">
        <v>2.5</v>
      </c>
      <c r="M66" s="3"/>
    </row>
    <row r="67" spans="1:13" ht="30" customHeight="1" x14ac:dyDescent="0.25">
      <c r="A67" s="15" t="s">
        <v>229</v>
      </c>
      <c r="B67" s="3" t="s">
        <v>238</v>
      </c>
      <c r="C67" s="3" t="s">
        <v>240</v>
      </c>
      <c r="D67" s="4">
        <v>41670</v>
      </c>
      <c r="E67" s="4">
        <v>41680</v>
      </c>
      <c r="F67" s="5"/>
      <c r="G67" s="3" t="s">
        <v>245</v>
      </c>
      <c r="H67" s="39" t="s">
        <v>99</v>
      </c>
      <c r="I67" s="3" t="s">
        <v>116</v>
      </c>
      <c r="J67" s="6">
        <v>1.69</v>
      </c>
      <c r="K67" s="6" t="s">
        <v>211</v>
      </c>
      <c r="L67" s="3">
        <v>1</v>
      </c>
      <c r="M67" s="3"/>
    </row>
    <row r="68" spans="1:13" ht="30" customHeight="1" x14ac:dyDescent="0.25">
      <c r="A68" s="15" t="s">
        <v>230</v>
      </c>
      <c r="B68" s="66" t="s">
        <v>266</v>
      </c>
      <c r="C68" s="66"/>
      <c r="D68" s="74">
        <v>41670</v>
      </c>
      <c r="E68" s="74">
        <v>41710</v>
      </c>
      <c r="F68" s="75">
        <v>41707</v>
      </c>
      <c r="G68" s="66" t="s">
        <v>268</v>
      </c>
      <c r="H68" s="71" t="s">
        <v>46</v>
      </c>
      <c r="I68" s="66" t="s">
        <v>118</v>
      </c>
      <c r="J68" s="269">
        <v>2104923.25</v>
      </c>
      <c r="K68" s="72" t="s">
        <v>212</v>
      </c>
      <c r="L68" s="66">
        <v>10</v>
      </c>
      <c r="M68" s="66"/>
    </row>
    <row r="69" spans="1:13" ht="30" customHeight="1" x14ac:dyDescent="0.25">
      <c r="A69" s="15" t="s">
        <v>231</v>
      </c>
      <c r="B69" s="3" t="s">
        <v>239</v>
      </c>
      <c r="C69" s="3"/>
      <c r="D69" s="4">
        <v>41670</v>
      </c>
      <c r="E69" s="4">
        <v>41680</v>
      </c>
      <c r="F69" s="5"/>
      <c r="G69" s="3" t="s">
        <v>246</v>
      </c>
      <c r="H69" s="39" t="s">
        <v>111</v>
      </c>
      <c r="I69" s="3" t="s">
        <v>118</v>
      </c>
      <c r="J69" s="6"/>
      <c r="K69" s="6"/>
      <c r="L69" s="3">
        <v>1.25</v>
      </c>
      <c r="M69" s="3"/>
    </row>
    <row r="70" spans="1:13" ht="15" customHeight="1" x14ac:dyDescent="0.25">
      <c r="A70" s="49"/>
      <c r="B70" s="50"/>
      <c r="C70" s="50"/>
      <c r="D70" s="51"/>
      <c r="E70" s="51"/>
      <c r="F70" s="52"/>
      <c r="G70" s="50"/>
      <c r="H70" s="53"/>
      <c r="I70" s="50"/>
      <c r="J70" s="54"/>
      <c r="K70" s="54"/>
      <c r="L70" s="50"/>
      <c r="M70" s="50"/>
    </row>
    <row r="71" spans="1:13" ht="30" customHeight="1" x14ac:dyDescent="0.25">
      <c r="E71" s="37"/>
      <c r="J71" s="22">
        <f>SUM(J3:J69)</f>
        <v>2109470.67</v>
      </c>
      <c r="L71" s="2">
        <f>SUM(L3:L69)*26</f>
        <v>4400.5</v>
      </c>
      <c r="M71" s="2">
        <f>SUM(M3:M69)*26</f>
        <v>0</v>
      </c>
    </row>
    <row r="72" spans="1:13" ht="15" customHeight="1" x14ac:dyDescent="0.25">
      <c r="E72" s="37"/>
      <c r="L72" s="2"/>
      <c r="M72" s="2"/>
    </row>
    <row r="73" spans="1:13" ht="15" customHeight="1" x14ac:dyDescent="0.25">
      <c r="E73" s="37"/>
      <c r="L73" s="2"/>
      <c r="M73" s="2"/>
    </row>
    <row r="74" spans="1:13" ht="30" customHeight="1" x14ac:dyDescent="0.25">
      <c r="A74" s="106" t="s">
        <v>68</v>
      </c>
      <c r="B74" s="37"/>
      <c r="C74" s="37"/>
      <c r="D74" s="38"/>
      <c r="F74" s="56"/>
      <c r="H74" s="22"/>
      <c r="I74" s="22"/>
      <c r="J74" s="1"/>
      <c r="K74" s="90"/>
      <c r="L74" s="23"/>
      <c r="M74" s="57"/>
    </row>
    <row r="75" spans="1:13" ht="30" customHeight="1" x14ac:dyDescent="0.25">
      <c r="A75" s="107" t="s">
        <v>876</v>
      </c>
      <c r="B75" s="3" t="s">
        <v>65</v>
      </c>
      <c r="C75" s="37"/>
      <c r="D75" s="38"/>
      <c r="F75" s="56"/>
      <c r="H75" s="22"/>
      <c r="I75" s="22"/>
      <c r="J75" s="1"/>
      <c r="K75" s="90"/>
      <c r="L75" s="23"/>
      <c r="M75" s="57"/>
    </row>
    <row r="76" spans="1:13" ht="30" customHeight="1" x14ac:dyDescent="0.25">
      <c r="A76" s="108" t="s">
        <v>877</v>
      </c>
      <c r="B76" s="43" t="s">
        <v>67</v>
      </c>
      <c r="C76" s="37"/>
      <c r="D76" s="38"/>
      <c r="F76" s="56"/>
      <c r="H76" s="22"/>
      <c r="I76" s="22"/>
      <c r="J76" s="1"/>
      <c r="K76" s="90"/>
      <c r="L76" s="23"/>
      <c r="M76" s="57"/>
    </row>
    <row r="77" spans="1:13" ht="30" customHeight="1" x14ac:dyDescent="0.25">
      <c r="A77" s="219" t="s">
        <v>589</v>
      </c>
      <c r="B77" s="220" t="s">
        <v>66</v>
      </c>
      <c r="C77" s="151"/>
      <c r="D77" s="152"/>
      <c r="E77" s="154"/>
      <c r="F77" s="221"/>
      <c r="G77" s="154"/>
      <c r="H77" s="155"/>
      <c r="I77" s="155"/>
      <c r="J77" s="153"/>
      <c r="K77" s="156"/>
      <c r="L77" s="157"/>
      <c r="M77" s="158"/>
    </row>
    <row r="78" spans="1:13" s="245" customFormat="1" ht="30" customHeight="1" x14ac:dyDescent="0.25">
      <c r="A78" s="291" t="s">
        <v>1237</v>
      </c>
      <c r="B78" s="241" t="s">
        <v>700</v>
      </c>
      <c r="C78" s="242"/>
      <c r="D78" s="242"/>
      <c r="E78" s="242"/>
      <c r="F78" s="243"/>
      <c r="G78" s="242"/>
      <c r="H78" s="242"/>
      <c r="I78" s="242"/>
      <c r="J78" s="242"/>
      <c r="K78" s="242"/>
      <c r="L78" s="242"/>
      <c r="M78" s="242"/>
    </row>
    <row r="79" spans="1:13" s="254" customFormat="1" x14ac:dyDescent="0.25">
      <c r="A79" s="253"/>
      <c r="B79" s="164"/>
      <c r="C79" s="164"/>
      <c r="D79" s="162"/>
      <c r="E79" s="164"/>
      <c r="F79" s="163"/>
      <c r="G79" s="164"/>
      <c r="H79" s="161"/>
      <c r="I79" s="164"/>
      <c r="J79" s="76"/>
      <c r="K79" s="76"/>
      <c r="L79" s="161"/>
      <c r="M79" s="161"/>
    </row>
    <row r="80" spans="1:13" s="257" customFormat="1" x14ac:dyDescent="0.25">
      <c r="A80" s="253"/>
      <c r="B80" s="164"/>
      <c r="C80" s="164"/>
      <c r="D80" s="162"/>
      <c r="E80" s="164"/>
      <c r="F80" s="163"/>
      <c r="G80" s="164"/>
      <c r="H80" s="255"/>
      <c r="I80" s="255"/>
      <c r="J80" s="256"/>
      <c r="K80" s="256"/>
      <c r="L80" s="255"/>
      <c r="M80" s="255"/>
    </row>
    <row r="81" spans="1:13" s="254" customFormat="1" x14ac:dyDescent="0.25">
      <c r="A81" s="253"/>
      <c r="B81" s="164"/>
      <c r="C81" s="164"/>
      <c r="D81" s="162"/>
      <c r="E81" s="164"/>
      <c r="F81" s="163"/>
      <c r="G81" s="164"/>
      <c r="H81" s="161"/>
      <c r="I81" s="164"/>
      <c r="J81" s="76"/>
      <c r="K81" s="76"/>
      <c r="L81" s="161"/>
      <c r="M81" s="161"/>
    </row>
    <row r="82" spans="1:13" s="254" customFormat="1" x14ac:dyDescent="0.25">
      <c r="A82" s="253"/>
      <c r="B82" s="164"/>
      <c r="C82" s="164"/>
      <c r="D82" s="162"/>
      <c r="E82" s="164"/>
      <c r="F82" s="163"/>
      <c r="G82" s="164"/>
      <c r="H82" s="161"/>
      <c r="I82" s="164"/>
      <c r="J82" s="76"/>
      <c r="K82" s="76"/>
      <c r="L82" s="161"/>
      <c r="M82" s="161"/>
    </row>
    <row r="83" spans="1:13" s="254" customFormat="1" x14ac:dyDescent="0.25">
      <c r="A83" s="253"/>
      <c r="B83" s="164"/>
      <c r="C83" s="164"/>
      <c r="D83" s="162"/>
      <c r="E83" s="164"/>
      <c r="F83" s="163"/>
      <c r="G83" s="164"/>
      <c r="H83" s="161"/>
      <c r="I83" s="164"/>
      <c r="J83" s="76"/>
      <c r="K83" s="76"/>
      <c r="L83" s="161"/>
      <c r="M83" s="161"/>
    </row>
    <row r="84" spans="1:13" s="254" customFormat="1" x14ac:dyDescent="0.25">
      <c r="A84" s="253"/>
      <c r="B84" s="164"/>
      <c r="C84" s="164"/>
      <c r="D84" s="162"/>
      <c r="E84" s="164"/>
      <c r="F84" s="163"/>
      <c r="G84" s="164"/>
      <c r="H84" s="161"/>
      <c r="I84" s="164"/>
      <c r="J84" s="76"/>
      <c r="K84" s="76"/>
      <c r="L84" s="161"/>
      <c r="M84" s="161"/>
    </row>
    <row r="85" spans="1:13" s="254" customFormat="1" x14ac:dyDescent="0.25">
      <c r="A85" s="253"/>
      <c r="B85" s="164"/>
      <c r="C85" s="164"/>
      <c r="D85" s="162"/>
      <c r="E85" s="164"/>
      <c r="F85" s="163"/>
      <c r="G85" s="164"/>
      <c r="H85" s="161"/>
      <c r="I85" s="164"/>
      <c r="J85" s="76"/>
      <c r="K85" s="76"/>
      <c r="L85" s="161"/>
      <c r="M85" s="161"/>
    </row>
    <row r="86" spans="1:13" s="254" customFormat="1" x14ac:dyDescent="0.25">
      <c r="A86" s="253"/>
      <c r="B86" s="164"/>
      <c r="C86" s="164"/>
      <c r="D86" s="162"/>
      <c r="E86" s="164"/>
      <c r="F86" s="163"/>
      <c r="G86" s="164"/>
      <c r="H86" s="161"/>
      <c r="I86" s="164"/>
      <c r="J86" s="76"/>
      <c r="K86" s="76"/>
      <c r="L86" s="161"/>
      <c r="M86" s="161"/>
    </row>
    <row r="87" spans="1:13" s="254" customFormat="1" x14ac:dyDescent="0.25">
      <c r="A87" s="253"/>
      <c r="B87" s="164"/>
      <c r="C87" s="164"/>
      <c r="D87" s="162"/>
      <c r="E87" s="164"/>
      <c r="F87" s="163"/>
      <c r="G87" s="164"/>
      <c r="H87" s="161"/>
      <c r="I87" s="164"/>
      <c r="J87" s="76"/>
      <c r="K87" s="76"/>
      <c r="L87" s="161"/>
      <c r="M87" s="161"/>
    </row>
    <row r="88" spans="1:13" s="254" customFormat="1" x14ac:dyDescent="0.25">
      <c r="A88" s="253"/>
      <c r="B88" s="164"/>
      <c r="C88" s="164"/>
      <c r="D88" s="162"/>
      <c r="E88" s="164"/>
      <c r="F88" s="163"/>
      <c r="G88" s="164"/>
      <c r="H88" s="161"/>
      <c r="I88" s="164"/>
      <c r="J88" s="76"/>
      <c r="K88" s="76"/>
      <c r="L88" s="161"/>
      <c r="M88" s="161"/>
    </row>
    <row r="89" spans="1:13" s="254" customFormat="1" x14ac:dyDescent="0.25">
      <c r="A89" s="253"/>
      <c r="B89" s="164"/>
      <c r="C89" s="164"/>
      <c r="D89" s="162"/>
      <c r="E89" s="164"/>
      <c r="F89" s="163"/>
      <c r="G89" s="164"/>
      <c r="H89" s="161"/>
      <c r="I89" s="164"/>
      <c r="J89" s="76"/>
      <c r="K89" s="76"/>
      <c r="L89" s="161"/>
      <c r="M89" s="161"/>
    </row>
    <row r="90" spans="1:13" s="254" customFormat="1" x14ac:dyDescent="0.25">
      <c r="A90" s="253"/>
      <c r="B90" s="164"/>
      <c r="C90" s="164"/>
      <c r="D90" s="162"/>
      <c r="E90" s="164"/>
      <c r="F90" s="163"/>
      <c r="G90" s="164"/>
      <c r="H90" s="161"/>
      <c r="I90" s="164"/>
      <c r="J90" s="76"/>
      <c r="K90" s="76"/>
      <c r="L90" s="161"/>
      <c r="M90" s="161"/>
    </row>
    <row r="91" spans="1:13" s="254" customFormat="1" x14ac:dyDescent="0.25">
      <c r="A91" s="253"/>
      <c r="B91" s="164"/>
      <c r="C91" s="164"/>
      <c r="D91" s="162"/>
      <c r="E91" s="164"/>
      <c r="F91" s="163"/>
      <c r="G91" s="164"/>
      <c r="H91" s="161"/>
      <c r="I91" s="164"/>
      <c r="J91" s="76"/>
      <c r="K91" s="76"/>
      <c r="L91" s="161"/>
      <c r="M91" s="161"/>
    </row>
    <row r="92" spans="1:13" s="254" customFormat="1" x14ac:dyDescent="0.25">
      <c r="A92" s="253"/>
      <c r="B92" s="164"/>
      <c r="C92" s="164"/>
      <c r="D92" s="162"/>
      <c r="E92" s="164"/>
      <c r="F92" s="163"/>
      <c r="G92" s="164"/>
      <c r="H92" s="161"/>
      <c r="I92" s="164"/>
      <c r="J92" s="76"/>
      <c r="K92" s="76"/>
      <c r="L92" s="161"/>
      <c r="M92" s="161"/>
    </row>
    <row r="93" spans="1:13" s="254" customFormat="1" x14ac:dyDescent="0.25">
      <c r="A93" s="253"/>
      <c r="B93" s="164"/>
      <c r="C93" s="164"/>
      <c r="D93" s="162"/>
      <c r="E93" s="164"/>
      <c r="F93" s="163"/>
      <c r="G93" s="164"/>
      <c r="H93" s="161"/>
      <c r="I93" s="164"/>
      <c r="J93" s="76"/>
      <c r="K93" s="76"/>
      <c r="L93" s="161"/>
      <c r="M93" s="161"/>
    </row>
    <row r="94" spans="1:13" s="254" customFormat="1" ht="15" customHeight="1" x14ac:dyDescent="0.25">
      <c r="A94" s="253"/>
      <c r="B94" s="164"/>
      <c r="C94" s="164"/>
      <c r="D94" s="162"/>
      <c r="E94" s="164"/>
      <c r="F94" s="163"/>
      <c r="G94" s="164"/>
      <c r="H94" s="161"/>
      <c r="I94" s="164"/>
      <c r="J94" s="76"/>
      <c r="K94" s="76"/>
      <c r="L94" s="161"/>
      <c r="M94" s="161"/>
    </row>
    <row r="95" spans="1:13" s="252" customFormat="1" x14ac:dyDescent="0.25">
      <c r="A95" s="246"/>
      <c r="B95" s="247"/>
      <c r="C95" s="247"/>
      <c r="D95" s="248"/>
      <c r="E95" s="247"/>
      <c r="F95" s="249"/>
      <c r="G95" s="247"/>
      <c r="H95" s="250"/>
      <c r="I95" s="247"/>
      <c r="J95" s="251"/>
      <c r="K95" s="251"/>
      <c r="L95" s="250"/>
      <c r="M95" s="250"/>
    </row>
  </sheetData>
  <sheetProtection algorithmName="SHA-512" hashValue="wG5SyRJ+DIRBcYWyENJLdLBfO8cpLD5jWkr+4DHmXyjGYES+7KrxyytI0n2aJXHzbg67BkzF4RM4EI9BBHknSw==" saltValue="bDsDJPL9sQ7P2ZKVZPq7jg==" spinCount="100000" sheet="1" selectLockedCells="1" sort="0" autoFilter="0" selectUnlockedCells="1"/>
  <autoFilter ref="A2:M69"/>
  <sortState ref="A3:N24">
    <sortCondition ref="A2"/>
  </sortState>
  <dataValidations count="3">
    <dataValidation type="list" allowBlank="1" showErrorMessage="1" sqref="I2">
      <formula1>$I$26:$I$70</formula1>
    </dataValidation>
    <dataValidation type="textLength" allowBlank="1" showInputMessage="1" showErrorMessage="1" error="This cell is limited to 95 characters.  Please revise your entry.  Thank you." sqref="G3:G70">
      <formula1>1</formula1>
      <formula2>95</formula2>
    </dataValidation>
    <dataValidation type="list" allowBlank="1" showInputMessage="1" showErrorMessage="1" sqref="H79:I278 H3:I73 K3:K69 F74:G77">
      <formula1>#REF!</formula1>
    </dataValidation>
  </dataValidations>
  <printOptions horizontalCentered="1" gridLines="1"/>
  <pageMargins left="0.25" right="0.25" top="0.5" bottom="0.25" header="0.25" footer="0.25"/>
  <pageSetup scale="10" fitToHeight="0" orientation="landscape" r:id="rId1"/>
  <headerFooter>
    <oddFooter>&amp;L&amp;D&amp;R&amp;P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8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1" sqref="N1:N1048576"/>
    </sheetView>
  </sheetViews>
  <sheetFormatPr defaultRowHeight="15" x14ac:dyDescent="0.25"/>
  <cols>
    <col min="1" max="1" width="10.5703125" customWidth="1"/>
    <col min="2" max="2" width="18.28515625" customWidth="1"/>
    <col min="3" max="3" width="16.140625" customWidth="1"/>
    <col min="4" max="4" width="9.7109375" bestFit="1" customWidth="1"/>
    <col min="5" max="5" width="16.42578125" customWidth="1"/>
    <col min="6" max="6" width="9.85546875" bestFit="1" customWidth="1"/>
    <col min="7" max="7" width="35" customWidth="1"/>
    <col min="8" max="8" width="16.7109375" customWidth="1"/>
    <col min="9" max="9" width="15.5703125" customWidth="1"/>
    <col min="11" max="11" width="10.7109375" style="22" customWidth="1"/>
    <col min="12" max="12" width="11.42578125" style="274" customWidth="1"/>
    <col min="13" max="13" width="10.5703125" customWidth="1"/>
  </cols>
  <sheetData>
    <row r="1" spans="1:13" ht="33.75" x14ac:dyDescent="0.25">
      <c r="A1" s="16" t="s">
        <v>16</v>
      </c>
      <c r="B1" s="17"/>
      <c r="C1" s="17"/>
      <c r="D1" s="18"/>
      <c r="E1" s="18"/>
      <c r="F1" s="19"/>
      <c r="G1" s="20"/>
      <c r="H1" s="1"/>
      <c r="I1" s="21"/>
      <c r="J1" s="22"/>
      <c r="L1" s="2"/>
      <c r="M1" s="1"/>
    </row>
    <row r="2" spans="1:13" ht="45" x14ac:dyDescent="0.25">
      <c r="A2" s="25" t="s">
        <v>0</v>
      </c>
      <c r="B2" s="26" t="s">
        <v>2</v>
      </c>
      <c r="C2" s="26" t="s">
        <v>1</v>
      </c>
      <c r="D2" s="27" t="s">
        <v>3</v>
      </c>
      <c r="E2" s="26" t="s">
        <v>5</v>
      </c>
      <c r="F2" s="27" t="s">
        <v>15</v>
      </c>
      <c r="G2" s="26" t="s">
        <v>4</v>
      </c>
      <c r="H2" s="26" t="s">
        <v>95</v>
      </c>
      <c r="I2" s="26" t="s">
        <v>6</v>
      </c>
      <c r="J2" s="28" t="s">
        <v>7</v>
      </c>
      <c r="K2" s="28" t="s">
        <v>69</v>
      </c>
      <c r="L2" s="28" t="s">
        <v>70</v>
      </c>
      <c r="M2" s="26" t="s">
        <v>71</v>
      </c>
    </row>
    <row r="3" spans="1:13" ht="30" customHeight="1" x14ac:dyDescent="0.25">
      <c r="A3" s="34" t="s">
        <v>232</v>
      </c>
      <c r="B3" s="3" t="s">
        <v>151</v>
      </c>
      <c r="C3" s="3" t="s">
        <v>152</v>
      </c>
      <c r="D3" s="4">
        <v>41674</v>
      </c>
      <c r="E3" s="4">
        <v>41681</v>
      </c>
      <c r="F3" s="5"/>
      <c r="G3" s="3" t="s">
        <v>289</v>
      </c>
      <c r="H3" s="39" t="s">
        <v>9</v>
      </c>
      <c r="I3" s="3" t="s">
        <v>118</v>
      </c>
      <c r="J3" s="6">
        <v>9.68</v>
      </c>
      <c r="K3" s="6" t="s">
        <v>211</v>
      </c>
      <c r="L3" s="283">
        <v>2</v>
      </c>
      <c r="M3" s="93"/>
    </row>
    <row r="4" spans="1:13" ht="30" customHeight="1" x14ac:dyDescent="0.25">
      <c r="A4" s="65" t="s">
        <v>247</v>
      </c>
      <c r="B4" s="39" t="s">
        <v>151</v>
      </c>
      <c r="C4" s="39" t="s">
        <v>152</v>
      </c>
      <c r="D4" s="40">
        <v>41674</v>
      </c>
      <c r="E4" s="40">
        <v>41681</v>
      </c>
      <c r="F4" s="41"/>
      <c r="G4" s="39" t="s">
        <v>255</v>
      </c>
      <c r="H4" s="39" t="s">
        <v>99</v>
      </c>
      <c r="I4" s="39" t="s">
        <v>116</v>
      </c>
      <c r="J4" s="42">
        <v>9.68</v>
      </c>
      <c r="K4" s="42" t="s">
        <v>211</v>
      </c>
      <c r="L4" s="284">
        <v>1.5</v>
      </c>
      <c r="M4" s="94"/>
    </row>
    <row r="5" spans="1:13" ht="30" customHeight="1" x14ac:dyDescent="0.25">
      <c r="A5" s="34" t="s">
        <v>248</v>
      </c>
      <c r="B5" s="67" t="s">
        <v>290</v>
      </c>
      <c r="C5" s="67"/>
      <c r="D5" s="68">
        <v>41674</v>
      </c>
      <c r="E5" s="68">
        <v>41711</v>
      </c>
      <c r="F5" s="69">
        <v>41708</v>
      </c>
      <c r="G5" s="67" t="s">
        <v>291</v>
      </c>
      <c r="H5" s="67" t="s">
        <v>8</v>
      </c>
      <c r="I5" s="67" t="s">
        <v>116</v>
      </c>
      <c r="J5" s="70">
        <v>916.25</v>
      </c>
      <c r="K5" s="70" t="s">
        <v>211</v>
      </c>
      <c r="L5" s="285">
        <v>70.25</v>
      </c>
      <c r="M5" s="95"/>
    </row>
    <row r="6" spans="1:13" ht="30" customHeight="1" x14ac:dyDescent="0.25">
      <c r="A6" s="64" t="s">
        <v>249</v>
      </c>
      <c r="B6" s="39" t="s">
        <v>253</v>
      </c>
      <c r="C6" s="39"/>
      <c r="D6" s="40">
        <v>41674</v>
      </c>
      <c r="E6" s="40">
        <v>41711</v>
      </c>
      <c r="F6" s="41">
        <v>41708</v>
      </c>
      <c r="G6" s="39" t="s">
        <v>254</v>
      </c>
      <c r="H6" s="39" t="s">
        <v>113</v>
      </c>
      <c r="I6" s="39" t="s">
        <v>116</v>
      </c>
      <c r="J6" s="42">
        <v>9.68</v>
      </c>
      <c r="K6" s="42" t="s">
        <v>212</v>
      </c>
      <c r="L6" s="284">
        <v>1.25</v>
      </c>
      <c r="M6" s="94"/>
    </row>
    <row r="7" spans="1:13" ht="30" customHeight="1" x14ac:dyDescent="0.25">
      <c r="A7" s="14" t="s">
        <v>250</v>
      </c>
      <c r="B7" s="39" t="s">
        <v>292</v>
      </c>
      <c r="C7" s="39"/>
      <c r="D7" s="40">
        <v>41674</v>
      </c>
      <c r="E7" s="40">
        <v>41681</v>
      </c>
      <c r="F7" s="41"/>
      <c r="G7" s="39" t="s">
        <v>293</v>
      </c>
      <c r="H7" s="39" t="s">
        <v>111</v>
      </c>
      <c r="I7" s="39" t="s">
        <v>117</v>
      </c>
      <c r="J7" s="42"/>
      <c r="K7" s="42"/>
      <c r="L7" s="284">
        <v>0.75</v>
      </c>
      <c r="M7" s="94"/>
    </row>
    <row r="8" spans="1:13" ht="30" customHeight="1" x14ac:dyDescent="0.25">
      <c r="A8" s="15" t="s">
        <v>251</v>
      </c>
      <c r="B8" s="58" t="s">
        <v>151</v>
      </c>
      <c r="C8" s="58" t="s">
        <v>152</v>
      </c>
      <c r="D8" s="59">
        <v>41674</v>
      </c>
      <c r="E8" s="59">
        <v>41681</v>
      </c>
      <c r="F8" s="60"/>
      <c r="G8" s="58" t="s">
        <v>252</v>
      </c>
      <c r="H8" s="58" t="s">
        <v>100</v>
      </c>
      <c r="I8" s="58" t="s">
        <v>120</v>
      </c>
      <c r="J8" s="61"/>
      <c r="K8" s="61"/>
      <c r="L8" s="286">
        <v>1.25</v>
      </c>
      <c r="M8" s="96"/>
    </row>
    <row r="9" spans="1:13" ht="30" customHeight="1" x14ac:dyDescent="0.25">
      <c r="A9" s="34" t="s">
        <v>256</v>
      </c>
      <c r="B9" s="3" t="s">
        <v>37</v>
      </c>
      <c r="C9" s="4"/>
      <c r="D9" s="4">
        <v>41675</v>
      </c>
      <c r="E9" s="4">
        <v>41682</v>
      </c>
      <c r="F9" s="5"/>
      <c r="G9" s="3" t="s">
        <v>1569</v>
      </c>
      <c r="H9" s="39" t="s">
        <v>46</v>
      </c>
      <c r="I9" s="3" t="s">
        <v>116</v>
      </c>
      <c r="J9" s="6">
        <v>0</v>
      </c>
      <c r="K9" s="6"/>
      <c r="L9" s="283">
        <v>2</v>
      </c>
      <c r="M9" s="93"/>
    </row>
    <row r="10" spans="1:13" ht="30" customHeight="1" x14ac:dyDescent="0.25">
      <c r="A10" s="65" t="s">
        <v>257</v>
      </c>
      <c r="B10" s="39" t="s">
        <v>40</v>
      </c>
      <c r="C10" s="39" t="s">
        <v>258</v>
      </c>
      <c r="D10" s="40">
        <v>41675</v>
      </c>
      <c r="E10" s="40">
        <v>41681</v>
      </c>
      <c r="F10" s="41"/>
      <c r="G10" s="39" t="s">
        <v>259</v>
      </c>
      <c r="H10" s="39" t="s">
        <v>101</v>
      </c>
      <c r="I10" s="39" t="s">
        <v>120</v>
      </c>
      <c r="J10" s="42"/>
      <c r="K10" s="42"/>
      <c r="L10" s="284">
        <v>1.25</v>
      </c>
      <c r="M10" s="94"/>
    </row>
    <row r="11" spans="1:13" ht="30" customHeight="1" x14ac:dyDescent="0.25">
      <c r="A11" s="15" t="s">
        <v>260</v>
      </c>
      <c r="B11" s="3" t="s">
        <v>236</v>
      </c>
      <c r="C11" s="3"/>
      <c r="D11" s="4">
        <v>41675</v>
      </c>
      <c r="E11" s="4">
        <v>41681</v>
      </c>
      <c r="F11" s="5"/>
      <c r="G11" s="3" t="s">
        <v>261</v>
      </c>
      <c r="H11" s="39" t="s">
        <v>99</v>
      </c>
      <c r="I11" s="3" t="s">
        <v>116</v>
      </c>
      <c r="J11" s="6">
        <v>1.69</v>
      </c>
      <c r="K11" s="6" t="s">
        <v>212</v>
      </c>
      <c r="L11" s="283">
        <v>1</v>
      </c>
      <c r="M11" s="93"/>
    </row>
    <row r="12" spans="1:13" ht="30" customHeight="1" x14ac:dyDescent="0.25">
      <c r="A12" s="65" t="s">
        <v>263</v>
      </c>
      <c r="B12" s="67" t="s">
        <v>264</v>
      </c>
      <c r="C12" s="67"/>
      <c r="D12" s="68">
        <v>41676</v>
      </c>
      <c r="E12" s="68">
        <v>41715</v>
      </c>
      <c r="F12" s="69">
        <v>41710</v>
      </c>
      <c r="G12" s="67" t="s">
        <v>265</v>
      </c>
      <c r="H12" s="39" t="s">
        <v>9</v>
      </c>
      <c r="I12" s="67" t="s">
        <v>116</v>
      </c>
      <c r="J12" s="70">
        <v>2.4</v>
      </c>
      <c r="K12" s="70" t="s">
        <v>212</v>
      </c>
      <c r="L12" s="285">
        <v>4</v>
      </c>
      <c r="M12" s="95"/>
    </row>
    <row r="13" spans="1:13" ht="30" customHeight="1" x14ac:dyDescent="0.25">
      <c r="A13" s="15" t="s">
        <v>267</v>
      </c>
      <c r="B13" s="66" t="s">
        <v>266</v>
      </c>
      <c r="C13" s="66"/>
      <c r="D13" s="74">
        <v>41677</v>
      </c>
      <c r="E13" s="74">
        <v>41710</v>
      </c>
      <c r="F13" s="75">
        <v>41707</v>
      </c>
      <c r="G13" s="66" t="s">
        <v>268</v>
      </c>
      <c r="H13" s="71" t="s">
        <v>46</v>
      </c>
      <c r="I13" s="290" t="s">
        <v>118</v>
      </c>
      <c r="J13" s="315"/>
      <c r="K13" s="315"/>
      <c r="L13" s="287">
        <v>40</v>
      </c>
      <c r="M13" s="118"/>
    </row>
    <row r="14" spans="1:13" ht="30" customHeight="1" x14ac:dyDescent="0.25">
      <c r="A14" s="65" t="s">
        <v>269</v>
      </c>
      <c r="B14" s="39" t="s">
        <v>270</v>
      </c>
      <c r="C14" s="39" t="s">
        <v>271</v>
      </c>
      <c r="D14" s="40">
        <v>41677</v>
      </c>
      <c r="E14" s="40">
        <v>41681</v>
      </c>
      <c r="F14" s="41"/>
      <c r="G14" s="39" t="s">
        <v>272</v>
      </c>
      <c r="H14" s="39" t="s">
        <v>100</v>
      </c>
      <c r="I14" s="39" t="s">
        <v>120</v>
      </c>
      <c r="J14" s="42"/>
      <c r="K14" s="42"/>
      <c r="L14" s="284">
        <v>2.25</v>
      </c>
      <c r="M14" s="94"/>
    </row>
    <row r="15" spans="1:13" ht="30" customHeight="1" x14ac:dyDescent="0.25">
      <c r="A15" s="34" t="s">
        <v>294</v>
      </c>
      <c r="B15" s="3" t="s">
        <v>303</v>
      </c>
      <c r="C15" s="3"/>
      <c r="D15" s="4">
        <v>41680</v>
      </c>
      <c r="E15" s="4">
        <v>41688</v>
      </c>
      <c r="F15" s="5"/>
      <c r="G15" s="3" t="s">
        <v>304</v>
      </c>
      <c r="H15" s="39" t="s">
        <v>11</v>
      </c>
      <c r="I15" s="3" t="s">
        <v>116</v>
      </c>
      <c r="J15" s="6">
        <v>8.61</v>
      </c>
      <c r="K15" s="6" t="s">
        <v>211</v>
      </c>
      <c r="L15" s="283">
        <v>1.5</v>
      </c>
      <c r="M15" s="93"/>
    </row>
    <row r="16" spans="1:13" ht="30" customHeight="1" x14ac:dyDescent="0.25">
      <c r="A16" s="65" t="s">
        <v>295</v>
      </c>
      <c r="B16" s="39" t="s">
        <v>299</v>
      </c>
      <c r="C16" s="39"/>
      <c r="D16" s="40">
        <v>41680</v>
      </c>
      <c r="E16" s="40">
        <v>41688</v>
      </c>
      <c r="F16" s="41"/>
      <c r="G16" s="39" t="s">
        <v>400</v>
      </c>
      <c r="H16" s="39" t="s">
        <v>113</v>
      </c>
      <c r="I16" s="39" t="s">
        <v>117</v>
      </c>
      <c r="J16" s="42"/>
      <c r="K16" s="42"/>
      <c r="L16" s="284">
        <v>2</v>
      </c>
      <c r="M16" s="94"/>
    </row>
    <row r="17" spans="1:13" ht="30" customHeight="1" x14ac:dyDescent="0.25">
      <c r="A17" s="34" t="s">
        <v>296</v>
      </c>
      <c r="B17" s="3" t="s">
        <v>305</v>
      </c>
      <c r="C17" s="3"/>
      <c r="D17" s="4">
        <v>41680</v>
      </c>
      <c r="E17" s="4">
        <v>41719</v>
      </c>
      <c r="F17" s="5">
        <v>41716</v>
      </c>
      <c r="G17" s="3" t="s">
        <v>306</v>
      </c>
      <c r="H17" s="39" t="s">
        <v>111</v>
      </c>
      <c r="I17" s="3" t="s">
        <v>120</v>
      </c>
      <c r="J17" s="6"/>
      <c r="K17" s="6"/>
      <c r="L17" s="283">
        <v>1.5</v>
      </c>
      <c r="M17" s="93"/>
    </row>
    <row r="18" spans="1:13" ht="30" customHeight="1" x14ac:dyDescent="0.25">
      <c r="A18" s="15" t="s">
        <v>297</v>
      </c>
      <c r="B18" s="3" t="s">
        <v>298</v>
      </c>
      <c r="C18" s="3"/>
      <c r="D18" s="4">
        <v>41680</v>
      </c>
      <c r="E18" s="4">
        <v>41688</v>
      </c>
      <c r="F18" s="5"/>
      <c r="G18" s="3" t="s">
        <v>1549</v>
      </c>
      <c r="H18" s="39" t="s">
        <v>46</v>
      </c>
      <c r="I18" s="3" t="s">
        <v>116</v>
      </c>
      <c r="J18" s="6">
        <v>5.86</v>
      </c>
      <c r="K18" s="6" t="s">
        <v>211</v>
      </c>
      <c r="L18" s="283">
        <v>4</v>
      </c>
      <c r="M18" s="93"/>
    </row>
    <row r="19" spans="1:13" ht="30" customHeight="1" x14ac:dyDescent="0.25">
      <c r="A19" s="34" t="s">
        <v>300</v>
      </c>
      <c r="B19" s="3" t="s">
        <v>40</v>
      </c>
      <c r="C19" s="3" t="s">
        <v>258</v>
      </c>
      <c r="D19" s="4">
        <v>41677</v>
      </c>
      <c r="E19" s="4">
        <v>41684</v>
      </c>
      <c r="F19" s="5"/>
      <c r="G19" s="3" t="s">
        <v>307</v>
      </c>
      <c r="H19" s="39" t="s">
        <v>101</v>
      </c>
      <c r="I19" s="3" t="s">
        <v>120</v>
      </c>
      <c r="J19" s="6"/>
      <c r="K19" s="6"/>
      <c r="L19" s="283">
        <v>1</v>
      </c>
      <c r="M19" s="93"/>
    </row>
    <row r="20" spans="1:13" ht="30" customHeight="1" x14ac:dyDescent="0.25">
      <c r="A20" s="15" t="s">
        <v>301</v>
      </c>
      <c r="B20" s="3" t="s">
        <v>302</v>
      </c>
      <c r="C20" s="3"/>
      <c r="D20" s="4">
        <v>41681</v>
      </c>
      <c r="E20" s="4">
        <v>41689</v>
      </c>
      <c r="F20" s="5"/>
      <c r="G20" s="3" t="s">
        <v>401</v>
      </c>
      <c r="H20" s="39" t="s">
        <v>9</v>
      </c>
      <c r="I20" s="3" t="s">
        <v>120</v>
      </c>
      <c r="J20" s="6"/>
      <c r="K20" s="6"/>
      <c r="L20" s="283">
        <v>1.75</v>
      </c>
      <c r="M20" s="93"/>
    </row>
    <row r="21" spans="1:13" ht="30" customHeight="1" x14ac:dyDescent="0.25">
      <c r="A21" s="34" t="s">
        <v>308</v>
      </c>
      <c r="B21" s="58" t="s">
        <v>309</v>
      </c>
      <c r="C21" s="58"/>
      <c r="D21" s="59">
        <v>41681</v>
      </c>
      <c r="E21" s="59">
        <v>41689</v>
      </c>
      <c r="F21" s="60"/>
      <c r="G21" s="58" t="s">
        <v>1536</v>
      </c>
      <c r="H21" s="58" t="s">
        <v>111</v>
      </c>
      <c r="I21" s="58" t="s">
        <v>120</v>
      </c>
      <c r="J21" s="61"/>
      <c r="K21" s="61"/>
      <c r="L21" s="286">
        <v>1.75</v>
      </c>
      <c r="M21" s="96"/>
    </row>
    <row r="22" spans="1:13" ht="30" customHeight="1" x14ac:dyDescent="0.25">
      <c r="A22" s="15" t="s">
        <v>310</v>
      </c>
      <c r="B22" s="3" t="s">
        <v>311</v>
      </c>
      <c r="C22" s="3"/>
      <c r="D22" s="4">
        <v>41681</v>
      </c>
      <c r="E22" s="4">
        <v>41689</v>
      </c>
      <c r="F22" s="5"/>
      <c r="G22" s="3" t="s">
        <v>402</v>
      </c>
      <c r="H22" s="39" t="s">
        <v>46</v>
      </c>
      <c r="I22" s="3" t="s">
        <v>117</v>
      </c>
      <c r="J22" s="6"/>
      <c r="K22" s="6"/>
      <c r="L22" s="283">
        <v>2</v>
      </c>
      <c r="M22" s="93"/>
    </row>
    <row r="23" spans="1:13" ht="30" customHeight="1" x14ac:dyDescent="0.25">
      <c r="A23" s="34" t="s">
        <v>312</v>
      </c>
      <c r="B23" s="3" t="s">
        <v>313</v>
      </c>
      <c r="C23" s="3"/>
      <c r="D23" s="4">
        <v>41681</v>
      </c>
      <c r="E23" s="4">
        <v>41722</v>
      </c>
      <c r="F23" s="5">
        <v>41719</v>
      </c>
      <c r="G23" s="3" t="s">
        <v>314</v>
      </c>
      <c r="H23" s="39" t="s">
        <v>14</v>
      </c>
      <c r="I23" s="3" t="s">
        <v>116</v>
      </c>
      <c r="J23" s="6">
        <v>19.010000000000002</v>
      </c>
      <c r="K23" s="6" t="s">
        <v>212</v>
      </c>
      <c r="L23" s="283">
        <v>2.5</v>
      </c>
      <c r="M23" s="93"/>
    </row>
    <row r="24" spans="1:13" ht="30" customHeight="1" x14ac:dyDescent="0.25">
      <c r="A24" s="15" t="s">
        <v>315</v>
      </c>
      <c r="B24" s="3" t="s">
        <v>316</v>
      </c>
      <c r="C24" s="3"/>
      <c r="D24" s="4">
        <v>41682</v>
      </c>
      <c r="E24" s="4">
        <v>41722</v>
      </c>
      <c r="F24" s="5">
        <v>41719</v>
      </c>
      <c r="G24" s="3" t="s">
        <v>403</v>
      </c>
      <c r="H24" s="39" t="s">
        <v>111</v>
      </c>
      <c r="I24" s="3" t="s">
        <v>116</v>
      </c>
      <c r="J24" s="6"/>
      <c r="K24" s="6"/>
      <c r="L24" s="283">
        <v>1.75</v>
      </c>
      <c r="M24" s="93">
        <v>0.75</v>
      </c>
    </row>
    <row r="25" spans="1:13" ht="30" customHeight="1" x14ac:dyDescent="0.25">
      <c r="A25" s="15" t="s">
        <v>317</v>
      </c>
      <c r="B25" s="3" t="s">
        <v>318</v>
      </c>
      <c r="C25" s="3"/>
      <c r="D25" s="4">
        <v>41682</v>
      </c>
      <c r="E25" s="4">
        <v>41690</v>
      </c>
      <c r="F25" s="5"/>
      <c r="G25" s="3" t="s">
        <v>404</v>
      </c>
      <c r="H25" s="39" t="s">
        <v>9</v>
      </c>
      <c r="I25" s="3" t="s">
        <v>116</v>
      </c>
      <c r="J25" s="6">
        <v>0</v>
      </c>
      <c r="K25" s="6"/>
      <c r="L25" s="283">
        <v>1</v>
      </c>
      <c r="M25" s="93"/>
    </row>
    <row r="26" spans="1:13" ht="30" customHeight="1" x14ac:dyDescent="0.25">
      <c r="A26" s="15" t="s">
        <v>319</v>
      </c>
      <c r="B26" s="3" t="s">
        <v>331</v>
      </c>
      <c r="C26" s="3"/>
      <c r="D26" s="4">
        <v>41684</v>
      </c>
      <c r="E26" s="4">
        <v>41694</v>
      </c>
      <c r="F26" s="5"/>
      <c r="G26" s="3" t="s">
        <v>332</v>
      </c>
      <c r="H26" s="39" t="s">
        <v>113</v>
      </c>
      <c r="I26" s="3" t="s">
        <v>120</v>
      </c>
      <c r="J26" s="6"/>
      <c r="K26" s="6"/>
      <c r="L26" s="283">
        <v>1.75</v>
      </c>
      <c r="M26" s="93"/>
    </row>
    <row r="27" spans="1:13" ht="30" customHeight="1" x14ac:dyDescent="0.25">
      <c r="A27" s="34" t="s">
        <v>323</v>
      </c>
      <c r="B27" s="3" t="s">
        <v>333</v>
      </c>
      <c r="C27" s="3"/>
      <c r="D27" s="4">
        <v>41684</v>
      </c>
      <c r="E27" s="4">
        <v>41694</v>
      </c>
      <c r="F27" s="5"/>
      <c r="G27" s="3" t="s">
        <v>334</v>
      </c>
      <c r="H27" s="39" t="s">
        <v>13</v>
      </c>
      <c r="I27" s="3" t="s">
        <v>117</v>
      </c>
      <c r="J27" s="6"/>
      <c r="K27" s="6"/>
      <c r="L27" s="283">
        <v>2</v>
      </c>
      <c r="M27" s="93"/>
    </row>
    <row r="28" spans="1:13" ht="30" customHeight="1" x14ac:dyDescent="0.25">
      <c r="A28" s="15" t="s">
        <v>338</v>
      </c>
      <c r="B28" s="3" t="s">
        <v>335</v>
      </c>
      <c r="C28" s="3" t="s">
        <v>336</v>
      </c>
      <c r="D28" s="4">
        <v>41684</v>
      </c>
      <c r="E28" s="4">
        <v>41694</v>
      </c>
      <c r="F28" s="5"/>
      <c r="G28" s="3" t="s">
        <v>337</v>
      </c>
      <c r="H28" s="39" t="s">
        <v>101</v>
      </c>
      <c r="I28" s="3" t="s">
        <v>116</v>
      </c>
      <c r="J28" s="6">
        <v>8.86</v>
      </c>
      <c r="K28" s="6" t="s">
        <v>212</v>
      </c>
      <c r="L28" s="283">
        <v>1.5</v>
      </c>
      <c r="M28" s="93"/>
    </row>
    <row r="29" spans="1:13" ht="30" customHeight="1" x14ac:dyDescent="0.25">
      <c r="A29" s="34" t="s">
        <v>330</v>
      </c>
      <c r="B29" s="3" t="s">
        <v>327</v>
      </c>
      <c r="C29" s="3" t="s">
        <v>328</v>
      </c>
      <c r="D29" s="4">
        <v>41684</v>
      </c>
      <c r="E29" s="4">
        <v>41694</v>
      </c>
      <c r="F29" s="5"/>
      <c r="G29" s="3" t="s">
        <v>339</v>
      </c>
      <c r="H29" s="39" t="s">
        <v>96</v>
      </c>
      <c r="I29" s="3" t="s">
        <v>118</v>
      </c>
      <c r="J29" s="6">
        <v>0</v>
      </c>
      <c r="K29" s="6"/>
      <c r="L29" s="283">
        <v>2</v>
      </c>
      <c r="M29" s="93"/>
    </row>
    <row r="30" spans="1:13" ht="30" customHeight="1" x14ac:dyDescent="0.25">
      <c r="A30" s="15" t="s">
        <v>329</v>
      </c>
      <c r="B30" s="3" t="s">
        <v>324</v>
      </c>
      <c r="C30" s="3" t="s">
        <v>325</v>
      </c>
      <c r="D30" s="4">
        <v>41684</v>
      </c>
      <c r="E30" s="4">
        <v>41694</v>
      </c>
      <c r="F30" s="5"/>
      <c r="G30" s="3" t="s">
        <v>326</v>
      </c>
      <c r="H30" s="39" t="s">
        <v>14</v>
      </c>
      <c r="I30" s="3" t="s">
        <v>116</v>
      </c>
      <c r="J30" s="6">
        <v>0</v>
      </c>
      <c r="K30" s="6"/>
      <c r="L30" s="283">
        <v>2</v>
      </c>
      <c r="M30" s="93"/>
    </row>
    <row r="31" spans="1:13" ht="30" customHeight="1" x14ac:dyDescent="0.25">
      <c r="A31" s="34" t="s">
        <v>340</v>
      </c>
      <c r="B31" s="3" t="s">
        <v>320</v>
      </c>
      <c r="C31" s="3" t="s">
        <v>321</v>
      </c>
      <c r="D31" s="4">
        <v>41684</v>
      </c>
      <c r="E31" s="4">
        <v>41722</v>
      </c>
      <c r="F31" s="5">
        <v>41721</v>
      </c>
      <c r="G31" s="3" t="s">
        <v>322</v>
      </c>
      <c r="H31" s="39" t="s">
        <v>12</v>
      </c>
      <c r="I31" s="3" t="s">
        <v>119</v>
      </c>
      <c r="J31" s="6"/>
      <c r="K31" s="6"/>
      <c r="L31" s="283">
        <v>1</v>
      </c>
      <c r="M31" s="93"/>
    </row>
    <row r="32" spans="1:13" ht="30" customHeight="1" x14ac:dyDescent="0.25">
      <c r="A32" s="15" t="s">
        <v>341</v>
      </c>
      <c r="B32" s="3" t="s">
        <v>342</v>
      </c>
      <c r="C32" s="3" t="s">
        <v>343</v>
      </c>
      <c r="D32" s="4">
        <v>41684</v>
      </c>
      <c r="E32" s="40">
        <v>41724</v>
      </c>
      <c r="F32" s="41">
        <v>41721</v>
      </c>
      <c r="G32" s="3" t="s">
        <v>344</v>
      </c>
      <c r="H32" s="39" t="s">
        <v>46</v>
      </c>
      <c r="I32" s="3" t="s">
        <v>116</v>
      </c>
      <c r="J32" s="6">
        <v>9.68</v>
      </c>
      <c r="K32" s="6" t="s">
        <v>212</v>
      </c>
      <c r="L32" s="283">
        <v>4</v>
      </c>
      <c r="M32" s="93"/>
    </row>
    <row r="33" spans="1:13" ht="30" customHeight="1" x14ac:dyDescent="0.25">
      <c r="A33" s="34" t="s">
        <v>345</v>
      </c>
      <c r="B33" s="3" t="s">
        <v>318</v>
      </c>
      <c r="C33" s="3" t="s">
        <v>346</v>
      </c>
      <c r="D33" s="4">
        <v>41684</v>
      </c>
      <c r="E33" s="4">
        <v>41694</v>
      </c>
      <c r="F33" s="5"/>
      <c r="G33" s="3" t="s">
        <v>347</v>
      </c>
      <c r="H33" s="39" t="s">
        <v>12</v>
      </c>
      <c r="I33" s="3" t="s">
        <v>120</v>
      </c>
      <c r="J33" s="6"/>
      <c r="K33" s="6"/>
      <c r="L33" s="283">
        <v>1.25</v>
      </c>
      <c r="M33" s="93"/>
    </row>
    <row r="34" spans="1:13" ht="30" customHeight="1" x14ac:dyDescent="0.25">
      <c r="A34" s="15" t="s">
        <v>350</v>
      </c>
      <c r="B34" s="39" t="s">
        <v>348</v>
      </c>
      <c r="C34" s="39"/>
      <c r="D34" s="40">
        <v>41684</v>
      </c>
      <c r="E34" s="40">
        <v>41724</v>
      </c>
      <c r="F34" s="41">
        <v>41721</v>
      </c>
      <c r="G34" s="39" t="s">
        <v>349</v>
      </c>
      <c r="H34" s="39" t="s">
        <v>111</v>
      </c>
      <c r="I34" s="39" t="s">
        <v>117</v>
      </c>
      <c r="J34" s="42"/>
      <c r="K34" s="42"/>
      <c r="L34" s="284">
        <v>2</v>
      </c>
      <c r="M34" s="94"/>
    </row>
    <row r="35" spans="1:13" ht="30" customHeight="1" x14ac:dyDescent="0.25">
      <c r="A35" s="34" t="s">
        <v>354</v>
      </c>
      <c r="B35" s="3" t="s">
        <v>352</v>
      </c>
      <c r="C35" s="3"/>
      <c r="D35" s="4">
        <v>41688</v>
      </c>
      <c r="E35" s="4">
        <v>41695</v>
      </c>
      <c r="F35" s="5"/>
      <c r="G35" s="3" t="s">
        <v>353</v>
      </c>
      <c r="H35" s="39" t="s">
        <v>99</v>
      </c>
      <c r="I35" s="3" t="s">
        <v>118</v>
      </c>
      <c r="J35" s="6">
        <v>0</v>
      </c>
      <c r="K35" s="6"/>
      <c r="L35" s="283">
        <v>4.5</v>
      </c>
      <c r="M35" s="93"/>
    </row>
    <row r="36" spans="1:13" ht="30" customHeight="1" x14ac:dyDescent="0.25">
      <c r="A36" s="15" t="s">
        <v>365</v>
      </c>
      <c r="B36" s="39" t="s">
        <v>366</v>
      </c>
      <c r="C36" s="39"/>
      <c r="D36" s="40">
        <v>41688</v>
      </c>
      <c r="E36" s="40">
        <v>41695</v>
      </c>
      <c r="F36" s="41"/>
      <c r="G36" s="39" t="s">
        <v>923</v>
      </c>
      <c r="H36" s="39" t="s">
        <v>111</v>
      </c>
      <c r="I36" s="39" t="s">
        <v>117</v>
      </c>
      <c r="J36" s="42"/>
      <c r="K36" s="42"/>
      <c r="L36" s="284">
        <v>1</v>
      </c>
      <c r="M36" s="94"/>
    </row>
    <row r="37" spans="1:13" ht="30" customHeight="1" x14ac:dyDescent="0.25">
      <c r="A37" s="34" t="s">
        <v>355</v>
      </c>
      <c r="B37" s="66" t="s">
        <v>351</v>
      </c>
      <c r="C37" s="66" t="s">
        <v>356</v>
      </c>
      <c r="D37" s="74">
        <v>41688</v>
      </c>
      <c r="E37" s="74"/>
      <c r="F37" s="75"/>
      <c r="G37" s="66" t="s">
        <v>924</v>
      </c>
      <c r="H37" s="71" t="s">
        <v>8</v>
      </c>
      <c r="I37" s="66" t="s">
        <v>116</v>
      </c>
      <c r="J37" s="72">
        <v>708</v>
      </c>
      <c r="K37" s="72" t="s">
        <v>212</v>
      </c>
      <c r="L37" s="287">
        <v>2</v>
      </c>
      <c r="M37" s="118"/>
    </row>
    <row r="38" spans="1:13" ht="30" customHeight="1" x14ac:dyDescent="0.25">
      <c r="A38" s="15" t="s">
        <v>367</v>
      </c>
      <c r="B38" s="58" t="s">
        <v>368</v>
      </c>
      <c r="C38" s="58"/>
      <c r="D38" s="59">
        <v>41688</v>
      </c>
      <c r="E38" s="59">
        <v>41695</v>
      </c>
      <c r="F38" s="60"/>
      <c r="G38" s="58" t="s">
        <v>412</v>
      </c>
      <c r="H38" s="58" t="s">
        <v>11</v>
      </c>
      <c r="I38" s="58" t="s">
        <v>116</v>
      </c>
      <c r="J38" s="61">
        <v>1.44</v>
      </c>
      <c r="K38" s="61" t="s">
        <v>211</v>
      </c>
      <c r="L38" s="286">
        <v>1.5</v>
      </c>
      <c r="M38" s="96"/>
    </row>
    <row r="39" spans="1:13" ht="30" customHeight="1" x14ac:dyDescent="0.25">
      <c r="A39" s="34" t="s">
        <v>357</v>
      </c>
      <c r="B39" s="3" t="s">
        <v>151</v>
      </c>
      <c r="C39" s="3" t="s">
        <v>152</v>
      </c>
      <c r="D39" s="4">
        <v>41688</v>
      </c>
      <c r="E39" s="4">
        <v>41695</v>
      </c>
      <c r="F39" s="5"/>
      <c r="G39" s="3" t="s">
        <v>416</v>
      </c>
      <c r="H39" s="39" t="s">
        <v>97</v>
      </c>
      <c r="I39" s="3" t="s">
        <v>120</v>
      </c>
      <c r="J39" s="6"/>
      <c r="K39" s="6"/>
      <c r="L39" s="283">
        <v>1.5</v>
      </c>
      <c r="M39" s="93"/>
    </row>
    <row r="40" spans="1:13" ht="30" customHeight="1" x14ac:dyDescent="0.25">
      <c r="A40" s="15" t="s">
        <v>369</v>
      </c>
      <c r="B40" s="3" t="s">
        <v>311</v>
      </c>
      <c r="C40" s="3"/>
      <c r="D40" s="4">
        <v>41688</v>
      </c>
      <c r="E40" s="4">
        <v>41725</v>
      </c>
      <c r="F40" s="5">
        <v>41722</v>
      </c>
      <c r="G40" s="3" t="s">
        <v>413</v>
      </c>
      <c r="H40" s="39" t="s">
        <v>9</v>
      </c>
      <c r="I40" s="3" t="s">
        <v>116</v>
      </c>
      <c r="J40" s="6">
        <v>15.91</v>
      </c>
      <c r="K40" s="6" t="s">
        <v>212</v>
      </c>
      <c r="L40" s="283">
        <v>2.5</v>
      </c>
      <c r="M40" s="93"/>
    </row>
    <row r="41" spans="1:13" ht="30" customHeight="1" x14ac:dyDescent="0.25">
      <c r="A41" s="34" t="s">
        <v>358</v>
      </c>
      <c r="B41" s="3" t="s">
        <v>151</v>
      </c>
      <c r="C41" s="3" t="s">
        <v>152</v>
      </c>
      <c r="D41" s="4">
        <v>41688</v>
      </c>
      <c r="E41" s="4">
        <v>41725</v>
      </c>
      <c r="F41" s="5">
        <v>41722</v>
      </c>
      <c r="G41" s="3" t="s">
        <v>417</v>
      </c>
      <c r="H41" s="39" t="s">
        <v>9</v>
      </c>
      <c r="I41" s="3" t="s">
        <v>117</v>
      </c>
      <c r="J41" s="6"/>
      <c r="K41" s="6"/>
      <c r="L41" s="283">
        <v>3.5</v>
      </c>
      <c r="M41" s="93"/>
    </row>
    <row r="42" spans="1:13" ht="30" customHeight="1" x14ac:dyDescent="0.25">
      <c r="A42" s="15" t="s">
        <v>370</v>
      </c>
      <c r="B42" s="3" t="s">
        <v>151</v>
      </c>
      <c r="C42" s="3" t="s">
        <v>152</v>
      </c>
      <c r="D42" s="4">
        <v>41688</v>
      </c>
      <c r="E42" s="4">
        <v>41695</v>
      </c>
      <c r="F42" s="5"/>
      <c r="G42" s="3" t="s">
        <v>411</v>
      </c>
      <c r="H42" s="39" t="s">
        <v>99</v>
      </c>
      <c r="I42" s="3" t="s">
        <v>120</v>
      </c>
      <c r="J42" s="6"/>
      <c r="K42" s="6"/>
      <c r="L42" s="283">
        <v>2</v>
      </c>
      <c r="M42" s="93"/>
    </row>
    <row r="43" spans="1:13" ht="30" customHeight="1" x14ac:dyDescent="0.25">
      <c r="A43" s="34" t="s">
        <v>359</v>
      </c>
      <c r="B43" s="3" t="s">
        <v>380</v>
      </c>
      <c r="C43" s="3"/>
      <c r="D43" s="4">
        <v>41688</v>
      </c>
      <c r="E43" s="4">
        <v>41695</v>
      </c>
      <c r="F43" s="5"/>
      <c r="G43" s="3" t="s">
        <v>418</v>
      </c>
      <c r="H43" s="39" t="s">
        <v>113</v>
      </c>
      <c r="I43" s="3" t="s">
        <v>116</v>
      </c>
      <c r="J43" s="6">
        <v>0</v>
      </c>
      <c r="K43" s="6"/>
      <c r="L43" s="283">
        <v>2</v>
      </c>
      <c r="M43" s="93"/>
    </row>
    <row r="44" spans="1:13" ht="30" customHeight="1" x14ac:dyDescent="0.25">
      <c r="A44" s="15" t="s">
        <v>371</v>
      </c>
      <c r="B44" s="3" t="s">
        <v>372</v>
      </c>
      <c r="C44" s="3"/>
      <c r="D44" s="4">
        <v>41684</v>
      </c>
      <c r="E44" s="4">
        <v>41694</v>
      </c>
      <c r="F44" s="5"/>
      <c r="G44" s="3" t="s">
        <v>415</v>
      </c>
      <c r="H44" s="39" t="s">
        <v>46</v>
      </c>
      <c r="I44" s="3" t="s">
        <v>116</v>
      </c>
      <c r="J44" s="6">
        <v>2.94</v>
      </c>
      <c r="K44" s="6" t="s">
        <v>212</v>
      </c>
      <c r="L44" s="283">
        <v>2</v>
      </c>
      <c r="M44" s="93"/>
    </row>
    <row r="45" spans="1:13" ht="30" customHeight="1" x14ac:dyDescent="0.25">
      <c r="A45" s="34" t="s">
        <v>360</v>
      </c>
      <c r="B45" s="3" t="s">
        <v>381</v>
      </c>
      <c r="C45" s="3"/>
      <c r="D45" s="4">
        <v>41689</v>
      </c>
      <c r="E45" s="4">
        <v>41725</v>
      </c>
      <c r="F45" s="5">
        <v>41722</v>
      </c>
      <c r="G45" s="3" t="s">
        <v>922</v>
      </c>
      <c r="H45" s="39" t="s">
        <v>9</v>
      </c>
      <c r="I45" s="3" t="s">
        <v>116</v>
      </c>
      <c r="J45" s="6">
        <v>8.86</v>
      </c>
      <c r="K45" s="6" t="s">
        <v>212</v>
      </c>
      <c r="L45" s="283">
        <v>3</v>
      </c>
      <c r="M45" s="93"/>
    </row>
    <row r="46" spans="1:13" ht="30" customHeight="1" x14ac:dyDescent="0.25">
      <c r="A46" s="15" t="s">
        <v>373</v>
      </c>
      <c r="B46" s="3" t="s">
        <v>318</v>
      </c>
      <c r="C46" s="3"/>
      <c r="D46" s="4">
        <v>41689</v>
      </c>
      <c r="E46" s="4">
        <v>41696</v>
      </c>
      <c r="F46" s="5"/>
      <c r="G46" s="3" t="s">
        <v>426</v>
      </c>
      <c r="H46" s="39" t="s">
        <v>9</v>
      </c>
      <c r="I46" s="3" t="s">
        <v>120</v>
      </c>
      <c r="J46" s="6"/>
      <c r="K46" s="6"/>
      <c r="L46" s="283">
        <v>1</v>
      </c>
      <c r="M46" s="93"/>
    </row>
    <row r="47" spans="1:13" ht="30" customHeight="1" x14ac:dyDescent="0.25">
      <c r="A47" s="34" t="s">
        <v>361</v>
      </c>
      <c r="B47" s="3" t="s">
        <v>151</v>
      </c>
      <c r="C47" s="3" t="s">
        <v>152</v>
      </c>
      <c r="D47" s="4">
        <v>45333</v>
      </c>
      <c r="E47" s="4">
        <v>41722</v>
      </c>
      <c r="F47" s="5">
        <v>41719</v>
      </c>
      <c r="G47" s="3" t="s">
        <v>419</v>
      </c>
      <c r="H47" s="39" t="s">
        <v>101</v>
      </c>
      <c r="I47" s="3" t="s">
        <v>117</v>
      </c>
      <c r="J47" s="6"/>
      <c r="K47" s="6"/>
      <c r="L47" s="283">
        <v>3</v>
      </c>
      <c r="M47" s="93">
        <v>1</v>
      </c>
    </row>
    <row r="48" spans="1:13" ht="30" customHeight="1" x14ac:dyDescent="0.25">
      <c r="A48" s="15" t="s">
        <v>374</v>
      </c>
      <c r="B48" s="3" t="s">
        <v>40</v>
      </c>
      <c r="C48" s="3"/>
      <c r="D48" s="4">
        <v>41689</v>
      </c>
      <c r="E48" s="4">
        <v>41696</v>
      </c>
      <c r="F48" s="5"/>
      <c r="G48" s="3" t="s">
        <v>1570</v>
      </c>
      <c r="H48" s="39" t="s">
        <v>101</v>
      </c>
      <c r="I48" s="3" t="s">
        <v>120</v>
      </c>
      <c r="J48" s="6"/>
      <c r="K48" s="6"/>
      <c r="L48" s="283">
        <v>1.5</v>
      </c>
      <c r="M48" s="93"/>
    </row>
    <row r="49" spans="1:13" ht="30" customHeight="1" x14ac:dyDescent="0.25">
      <c r="A49" s="34" t="s">
        <v>362</v>
      </c>
      <c r="B49" s="3" t="s">
        <v>382</v>
      </c>
      <c r="C49" s="3"/>
      <c r="D49" s="4">
        <v>41689</v>
      </c>
      <c r="E49" s="4">
        <v>41696</v>
      </c>
      <c r="F49" s="5"/>
      <c r="G49" s="3" t="s">
        <v>420</v>
      </c>
      <c r="H49" s="39" t="s">
        <v>11</v>
      </c>
      <c r="I49" s="3" t="s">
        <v>120</v>
      </c>
      <c r="J49" s="6"/>
      <c r="K49" s="6"/>
      <c r="L49" s="283">
        <v>1.5</v>
      </c>
      <c r="M49" s="93"/>
    </row>
    <row r="50" spans="1:13" ht="30" customHeight="1" x14ac:dyDescent="0.25">
      <c r="A50" s="15" t="s">
        <v>375</v>
      </c>
      <c r="B50" s="3" t="s">
        <v>376</v>
      </c>
      <c r="C50" s="3"/>
      <c r="D50" s="4">
        <v>41690</v>
      </c>
      <c r="E50" s="4">
        <v>41697</v>
      </c>
      <c r="F50" s="5"/>
      <c r="G50" s="3" t="s">
        <v>921</v>
      </c>
      <c r="H50" s="39" t="s">
        <v>108</v>
      </c>
      <c r="I50" s="3" t="s">
        <v>120</v>
      </c>
      <c r="J50" s="6"/>
      <c r="K50" s="6"/>
      <c r="L50" s="283">
        <v>1.5</v>
      </c>
      <c r="M50" s="93"/>
    </row>
    <row r="51" spans="1:13" ht="30" customHeight="1" x14ac:dyDescent="0.25">
      <c r="A51" s="34" t="s">
        <v>363</v>
      </c>
      <c r="B51" s="3" t="s">
        <v>383</v>
      </c>
      <c r="C51" s="3"/>
      <c r="D51" s="4">
        <v>41690</v>
      </c>
      <c r="E51" s="4">
        <v>41697</v>
      </c>
      <c r="F51" s="5"/>
      <c r="G51" s="3" t="s">
        <v>1535</v>
      </c>
      <c r="H51" s="39" t="s">
        <v>99</v>
      </c>
      <c r="I51" s="3" t="s">
        <v>116</v>
      </c>
      <c r="J51" s="6">
        <v>2.5</v>
      </c>
      <c r="K51" s="6" t="s">
        <v>211</v>
      </c>
      <c r="L51" s="283">
        <v>1.5</v>
      </c>
      <c r="M51" s="93"/>
    </row>
    <row r="52" spans="1:13" ht="30" customHeight="1" x14ac:dyDescent="0.25">
      <c r="A52" s="15" t="s">
        <v>377</v>
      </c>
      <c r="B52" s="3" t="s">
        <v>318</v>
      </c>
      <c r="C52" s="3"/>
      <c r="D52" s="4">
        <v>41690</v>
      </c>
      <c r="E52" s="4">
        <v>41697</v>
      </c>
      <c r="F52" s="5"/>
      <c r="G52" s="3" t="s">
        <v>1534</v>
      </c>
      <c r="H52" s="39" t="s">
        <v>11</v>
      </c>
      <c r="I52" s="3" t="s">
        <v>120</v>
      </c>
      <c r="J52" s="6"/>
      <c r="K52" s="6"/>
      <c r="L52" s="283">
        <v>2</v>
      </c>
      <c r="M52" s="93"/>
    </row>
    <row r="53" spans="1:13" ht="30" customHeight="1" x14ac:dyDescent="0.25">
      <c r="A53" s="34" t="s">
        <v>364</v>
      </c>
      <c r="B53" s="3" t="s">
        <v>384</v>
      </c>
      <c r="C53" s="3"/>
      <c r="D53" s="4">
        <v>41691</v>
      </c>
      <c r="E53" s="4">
        <v>41698</v>
      </c>
      <c r="F53" s="5"/>
      <c r="G53" s="3" t="s">
        <v>1571</v>
      </c>
      <c r="H53" s="39" t="s">
        <v>111</v>
      </c>
      <c r="I53" s="3" t="s">
        <v>120</v>
      </c>
      <c r="J53" s="6"/>
      <c r="K53" s="6"/>
      <c r="L53" s="283">
        <v>1.5</v>
      </c>
      <c r="M53" s="93"/>
    </row>
    <row r="54" spans="1:13" ht="30" customHeight="1" x14ac:dyDescent="0.25">
      <c r="A54" s="15" t="s">
        <v>378</v>
      </c>
      <c r="B54" s="66" t="s">
        <v>379</v>
      </c>
      <c r="C54" s="66"/>
      <c r="D54" s="74">
        <v>41691</v>
      </c>
      <c r="E54" s="74">
        <v>41729</v>
      </c>
      <c r="F54" s="75">
        <v>41726</v>
      </c>
      <c r="G54" s="66" t="s">
        <v>925</v>
      </c>
      <c r="H54" s="71" t="s">
        <v>46</v>
      </c>
      <c r="I54" s="66" t="s">
        <v>116</v>
      </c>
      <c r="J54" s="72">
        <v>7405.5</v>
      </c>
      <c r="K54" s="72" t="s">
        <v>212</v>
      </c>
      <c r="L54" s="287">
        <v>154.5</v>
      </c>
      <c r="M54" s="118"/>
    </row>
    <row r="55" spans="1:13" ht="30" customHeight="1" x14ac:dyDescent="0.25">
      <c r="A55" s="34" t="s">
        <v>385</v>
      </c>
      <c r="B55" s="3" t="s">
        <v>436</v>
      </c>
      <c r="C55" s="3" t="s">
        <v>443</v>
      </c>
      <c r="D55" s="4">
        <v>41694</v>
      </c>
      <c r="E55" s="4">
        <v>41731</v>
      </c>
      <c r="F55" s="5">
        <v>41728</v>
      </c>
      <c r="G55" s="3" t="s">
        <v>1533</v>
      </c>
      <c r="H55" s="39" t="s">
        <v>10</v>
      </c>
      <c r="I55" s="3" t="s">
        <v>118</v>
      </c>
      <c r="J55" s="6"/>
      <c r="K55" s="6"/>
      <c r="L55" s="283">
        <v>4.5</v>
      </c>
      <c r="M55" s="93"/>
    </row>
    <row r="56" spans="1:13" ht="30" customHeight="1" x14ac:dyDescent="0.25">
      <c r="A56" s="15" t="s">
        <v>386</v>
      </c>
      <c r="B56" s="3" t="s">
        <v>395</v>
      </c>
      <c r="C56" s="3"/>
      <c r="D56" s="4">
        <v>41694</v>
      </c>
      <c r="E56" s="4">
        <v>41731</v>
      </c>
      <c r="F56" s="5">
        <v>41728</v>
      </c>
      <c r="G56" s="3" t="s">
        <v>410</v>
      </c>
      <c r="H56" s="39" t="s">
        <v>109</v>
      </c>
      <c r="I56" s="3" t="s">
        <v>116</v>
      </c>
      <c r="J56" s="6">
        <v>16.22</v>
      </c>
      <c r="K56" s="6"/>
      <c r="L56" s="283">
        <v>4</v>
      </c>
      <c r="M56" s="93"/>
    </row>
    <row r="57" spans="1:13" ht="30" customHeight="1" x14ac:dyDescent="0.25">
      <c r="A57" s="34" t="s">
        <v>387</v>
      </c>
      <c r="B57" s="3" t="s">
        <v>305</v>
      </c>
      <c r="C57" s="3"/>
      <c r="D57" s="4">
        <v>41694</v>
      </c>
      <c r="E57" s="4">
        <v>41731</v>
      </c>
      <c r="F57" s="5">
        <v>41728</v>
      </c>
      <c r="G57" s="3" t="s">
        <v>1532</v>
      </c>
      <c r="H57" s="39" t="s">
        <v>9</v>
      </c>
      <c r="I57" s="3" t="s">
        <v>116</v>
      </c>
      <c r="J57" s="6"/>
      <c r="K57" s="6"/>
      <c r="L57" s="283">
        <v>7</v>
      </c>
      <c r="M57" s="93"/>
    </row>
    <row r="58" spans="1:13" ht="30" customHeight="1" x14ac:dyDescent="0.25">
      <c r="A58" s="15" t="s">
        <v>388</v>
      </c>
      <c r="B58" s="3" t="s">
        <v>396</v>
      </c>
      <c r="C58" s="3"/>
      <c r="D58" s="4">
        <v>41694</v>
      </c>
      <c r="E58" s="4">
        <v>41701</v>
      </c>
      <c r="F58" s="5"/>
      <c r="G58" s="3" t="s">
        <v>414</v>
      </c>
      <c r="H58" s="39" t="s">
        <v>113</v>
      </c>
      <c r="I58" s="3" t="s">
        <v>116</v>
      </c>
      <c r="J58" s="6">
        <v>1.9</v>
      </c>
      <c r="K58" s="6" t="s">
        <v>212</v>
      </c>
      <c r="L58" s="283">
        <v>1.5</v>
      </c>
      <c r="M58" s="93"/>
    </row>
    <row r="59" spans="1:13" ht="30" customHeight="1" x14ac:dyDescent="0.25">
      <c r="A59" s="34" t="s">
        <v>389</v>
      </c>
      <c r="B59" s="3" t="s">
        <v>31</v>
      </c>
      <c r="C59" s="3"/>
      <c r="D59" s="4">
        <v>41694</v>
      </c>
      <c r="E59" s="4">
        <v>41701</v>
      </c>
      <c r="F59" s="5"/>
      <c r="G59" s="3" t="s">
        <v>437</v>
      </c>
      <c r="H59" s="39" t="s">
        <v>46</v>
      </c>
      <c r="I59" s="3" t="s">
        <v>117</v>
      </c>
      <c r="J59" s="6"/>
      <c r="K59" s="6"/>
      <c r="L59" s="283">
        <v>1.25</v>
      </c>
      <c r="M59" s="93"/>
    </row>
    <row r="60" spans="1:13" ht="30" customHeight="1" x14ac:dyDescent="0.25">
      <c r="A60" s="15" t="s">
        <v>390</v>
      </c>
      <c r="B60" s="3" t="s">
        <v>397</v>
      </c>
      <c r="C60" s="3"/>
      <c r="D60" s="4">
        <v>41695</v>
      </c>
      <c r="E60" s="4">
        <v>41702</v>
      </c>
      <c r="F60" s="5"/>
      <c r="G60" s="3" t="s">
        <v>407</v>
      </c>
      <c r="H60" s="39" t="s">
        <v>111</v>
      </c>
      <c r="I60" s="3" t="s">
        <v>116</v>
      </c>
      <c r="J60" s="6">
        <v>9.68</v>
      </c>
      <c r="K60" s="6" t="s">
        <v>212</v>
      </c>
      <c r="L60" s="283">
        <v>1.25</v>
      </c>
      <c r="M60" s="93">
        <v>0.5</v>
      </c>
    </row>
    <row r="61" spans="1:13" ht="30" customHeight="1" x14ac:dyDescent="0.25">
      <c r="A61" s="34" t="s">
        <v>391</v>
      </c>
      <c r="B61" s="3" t="s">
        <v>438</v>
      </c>
      <c r="C61" s="3"/>
      <c r="D61" s="4">
        <v>41695</v>
      </c>
      <c r="E61" s="4">
        <v>41702</v>
      </c>
      <c r="F61" s="5"/>
      <c r="G61" s="3" t="s">
        <v>1531</v>
      </c>
      <c r="H61" s="39" t="s">
        <v>9</v>
      </c>
      <c r="I61" s="3" t="s">
        <v>117</v>
      </c>
      <c r="J61" s="6"/>
      <c r="K61" s="6"/>
      <c r="L61" s="283">
        <v>1.5</v>
      </c>
      <c r="M61" s="93"/>
    </row>
    <row r="62" spans="1:13" ht="30" customHeight="1" x14ac:dyDescent="0.25">
      <c r="A62" s="15" t="s">
        <v>392</v>
      </c>
      <c r="B62" s="3" t="s">
        <v>398</v>
      </c>
      <c r="C62" s="3" t="s">
        <v>408</v>
      </c>
      <c r="D62" s="4">
        <v>41695</v>
      </c>
      <c r="E62" s="4">
        <v>41702</v>
      </c>
      <c r="F62" s="5"/>
      <c r="G62" s="3" t="s">
        <v>406</v>
      </c>
      <c r="H62" s="39" t="s">
        <v>100</v>
      </c>
      <c r="I62" s="3" t="s">
        <v>116</v>
      </c>
      <c r="J62" s="6">
        <v>1.94</v>
      </c>
      <c r="K62" s="6" t="s">
        <v>212</v>
      </c>
      <c r="L62" s="283">
        <v>1.5</v>
      </c>
      <c r="M62" s="93"/>
    </row>
    <row r="63" spans="1:13" ht="30" customHeight="1" x14ac:dyDescent="0.25">
      <c r="A63" s="34" t="s">
        <v>393</v>
      </c>
      <c r="B63" s="3" t="s">
        <v>439</v>
      </c>
      <c r="C63" s="3"/>
      <c r="D63" s="4">
        <v>41695</v>
      </c>
      <c r="E63" s="4">
        <v>41702</v>
      </c>
      <c r="F63" s="5"/>
      <c r="G63" s="3" t="s">
        <v>444</v>
      </c>
      <c r="H63" s="39" t="s">
        <v>113</v>
      </c>
      <c r="I63" s="3" t="s">
        <v>120</v>
      </c>
      <c r="J63" s="6"/>
      <c r="K63" s="6"/>
      <c r="L63" s="283">
        <v>2</v>
      </c>
      <c r="M63" s="93"/>
    </row>
    <row r="64" spans="1:13" ht="30" customHeight="1" x14ac:dyDescent="0.25">
      <c r="A64" s="15" t="s">
        <v>394</v>
      </c>
      <c r="B64" s="3" t="s">
        <v>399</v>
      </c>
      <c r="C64" s="3" t="s">
        <v>409</v>
      </c>
      <c r="D64" s="4">
        <v>41695</v>
      </c>
      <c r="E64" s="4">
        <v>41702</v>
      </c>
      <c r="F64" s="5"/>
      <c r="G64" s="3" t="s">
        <v>405</v>
      </c>
      <c r="H64" s="39" t="s">
        <v>9</v>
      </c>
      <c r="I64" s="3" t="s">
        <v>116</v>
      </c>
      <c r="J64" s="6">
        <v>9.86</v>
      </c>
      <c r="K64" s="6" t="s">
        <v>212</v>
      </c>
      <c r="L64" s="283">
        <v>2</v>
      </c>
      <c r="M64" s="93"/>
    </row>
    <row r="65" spans="1:13" ht="30" customHeight="1" x14ac:dyDescent="0.25">
      <c r="A65" s="34" t="s">
        <v>421</v>
      </c>
      <c r="B65" s="3" t="s">
        <v>440</v>
      </c>
      <c r="C65" s="3"/>
      <c r="D65" s="4">
        <v>41695</v>
      </c>
      <c r="E65" s="4">
        <v>41702</v>
      </c>
      <c r="F65" s="5"/>
      <c r="G65" s="3" t="s">
        <v>445</v>
      </c>
      <c r="H65" s="39" t="s">
        <v>113</v>
      </c>
      <c r="I65" s="3" t="s">
        <v>117</v>
      </c>
      <c r="J65" s="6"/>
      <c r="K65" s="6"/>
      <c r="L65" s="283">
        <v>2</v>
      </c>
      <c r="M65" s="93"/>
    </row>
    <row r="66" spans="1:13" ht="30" customHeight="1" x14ac:dyDescent="0.25">
      <c r="A66" s="15" t="s">
        <v>422</v>
      </c>
      <c r="B66" s="3" t="s">
        <v>424</v>
      </c>
      <c r="C66" s="3"/>
      <c r="D66" s="4">
        <v>41696</v>
      </c>
      <c r="E66" s="4">
        <v>41703</v>
      </c>
      <c r="F66" s="5"/>
      <c r="G66" s="3" t="s">
        <v>425</v>
      </c>
      <c r="H66" s="39" t="s">
        <v>111</v>
      </c>
      <c r="I66" s="3" t="s">
        <v>117</v>
      </c>
      <c r="J66" s="6"/>
      <c r="K66" s="6"/>
      <c r="L66" s="283">
        <v>2</v>
      </c>
      <c r="M66" s="93"/>
    </row>
    <row r="67" spans="1:13" ht="30" customHeight="1" x14ac:dyDescent="0.25">
      <c r="A67" s="34" t="s">
        <v>423</v>
      </c>
      <c r="B67" s="3" t="s">
        <v>441</v>
      </c>
      <c r="C67" s="3"/>
      <c r="D67" s="4">
        <v>41696</v>
      </c>
      <c r="E67" s="4">
        <v>41703</v>
      </c>
      <c r="F67" s="5"/>
      <c r="G67" s="3" t="s">
        <v>446</v>
      </c>
      <c r="H67" s="39" t="s">
        <v>111</v>
      </c>
      <c r="I67" s="3" t="s">
        <v>120</v>
      </c>
      <c r="J67" s="6"/>
      <c r="K67" s="6"/>
      <c r="L67" s="283">
        <v>1.25</v>
      </c>
      <c r="M67" s="93"/>
    </row>
    <row r="68" spans="1:13" ht="30" customHeight="1" x14ac:dyDescent="0.25">
      <c r="A68" s="34" t="s">
        <v>427</v>
      </c>
      <c r="B68" s="3" t="s">
        <v>381</v>
      </c>
      <c r="C68" s="3"/>
      <c r="D68" s="4">
        <v>41696</v>
      </c>
      <c r="E68" s="4">
        <v>41725</v>
      </c>
      <c r="F68" s="5">
        <v>41728</v>
      </c>
      <c r="G68" s="3" t="s">
        <v>448</v>
      </c>
      <c r="H68" s="39" t="s">
        <v>9</v>
      </c>
      <c r="I68" s="3" t="s">
        <v>116</v>
      </c>
      <c r="J68" s="226"/>
      <c r="K68" s="226"/>
      <c r="L68" s="288"/>
      <c r="M68" s="289"/>
    </row>
    <row r="69" spans="1:13" ht="30" customHeight="1" x14ac:dyDescent="0.25">
      <c r="A69" s="34" t="s">
        <v>428</v>
      </c>
      <c r="B69" s="3" t="s">
        <v>380</v>
      </c>
      <c r="C69" s="3"/>
      <c r="D69" s="4">
        <v>41696</v>
      </c>
      <c r="E69" s="4">
        <v>41703</v>
      </c>
      <c r="F69" s="5"/>
      <c r="G69" s="3" t="s">
        <v>447</v>
      </c>
      <c r="H69" s="39" t="s">
        <v>113</v>
      </c>
      <c r="I69" s="3" t="s">
        <v>120</v>
      </c>
      <c r="J69" s="6"/>
      <c r="K69" s="6"/>
      <c r="L69" s="283">
        <v>2</v>
      </c>
      <c r="M69" s="93"/>
    </row>
    <row r="70" spans="1:13" ht="30" customHeight="1" x14ac:dyDescent="0.25">
      <c r="A70" s="15" t="s">
        <v>429</v>
      </c>
      <c r="B70" s="3" t="s">
        <v>430</v>
      </c>
      <c r="C70" s="3" t="s">
        <v>431</v>
      </c>
      <c r="D70" s="4">
        <v>41696</v>
      </c>
      <c r="E70" s="4">
        <v>41703</v>
      </c>
      <c r="F70" s="5"/>
      <c r="G70" s="3" t="s">
        <v>432</v>
      </c>
      <c r="H70" s="39" t="s">
        <v>9</v>
      </c>
      <c r="I70" s="3" t="s">
        <v>120</v>
      </c>
      <c r="J70" s="6"/>
      <c r="K70" s="6"/>
      <c r="L70" s="283">
        <v>1.25</v>
      </c>
      <c r="M70" s="93"/>
    </row>
    <row r="71" spans="1:13" ht="30" customHeight="1" x14ac:dyDescent="0.25">
      <c r="A71" s="15" t="s">
        <v>433</v>
      </c>
      <c r="B71" s="3" t="s">
        <v>442</v>
      </c>
      <c r="C71" s="3"/>
      <c r="D71" s="4">
        <v>41697</v>
      </c>
      <c r="E71" s="4">
        <v>41736</v>
      </c>
      <c r="F71" s="5">
        <v>41733</v>
      </c>
      <c r="G71" s="3" t="s">
        <v>1550</v>
      </c>
      <c r="H71" s="39" t="s">
        <v>99</v>
      </c>
      <c r="I71" s="3" t="s">
        <v>118</v>
      </c>
      <c r="J71" s="6"/>
      <c r="K71" s="6"/>
      <c r="L71" s="283">
        <v>3</v>
      </c>
      <c r="M71" s="93"/>
    </row>
    <row r="72" spans="1:13" ht="30" customHeight="1" x14ac:dyDescent="0.25">
      <c r="A72" s="15" t="s">
        <v>434</v>
      </c>
      <c r="B72" s="3" t="s">
        <v>435</v>
      </c>
      <c r="C72" s="3"/>
      <c r="D72" s="4">
        <v>41697</v>
      </c>
      <c r="E72" s="4">
        <v>41736</v>
      </c>
      <c r="F72" s="5">
        <v>41733</v>
      </c>
      <c r="G72" s="3" t="s">
        <v>1530</v>
      </c>
      <c r="H72" s="39" t="s">
        <v>101</v>
      </c>
      <c r="I72" s="3" t="s">
        <v>118</v>
      </c>
      <c r="J72" s="6">
        <v>41.9</v>
      </c>
      <c r="K72" s="6" t="s">
        <v>211</v>
      </c>
      <c r="L72" s="283">
        <v>2</v>
      </c>
      <c r="M72" s="93">
        <v>4</v>
      </c>
    </row>
    <row r="73" spans="1:13" ht="30" customHeight="1" x14ac:dyDescent="0.25">
      <c r="A73" s="34" t="s">
        <v>449</v>
      </c>
      <c r="B73" s="3" t="s">
        <v>450</v>
      </c>
      <c r="C73" s="3"/>
      <c r="D73" s="4">
        <v>41698</v>
      </c>
      <c r="E73" s="4">
        <v>41736</v>
      </c>
      <c r="F73" s="5">
        <v>41733</v>
      </c>
      <c r="G73" s="3" t="s">
        <v>1529</v>
      </c>
      <c r="H73" s="39" t="s">
        <v>113</v>
      </c>
      <c r="I73" s="3" t="s">
        <v>120</v>
      </c>
      <c r="J73" s="6"/>
      <c r="K73" s="6"/>
      <c r="L73" s="283">
        <v>8.5</v>
      </c>
      <c r="M73" s="93"/>
    </row>
    <row r="74" spans="1:13" ht="30" customHeight="1" x14ac:dyDescent="0.25">
      <c r="A74" s="15" t="s">
        <v>545</v>
      </c>
      <c r="B74" s="3" t="s">
        <v>544</v>
      </c>
      <c r="C74" s="3"/>
      <c r="D74" s="4">
        <v>41698</v>
      </c>
      <c r="E74" s="4">
        <v>41705</v>
      </c>
      <c r="F74" s="5"/>
      <c r="G74" s="3" t="s">
        <v>920</v>
      </c>
      <c r="H74" s="39" t="s">
        <v>10</v>
      </c>
      <c r="I74" s="3" t="s">
        <v>116</v>
      </c>
      <c r="J74" s="6">
        <v>3.05</v>
      </c>
      <c r="K74" s="6" t="s">
        <v>211</v>
      </c>
      <c r="L74" s="283">
        <v>1.25</v>
      </c>
      <c r="M74" s="93"/>
    </row>
    <row r="75" spans="1:13" ht="30" customHeight="1" x14ac:dyDescent="0.25">
      <c r="A75" s="34" t="s">
        <v>451</v>
      </c>
      <c r="B75" s="3" t="s">
        <v>452</v>
      </c>
      <c r="C75" s="3"/>
      <c r="D75" s="4">
        <v>41698</v>
      </c>
      <c r="E75" s="4">
        <v>41736</v>
      </c>
      <c r="F75" s="5">
        <v>41733</v>
      </c>
      <c r="G75" s="3" t="s">
        <v>453</v>
      </c>
      <c r="H75" s="39" t="s">
        <v>113</v>
      </c>
      <c r="I75" s="3" t="s">
        <v>116</v>
      </c>
      <c r="J75" s="6">
        <v>6.57</v>
      </c>
      <c r="K75" s="6" t="s">
        <v>211</v>
      </c>
      <c r="L75" s="283">
        <v>2</v>
      </c>
      <c r="M75" s="93"/>
    </row>
    <row r="76" spans="1:13" ht="30" customHeight="1" x14ac:dyDescent="0.25">
      <c r="A76" s="65" t="s">
        <v>543</v>
      </c>
      <c r="B76" s="67" t="s">
        <v>468</v>
      </c>
      <c r="C76" s="67"/>
      <c r="D76" s="68">
        <v>41697</v>
      </c>
      <c r="E76" s="68">
        <v>41704</v>
      </c>
      <c r="F76" s="69"/>
      <c r="G76" s="67" t="s">
        <v>1528</v>
      </c>
      <c r="H76" s="39" t="s">
        <v>46</v>
      </c>
      <c r="I76" s="67" t="s">
        <v>117</v>
      </c>
      <c r="J76" s="70"/>
      <c r="K76" s="70"/>
      <c r="L76" s="285">
        <v>2.5</v>
      </c>
      <c r="M76" s="95"/>
    </row>
    <row r="77" spans="1:13" ht="30" customHeight="1" x14ac:dyDescent="0.25">
      <c r="A77" s="15" t="s">
        <v>472</v>
      </c>
      <c r="B77" s="3" t="s">
        <v>473</v>
      </c>
      <c r="C77" s="3"/>
      <c r="D77" s="4">
        <v>41698</v>
      </c>
      <c r="E77" s="4">
        <v>41736</v>
      </c>
      <c r="F77" s="5">
        <v>41733</v>
      </c>
      <c r="G77" s="3" t="s">
        <v>628</v>
      </c>
      <c r="H77" s="39" t="s">
        <v>111</v>
      </c>
      <c r="I77" s="3" t="s">
        <v>120</v>
      </c>
      <c r="J77" s="6"/>
      <c r="K77" s="6"/>
      <c r="L77" s="283">
        <v>1.75</v>
      </c>
      <c r="M77" s="93"/>
    </row>
    <row r="78" spans="1:13" ht="15" customHeight="1" x14ac:dyDescent="0.25">
      <c r="A78" s="49"/>
      <c r="B78" s="50"/>
      <c r="C78" s="50"/>
      <c r="D78" s="51"/>
      <c r="E78" s="51"/>
      <c r="F78" s="52"/>
      <c r="G78" s="50"/>
      <c r="H78" s="53"/>
      <c r="I78" s="50"/>
      <c r="J78" s="54"/>
      <c r="K78" s="54"/>
      <c r="L78" s="54"/>
      <c r="M78" s="50"/>
    </row>
    <row r="79" spans="1:13" ht="30" customHeight="1" x14ac:dyDescent="0.25">
      <c r="A79" s="35"/>
      <c r="B79" s="21"/>
      <c r="C79" s="21"/>
      <c r="D79" s="37"/>
      <c r="E79" s="37"/>
      <c r="F79" s="38"/>
      <c r="G79" s="21"/>
      <c r="H79" s="1"/>
      <c r="I79" s="21"/>
      <c r="J79" s="22">
        <f>SUM(J3:J77)</f>
        <v>9237.6699999999983</v>
      </c>
      <c r="L79" s="2">
        <f>SUM(L3:L77)*26</f>
        <v>10796.5</v>
      </c>
      <c r="M79" s="2">
        <f>SUM(M3:M77)*26</f>
        <v>162.5</v>
      </c>
    </row>
    <row r="80" spans="1:13" ht="15" customHeight="1" x14ac:dyDescent="0.25">
      <c r="A80" s="36"/>
      <c r="B80" s="1"/>
      <c r="C80" s="21"/>
      <c r="D80" s="37"/>
      <c r="E80" s="37"/>
      <c r="F80" s="38"/>
      <c r="G80" s="21"/>
      <c r="H80" s="1"/>
      <c r="I80" s="21"/>
      <c r="J80" s="22"/>
      <c r="L80" s="2"/>
      <c r="M80" s="1"/>
    </row>
    <row r="81" spans="1:13" ht="15" customHeight="1" x14ac:dyDescent="0.25">
      <c r="A81" s="36"/>
      <c r="B81" s="21"/>
      <c r="C81" s="21"/>
      <c r="D81" s="37"/>
      <c r="E81" s="37"/>
      <c r="F81" s="38"/>
      <c r="G81" s="21"/>
      <c r="H81" s="1"/>
      <c r="I81" s="21"/>
      <c r="J81" s="22"/>
      <c r="L81" s="2"/>
      <c r="M81" s="1"/>
    </row>
    <row r="82" spans="1:13" ht="30" customHeight="1" x14ac:dyDescent="0.25">
      <c r="A82" s="106" t="s">
        <v>68</v>
      </c>
      <c r="B82" s="37"/>
      <c r="C82" s="37"/>
      <c r="D82" s="38"/>
      <c r="E82" s="21"/>
      <c r="F82" s="56"/>
      <c r="G82" s="21"/>
      <c r="H82" s="22"/>
      <c r="I82" s="22"/>
      <c r="J82" s="1"/>
      <c r="K82" s="90"/>
      <c r="L82" s="276"/>
      <c r="M82" s="57"/>
    </row>
    <row r="83" spans="1:13" ht="30" customHeight="1" x14ac:dyDescent="0.25">
      <c r="A83" s="107" t="s">
        <v>876</v>
      </c>
      <c r="B83" s="3" t="s">
        <v>65</v>
      </c>
      <c r="C83" s="37"/>
      <c r="D83" s="38"/>
      <c r="E83" s="21"/>
      <c r="F83" s="56"/>
      <c r="G83" s="21"/>
      <c r="H83" s="22"/>
      <c r="I83" s="22"/>
      <c r="J83" s="1"/>
      <c r="K83" s="90"/>
      <c r="L83" s="276"/>
      <c r="M83" s="57"/>
    </row>
    <row r="84" spans="1:13" ht="30" customHeight="1" x14ac:dyDescent="0.25">
      <c r="A84" s="108" t="s">
        <v>877</v>
      </c>
      <c r="B84" s="43" t="s">
        <v>67</v>
      </c>
      <c r="C84" s="37"/>
      <c r="D84" s="38"/>
      <c r="E84" s="21"/>
      <c r="F84" s="56"/>
      <c r="G84" s="21"/>
      <c r="H84" s="22"/>
      <c r="I84" s="22"/>
      <c r="J84" s="1"/>
      <c r="K84" s="90"/>
      <c r="L84" s="276"/>
      <c r="M84" s="57"/>
    </row>
    <row r="85" spans="1:13" ht="30" customHeight="1" x14ac:dyDescent="0.25">
      <c r="A85" s="219" t="s">
        <v>589</v>
      </c>
      <c r="B85" s="220" t="s">
        <v>66</v>
      </c>
      <c r="C85" s="151"/>
      <c r="D85" s="152"/>
      <c r="E85" s="154"/>
      <c r="F85" s="221"/>
      <c r="G85" s="154"/>
      <c r="H85" s="155"/>
      <c r="I85" s="155"/>
      <c r="J85" s="153"/>
      <c r="K85" s="156"/>
      <c r="L85" s="277"/>
      <c r="M85" s="158"/>
    </row>
    <row r="86" spans="1:13" ht="30" customHeight="1" x14ac:dyDescent="0.25">
      <c r="A86" s="292" t="s">
        <v>1237</v>
      </c>
      <c r="B86" s="193" t="s">
        <v>700</v>
      </c>
      <c r="C86" s="222"/>
      <c r="D86" s="222"/>
      <c r="E86" s="222"/>
      <c r="F86" s="223"/>
      <c r="G86" s="222"/>
      <c r="H86" s="222"/>
      <c r="I86" s="222"/>
      <c r="J86" s="222"/>
      <c r="K86" s="222"/>
      <c r="L86" s="275"/>
      <c r="M86" s="222"/>
    </row>
    <row r="87" spans="1:13" x14ac:dyDescent="0.25">
      <c r="A87" s="244"/>
      <c r="B87" s="115"/>
      <c r="C87" s="115"/>
      <c r="D87" s="115"/>
      <c r="E87" s="115"/>
      <c r="F87" s="115"/>
      <c r="G87" s="115"/>
      <c r="H87" s="115"/>
      <c r="I87" s="115"/>
      <c r="J87" s="115"/>
      <c r="K87" s="169"/>
      <c r="L87" s="279"/>
      <c r="M87" s="115"/>
    </row>
    <row r="88" spans="1:13" x14ac:dyDescent="0.25">
      <c r="A88" s="244"/>
      <c r="K88" s="76"/>
    </row>
    <row r="89" spans="1:13" x14ac:dyDescent="0.25">
      <c r="A89" s="115"/>
      <c r="K89" s="76"/>
    </row>
    <row r="90" spans="1:13" x14ac:dyDescent="0.25">
      <c r="K90" s="76"/>
    </row>
    <row r="91" spans="1:13" x14ac:dyDescent="0.25">
      <c r="K91" s="76"/>
    </row>
    <row r="92" spans="1:13" x14ac:dyDescent="0.25">
      <c r="K92" s="76"/>
    </row>
    <row r="93" spans="1:13" x14ac:dyDescent="0.25">
      <c r="K93" s="76"/>
    </row>
    <row r="94" spans="1:13" x14ac:dyDescent="0.25">
      <c r="K94" s="76"/>
    </row>
    <row r="95" spans="1:13" x14ac:dyDescent="0.25">
      <c r="K95" s="76"/>
    </row>
    <row r="96" spans="1:13" x14ac:dyDescent="0.25">
      <c r="K96" s="76"/>
    </row>
    <row r="97" spans="11:11" x14ac:dyDescent="0.25">
      <c r="K97" s="76"/>
    </row>
    <row r="98" spans="11:11" x14ac:dyDescent="0.25">
      <c r="K98" s="76"/>
    </row>
    <row r="99" spans="11:11" x14ac:dyDescent="0.25">
      <c r="K99" s="76"/>
    </row>
    <row r="100" spans="11:11" x14ac:dyDescent="0.25">
      <c r="K100" s="76"/>
    </row>
    <row r="101" spans="11:11" x14ac:dyDescent="0.25">
      <c r="K101" s="76"/>
    </row>
    <row r="102" spans="11:11" x14ac:dyDescent="0.25">
      <c r="K102" s="76"/>
    </row>
    <row r="103" spans="11:11" x14ac:dyDescent="0.25">
      <c r="K103" s="76"/>
    </row>
    <row r="104" spans="11:11" x14ac:dyDescent="0.25">
      <c r="K104" s="76"/>
    </row>
    <row r="105" spans="11:11" x14ac:dyDescent="0.25">
      <c r="K105" s="76"/>
    </row>
    <row r="106" spans="11:11" x14ac:dyDescent="0.25">
      <c r="K106" s="76"/>
    </row>
    <row r="107" spans="11:11" x14ac:dyDescent="0.25">
      <c r="K107" s="76"/>
    </row>
    <row r="108" spans="11:11" x14ac:dyDescent="0.25">
      <c r="K108" s="76"/>
    </row>
  </sheetData>
  <sheetProtection algorithmName="SHA-512" hashValue="MveCm6Gf3+BN7g1md8C66Bz/S+6FBPPuPm9CaNEE5qbyL1LiD+LHGDuhnOdziBYiu/qy7KX4oKopz3SNYUy0DQ==" saltValue="wQsr857IKbQQKIXni4gNWQ==" spinCount="100000" sheet="1" selectLockedCells="1" selectUnlockedCells="1"/>
  <autoFilter ref="A2:M77">
    <sortState ref="A3:N89">
      <sortCondition ref="A3"/>
    </sortState>
  </autoFilter>
  <sortState ref="A3:N108">
    <sortCondition ref="E1"/>
  </sortState>
  <dataValidations count="3">
    <dataValidation type="list" allowBlank="1" showErrorMessage="1" sqref="I2">
      <formula1>$I$30:$I$75</formula1>
    </dataValidation>
    <dataValidation type="textLength" allowBlank="1" showInputMessage="1" showErrorMessage="1" error="This cell is limited to 95 characters.  Please revise your entry.  Thank you." sqref="G3:G77">
      <formula1>1</formula1>
      <formula2>95</formula2>
    </dataValidation>
    <dataValidation type="list" allowBlank="1" showInputMessage="1" showErrorMessage="1" sqref="F82:G85 H3:I77 K3:K77">
      <formula1>#REF!</formula1>
    </dataValidation>
  </dataValidations>
  <pageMargins left="0.7" right="0.7" top="0.75" bottom="0.75" header="0.3" footer="0.3"/>
  <pageSetup scale="5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1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1" sqref="N1:N1048576"/>
    </sheetView>
  </sheetViews>
  <sheetFormatPr defaultRowHeight="15" x14ac:dyDescent="0.25"/>
  <cols>
    <col min="1" max="1" width="12.7109375" style="131" customWidth="1"/>
    <col min="2" max="2" width="16.42578125" style="86" customWidth="1"/>
    <col min="3" max="3" width="13.42578125" customWidth="1"/>
    <col min="4" max="4" width="13.28515625" customWidth="1"/>
    <col min="5" max="5" width="14" style="77" customWidth="1"/>
    <col min="6" max="6" width="9.7109375" style="77" bestFit="1" customWidth="1"/>
    <col min="7" max="7" width="27.85546875" customWidth="1"/>
    <col min="8" max="8" width="11.28515625" customWidth="1"/>
    <col min="9" max="9" width="12.7109375" customWidth="1"/>
    <col min="12" max="12" width="15.85546875" style="100" customWidth="1"/>
    <col min="13" max="13" width="11.140625" style="274" customWidth="1"/>
  </cols>
  <sheetData>
    <row r="1" spans="1:13" ht="33.75" x14ac:dyDescent="0.25">
      <c r="A1" s="121" t="s">
        <v>16</v>
      </c>
      <c r="B1" s="17"/>
      <c r="C1" s="17"/>
      <c r="D1" s="18"/>
      <c r="E1" s="18"/>
      <c r="F1" s="19"/>
      <c r="G1" s="20"/>
      <c r="H1" s="1"/>
      <c r="I1" s="21"/>
      <c r="J1" s="22"/>
      <c r="K1" s="22"/>
      <c r="L1" s="90"/>
      <c r="M1" s="2"/>
    </row>
    <row r="2" spans="1:13" ht="30" x14ac:dyDescent="0.25">
      <c r="A2" s="122" t="s">
        <v>0</v>
      </c>
      <c r="B2" s="26" t="s">
        <v>2</v>
      </c>
      <c r="C2" s="26" t="s">
        <v>1</v>
      </c>
      <c r="D2" s="27" t="s">
        <v>540</v>
      </c>
      <c r="E2" s="27" t="s">
        <v>541</v>
      </c>
      <c r="F2" s="27" t="s">
        <v>15</v>
      </c>
      <c r="G2" s="26" t="s">
        <v>542</v>
      </c>
      <c r="H2" s="26" t="s">
        <v>95</v>
      </c>
      <c r="I2" s="26" t="s">
        <v>6</v>
      </c>
      <c r="J2" s="28" t="s">
        <v>7</v>
      </c>
      <c r="K2" s="28" t="s">
        <v>69</v>
      </c>
      <c r="L2" s="91" t="s">
        <v>70</v>
      </c>
      <c r="M2" s="28" t="s">
        <v>71</v>
      </c>
    </row>
    <row r="3" spans="1:13" ht="30" customHeight="1" x14ac:dyDescent="0.25">
      <c r="A3" s="196">
        <v>5318</v>
      </c>
      <c r="B3" s="3" t="s">
        <v>546</v>
      </c>
      <c r="C3" s="4"/>
      <c r="D3" s="4">
        <v>41718</v>
      </c>
      <c r="E3" s="5">
        <v>41757</v>
      </c>
      <c r="F3" s="4">
        <v>41752</v>
      </c>
      <c r="G3" s="39" t="s">
        <v>556</v>
      </c>
      <c r="H3" s="3" t="s">
        <v>106</v>
      </c>
      <c r="I3" s="6" t="s">
        <v>118</v>
      </c>
      <c r="J3" s="6">
        <v>34.799999999999997</v>
      </c>
      <c r="K3" s="3" t="s">
        <v>211</v>
      </c>
      <c r="L3" s="93">
        <v>5</v>
      </c>
      <c r="M3" s="308"/>
    </row>
    <row r="4" spans="1:13" ht="30" customHeight="1" x14ac:dyDescent="0.25">
      <c r="A4" s="197">
        <v>5257</v>
      </c>
      <c r="B4" s="3" t="s">
        <v>208</v>
      </c>
      <c r="C4" s="79"/>
      <c r="D4" s="4">
        <v>41702</v>
      </c>
      <c r="E4" s="4">
        <v>41739</v>
      </c>
      <c r="F4" s="4">
        <v>41736</v>
      </c>
      <c r="G4" s="3" t="s">
        <v>919</v>
      </c>
      <c r="H4" s="3" t="s">
        <v>105</v>
      </c>
      <c r="I4" s="3" t="s">
        <v>116</v>
      </c>
      <c r="J4" s="6">
        <v>2.82</v>
      </c>
      <c r="K4" s="6" t="s">
        <v>211</v>
      </c>
      <c r="L4" s="93">
        <v>3</v>
      </c>
      <c r="M4" s="305"/>
    </row>
    <row r="5" spans="1:13" ht="30" customHeight="1" x14ac:dyDescent="0.25">
      <c r="A5" s="196">
        <v>5274</v>
      </c>
      <c r="B5" s="3" t="s">
        <v>464</v>
      </c>
      <c r="C5" s="3"/>
      <c r="D5" s="4">
        <v>41704</v>
      </c>
      <c r="E5" s="68">
        <v>41772</v>
      </c>
      <c r="F5" s="5">
        <v>41769</v>
      </c>
      <c r="G5" s="3" t="s">
        <v>521</v>
      </c>
      <c r="H5" s="39" t="s">
        <v>105</v>
      </c>
      <c r="I5" s="3" t="s">
        <v>118</v>
      </c>
      <c r="J5" s="6"/>
      <c r="K5" s="6"/>
      <c r="L5" s="93">
        <v>4</v>
      </c>
      <c r="M5" s="283"/>
    </row>
    <row r="6" spans="1:13" ht="30" customHeight="1" x14ac:dyDescent="0.25">
      <c r="A6" s="124">
        <v>5309</v>
      </c>
      <c r="B6" s="3" t="s">
        <v>528</v>
      </c>
      <c r="C6" s="3" t="s">
        <v>698</v>
      </c>
      <c r="D6" s="4">
        <v>45365</v>
      </c>
      <c r="E6" s="4">
        <v>41747</v>
      </c>
      <c r="F6" s="5">
        <v>41747</v>
      </c>
      <c r="G6" s="3" t="s">
        <v>1554</v>
      </c>
      <c r="H6" s="39" t="s">
        <v>105</v>
      </c>
      <c r="I6" s="3" t="s">
        <v>116</v>
      </c>
      <c r="J6" s="6"/>
      <c r="K6" s="6"/>
      <c r="L6" s="93">
        <v>4</v>
      </c>
      <c r="M6" s="283"/>
    </row>
    <row r="7" spans="1:13" ht="30" customHeight="1" x14ac:dyDescent="0.25">
      <c r="A7" s="124">
        <v>5303</v>
      </c>
      <c r="B7" s="3" t="s">
        <v>524</v>
      </c>
      <c r="C7" s="3" t="s">
        <v>529</v>
      </c>
      <c r="D7" s="4">
        <v>41711</v>
      </c>
      <c r="E7" s="4">
        <v>41718</v>
      </c>
      <c r="F7" s="5"/>
      <c r="G7" s="3" t="s">
        <v>530</v>
      </c>
      <c r="H7" s="39" t="s">
        <v>114</v>
      </c>
      <c r="I7" s="3" t="s">
        <v>120</v>
      </c>
      <c r="J7" s="6"/>
      <c r="K7" s="6"/>
      <c r="L7" s="93">
        <v>1.5</v>
      </c>
      <c r="M7" s="283"/>
    </row>
    <row r="8" spans="1:13" ht="30" customHeight="1" x14ac:dyDescent="0.25">
      <c r="A8" s="196">
        <v>5256</v>
      </c>
      <c r="B8" s="3" t="s">
        <v>474</v>
      </c>
      <c r="C8" s="81" t="s">
        <v>514</v>
      </c>
      <c r="D8" s="4">
        <v>41701</v>
      </c>
      <c r="E8" s="4">
        <v>41705</v>
      </c>
      <c r="F8" s="78"/>
      <c r="G8" s="3" t="s">
        <v>515</v>
      </c>
      <c r="H8" s="3" t="s">
        <v>113</v>
      </c>
      <c r="I8" s="3" t="s">
        <v>116</v>
      </c>
      <c r="J8" s="6">
        <v>22.86</v>
      </c>
      <c r="K8" s="6" t="s">
        <v>211</v>
      </c>
      <c r="L8" s="93">
        <v>2</v>
      </c>
      <c r="M8" s="305"/>
    </row>
    <row r="9" spans="1:13" ht="30" customHeight="1" x14ac:dyDescent="0.25">
      <c r="A9" s="196">
        <v>5267</v>
      </c>
      <c r="B9" s="3" t="s">
        <v>439</v>
      </c>
      <c r="C9" s="3"/>
      <c r="D9" s="4">
        <v>41702</v>
      </c>
      <c r="E9" s="59">
        <v>41709</v>
      </c>
      <c r="F9" s="5"/>
      <c r="G9" s="3" t="s">
        <v>518</v>
      </c>
      <c r="H9" s="39" t="s">
        <v>113</v>
      </c>
      <c r="I9" s="3" t="s">
        <v>116</v>
      </c>
      <c r="J9" s="6">
        <v>0</v>
      </c>
      <c r="K9" s="6"/>
      <c r="L9" s="93">
        <v>2</v>
      </c>
      <c r="M9" s="283"/>
    </row>
    <row r="10" spans="1:13" ht="30" customHeight="1" x14ac:dyDescent="0.25">
      <c r="A10" s="197">
        <v>5276</v>
      </c>
      <c r="B10" s="3" t="s">
        <v>396</v>
      </c>
      <c r="C10" s="3"/>
      <c r="D10" s="4">
        <v>41704</v>
      </c>
      <c r="E10" s="68">
        <v>41711</v>
      </c>
      <c r="F10" s="5"/>
      <c r="G10" s="3" t="s">
        <v>915</v>
      </c>
      <c r="H10" s="39" t="s">
        <v>113</v>
      </c>
      <c r="I10" s="3" t="s">
        <v>117</v>
      </c>
      <c r="J10" s="6"/>
      <c r="K10" s="6"/>
      <c r="L10" s="93">
        <v>2</v>
      </c>
      <c r="M10" s="283"/>
    </row>
    <row r="11" spans="1:13" ht="30" customHeight="1" x14ac:dyDescent="0.25">
      <c r="A11" s="196">
        <v>5278</v>
      </c>
      <c r="B11" s="3" t="s">
        <v>147</v>
      </c>
      <c r="C11" s="3" t="s">
        <v>685</v>
      </c>
      <c r="D11" s="4">
        <v>41705</v>
      </c>
      <c r="E11" s="4">
        <v>41743</v>
      </c>
      <c r="F11" s="5">
        <v>41740</v>
      </c>
      <c r="G11" s="3" t="s">
        <v>523</v>
      </c>
      <c r="H11" s="39" t="s">
        <v>113</v>
      </c>
      <c r="I11" s="3" t="s">
        <v>116</v>
      </c>
      <c r="J11" s="6">
        <v>10.039999999999999</v>
      </c>
      <c r="K11" s="6" t="s">
        <v>211</v>
      </c>
      <c r="L11" s="93">
        <v>4</v>
      </c>
      <c r="M11" s="283"/>
    </row>
    <row r="12" spans="1:13" ht="30" customHeight="1" x14ac:dyDescent="0.25">
      <c r="A12" s="202">
        <v>5282</v>
      </c>
      <c r="B12" s="82" t="s">
        <v>479</v>
      </c>
      <c r="C12" s="82" t="s">
        <v>480</v>
      </c>
      <c r="D12" s="83">
        <v>41708</v>
      </c>
      <c r="E12" s="83">
        <v>41715</v>
      </c>
      <c r="F12" s="84"/>
      <c r="G12" s="82" t="s">
        <v>481</v>
      </c>
      <c r="H12" s="82" t="s">
        <v>113</v>
      </c>
      <c r="I12" s="82" t="s">
        <v>120</v>
      </c>
      <c r="J12" s="85"/>
      <c r="K12" s="85"/>
      <c r="L12" s="97">
        <v>3</v>
      </c>
      <c r="M12" s="306"/>
    </row>
    <row r="13" spans="1:13" ht="30" customHeight="1" x14ac:dyDescent="0.25">
      <c r="A13" s="200">
        <v>5289</v>
      </c>
      <c r="B13" s="82" t="s">
        <v>493</v>
      </c>
      <c r="C13" s="82"/>
      <c r="D13" s="83">
        <v>41709</v>
      </c>
      <c r="E13" s="83">
        <v>41716</v>
      </c>
      <c r="F13" s="84"/>
      <c r="G13" s="82" t="s">
        <v>494</v>
      </c>
      <c r="H13" s="82" t="s">
        <v>113</v>
      </c>
      <c r="I13" s="82" t="s">
        <v>117</v>
      </c>
      <c r="J13" s="85"/>
      <c r="K13" s="85"/>
      <c r="L13" s="97">
        <v>1.5</v>
      </c>
      <c r="M13" s="306"/>
    </row>
    <row r="14" spans="1:13" ht="30" customHeight="1" x14ac:dyDescent="0.25">
      <c r="A14" s="197">
        <v>5316</v>
      </c>
      <c r="B14" s="136" t="s">
        <v>539</v>
      </c>
      <c r="C14" s="136" t="s">
        <v>734</v>
      </c>
      <c r="D14" s="137">
        <v>41716</v>
      </c>
      <c r="E14" s="137">
        <v>41753</v>
      </c>
      <c r="F14" s="138">
        <v>41750</v>
      </c>
      <c r="G14" s="136" t="s">
        <v>1558</v>
      </c>
      <c r="H14" s="139" t="s">
        <v>113</v>
      </c>
      <c r="I14" s="136" t="s">
        <v>120</v>
      </c>
      <c r="J14" s="140"/>
      <c r="K14" s="140"/>
      <c r="L14" s="141">
        <v>4</v>
      </c>
      <c r="M14" s="307"/>
    </row>
    <row r="15" spans="1:13" ht="30" customHeight="1" x14ac:dyDescent="0.25">
      <c r="A15" s="196">
        <v>5336</v>
      </c>
      <c r="B15" s="89" t="s">
        <v>567</v>
      </c>
      <c r="C15" s="3"/>
      <c r="D15" s="4">
        <v>41723</v>
      </c>
      <c r="E15" s="4">
        <v>41730</v>
      </c>
      <c r="F15" s="5"/>
      <c r="G15" s="3" t="s">
        <v>568</v>
      </c>
      <c r="H15" s="39" t="s">
        <v>113</v>
      </c>
      <c r="I15" s="3" t="s">
        <v>117</v>
      </c>
      <c r="J15" s="6"/>
      <c r="K15" s="6"/>
      <c r="L15" s="93">
        <v>3</v>
      </c>
      <c r="M15" s="283"/>
    </row>
    <row r="16" spans="1:13" ht="30" customHeight="1" x14ac:dyDescent="0.25">
      <c r="A16" s="197">
        <v>5345</v>
      </c>
      <c r="B16" s="89" t="s">
        <v>578</v>
      </c>
      <c r="C16" s="3"/>
      <c r="D16" s="4">
        <v>41726</v>
      </c>
      <c r="E16" s="4">
        <v>41733</v>
      </c>
      <c r="F16" s="5"/>
      <c r="G16" s="3" t="s">
        <v>579</v>
      </c>
      <c r="H16" s="39" t="s">
        <v>113</v>
      </c>
      <c r="I16" s="3" t="s">
        <v>116</v>
      </c>
      <c r="J16" s="6">
        <v>10.039999999999999</v>
      </c>
      <c r="K16" s="6" t="s">
        <v>212</v>
      </c>
      <c r="L16" s="93">
        <v>3</v>
      </c>
      <c r="M16" s="283"/>
    </row>
    <row r="17" spans="1:13" ht="30" customHeight="1" x14ac:dyDescent="0.25">
      <c r="A17" s="197">
        <v>5265</v>
      </c>
      <c r="B17" s="3" t="s">
        <v>470</v>
      </c>
      <c r="C17" s="4"/>
      <c r="D17" s="4">
        <v>41703</v>
      </c>
      <c r="E17" s="4">
        <v>41710</v>
      </c>
      <c r="F17" s="5"/>
      <c r="G17" s="3" t="s">
        <v>916</v>
      </c>
      <c r="H17" s="39" t="s">
        <v>46</v>
      </c>
      <c r="I17" s="3" t="s">
        <v>117</v>
      </c>
      <c r="J17" s="6"/>
      <c r="K17" s="6"/>
      <c r="L17" s="93">
        <v>2</v>
      </c>
      <c r="M17" s="283"/>
    </row>
    <row r="18" spans="1:13" ht="30" customHeight="1" x14ac:dyDescent="0.25">
      <c r="A18" s="123">
        <v>5312</v>
      </c>
      <c r="B18" s="3" t="s">
        <v>536</v>
      </c>
      <c r="C18" s="3"/>
      <c r="D18" s="4">
        <v>41715</v>
      </c>
      <c r="E18" s="4">
        <v>41752</v>
      </c>
      <c r="F18" s="5">
        <v>41749</v>
      </c>
      <c r="G18" s="3" t="s">
        <v>1559</v>
      </c>
      <c r="H18" s="39" t="s">
        <v>14</v>
      </c>
      <c r="I18" s="3" t="s">
        <v>116</v>
      </c>
      <c r="J18" s="6">
        <v>0</v>
      </c>
      <c r="K18" s="6"/>
      <c r="L18" s="93">
        <v>5</v>
      </c>
      <c r="M18" s="283"/>
    </row>
    <row r="19" spans="1:13" ht="30" customHeight="1" x14ac:dyDescent="0.25">
      <c r="A19" s="197">
        <v>5329</v>
      </c>
      <c r="B19" s="133" t="s">
        <v>550</v>
      </c>
      <c r="C19" s="39"/>
      <c r="D19" s="40">
        <v>41719</v>
      </c>
      <c r="E19" s="40">
        <v>41726</v>
      </c>
      <c r="F19" s="41"/>
      <c r="G19" s="39" t="s">
        <v>561</v>
      </c>
      <c r="H19" s="39" t="s">
        <v>115</v>
      </c>
      <c r="I19" s="39" t="s">
        <v>116</v>
      </c>
      <c r="J19" s="42">
        <v>9.68</v>
      </c>
      <c r="K19" s="42" t="s">
        <v>212</v>
      </c>
      <c r="L19" s="94">
        <v>3</v>
      </c>
      <c r="M19" s="284"/>
    </row>
    <row r="20" spans="1:13" ht="30" customHeight="1" x14ac:dyDescent="0.25">
      <c r="A20" s="197">
        <v>5317</v>
      </c>
      <c r="B20" s="3" t="s">
        <v>192</v>
      </c>
      <c r="C20" s="4"/>
      <c r="D20" s="4">
        <v>41717</v>
      </c>
      <c r="E20" s="5">
        <v>41724</v>
      </c>
      <c r="F20" s="4"/>
      <c r="G20" s="216" t="s">
        <v>1560</v>
      </c>
      <c r="H20" s="3" t="s">
        <v>96</v>
      </c>
      <c r="I20" s="6" t="s">
        <v>116</v>
      </c>
      <c r="J20" s="6">
        <v>1.69</v>
      </c>
      <c r="K20" s="3" t="s">
        <v>212</v>
      </c>
      <c r="L20" s="93">
        <v>1.25</v>
      </c>
      <c r="M20" s="308"/>
    </row>
    <row r="21" spans="1:13" ht="30" customHeight="1" x14ac:dyDescent="0.25">
      <c r="A21" s="197">
        <v>5331</v>
      </c>
      <c r="B21" s="89" t="s">
        <v>551</v>
      </c>
      <c r="C21" s="3"/>
      <c r="D21" s="4">
        <v>41722</v>
      </c>
      <c r="E21" s="4">
        <v>41723</v>
      </c>
      <c r="F21" s="5"/>
      <c r="G21" s="3" t="s">
        <v>563</v>
      </c>
      <c r="H21" s="39" t="s">
        <v>96</v>
      </c>
      <c r="I21" s="3" t="s">
        <v>119</v>
      </c>
      <c r="J21" s="6"/>
      <c r="K21" s="6"/>
      <c r="L21" s="93">
        <v>1.5</v>
      </c>
      <c r="M21" s="283"/>
    </row>
    <row r="22" spans="1:13" ht="30" customHeight="1" x14ac:dyDescent="0.25">
      <c r="A22" s="196">
        <v>5337</v>
      </c>
      <c r="B22" s="89" t="s">
        <v>554</v>
      </c>
      <c r="C22" s="3"/>
      <c r="D22" s="4">
        <v>41723</v>
      </c>
      <c r="E22" s="4">
        <v>41730</v>
      </c>
      <c r="F22" s="5"/>
      <c r="G22" s="3" t="s">
        <v>913</v>
      </c>
      <c r="H22" s="39" t="s">
        <v>96</v>
      </c>
      <c r="I22" s="3" t="s">
        <v>116</v>
      </c>
      <c r="J22" s="6">
        <v>11.04</v>
      </c>
      <c r="K22" s="6" t="s">
        <v>212</v>
      </c>
      <c r="L22" s="93">
        <v>1.5</v>
      </c>
      <c r="M22" s="283">
        <v>1.25</v>
      </c>
    </row>
    <row r="23" spans="1:13" ht="30" customHeight="1" x14ac:dyDescent="0.25">
      <c r="A23" s="197">
        <v>5277</v>
      </c>
      <c r="B23" s="58" t="s">
        <v>463</v>
      </c>
      <c r="C23" s="58"/>
      <c r="D23" s="59">
        <v>41705</v>
      </c>
      <c r="E23" s="4">
        <v>41712</v>
      </c>
      <c r="F23" s="60"/>
      <c r="G23" s="58" t="s">
        <v>914</v>
      </c>
      <c r="H23" s="58" t="s">
        <v>11</v>
      </c>
      <c r="I23" s="58" t="s">
        <v>120</v>
      </c>
      <c r="J23" s="61"/>
      <c r="K23" s="61"/>
      <c r="L23" s="96">
        <v>2</v>
      </c>
      <c r="M23" s="286"/>
    </row>
    <row r="24" spans="1:13" ht="30" customHeight="1" x14ac:dyDescent="0.25">
      <c r="A24" s="202">
        <v>5290</v>
      </c>
      <c r="B24" s="82" t="s">
        <v>151</v>
      </c>
      <c r="C24" s="82" t="s">
        <v>495</v>
      </c>
      <c r="D24" s="83">
        <v>41709</v>
      </c>
      <c r="E24" s="83">
        <v>41716</v>
      </c>
      <c r="F24" s="84"/>
      <c r="G24" s="82" t="s">
        <v>496</v>
      </c>
      <c r="H24" s="82" t="s">
        <v>11</v>
      </c>
      <c r="I24" s="82" t="s">
        <v>118</v>
      </c>
      <c r="J24" s="85">
        <v>0</v>
      </c>
      <c r="K24" s="85"/>
      <c r="L24" s="97">
        <v>2</v>
      </c>
      <c r="M24" s="306"/>
    </row>
    <row r="25" spans="1:13" s="80" customFormat="1" ht="30" customHeight="1" x14ac:dyDescent="0.25">
      <c r="A25" s="123">
        <v>5310</v>
      </c>
      <c r="B25" s="3" t="s">
        <v>535</v>
      </c>
      <c r="C25" s="3"/>
      <c r="D25" s="4">
        <v>41715</v>
      </c>
      <c r="E25" s="4">
        <v>41803</v>
      </c>
      <c r="F25" s="5">
        <v>41800</v>
      </c>
      <c r="G25" s="3" t="s">
        <v>553</v>
      </c>
      <c r="H25" s="39" t="s">
        <v>11</v>
      </c>
      <c r="I25" s="3" t="s">
        <v>118</v>
      </c>
      <c r="J25" s="6">
        <v>223.75</v>
      </c>
      <c r="K25" s="6" t="s">
        <v>211</v>
      </c>
      <c r="L25" s="93">
        <v>25</v>
      </c>
      <c r="M25" s="283">
        <v>17</v>
      </c>
    </row>
    <row r="26" spans="1:13" s="80" customFormat="1" ht="30" customHeight="1" x14ac:dyDescent="0.25">
      <c r="A26" s="197">
        <v>5335</v>
      </c>
      <c r="B26" s="89" t="s">
        <v>40</v>
      </c>
      <c r="C26" s="3"/>
      <c r="D26" s="4">
        <v>41723</v>
      </c>
      <c r="E26" s="4">
        <v>41730</v>
      </c>
      <c r="F26" s="5"/>
      <c r="G26" s="3" t="s">
        <v>566</v>
      </c>
      <c r="H26" s="39" t="s">
        <v>11</v>
      </c>
      <c r="I26" s="3" t="s">
        <v>120</v>
      </c>
      <c r="J26" s="6"/>
      <c r="K26" s="6"/>
      <c r="L26" s="93">
        <v>1.75</v>
      </c>
      <c r="M26" s="283"/>
    </row>
    <row r="27" spans="1:13" s="80" customFormat="1" ht="30" customHeight="1" x14ac:dyDescent="0.25">
      <c r="A27" s="196">
        <v>5340</v>
      </c>
      <c r="B27" s="89" t="s">
        <v>151</v>
      </c>
      <c r="C27" s="3"/>
      <c r="D27" s="4">
        <v>41724</v>
      </c>
      <c r="E27" s="4">
        <v>41731</v>
      </c>
      <c r="F27" s="5"/>
      <c r="G27" s="3" t="s">
        <v>571</v>
      </c>
      <c r="H27" s="39" t="s">
        <v>11</v>
      </c>
      <c r="I27" s="3" t="s">
        <v>116</v>
      </c>
      <c r="J27" s="6">
        <v>9.68</v>
      </c>
      <c r="K27" s="6" t="s">
        <v>212</v>
      </c>
      <c r="L27" s="93">
        <v>1.75</v>
      </c>
      <c r="M27" s="283"/>
    </row>
    <row r="28" spans="1:13" s="80" customFormat="1" ht="30" customHeight="1" x14ac:dyDescent="0.25">
      <c r="A28" s="197">
        <v>5271</v>
      </c>
      <c r="B28" s="3" t="s">
        <v>318</v>
      </c>
      <c r="C28" s="3"/>
      <c r="D28" s="4">
        <v>41704</v>
      </c>
      <c r="E28" s="68">
        <v>41711</v>
      </c>
      <c r="F28" s="5"/>
      <c r="G28" s="3" t="s">
        <v>1551</v>
      </c>
      <c r="H28" s="39" t="s">
        <v>12</v>
      </c>
      <c r="I28" s="3" t="s">
        <v>117</v>
      </c>
      <c r="J28" s="6"/>
      <c r="K28" s="6"/>
      <c r="L28" s="93">
        <v>2</v>
      </c>
      <c r="M28" s="283"/>
    </row>
    <row r="29" spans="1:13" s="80" customFormat="1" ht="30" customHeight="1" x14ac:dyDescent="0.25">
      <c r="A29" s="200">
        <v>5283</v>
      </c>
      <c r="B29" s="82" t="s">
        <v>463</v>
      </c>
      <c r="C29" s="82" t="s">
        <v>482</v>
      </c>
      <c r="D29" s="83">
        <v>41708</v>
      </c>
      <c r="E29" s="83">
        <v>41715</v>
      </c>
      <c r="F29" s="84"/>
      <c r="G29" s="82" t="s">
        <v>483</v>
      </c>
      <c r="H29" s="82" t="s">
        <v>12</v>
      </c>
      <c r="I29" s="82" t="s">
        <v>120</v>
      </c>
      <c r="J29" s="85">
        <v>9.68</v>
      </c>
      <c r="K29" s="87" t="s">
        <v>212</v>
      </c>
      <c r="L29" s="97">
        <v>2</v>
      </c>
      <c r="M29" s="306"/>
    </row>
    <row r="30" spans="1:13" ht="30" customHeight="1" x14ac:dyDescent="0.25">
      <c r="A30" s="200">
        <v>5293</v>
      </c>
      <c r="B30" s="82" t="s">
        <v>318</v>
      </c>
      <c r="C30" s="82" t="s">
        <v>482</v>
      </c>
      <c r="D30" s="83">
        <v>41710</v>
      </c>
      <c r="E30" s="83">
        <v>41747</v>
      </c>
      <c r="F30" s="84">
        <v>41744</v>
      </c>
      <c r="G30" s="82" t="s">
        <v>501</v>
      </c>
      <c r="H30" s="82" t="s">
        <v>12</v>
      </c>
      <c r="I30" s="82" t="s">
        <v>120</v>
      </c>
      <c r="J30" s="85"/>
      <c r="K30" s="85"/>
      <c r="L30" s="97">
        <v>3</v>
      </c>
      <c r="M30" s="306"/>
    </row>
    <row r="31" spans="1:13" ht="30" customHeight="1" x14ac:dyDescent="0.25">
      <c r="A31" s="125">
        <v>5297</v>
      </c>
      <c r="B31" s="82" t="s">
        <v>382</v>
      </c>
      <c r="C31" s="82" t="s">
        <v>482</v>
      </c>
      <c r="D31" s="83">
        <v>41710</v>
      </c>
      <c r="E31" s="83">
        <v>41747</v>
      </c>
      <c r="F31" s="84">
        <v>41744</v>
      </c>
      <c r="G31" s="88" t="s">
        <v>1552</v>
      </c>
      <c r="H31" s="82" t="s">
        <v>12</v>
      </c>
      <c r="I31" s="82" t="s">
        <v>120</v>
      </c>
      <c r="J31" s="85"/>
      <c r="K31" s="85"/>
      <c r="L31" s="97">
        <v>1.25</v>
      </c>
      <c r="M31" s="306"/>
    </row>
    <row r="32" spans="1:13" ht="30" customHeight="1" x14ac:dyDescent="0.25">
      <c r="A32" s="196">
        <v>5314</v>
      </c>
      <c r="B32" s="89" t="s">
        <v>438</v>
      </c>
      <c r="C32" s="3"/>
      <c r="D32" s="4">
        <v>41716</v>
      </c>
      <c r="E32" s="4">
        <v>41723</v>
      </c>
      <c r="F32" s="5"/>
      <c r="G32" s="3" t="s">
        <v>1556</v>
      </c>
      <c r="H32" s="39" t="s">
        <v>12</v>
      </c>
      <c r="I32" s="3" t="s">
        <v>120</v>
      </c>
      <c r="J32" s="6"/>
      <c r="K32" s="6"/>
      <c r="L32" s="93">
        <v>1.5</v>
      </c>
      <c r="M32" s="283"/>
    </row>
    <row r="33" spans="1:13" ht="30" customHeight="1" x14ac:dyDescent="0.25">
      <c r="A33" s="196">
        <v>5319</v>
      </c>
      <c r="B33" s="3" t="s">
        <v>318</v>
      </c>
      <c r="C33" s="4"/>
      <c r="D33" s="4">
        <v>41718</v>
      </c>
      <c r="E33" s="5">
        <v>41725</v>
      </c>
      <c r="F33" s="4"/>
      <c r="G33" s="39" t="s">
        <v>1561</v>
      </c>
      <c r="H33" s="3" t="s">
        <v>12</v>
      </c>
      <c r="I33" s="6" t="s">
        <v>120</v>
      </c>
      <c r="J33" s="6"/>
      <c r="K33" s="3"/>
      <c r="L33" s="93">
        <v>3.5</v>
      </c>
      <c r="M33" s="308"/>
    </row>
    <row r="34" spans="1:13" ht="30" customHeight="1" x14ac:dyDescent="0.25">
      <c r="A34" s="196">
        <v>5320</v>
      </c>
      <c r="B34" s="3" t="s">
        <v>318</v>
      </c>
      <c r="C34" s="4"/>
      <c r="D34" s="4">
        <v>41718</v>
      </c>
      <c r="E34" s="5">
        <v>41725</v>
      </c>
      <c r="F34" s="4"/>
      <c r="G34" s="39" t="s">
        <v>557</v>
      </c>
      <c r="H34" s="3" t="s">
        <v>12</v>
      </c>
      <c r="I34" s="6" t="s">
        <v>120</v>
      </c>
      <c r="J34" s="6"/>
      <c r="K34" s="3"/>
      <c r="L34" s="300"/>
      <c r="M34" s="308"/>
    </row>
    <row r="35" spans="1:13" ht="30" customHeight="1" x14ac:dyDescent="0.25">
      <c r="A35" s="196">
        <v>5321</v>
      </c>
      <c r="B35" s="3" t="s">
        <v>318</v>
      </c>
      <c r="C35" s="4"/>
      <c r="D35" s="4">
        <v>41718</v>
      </c>
      <c r="E35" s="5">
        <v>41725</v>
      </c>
      <c r="F35" s="4"/>
      <c r="G35" s="39" t="s">
        <v>558</v>
      </c>
      <c r="H35" s="3" t="s">
        <v>12</v>
      </c>
      <c r="I35" s="6" t="s">
        <v>120</v>
      </c>
      <c r="J35" s="6"/>
      <c r="K35" s="3"/>
      <c r="L35" s="300"/>
      <c r="M35" s="308"/>
    </row>
    <row r="36" spans="1:13" ht="30" customHeight="1" x14ac:dyDescent="0.25">
      <c r="A36" s="196">
        <v>5322</v>
      </c>
      <c r="B36" s="3" t="s">
        <v>318</v>
      </c>
      <c r="C36" s="4"/>
      <c r="D36" s="4">
        <v>41718</v>
      </c>
      <c r="E36" s="5">
        <v>41725</v>
      </c>
      <c r="F36" s="4"/>
      <c r="G36" s="39" t="s">
        <v>559</v>
      </c>
      <c r="H36" s="3" t="s">
        <v>12</v>
      </c>
      <c r="I36" s="6" t="s">
        <v>120</v>
      </c>
      <c r="J36" s="6"/>
      <c r="K36" s="3"/>
      <c r="L36" s="300"/>
      <c r="M36" s="308"/>
    </row>
    <row r="37" spans="1:13" ht="30" customHeight="1" x14ac:dyDescent="0.25">
      <c r="A37" s="196">
        <v>5323</v>
      </c>
      <c r="B37" s="3" t="s">
        <v>318</v>
      </c>
      <c r="C37" s="4"/>
      <c r="D37" s="4">
        <v>41718</v>
      </c>
      <c r="E37" s="5">
        <v>41725</v>
      </c>
      <c r="F37" s="4"/>
      <c r="G37" s="39" t="s">
        <v>559</v>
      </c>
      <c r="H37" s="3" t="s">
        <v>12</v>
      </c>
      <c r="I37" s="6" t="s">
        <v>120</v>
      </c>
      <c r="J37" s="6"/>
      <c r="K37" s="3"/>
      <c r="L37" s="300"/>
      <c r="M37" s="308"/>
    </row>
    <row r="38" spans="1:13" ht="30" customHeight="1" x14ac:dyDescent="0.25">
      <c r="A38" s="196">
        <v>5324</v>
      </c>
      <c r="B38" s="3" t="s">
        <v>318</v>
      </c>
      <c r="C38" s="4"/>
      <c r="D38" s="4">
        <v>41718</v>
      </c>
      <c r="E38" s="5">
        <v>41725</v>
      </c>
      <c r="F38" s="4"/>
      <c r="G38" s="39" t="s">
        <v>560</v>
      </c>
      <c r="H38" s="3" t="s">
        <v>12</v>
      </c>
      <c r="I38" s="6" t="s">
        <v>120</v>
      </c>
      <c r="J38" s="6"/>
      <c r="K38" s="3"/>
      <c r="L38" s="300"/>
      <c r="M38" s="308"/>
    </row>
    <row r="39" spans="1:13" ht="30" customHeight="1" x14ac:dyDescent="0.25">
      <c r="A39" s="197">
        <v>5261</v>
      </c>
      <c r="B39" s="3" t="s">
        <v>40</v>
      </c>
      <c r="C39" s="3" t="s">
        <v>460</v>
      </c>
      <c r="D39" s="4">
        <v>41702</v>
      </c>
      <c r="E39" s="4">
        <v>41709</v>
      </c>
      <c r="F39" s="5"/>
      <c r="G39" s="3" t="s">
        <v>461</v>
      </c>
      <c r="H39" s="39" t="s">
        <v>101</v>
      </c>
      <c r="I39" s="3" t="s">
        <v>120</v>
      </c>
      <c r="J39" s="6"/>
      <c r="K39" s="6"/>
      <c r="L39" s="93">
        <v>1.25</v>
      </c>
      <c r="M39" s="283"/>
    </row>
    <row r="40" spans="1:13" ht="30" customHeight="1" x14ac:dyDescent="0.25">
      <c r="A40" s="196">
        <v>5262</v>
      </c>
      <c r="B40" s="3" t="s">
        <v>40</v>
      </c>
      <c r="C40" s="3" t="s">
        <v>460</v>
      </c>
      <c r="D40" s="4">
        <v>41702</v>
      </c>
      <c r="E40" s="4">
        <v>41709</v>
      </c>
      <c r="F40" s="5"/>
      <c r="G40" s="3" t="s">
        <v>461</v>
      </c>
      <c r="H40" s="39" t="s">
        <v>101</v>
      </c>
      <c r="I40" s="3" t="s">
        <v>120</v>
      </c>
      <c r="J40" s="6"/>
      <c r="K40" s="6"/>
      <c r="L40" s="93">
        <v>1.5</v>
      </c>
      <c r="M40" s="283"/>
    </row>
    <row r="41" spans="1:13" ht="30" customHeight="1" x14ac:dyDescent="0.25">
      <c r="A41" s="200">
        <v>5279</v>
      </c>
      <c r="B41" s="82" t="s">
        <v>476</v>
      </c>
      <c r="C41" s="82"/>
      <c r="D41" s="83">
        <v>41708</v>
      </c>
      <c r="E41" s="83">
        <v>41745</v>
      </c>
      <c r="F41" s="84">
        <v>41742</v>
      </c>
      <c r="G41" s="82" t="s">
        <v>477</v>
      </c>
      <c r="H41" s="82" t="s">
        <v>101</v>
      </c>
      <c r="I41" s="82" t="s">
        <v>116</v>
      </c>
      <c r="J41" s="85">
        <v>1.69</v>
      </c>
      <c r="K41" s="85" t="s">
        <v>211</v>
      </c>
      <c r="L41" s="97">
        <v>1.75</v>
      </c>
      <c r="M41" s="306"/>
    </row>
    <row r="42" spans="1:13" ht="30" customHeight="1" x14ac:dyDescent="0.25">
      <c r="A42" s="200">
        <v>5285</v>
      </c>
      <c r="B42" s="88" t="s">
        <v>485</v>
      </c>
      <c r="C42" s="82"/>
      <c r="D42" s="83">
        <v>41708</v>
      </c>
      <c r="E42" s="83">
        <v>41745</v>
      </c>
      <c r="F42" s="84">
        <v>41742</v>
      </c>
      <c r="G42" s="82" t="s">
        <v>486</v>
      </c>
      <c r="H42" s="82" t="s">
        <v>101</v>
      </c>
      <c r="I42" s="82" t="s">
        <v>118</v>
      </c>
      <c r="J42" s="85">
        <v>3.82</v>
      </c>
      <c r="K42" s="85" t="s">
        <v>211</v>
      </c>
      <c r="L42" s="97">
        <v>2.25</v>
      </c>
      <c r="M42" s="306"/>
    </row>
    <row r="43" spans="1:13" ht="30" customHeight="1" x14ac:dyDescent="0.25">
      <c r="A43" s="125">
        <v>5295</v>
      </c>
      <c r="B43" s="82" t="s">
        <v>40</v>
      </c>
      <c r="C43" s="82" t="s">
        <v>505</v>
      </c>
      <c r="D43" s="83">
        <v>41710</v>
      </c>
      <c r="E43" s="83">
        <v>41717</v>
      </c>
      <c r="F43" s="84"/>
      <c r="G43" s="82" t="s">
        <v>506</v>
      </c>
      <c r="H43" s="82" t="s">
        <v>101</v>
      </c>
      <c r="I43" s="82" t="s">
        <v>120</v>
      </c>
      <c r="J43" s="85"/>
      <c r="K43" s="85"/>
      <c r="L43" s="97">
        <v>1</v>
      </c>
      <c r="M43" s="306"/>
    </row>
    <row r="44" spans="1:13" ht="30" customHeight="1" x14ac:dyDescent="0.25">
      <c r="A44" s="124">
        <v>5311</v>
      </c>
      <c r="B44" s="3" t="s">
        <v>298</v>
      </c>
      <c r="C44" s="3"/>
      <c r="D44" s="4">
        <v>41715</v>
      </c>
      <c r="E44" s="4">
        <v>41722</v>
      </c>
      <c r="F44" s="5"/>
      <c r="G44" s="3" t="s">
        <v>1499</v>
      </c>
      <c r="H44" s="39" t="s">
        <v>101</v>
      </c>
      <c r="I44" s="3" t="s">
        <v>120</v>
      </c>
      <c r="J44" s="6"/>
      <c r="K44" s="6"/>
      <c r="L44" s="93">
        <v>1</v>
      </c>
      <c r="M44" s="283"/>
    </row>
    <row r="45" spans="1:13" ht="30" customHeight="1" x14ac:dyDescent="0.25">
      <c r="A45" s="199">
        <v>5270</v>
      </c>
      <c r="B45" s="39" t="s">
        <v>466</v>
      </c>
      <c r="C45" s="39"/>
      <c r="D45" s="40">
        <v>41704</v>
      </c>
      <c r="E45" s="68">
        <v>41705</v>
      </c>
      <c r="F45" s="41"/>
      <c r="G45" s="39" t="s">
        <v>519</v>
      </c>
      <c r="H45" s="39" t="s">
        <v>97</v>
      </c>
      <c r="I45" s="39" t="s">
        <v>119</v>
      </c>
      <c r="J45" s="42"/>
      <c r="K45" s="42"/>
      <c r="L45" s="94">
        <v>1</v>
      </c>
      <c r="M45" s="284"/>
    </row>
    <row r="46" spans="1:13" ht="30" customHeight="1" x14ac:dyDescent="0.25">
      <c r="A46" s="197">
        <v>5275</v>
      </c>
      <c r="B46" s="3" t="s">
        <v>298</v>
      </c>
      <c r="C46" s="3" t="s">
        <v>687</v>
      </c>
      <c r="D46" s="4">
        <v>41705</v>
      </c>
      <c r="E46" s="4">
        <v>41743</v>
      </c>
      <c r="F46" s="5">
        <v>41740</v>
      </c>
      <c r="G46" s="3" t="s">
        <v>630</v>
      </c>
      <c r="H46" s="39" t="s">
        <v>97</v>
      </c>
      <c r="I46" s="3" t="s">
        <v>116</v>
      </c>
      <c r="J46" s="6">
        <v>10.54</v>
      </c>
      <c r="K46" s="6" t="s">
        <v>211</v>
      </c>
      <c r="L46" s="93">
        <v>7</v>
      </c>
      <c r="M46" s="283"/>
    </row>
    <row r="47" spans="1:13" ht="30" customHeight="1" x14ac:dyDescent="0.25">
      <c r="A47" s="127">
        <v>5302</v>
      </c>
      <c r="B47" s="88" t="s">
        <v>298</v>
      </c>
      <c r="C47" s="88" t="s">
        <v>482</v>
      </c>
      <c r="D47" s="83">
        <v>41711</v>
      </c>
      <c r="E47" s="83">
        <v>41718</v>
      </c>
      <c r="F47" s="84"/>
      <c r="G47" s="88" t="s">
        <v>522</v>
      </c>
      <c r="H47" s="82" t="s">
        <v>97</v>
      </c>
      <c r="I47" s="82" t="s">
        <v>117</v>
      </c>
      <c r="J47" s="85"/>
      <c r="K47" s="85"/>
      <c r="L47" s="97">
        <v>2</v>
      </c>
      <c r="M47" s="306"/>
    </row>
    <row r="48" spans="1:13" ht="30" customHeight="1" x14ac:dyDescent="0.25">
      <c r="A48" s="196">
        <v>5332</v>
      </c>
      <c r="B48" s="89" t="s">
        <v>551</v>
      </c>
      <c r="C48" s="3"/>
      <c r="D48" s="4">
        <v>41722</v>
      </c>
      <c r="E48" s="4">
        <v>41723</v>
      </c>
      <c r="F48" s="5"/>
      <c r="G48" s="3" t="s">
        <v>563</v>
      </c>
      <c r="H48" s="39" t="s">
        <v>97</v>
      </c>
      <c r="I48" s="3" t="s">
        <v>119</v>
      </c>
      <c r="J48" s="6"/>
      <c r="K48" s="6"/>
      <c r="L48" s="93">
        <v>1.5</v>
      </c>
      <c r="M48" s="283"/>
    </row>
    <row r="49" spans="1:13" ht="30" customHeight="1" x14ac:dyDescent="0.25">
      <c r="A49" s="197">
        <v>5259</v>
      </c>
      <c r="B49" s="3" t="s">
        <v>475</v>
      </c>
      <c r="C49" s="3"/>
      <c r="D49" s="4">
        <v>41703</v>
      </c>
      <c r="E49" s="4">
        <v>41710</v>
      </c>
      <c r="F49" s="5"/>
      <c r="G49" s="3" t="s">
        <v>918</v>
      </c>
      <c r="H49" s="39" t="s">
        <v>8</v>
      </c>
      <c r="I49" s="3" t="s">
        <v>116</v>
      </c>
      <c r="J49" s="6">
        <v>9.24</v>
      </c>
      <c r="K49" s="6" t="s">
        <v>212</v>
      </c>
      <c r="L49" s="93">
        <v>6</v>
      </c>
      <c r="M49" s="283"/>
    </row>
    <row r="50" spans="1:13" ht="30" customHeight="1" x14ac:dyDescent="0.25">
      <c r="A50" s="198">
        <v>5263</v>
      </c>
      <c r="B50" s="39" t="s">
        <v>462</v>
      </c>
      <c r="C50" s="39"/>
      <c r="D50" s="40">
        <v>41703</v>
      </c>
      <c r="E50" s="40">
        <v>41710</v>
      </c>
      <c r="F50" s="41"/>
      <c r="G50" s="39" t="s">
        <v>917</v>
      </c>
      <c r="H50" s="39" t="s">
        <v>8</v>
      </c>
      <c r="I50" s="39" t="s">
        <v>120</v>
      </c>
      <c r="J50" s="42"/>
      <c r="K50" s="42"/>
      <c r="L50" s="94">
        <v>1.5</v>
      </c>
      <c r="M50" s="284"/>
    </row>
    <row r="51" spans="1:13" ht="30" customHeight="1" x14ac:dyDescent="0.25">
      <c r="A51" s="196">
        <v>5326</v>
      </c>
      <c r="B51" s="89" t="s">
        <v>548</v>
      </c>
      <c r="C51" s="3"/>
      <c r="D51" s="4">
        <v>41719</v>
      </c>
      <c r="E51" s="4">
        <v>41726</v>
      </c>
      <c r="F51" s="5"/>
      <c r="G51" s="3" t="s">
        <v>1563</v>
      </c>
      <c r="H51" s="39" t="s">
        <v>8</v>
      </c>
      <c r="I51" s="3" t="s">
        <v>116</v>
      </c>
      <c r="J51" s="6">
        <v>0</v>
      </c>
      <c r="K51" s="6"/>
      <c r="L51" s="93">
        <v>2</v>
      </c>
      <c r="M51" s="283"/>
    </row>
    <row r="52" spans="1:13" ht="30" customHeight="1" x14ac:dyDescent="0.25">
      <c r="A52" s="197">
        <v>5333</v>
      </c>
      <c r="B52" s="89" t="s">
        <v>551</v>
      </c>
      <c r="C52" s="3"/>
      <c r="D52" s="4">
        <v>41722</v>
      </c>
      <c r="E52" s="4">
        <v>41723</v>
      </c>
      <c r="F52" s="5"/>
      <c r="G52" s="3" t="s">
        <v>564</v>
      </c>
      <c r="H52" s="39" t="s">
        <v>8</v>
      </c>
      <c r="I52" s="3" t="s">
        <v>119</v>
      </c>
      <c r="J52" s="6"/>
      <c r="K52" s="6"/>
      <c r="L52" s="93">
        <v>1.5</v>
      </c>
      <c r="M52" s="283"/>
    </row>
    <row r="53" spans="1:13" ht="30" customHeight="1" x14ac:dyDescent="0.25">
      <c r="A53" s="197">
        <v>5343</v>
      </c>
      <c r="B53" s="89" t="s">
        <v>574</v>
      </c>
      <c r="C53" s="3"/>
      <c r="D53" s="4">
        <v>41725</v>
      </c>
      <c r="E53" s="4">
        <v>41732</v>
      </c>
      <c r="F53" s="5"/>
      <c r="G53" s="3" t="s">
        <v>575</v>
      </c>
      <c r="H53" s="39" t="s">
        <v>8</v>
      </c>
      <c r="I53" s="3" t="s">
        <v>120</v>
      </c>
      <c r="J53" s="6"/>
      <c r="K53" s="6"/>
      <c r="L53" s="93">
        <v>1.25</v>
      </c>
      <c r="M53" s="283"/>
    </row>
    <row r="54" spans="1:13" ht="30" customHeight="1" x14ac:dyDescent="0.25">
      <c r="A54" s="199">
        <v>5272</v>
      </c>
      <c r="B54" s="39" t="s">
        <v>151</v>
      </c>
      <c r="C54" s="39"/>
      <c r="D54" s="40">
        <v>41704</v>
      </c>
      <c r="E54" s="68">
        <v>41711</v>
      </c>
      <c r="F54" s="41"/>
      <c r="G54" s="39" t="s">
        <v>520</v>
      </c>
      <c r="H54" s="39" t="s">
        <v>98</v>
      </c>
      <c r="I54" s="39" t="s">
        <v>117</v>
      </c>
      <c r="J54" s="42"/>
      <c r="K54" s="42"/>
      <c r="L54" s="94">
        <v>2</v>
      </c>
      <c r="M54" s="284">
        <v>4</v>
      </c>
    </row>
    <row r="55" spans="1:13" ht="30" customHeight="1" x14ac:dyDescent="0.25">
      <c r="A55" s="200">
        <v>5287</v>
      </c>
      <c r="B55" s="82" t="s">
        <v>351</v>
      </c>
      <c r="C55" s="82" t="s">
        <v>490</v>
      </c>
      <c r="D55" s="83">
        <v>41708</v>
      </c>
      <c r="E55" s="83">
        <v>41745</v>
      </c>
      <c r="F55" s="84">
        <v>41742</v>
      </c>
      <c r="G55" s="82" t="s">
        <v>491</v>
      </c>
      <c r="H55" s="82" t="s">
        <v>98</v>
      </c>
      <c r="I55" s="82" t="s">
        <v>120</v>
      </c>
      <c r="J55" s="85"/>
      <c r="K55" s="85"/>
      <c r="L55" s="97">
        <v>1.5</v>
      </c>
      <c r="M55" s="306"/>
    </row>
    <row r="56" spans="1:13" ht="30" customHeight="1" x14ac:dyDescent="0.25">
      <c r="A56" s="127">
        <v>5294</v>
      </c>
      <c r="B56" s="82" t="s">
        <v>502</v>
      </c>
      <c r="C56" s="82" t="s">
        <v>503</v>
      </c>
      <c r="D56" s="83">
        <v>41710</v>
      </c>
      <c r="E56" s="83">
        <v>41717</v>
      </c>
      <c r="F56" s="84"/>
      <c r="G56" s="82" t="s">
        <v>504</v>
      </c>
      <c r="H56" s="82" t="s">
        <v>98</v>
      </c>
      <c r="I56" s="82" t="s">
        <v>117</v>
      </c>
      <c r="J56" s="85"/>
      <c r="K56" s="85"/>
      <c r="L56" s="97">
        <v>2</v>
      </c>
      <c r="M56" s="306"/>
    </row>
    <row r="57" spans="1:13" ht="30" customHeight="1" x14ac:dyDescent="0.25">
      <c r="A57" s="123">
        <v>5306</v>
      </c>
      <c r="B57" s="3" t="s">
        <v>526</v>
      </c>
      <c r="C57" s="3"/>
      <c r="D57" s="4">
        <v>41711</v>
      </c>
      <c r="E57" s="4">
        <v>41718</v>
      </c>
      <c r="F57" s="5"/>
      <c r="G57" s="3" t="s">
        <v>1500</v>
      </c>
      <c r="H57" s="39" t="s">
        <v>98</v>
      </c>
      <c r="I57" s="3" t="s">
        <v>116</v>
      </c>
      <c r="J57" s="6">
        <v>0</v>
      </c>
      <c r="K57" s="6"/>
      <c r="L57" s="93">
        <v>1</v>
      </c>
      <c r="M57" s="283"/>
    </row>
    <row r="58" spans="1:13" ht="30" customHeight="1" x14ac:dyDescent="0.25">
      <c r="A58" s="197">
        <v>5351</v>
      </c>
      <c r="B58" s="3" t="s">
        <v>168</v>
      </c>
      <c r="C58" s="4"/>
      <c r="D58" s="4">
        <v>41729</v>
      </c>
      <c r="E58" s="5">
        <v>41766</v>
      </c>
      <c r="F58" s="4">
        <v>41763</v>
      </c>
      <c r="G58" s="39" t="s">
        <v>588</v>
      </c>
      <c r="H58" s="3" t="s">
        <v>98</v>
      </c>
      <c r="I58" s="6" t="s">
        <v>118</v>
      </c>
      <c r="J58" s="6">
        <v>10.039999999999999</v>
      </c>
      <c r="K58" s="3" t="s">
        <v>211</v>
      </c>
      <c r="L58" s="93">
        <v>7</v>
      </c>
      <c r="M58" s="308"/>
    </row>
    <row r="59" spans="1:13" ht="30" customHeight="1" x14ac:dyDescent="0.25">
      <c r="A59" s="201">
        <v>5280</v>
      </c>
      <c r="B59" s="88" t="s">
        <v>478</v>
      </c>
      <c r="C59" s="82"/>
      <c r="D59" s="83">
        <v>41708</v>
      </c>
      <c r="E59" s="83">
        <v>41745</v>
      </c>
      <c r="F59" s="84">
        <v>41742</v>
      </c>
      <c r="G59" s="88" t="s">
        <v>684</v>
      </c>
      <c r="H59" s="82" t="s">
        <v>99</v>
      </c>
      <c r="I59" s="82" t="s">
        <v>118</v>
      </c>
      <c r="J59" s="85">
        <v>34.549999999999997</v>
      </c>
      <c r="K59" s="85" t="s">
        <v>212</v>
      </c>
      <c r="L59" s="97">
        <v>4</v>
      </c>
      <c r="M59" s="306"/>
    </row>
    <row r="60" spans="1:13" ht="30" customHeight="1" x14ac:dyDescent="0.25">
      <c r="A60" s="200">
        <v>5291</v>
      </c>
      <c r="B60" s="82" t="s">
        <v>497</v>
      </c>
      <c r="C60" s="82" t="s">
        <v>498</v>
      </c>
      <c r="D60" s="83">
        <v>41709</v>
      </c>
      <c r="E60" s="83">
        <v>41716</v>
      </c>
      <c r="F60" s="84"/>
      <c r="G60" s="82" t="s">
        <v>499</v>
      </c>
      <c r="H60" s="82" t="s">
        <v>99</v>
      </c>
      <c r="I60" s="82" t="s">
        <v>116</v>
      </c>
      <c r="J60" s="85">
        <v>13.65</v>
      </c>
      <c r="K60" s="87" t="s">
        <v>212</v>
      </c>
      <c r="L60" s="97">
        <v>2.5</v>
      </c>
      <c r="M60" s="306">
        <v>1.75</v>
      </c>
    </row>
    <row r="61" spans="1:13" ht="30" customHeight="1" x14ac:dyDescent="0.25">
      <c r="A61" s="197">
        <v>5325</v>
      </c>
      <c r="B61" s="3" t="s">
        <v>547</v>
      </c>
      <c r="C61" s="4"/>
      <c r="D61" s="4">
        <v>41718</v>
      </c>
      <c r="E61" s="5">
        <v>41725</v>
      </c>
      <c r="F61" s="4"/>
      <c r="G61" s="39" t="s">
        <v>1562</v>
      </c>
      <c r="H61" s="3" t="s">
        <v>99</v>
      </c>
      <c r="I61" s="6" t="s">
        <v>116</v>
      </c>
      <c r="J61" s="6">
        <v>9.68</v>
      </c>
      <c r="K61" s="3" t="s">
        <v>212</v>
      </c>
      <c r="L61" s="93">
        <v>2</v>
      </c>
      <c r="M61" s="308"/>
    </row>
    <row r="62" spans="1:13" ht="30" customHeight="1" x14ac:dyDescent="0.25">
      <c r="A62" s="196">
        <v>5328</v>
      </c>
      <c r="B62" s="89" t="s">
        <v>382</v>
      </c>
      <c r="C62" s="3" t="s">
        <v>482</v>
      </c>
      <c r="D62" s="4">
        <v>41719</v>
      </c>
      <c r="E62" s="4">
        <v>41726</v>
      </c>
      <c r="F62" s="5"/>
      <c r="G62" s="3" t="s">
        <v>1565</v>
      </c>
      <c r="H62" s="39" t="s">
        <v>99</v>
      </c>
      <c r="I62" s="3" t="s">
        <v>120</v>
      </c>
      <c r="J62" s="6"/>
      <c r="K62" s="6"/>
      <c r="L62" s="93">
        <v>2</v>
      </c>
      <c r="M62" s="283"/>
    </row>
    <row r="63" spans="1:13" ht="30" customHeight="1" x14ac:dyDescent="0.25">
      <c r="A63" s="196">
        <v>5330</v>
      </c>
      <c r="B63" s="89" t="s">
        <v>318</v>
      </c>
      <c r="C63" s="3"/>
      <c r="D63" s="4">
        <v>41722</v>
      </c>
      <c r="E63" s="4">
        <v>41729</v>
      </c>
      <c r="F63" s="5"/>
      <c r="G63" s="379" t="s">
        <v>562</v>
      </c>
      <c r="H63" s="39" t="s">
        <v>99</v>
      </c>
      <c r="I63" s="3" t="s">
        <v>120</v>
      </c>
      <c r="J63" s="6"/>
      <c r="K63" s="6"/>
      <c r="L63" s="93">
        <v>2</v>
      </c>
      <c r="M63" s="283"/>
    </row>
    <row r="64" spans="1:13" ht="30" customHeight="1" x14ac:dyDescent="0.25">
      <c r="A64" s="197">
        <v>5341</v>
      </c>
      <c r="B64" s="89" t="s">
        <v>151</v>
      </c>
      <c r="C64" s="3"/>
      <c r="D64" s="4">
        <v>41724</v>
      </c>
      <c r="E64" s="4">
        <v>41731</v>
      </c>
      <c r="F64" s="5"/>
      <c r="G64" s="3" t="s">
        <v>572</v>
      </c>
      <c r="H64" s="39" t="s">
        <v>99</v>
      </c>
      <c r="I64" s="3" t="s">
        <v>117</v>
      </c>
      <c r="J64" s="6"/>
      <c r="K64" s="6"/>
      <c r="L64" s="93">
        <v>1.75</v>
      </c>
      <c r="M64" s="283"/>
    </row>
    <row r="65" spans="1:13" ht="30" customHeight="1" x14ac:dyDescent="0.25">
      <c r="A65" s="196">
        <v>5258</v>
      </c>
      <c r="B65" s="3" t="s">
        <v>454</v>
      </c>
      <c r="C65" s="3" t="s">
        <v>455</v>
      </c>
      <c r="D65" s="4">
        <v>41702</v>
      </c>
      <c r="E65" s="4">
        <v>41739</v>
      </c>
      <c r="F65" s="5">
        <v>41736</v>
      </c>
      <c r="G65" s="3" t="s">
        <v>456</v>
      </c>
      <c r="H65" s="39" t="s">
        <v>9</v>
      </c>
      <c r="I65" s="3" t="s">
        <v>116</v>
      </c>
      <c r="J65" s="6">
        <v>10.039999999999999</v>
      </c>
      <c r="K65" s="6" t="s">
        <v>211</v>
      </c>
      <c r="L65" s="93">
        <v>2.25</v>
      </c>
      <c r="M65" s="283"/>
    </row>
    <row r="66" spans="1:13" ht="30" customHeight="1" x14ac:dyDescent="0.25">
      <c r="A66" s="196">
        <v>5264</v>
      </c>
      <c r="B66" s="58" t="s">
        <v>471</v>
      </c>
      <c r="C66" s="58" t="s">
        <v>683</v>
      </c>
      <c r="D66" s="59">
        <v>41702</v>
      </c>
      <c r="E66" s="59">
        <v>41739</v>
      </c>
      <c r="F66" s="60">
        <v>41736</v>
      </c>
      <c r="G66" s="58" t="s">
        <v>516</v>
      </c>
      <c r="H66" s="58" t="s">
        <v>9</v>
      </c>
      <c r="I66" s="58" t="s">
        <v>118</v>
      </c>
      <c r="J66" s="61"/>
      <c r="K66" s="61"/>
      <c r="L66" s="96">
        <v>2.25</v>
      </c>
      <c r="M66" s="286"/>
    </row>
    <row r="67" spans="1:13" ht="30" customHeight="1" x14ac:dyDescent="0.25">
      <c r="A67" s="199">
        <v>5266</v>
      </c>
      <c r="B67" s="39" t="s">
        <v>469</v>
      </c>
      <c r="C67" s="39"/>
      <c r="D67" s="40">
        <v>41702</v>
      </c>
      <c r="E67" s="59">
        <v>41709</v>
      </c>
      <c r="F67" s="41"/>
      <c r="G67" s="39" t="s">
        <v>517</v>
      </c>
      <c r="H67" s="39" t="s">
        <v>9</v>
      </c>
      <c r="I67" s="39" t="s">
        <v>120</v>
      </c>
      <c r="J67" s="42"/>
      <c r="K67" s="42"/>
      <c r="L67" s="94">
        <v>1.25</v>
      </c>
      <c r="M67" s="284"/>
    </row>
    <row r="68" spans="1:13" ht="30" customHeight="1" x14ac:dyDescent="0.25">
      <c r="A68" s="200">
        <v>5281</v>
      </c>
      <c r="B68" s="82" t="s">
        <v>298</v>
      </c>
      <c r="C68" s="82"/>
      <c r="D68" s="83">
        <v>41708</v>
      </c>
      <c r="E68" s="83">
        <v>41745</v>
      </c>
      <c r="F68" s="84">
        <v>41742</v>
      </c>
      <c r="G68" s="88" t="s">
        <v>1605</v>
      </c>
      <c r="H68" s="82" t="s">
        <v>9</v>
      </c>
      <c r="I68" s="82" t="s">
        <v>118</v>
      </c>
      <c r="J68" s="85">
        <v>14.72</v>
      </c>
      <c r="K68" s="85" t="s">
        <v>211</v>
      </c>
      <c r="L68" s="97">
        <v>5</v>
      </c>
      <c r="M68" s="306">
        <v>2</v>
      </c>
    </row>
    <row r="69" spans="1:13" ht="30" customHeight="1" x14ac:dyDescent="0.25">
      <c r="A69" s="123">
        <v>5308</v>
      </c>
      <c r="B69" s="3" t="s">
        <v>438</v>
      </c>
      <c r="C69" s="3"/>
      <c r="D69" s="4">
        <v>41712</v>
      </c>
      <c r="E69" s="4">
        <v>41750</v>
      </c>
      <c r="F69" s="5">
        <v>41747</v>
      </c>
      <c r="G69" s="3" t="s">
        <v>534</v>
      </c>
      <c r="H69" s="39" t="s">
        <v>9</v>
      </c>
      <c r="I69" s="3" t="s">
        <v>118</v>
      </c>
      <c r="J69" s="6"/>
      <c r="K69" s="6"/>
      <c r="L69" s="93">
        <v>4</v>
      </c>
      <c r="M69" s="283"/>
    </row>
    <row r="70" spans="1:13" ht="30" customHeight="1" x14ac:dyDescent="0.25">
      <c r="A70" s="197">
        <v>5327</v>
      </c>
      <c r="B70" s="89" t="s">
        <v>549</v>
      </c>
      <c r="C70" s="3"/>
      <c r="D70" s="4">
        <v>41719</v>
      </c>
      <c r="E70" s="4">
        <v>41757</v>
      </c>
      <c r="F70" s="5">
        <v>41754</v>
      </c>
      <c r="G70" s="3" t="s">
        <v>1564</v>
      </c>
      <c r="H70" s="39" t="s">
        <v>9</v>
      </c>
      <c r="I70" s="3" t="s">
        <v>118</v>
      </c>
      <c r="J70" s="6">
        <v>0</v>
      </c>
      <c r="K70" s="6"/>
      <c r="L70" s="93">
        <v>3</v>
      </c>
      <c r="M70" s="283"/>
    </row>
    <row r="71" spans="1:13" ht="30" customHeight="1" x14ac:dyDescent="0.25">
      <c r="A71" s="196">
        <v>5338</v>
      </c>
      <c r="B71" s="89" t="s">
        <v>555</v>
      </c>
      <c r="C71" s="3"/>
      <c r="D71" s="4">
        <v>41724</v>
      </c>
      <c r="E71" s="4">
        <v>41731</v>
      </c>
      <c r="F71" s="5"/>
      <c r="G71" s="3" t="s">
        <v>569</v>
      </c>
      <c r="H71" s="39" t="s">
        <v>9</v>
      </c>
      <c r="I71" s="3" t="s">
        <v>116</v>
      </c>
      <c r="J71" s="6">
        <v>11.04</v>
      </c>
      <c r="K71" s="6" t="s">
        <v>212</v>
      </c>
      <c r="L71" s="93">
        <v>2</v>
      </c>
      <c r="M71" s="283"/>
    </row>
    <row r="72" spans="1:13" ht="30" customHeight="1" x14ac:dyDescent="0.25">
      <c r="A72" s="203">
        <v>5346</v>
      </c>
      <c r="B72" s="3" t="s">
        <v>151</v>
      </c>
      <c r="C72" s="4"/>
      <c r="D72" s="4">
        <v>41726</v>
      </c>
      <c r="E72" s="5">
        <v>41764</v>
      </c>
      <c r="F72" s="4">
        <v>41761</v>
      </c>
      <c r="G72" s="39" t="s">
        <v>580</v>
      </c>
      <c r="H72" s="3" t="s">
        <v>9</v>
      </c>
      <c r="I72" s="6" t="s">
        <v>117</v>
      </c>
      <c r="J72" s="6"/>
      <c r="K72" s="3"/>
      <c r="L72" s="93">
        <v>3</v>
      </c>
      <c r="M72" s="308"/>
    </row>
    <row r="73" spans="1:13" ht="30" customHeight="1" x14ac:dyDescent="0.25">
      <c r="A73" s="203">
        <v>5348</v>
      </c>
      <c r="B73" s="3" t="s">
        <v>583</v>
      </c>
      <c r="C73" s="4"/>
      <c r="D73" s="4">
        <v>41729</v>
      </c>
      <c r="E73" s="5">
        <v>41766</v>
      </c>
      <c r="F73" s="4">
        <v>41763</v>
      </c>
      <c r="G73" s="39" t="s">
        <v>584</v>
      </c>
      <c r="H73" s="3" t="s">
        <v>9</v>
      </c>
      <c r="I73" s="6" t="s">
        <v>116</v>
      </c>
      <c r="J73" s="6">
        <v>10.220000000000001</v>
      </c>
      <c r="K73" s="3" t="s">
        <v>211</v>
      </c>
      <c r="L73" s="93">
        <v>4</v>
      </c>
      <c r="M73" s="308"/>
    </row>
    <row r="74" spans="1:13" ht="30" customHeight="1" x14ac:dyDescent="0.25">
      <c r="A74" s="196">
        <v>5260</v>
      </c>
      <c r="B74" s="3" t="s">
        <v>457</v>
      </c>
      <c r="C74" s="3" t="s">
        <v>458</v>
      </c>
      <c r="D74" s="4">
        <v>41702</v>
      </c>
      <c r="E74" s="4">
        <v>41703</v>
      </c>
      <c r="F74" s="5"/>
      <c r="G74" s="3" t="s">
        <v>459</v>
      </c>
      <c r="H74" s="39" t="s">
        <v>100</v>
      </c>
      <c r="I74" s="3" t="s">
        <v>119</v>
      </c>
      <c r="J74" s="6"/>
      <c r="K74" s="6"/>
      <c r="L74" s="93">
        <v>1</v>
      </c>
      <c r="M74" s="283"/>
    </row>
    <row r="75" spans="1:13" ht="30" customHeight="1" x14ac:dyDescent="0.25">
      <c r="A75" s="202">
        <v>5288</v>
      </c>
      <c r="B75" s="82" t="s">
        <v>382</v>
      </c>
      <c r="C75" s="82" t="s">
        <v>482</v>
      </c>
      <c r="D75" s="83">
        <v>41708</v>
      </c>
      <c r="E75" s="83">
        <v>41715</v>
      </c>
      <c r="F75" s="84"/>
      <c r="G75" s="82" t="s">
        <v>492</v>
      </c>
      <c r="H75" s="82" t="s">
        <v>100</v>
      </c>
      <c r="I75" s="82" t="s">
        <v>120</v>
      </c>
      <c r="J75" s="85"/>
      <c r="K75" s="85"/>
      <c r="L75" s="97">
        <v>1.25</v>
      </c>
      <c r="M75" s="306"/>
    </row>
    <row r="76" spans="1:13" ht="30" customHeight="1" x14ac:dyDescent="0.25">
      <c r="A76" s="202">
        <v>5292</v>
      </c>
      <c r="B76" s="82" t="s">
        <v>500</v>
      </c>
      <c r="C76" s="82"/>
      <c r="D76" s="83">
        <v>41710</v>
      </c>
      <c r="E76" s="83">
        <v>41717</v>
      </c>
      <c r="F76" s="84"/>
      <c r="G76" s="88" t="s">
        <v>926</v>
      </c>
      <c r="H76" s="82" t="s">
        <v>100</v>
      </c>
      <c r="I76" s="82" t="s">
        <v>117</v>
      </c>
      <c r="J76" s="85"/>
      <c r="K76" s="85"/>
      <c r="L76" s="97">
        <v>2</v>
      </c>
      <c r="M76" s="306"/>
    </row>
    <row r="77" spans="1:13" ht="30" customHeight="1" x14ac:dyDescent="0.25">
      <c r="A77" s="127">
        <v>5300</v>
      </c>
      <c r="B77" s="82" t="s">
        <v>382</v>
      </c>
      <c r="C77" s="88" t="s">
        <v>482</v>
      </c>
      <c r="D77" s="83">
        <v>41710</v>
      </c>
      <c r="E77" s="83">
        <v>41717</v>
      </c>
      <c r="F77" s="84"/>
      <c r="G77" s="82" t="s">
        <v>512</v>
      </c>
      <c r="H77" s="82" t="s">
        <v>100</v>
      </c>
      <c r="I77" s="82" t="s">
        <v>117</v>
      </c>
      <c r="J77" s="85"/>
      <c r="K77" s="85"/>
      <c r="L77" s="97">
        <v>2</v>
      </c>
      <c r="M77" s="306"/>
    </row>
    <row r="78" spans="1:13" ht="30" customHeight="1" x14ac:dyDescent="0.25">
      <c r="A78" s="196">
        <v>5315</v>
      </c>
      <c r="B78" s="89" t="s">
        <v>538</v>
      </c>
      <c r="C78" s="3"/>
      <c r="D78" s="4">
        <v>41716</v>
      </c>
      <c r="E78" s="4">
        <v>41723</v>
      </c>
      <c r="F78" s="5"/>
      <c r="G78" s="3" t="s">
        <v>1557</v>
      </c>
      <c r="H78" s="39" t="s">
        <v>100</v>
      </c>
      <c r="I78" s="3" t="s">
        <v>117</v>
      </c>
      <c r="J78" s="6"/>
      <c r="K78" s="6"/>
      <c r="L78" s="93">
        <v>2</v>
      </c>
      <c r="M78" s="283"/>
    </row>
    <row r="79" spans="1:13" ht="30" customHeight="1" x14ac:dyDescent="0.25">
      <c r="A79" s="196">
        <v>5342</v>
      </c>
      <c r="B79" s="89" t="s">
        <v>151</v>
      </c>
      <c r="C79" s="3"/>
      <c r="D79" s="4">
        <v>41724</v>
      </c>
      <c r="E79" s="4">
        <v>41731</v>
      </c>
      <c r="F79" s="5"/>
      <c r="G79" s="3" t="s">
        <v>573</v>
      </c>
      <c r="H79" s="39" t="s">
        <v>100</v>
      </c>
      <c r="I79" s="3" t="s">
        <v>118</v>
      </c>
      <c r="J79" s="6">
        <v>0</v>
      </c>
      <c r="K79" s="6"/>
      <c r="L79" s="93">
        <v>1.5</v>
      </c>
      <c r="M79" s="283"/>
    </row>
    <row r="80" spans="1:13" ht="30" customHeight="1" x14ac:dyDescent="0.25">
      <c r="A80" s="203">
        <v>5349</v>
      </c>
      <c r="B80" s="3" t="s">
        <v>585</v>
      </c>
      <c r="C80" s="4"/>
      <c r="D80" s="4">
        <v>41729</v>
      </c>
      <c r="E80" s="5">
        <v>41766</v>
      </c>
      <c r="F80" s="4">
        <v>41763</v>
      </c>
      <c r="G80" s="39" t="s">
        <v>587</v>
      </c>
      <c r="H80" s="3" t="s">
        <v>100</v>
      </c>
      <c r="I80" s="6" t="s">
        <v>118</v>
      </c>
      <c r="J80" s="226"/>
      <c r="K80" s="270"/>
      <c r="L80" s="93">
        <v>2.5</v>
      </c>
      <c r="M80" s="308"/>
    </row>
    <row r="81" spans="1:13" ht="30" customHeight="1" x14ac:dyDescent="0.25">
      <c r="A81" s="203">
        <v>5350</v>
      </c>
      <c r="B81" s="3" t="s">
        <v>585</v>
      </c>
      <c r="C81" s="4"/>
      <c r="D81" s="4">
        <v>41729</v>
      </c>
      <c r="E81" s="5">
        <v>41766</v>
      </c>
      <c r="F81" s="4">
        <v>41763</v>
      </c>
      <c r="G81" s="39" t="s">
        <v>586</v>
      </c>
      <c r="H81" s="3" t="s">
        <v>100</v>
      </c>
      <c r="I81" s="6" t="s">
        <v>118</v>
      </c>
      <c r="J81" s="6">
        <v>10.220000000000001</v>
      </c>
      <c r="K81" s="3" t="s">
        <v>211</v>
      </c>
      <c r="L81" s="93">
        <v>2.5</v>
      </c>
      <c r="M81" s="308"/>
    </row>
    <row r="82" spans="1:13" ht="30" customHeight="1" x14ac:dyDescent="0.25">
      <c r="A82" s="197">
        <v>5269</v>
      </c>
      <c r="B82" s="3" t="s">
        <v>467</v>
      </c>
      <c r="C82" s="3"/>
      <c r="D82" s="4">
        <v>41704</v>
      </c>
      <c r="E82" s="68">
        <v>41743</v>
      </c>
      <c r="F82" s="5">
        <v>41740</v>
      </c>
      <c r="G82" s="3" t="s">
        <v>629</v>
      </c>
      <c r="H82" s="39" t="s">
        <v>10</v>
      </c>
      <c r="I82" s="3" t="s">
        <v>120</v>
      </c>
      <c r="J82" s="6"/>
      <c r="K82" s="6"/>
      <c r="L82" s="93">
        <v>3.5</v>
      </c>
      <c r="M82" s="283"/>
    </row>
    <row r="83" spans="1:13" ht="30" customHeight="1" x14ac:dyDescent="0.25">
      <c r="A83" s="124">
        <v>5305</v>
      </c>
      <c r="B83" s="3" t="s">
        <v>382</v>
      </c>
      <c r="C83" s="3" t="s">
        <v>482</v>
      </c>
      <c r="D83" s="4">
        <v>41711</v>
      </c>
      <c r="E83" s="4">
        <v>41718</v>
      </c>
      <c r="F83" s="5"/>
      <c r="G83" s="3" t="s">
        <v>532</v>
      </c>
      <c r="H83" s="39" t="s">
        <v>10</v>
      </c>
      <c r="I83" s="3" t="s">
        <v>120</v>
      </c>
      <c r="J83" s="6"/>
      <c r="K83" s="6"/>
      <c r="L83" s="93">
        <v>1.25</v>
      </c>
      <c r="M83" s="283"/>
    </row>
    <row r="84" spans="1:13" ht="30" customHeight="1" x14ac:dyDescent="0.25">
      <c r="A84" s="197">
        <v>5339</v>
      </c>
      <c r="B84" s="89" t="s">
        <v>151</v>
      </c>
      <c r="C84" s="3"/>
      <c r="D84" s="4">
        <v>41724</v>
      </c>
      <c r="E84" s="4">
        <v>41731</v>
      </c>
      <c r="F84" s="5"/>
      <c r="G84" s="3" t="s">
        <v>570</v>
      </c>
      <c r="H84" s="39" t="s">
        <v>10</v>
      </c>
      <c r="I84" s="3" t="s">
        <v>120</v>
      </c>
      <c r="J84" s="6"/>
      <c r="K84" s="6"/>
      <c r="L84" s="93">
        <v>1</v>
      </c>
      <c r="M84" s="283"/>
    </row>
    <row r="85" spans="1:13" ht="30" customHeight="1" x14ac:dyDescent="0.25">
      <c r="A85" s="123">
        <v>5304</v>
      </c>
      <c r="B85" s="3" t="s">
        <v>525</v>
      </c>
      <c r="C85" s="3" t="s">
        <v>531</v>
      </c>
      <c r="D85" s="4">
        <v>41711</v>
      </c>
      <c r="E85" s="4">
        <v>41750</v>
      </c>
      <c r="F85" s="5">
        <v>41747</v>
      </c>
      <c r="G85" s="3" t="s">
        <v>699</v>
      </c>
      <c r="H85" s="39" t="s">
        <v>109</v>
      </c>
      <c r="I85" s="3" t="s">
        <v>117</v>
      </c>
      <c r="J85" s="6"/>
      <c r="K85" s="6"/>
      <c r="L85" s="93">
        <v>4</v>
      </c>
      <c r="M85" s="283"/>
    </row>
    <row r="86" spans="1:13" ht="30" customHeight="1" x14ac:dyDescent="0.25">
      <c r="A86" s="124">
        <v>5307</v>
      </c>
      <c r="B86" s="3" t="s">
        <v>527</v>
      </c>
      <c r="C86" s="3"/>
      <c r="D86" s="4">
        <v>41712</v>
      </c>
      <c r="E86" s="4">
        <v>41719</v>
      </c>
      <c r="F86" s="5"/>
      <c r="G86" s="3" t="s">
        <v>533</v>
      </c>
      <c r="H86" s="39" t="s">
        <v>109</v>
      </c>
      <c r="I86" s="3" t="s">
        <v>120</v>
      </c>
      <c r="J86" s="6"/>
      <c r="K86" s="6"/>
      <c r="L86" s="93">
        <v>1</v>
      </c>
      <c r="M86" s="283"/>
    </row>
    <row r="87" spans="1:13" ht="30" customHeight="1" x14ac:dyDescent="0.25">
      <c r="A87" s="196">
        <v>5334</v>
      </c>
      <c r="B87" s="89" t="s">
        <v>552</v>
      </c>
      <c r="C87" s="3" t="s">
        <v>706</v>
      </c>
      <c r="D87" s="4">
        <v>41722</v>
      </c>
      <c r="E87" s="4">
        <v>41759</v>
      </c>
      <c r="F87" s="5">
        <v>41756</v>
      </c>
      <c r="G87" s="3" t="s">
        <v>565</v>
      </c>
      <c r="H87" s="39" t="s">
        <v>109</v>
      </c>
      <c r="I87" s="3" t="s">
        <v>118</v>
      </c>
      <c r="J87" s="6">
        <v>10.039999999999999</v>
      </c>
      <c r="K87" s="6" t="s">
        <v>212</v>
      </c>
      <c r="L87" s="93">
        <v>7</v>
      </c>
      <c r="M87" s="283"/>
    </row>
    <row r="88" spans="1:13" ht="30" customHeight="1" x14ac:dyDescent="0.25">
      <c r="A88" s="127">
        <v>5296</v>
      </c>
      <c r="B88" s="82" t="s">
        <v>507</v>
      </c>
      <c r="C88" s="82" t="s">
        <v>508</v>
      </c>
      <c r="D88" s="83">
        <v>41710</v>
      </c>
      <c r="E88" s="83">
        <v>41747</v>
      </c>
      <c r="F88" s="84">
        <v>41744</v>
      </c>
      <c r="G88" s="82" t="s">
        <v>509</v>
      </c>
      <c r="H88" s="82" t="s">
        <v>103</v>
      </c>
      <c r="I88" s="82" t="s">
        <v>118</v>
      </c>
      <c r="J88" s="85">
        <v>0</v>
      </c>
      <c r="K88" s="85"/>
      <c r="L88" s="97">
        <v>4</v>
      </c>
      <c r="M88" s="306"/>
    </row>
    <row r="89" spans="1:13" ht="30" customHeight="1" x14ac:dyDescent="0.25">
      <c r="A89" s="197">
        <v>5273</v>
      </c>
      <c r="B89" s="3" t="s">
        <v>465</v>
      </c>
      <c r="C89" s="3"/>
      <c r="D89" s="4">
        <v>41704</v>
      </c>
      <c r="E89" s="68">
        <v>41743</v>
      </c>
      <c r="F89" s="5">
        <v>41740</v>
      </c>
      <c r="G89" s="3" t="s">
        <v>686</v>
      </c>
      <c r="H89" s="39" t="s">
        <v>111</v>
      </c>
      <c r="I89" s="3" t="s">
        <v>118</v>
      </c>
      <c r="J89" s="6">
        <v>9.68</v>
      </c>
      <c r="K89" s="6" t="s">
        <v>212</v>
      </c>
      <c r="L89" s="93">
        <v>2</v>
      </c>
      <c r="M89" s="283"/>
    </row>
    <row r="90" spans="1:13" ht="30" customHeight="1" x14ac:dyDescent="0.25">
      <c r="A90" s="200">
        <v>5284</v>
      </c>
      <c r="B90" s="82" t="s">
        <v>397</v>
      </c>
      <c r="C90" s="82"/>
      <c r="D90" s="83">
        <v>41708</v>
      </c>
      <c r="E90" s="83">
        <v>41717</v>
      </c>
      <c r="F90" s="84"/>
      <c r="G90" s="82" t="s">
        <v>484</v>
      </c>
      <c r="H90" s="82" t="s">
        <v>111</v>
      </c>
      <c r="I90" s="82" t="s">
        <v>120</v>
      </c>
      <c r="J90" s="85"/>
      <c r="K90" s="85"/>
      <c r="L90" s="97">
        <v>2</v>
      </c>
      <c r="M90" s="306"/>
    </row>
    <row r="91" spans="1:13" ht="30" customHeight="1" x14ac:dyDescent="0.25">
      <c r="A91" s="127">
        <v>5298</v>
      </c>
      <c r="B91" s="82" t="s">
        <v>510</v>
      </c>
      <c r="C91" s="82"/>
      <c r="D91" s="83">
        <v>41710</v>
      </c>
      <c r="E91" s="83">
        <v>41717</v>
      </c>
      <c r="F91" s="84"/>
      <c r="G91" s="88" t="s">
        <v>1553</v>
      </c>
      <c r="H91" s="82" t="s">
        <v>111</v>
      </c>
      <c r="I91" s="82" t="s">
        <v>120</v>
      </c>
      <c r="J91" s="85"/>
      <c r="K91" s="85"/>
      <c r="L91" s="97">
        <v>1</v>
      </c>
      <c r="M91" s="306"/>
    </row>
    <row r="92" spans="1:13" ht="30" customHeight="1" x14ac:dyDescent="0.25">
      <c r="A92" s="126">
        <v>5299</v>
      </c>
      <c r="B92" s="82" t="s">
        <v>510</v>
      </c>
      <c r="C92" s="82"/>
      <c r="D92" s="83">
        <v>41710</v>
      </c>
      <c r="E92" s="83">
        <v>41717</v>
      </c>
      <c r="F92" s="84"/>
      <c r="G92" s="82" t="s">
        <v>511</v>
      </c>
      <c r="H92" s="82" t="s">
        <v>111</v>
      </c>
      <c r="I92" s="82" t="s">
        <v>120</v>
      </c>
      <c r="J92" s="85"/>
      <c r="K92" s="85"/>
      <c r="L92" s="97">
        <v>1</v>
      </c>
      <c r="M92" s="306"/>
    </row>
    <row r="93" spans="1:13" ht="30" customHeight="1" x14ac:dyDescent="0.25">
      <c r="A93" s="125">
        <v>5301</v>
      </c>
      <c r="B93" s="82" t="s">
        <v>397</v>
      </c>
      <c r="C93" s="82"/>
      <c r="D93" s="83">
        <v>41710</v>
      </c>
      <c r="E93" s="83">
        <v>41717</v>
      </c>
      <c r="F93" s="84"/>
      <c r="G93" s="82" t="s">
        <v>513</v>
      </c>
      <c r="H93" s="82" t="s">
        <v>111</v>
      </c>
      <c r="I93" s="82" t="s">
        <v>120</v>
      </c>
      <c r="J93" s="85"/>
      <c r="K93" s="85"/>
      <c r="L93" s="97">
        <v>1</v>
      </c>
      <c r="M93" s="306"/>
    </row>
    <row r="94" spans="1:13" ht="30" customHeight="1" x14ac:dyDescent="0.25">
      <c r="A94" s="197">
        <v>5313</v>
      </c>
      <c r="B94" s="3" t="s">
        <v>537</v>
      </c>
      <c r="C94" s="3"/>
      <c r="D94" s="4">
        <v>41716</v>
      </c>
      <c r="E94" s="4">
        <v>41723</v>
      </c>
      <c r="F94" s="5"/>
      <c r="G94" s="3" t="s">
        <v>1555</v>
      </c>
      <c r="H94" s="39" t="s">
        <v>111</v>
      </c>
      <c r="I94" s="3" t="s">
        <v>117</v>
      </c>
      <c r="J94" s="6"/>
      <c r="K94" s="6"/>
      <c r="L94" s="93">
        <v>1.75</v>
      </c>
      <c r="M94" s="283"/>
    </row>
    <row r="95" spans="1:13" ht="30" customHeight="1" x14ac:dyDescent="0.25">
      <c r="A95" s="196">
        <v>5344</v>
      </c>
      <c r="B95" s="89" t="s">
        <v>576</v>
      </c>
      <c r="C95" s="3"/>
      <c r="D95" s="4">
        <v>41726</v>
      </c>
      <c r="E95" s="4">
        <v>41764</v>
      </c>
      <c r="F95" s="5">
        <v>41761</v>
      </c>
      <c r="G95" s="3" t="s">
        <v>577</v>
      </c>
      <c r="H95" s="39" t="s">
        <v>111</v>
      </c>
      <c r="I95" s="3" t="s">
        <v>116</v>
      </c>
      <c r="J95" s="6">
        <v>10.039999999999999</v>
      </c>
      <c r="K95" s="6" t="s">
        <v>212</v>
      </c>
      <c r="L95" s="93">
        <v>2.5</v>
      </c>
      <c r="M95" s="283"/>
    </row>
    <row r="96" spans="1:13" ht="30" customHeight="1" x14ac:dyDescent="0.25">
      <c r="A96" s="197">
        <v>5347</v>
      </c>
      <c r="B96" s="3" t="s">
        <v>581</v>
      </c>
      <c r="C96" s="4"/>
      <c r="D96" s="4">
        <v>41726</v>
      </c>
      <c r="E96" s="5">
        <v>41764</v>
      </c>
      <c r="F96" s="4">
        <v>41743</v>
      </c>
      <c r="G96" s="39" t="s">
        <v>582</v>
      </c>
      <c r="H96" s="3" t="s">
        <v>111</v>
      </c>
      <c r="I96" s="6" t="s">
        <v>118</v>
      </c>
      <c r="J96" s="6">
        <v>6.18</v>
      </c>
      <c r="K96" s="3" t="s">
        <v>212</v>
      </c>
      <c r="L96" s="93">
        <v>2.5</v>
      </c>
      <c r="M96" s="308"/>
    </row>
    <row r="97" spans="1:13" ht="30" customHeight="1" x14ac:dyDescent="0.25">
      <c r="A97" s="200">
        <v>5286</v>
      </c>
      <c r="B97" s="82" t="s">
        <v>487</v>
      </c>
      <c r="C97" s="82" t="s">
        <v>488</v>
      </c>
      <c r="D97" s="83">
        <v>41708</v>
      </c>
      <c r="E97" s="83">
        <v>41745</v>
      </c>
      <c r="F97" s="84">
        <v>41742</v>
      </c>
      <c r="G97" s="82" t="s">
        <v>489</v>
      </c>
      <c r="H97" s="82" t="s">
        <v>102</v>
      </c>
      <c r="I97" s="82" t="s">
        <v>119</v>
      </c>
      <c r="J97" s="85"/>
      <c r="K97" s="85"/>
      <c r="L97" s="97">
        <v>4</v>
      </c>
      <c r="M97" s="306"/>
    </row>
    <row r="98" spans="1:13" ht="15" customHeight="1" x14ac:dyDescent="0.25">
      <c r="A98" s="128"/>
      <c r="B98" s="50"/>
      <c r="C98" s="51"/>
      <c r="D98" s="51"/>
      <c r="E98" s="52"/>
      <c r="F98" s="51"/>
      <c r="G98" s="53"/>
      <c r="H98" s="53"/>
      <c r="I98" s="50"/>
      <c r="J98" s="54"/>
      <c r="K98" s="54"/>
      <c r="L98" s="50"/>
      <c r="M98" s="54"/>
    </row>
    <row r="99" spans="1:13" ht="30" customHeight="1" x14ac:dyDescent="0.25">
      <c r="A99" s="129"/>
      <c r="B99" s="21"/>
      <c r="C99" s="37"/>
      <c r="D99" s="37"/>
      <c r="E99" s="38"/>
      <c r="F99" s="37"/>
      <c r="G99" s="1"/>
      <c r="H99" s="1"/>
      <c r="I99" s="21"/>
      <c r="J99" s="22">
        <f>SUM(J3:J97)</f>
        <v>531.47000000000014</v>
      </c>
      <c r="K99" s="22"/>
      <c r="L99" s="2">
        <f>SUM(L39:L97)*26</f>
        <v>3672.5</v>
      </c>
      <c r="M99" s="2">
        <f>SUM(M3:M97)*26</f>
        <v>676</v>
      </c>
    </row>
    <row r="100" spans="1:13" ht="15" customHeight="1" x14ac:dyDescent="0.25">
      <c r="A100" s="129"/>
      <c r="B100" s="21"/>
      <c r="C100" s="151"/>
      <c r="D100" s="151"/>
      <c r="E100" s="152"/>
      <c r="F100" s="151"/>
      <c r="G100" s="153"/>
      <c r="H100" s="153"/>
      <c r="I100" s="154"/>
      <c r="J100" s="155"/>
      <c r="K100" s="155"/>
      <c r="L100" s="195"/>
      <c r="M100" s="195"/>
    </row>
    <row r="101" spans="1:13" ht="15" customHeight="1" x14ac:dyDescent="0.25">
      <c r="A101" s="129"/>
      <c r="B101" s="21"/>
      <c r="C101" s="151"/>
      <c r="D101" s="151"/>
      <c r="E101" s="152"/>
      <c r="F101" s="151"/>
      <c r="G101" s="153"/>
      <c r="H101" s="153"/>
      <c r="I101" s="154"/>
      <c r="J101" s="155"/>
      <c r="K101" s="155"/>
      <c r="L101" s="195"/>
      <c r="M101" s="195"/>
    </row>
    <row r="102" spans="1:13" ht="30" customHeight="1" x14ac:dyDescent="0.25">
      <c r="A102" s="106" t="s">
        <v>68</v>
      </c>
      <c r="B102" s="37"/>
      <c r="C102" s="37"/>
      <c r="D102" s="38"/>
      <c r="E102" s="21"/>
      <c r="F102" s="56"/>
      <c r="G102" s="21"/>
      <c r="H102" s="21"/>
      <c r="I102" s="22"/>
      <c r="J102" s="22"/>
      <c r="K102" s="1"/>
      <c r="L102" s="90"/>
      <c r="M102" s="276"/>
    </row>
    <row r="103" spans="1:13" ht="30" customHeight="1" x14ac:dyDescent="0.25">
      <c r="A103" s="107" t="s">
        <v>876</v>
      </c>
      <c r="B103" s="3" t="s">
        <v>65</v>
      </c>
      <c r="C103" s="37"/>
      <c r="D103" s="38"/>
      <c r="E103" s="21"/>
      <c r="F103" s="56"/>
      <c r="G103" s="21"/>
      <c r="H103" s="21"/>
      <c r="I103" s="22"/>
      <c r="J103" s="22"/>
      <c r="K103" s="1"/>
      <c r="L103" s="90"/>
      <c r="M103" s="276"/>
    </row>
    <row r="104" spans="1:13" ht="30" customHeight="1" x14ac:dyDescent="0.25">
      <c r="A104" s="108" t="s">
        <v>877</v>
      </c>
      <c r="B104" s="43" t="s">
        <v>67</v>
      </c>
      <c r="C104" s="37"/>
      <c r="D104" s="38"/>
      <c r="E104" s="21"/>
      <c r="F104" s="56"/>
      <c r="G104" s="21"/>
      <c r="H104" s="21"/>
      <c r="I104" s="22"/>
      <c r="J104" s="22"/>
      <c r="K104" s="1"/>
      <c r="L104" s="90"/>
      <c r="M104" s="276"/>
    </row>
    <row r="105" spans="1:13" ht="30" customHeight="1" x14ac:dyDescent="0.25">
      <c r="A105" s="219" t="s">
        <v>589</v>
      </c>
      <c r="B105" s="220" t="s">
        <v>66</v>
      </c>
      <c r="C105" s="151"/>
      <c r="D105" s="152"/>
      <c r="E105" s="154"/>
      <c r="F105" s="221"/>
      <c r="G105" s="154"/>
      <c r="H105" s="154"/>
      <c r="I105" s="155"/>
      <c r="J105" s="155"/>
      <c r="K105" s="153"/>
      <c r="L105" s="156"/>
      <c r="M105" s="277"/>
    </row>
    <row r="106" spans="1:13" ht="30" customHeight="1" x14ac:dyDescent="0.25">
      <c r="A106" s="292" t="s">
        <v>1237</v>
      </c>
      <c r="B106" s="193" t="s">
        <v>700</v>
      </c>
      <c r="C106" s="222"/>
      <c r="D106" s="222"/>
      <c r="E106" s="222"/>
      <c r="F106" s="223"/>
      <c r="G106" s="222"/>
      <c r="H106" s="222"/>
      <c r="I106" s="222"/>
      <c r="J106" s="222"/>
      <c r="K106" s="222"/>
      <c r="L106" s="222"/>
      <c r="M106" s="275"/>
    </row>
    <row r="107" spans="1:13" ht="30" customHeight="1" x14ac:dyDescent="0.25">
      <c r="A107" s="160"/>
      <c r="B107" s="161"/>
      <c r="C107" s="161"/>
      <c r="D107" s="166"/>
      <c r="E107" s="166"/>
      <c r="F107" s="167"/>
      <c r="G107" s="161"/>
      <c r="H107" s="168"/>
      <c r="I107" s="161"/>
      <c r="J107" s="169"/>
      <c r="K107" s="169"/>
      <c r="L107" s="165"/>
      <c r="M107" s="169"/>
    </row>
    <row r="108" spans="1:13" ht="30" customHeight="1" x14ac:dyDescent="0.25">
      <c r="A108" s="160"/>
      <c r="B108" s="112"/>
      <c r="C108" s="161"/>
      <c r="D108" s="166"/>
      <c r="E108" s="166"/>
      <c r="F108" s="167"/>
      <c r="G108" s="161"/>
      <c r="H108" s="168"/>
      <c r="I108" s="161"/>
      <c r="J108" s="169"/>
      <c r="K108" s="169"/>
      <c r="L108" s="165"/>
      <c r="M108" s="169"/>
    </row>
    <row r="109" spans="1:13" ht="30" customHeight="1" x14ac:dyDescent="0.25">
      <c r="A109" s="160"/>
      <c r="B109" s="112"/>
      <c r="C109" s="170"/>
      <c r="D109" s="170"/>
      <c r="E109" s="171"/>
      <c r="F109" s="171"/>
      <c r="G109" s="170"/>
      <c r="H109" s="170"/>
      <c r="I109" s="170"/>
      <c r="J109" s="170"/>
      <c r="K109" s="170"/>
      <c r="L109" s="172"/>
      <c r="M109" s="278"/>
    </row>
    <row r="110" spans="1:13" x14ac:dyDescent="0.25">
      <c r="A110" s="159"/>
    </row>
    <row r="111" spans="1:13" x14ac:dyDescent="0.25">
      <c r="A111" s="130"/>
    </row>
  </sheetData>
  <sheetProtection algorithmName="SHA-512" hashValue="Sqozzo60zP9zPbeWfEEBvocY8mw/L8vDiMXp6XiR2BXG3AeDMoWNkuSiLcRZGVnhlMisGueYphFeeUZ1eCS9sQ==" saltValue="V0EBaTLsUq3I2HtVNyNk9A==" spinCount="100000" sheet="1" selectLockedCells="1" sort="0" autoFilter="0" selectUnlockedCells="1"/>
  <autoFilter ref="E1:E111"/>
  <sortState ref="A3:N111">
    <sortCondition ref="H1"/>
  </sortState>
  <dataValidations count="3">
    <dataValidation type="textLength" allowBlank="1" showInputMessage="1" showErrorMessage="1" error="This cell is limited to 95 characters.  Please revise your entry.  Thank you." sqref="G107:G108 F63:F71 G5:G62 F92:F97">
      <formula1>1</formula1>
      <formula2>95</formula2>
    </dataValidation>
    <dataValidation type="list" allowBlank="1" showInputMessage="1" showErrorMessage="1" sqref="F102:H105 G98:I101 H107:I108 H5:I97 K107:K108 K5:K97">
      <formula1>#REF!</formula1>
    </dataValidation>
    <dataValidation type="list" allowBlank="1" showErrorMessage="1" sqref="I2:I4">
      <formula1>$I$33:$I$110</formula1>
    </dataValidation>
  </dataValidations>
  <pageMargins left="0.7" right="0.7" top="0.75" bottom="0.75" header="0.3" footer="0.3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42"/>
  <sheetViews>
    <sheetView zoomScale="85" zoomScaleNormal="85" workbookViewId="0">
      <pane ySplit="2" topLeftCell="A3" activePane="bottomLeft" state="frozen"/>
      <selection pane="bottomLeft" activeCell="N1" sqref="N1:N1048576"/>
    </sheetView>
  </sheetViews>
  <sheetFormatPr defaultRowHeight="15" x14ac:dyDescent="0.25"/>
  <cols>
    <col min="1" max="1" width="12.7109375" style="111" customWidth="1"/>
    <col min="2" max="2" width="22.5703125" customWidth="1"/>
    <col min="3" max="3" width="18" customWidth="1"/>
    <col min="4" max="4" width="13.5703125" customWidth="1"/>
    <col min="5" max="5" width="12.7109375" customWidth="1"/>
    <col min="6" max="6" width="14.7109375" style="77" customWidth="1"/>
    <col min="7" max="7" width="31" customWidth="1"/>
    <col min="8" max="8" width="14.85546875" customWidth="1"/>
    <col min="9" max="9" width="12" customWidth="1"/>
    <col min="10" max="10" width="13.140625" customWidth="1"/>
    <col min="12" max="12" width="15.28515625" customWidth="1"/>
    <col min="13" max="13" width="13.140625" style="274" customWidth="1"/>
  </cols>
  <sheetData>
    <row r="1" spans="1:13" ht="33.75" x14ac:dyDescent="0.25">
      <c r="A1" s="173" t="s">
        <v>16</v>
      </c>
      <c r="B1" s="102"/>
      <c r="C1" s="17"/>
      <c r="D1" s="18"/>
      <c r="E1" s="18"/>
      <c r="F1" s="19"/>
      <c r="G1" s="20"/>
      <c r="H1" s="1"/>
      <c r="I1" s="21"/>
      <c r="J1" s="22"/>
      <c r="K1" s="22"/>
      <c r="L1" s="90"/>
      <c r="M1" s="2"/>
    </row>
    <row r="2" spans="1:13" ht="30" customHeight="1" x14ac:dyDescent="0.25">
      <c r="A2" s="110" t="s">
        <v>0</v>
      </c>
      <c r="B2" s="103" t="s">
        <v>2</v>
      </c>
      <c r="C2" s="26" t="s">
        <v>1</v>
      </c>
      <c r="D2" s="27" t="s">
        <v>540</v>
      </c>
      <c r="E2" s="27" t="s">
        <v>541</v>
      </c>
      <c r="F2" s="27" t="s">
        <v>15</v>
      </c>
      <c r="G2" s="26" t="s">
        <v>542</v>
      </c>
      <c r="H2" s="26" t="s">
        <v>95</v>
      </c>
      <c r="I2" s="26" t="s">
        <v>6</v>
      </c>
      <c r="J2" s="28" t="s">
        <v>7</v>
      </c>
      <c r="K2" s="28" t="s">
        <v>69</v>
      </c>
      <c r="L2" s="91" t="s">
        <v>70</v>
      </c>
      <c r="M2" s="28" t="s">
        <v>71</v>
      </c>
    </row>
    <row r="3" spans="1:13" ht="30" customHeight="1" x14ac:dyDescent="0.25">
      <c r="A3" s="34" t="s">
        <v>590</v>
      </c>
      <c r="B3" s="116" t="s">
        <v>591</v>
      </c>
      <c r="C3" s="4"/>
      <c r="D3" s="4">
        <v>41730</v>
      </c>
      <c r="E3" s="5">
        <v>41737</v>
      </c>
      <c r="F3" s="4"/>
      <c r="G3" s="39" t="s">
        <v>592</v>
      </c>
      <c r="H3" s="3" t="s">
        <v>9</v>
      </c>
      <c r="I3" s="6" t="s">
        <v>120</v>
      </c>
      <c r="J3" s="6"/>
      <c r="K3" s="3"/>
      <c r="L3" s="93">
        <v>1.25</v>
      </c>
      <c r="M3" s="308"/>
    </row>
    <row r="4" spans="1:13" ht="30" customHeight="1" x14ac:dyDescent="0.25">
      <c r="A4" s="34" t="s">
        <v>593</v>
      </c>
      <c r="B4" s="116" t="s">
        <v>594</v>
      </c>
      <c r="C4" s="4" t="s">
        <v>599</v>
      </c>
      <c r="D4" s="4">
        <v>41730</v>
      </c>
      <c r="E4" s="5">
        <v>41767</v>
      </c>
      <c r="F4" s="4">
        <v>41764</v>
      </c>
      <c r="G4" s="39" t="s">
        <v>595</v>
      </c>
      <c r="H4" s="3" t="s">
        <v>111</v>
      </c>
      <c r="I4" s="6" t="s">
        <v>116</v>
      </c>
      <c r="J4" s="6">
        <v>10.4</v>
      </c>
      <c r="K4" s="3" t="s">
        <v>211</v>
      </c>
      <c r="L4" s="93">
        <v>3.25</v>
      </c>
      <c r="M4" s="308"/>
    </row>
    <row r="5" spans="1:13" ht="30" customHeight="1" x14ac:dyDescent="0.25">
      <c r="A5" s="113">
        <v>5354</v>
      </c>
      <c r="B5" s="3" t="s">
        <v>596</v>
      </c>
      <c r="C5" s="3" t="s">
        <v>597</v>
      </c>
      <c r="D5" s="4">
        <v>41730</v>
      </c>
      <c r="E5" s="4">
        <v>41737</v>
      </c>
      <c r="F5" s="5"/>
      <c r="G5" s="3" t="s">
        <v>598</v>
      </c>
      <c r="H5" s="39" t="s">
        <v>9</v>
      </c>
      <c r="I5" s="3" t="s">
        <v>120</v>
      </c>
      <c r="J5" s="6"/>
      <c r="K5" s="6"/>
      <c r="L5" s="93">
        <v>1.25</v>
      </c>
      <c r="M5" s="283"/>
    </row>
    <row r="6" spans="1:13" ht="30" customHeight="1" x14ac:dyDescent="0.25">
      <c r="A6" s="113">
        <v>5355</v>
      </c>
      <c r="B6" s="66" t="s">
        <v>266</v>
      </c>
      <c r="C6" s="66"/>
      <c r="D6" s="74">
        <v>41731</v>
      </c>
      <c r="E6" s="74">
        <v>41768</v>
      </c>
      <c r="F6" s="75">
        <v>41765</v>
      </c>
      <c r="G6" s="66" t="s">
        <v>268</v>
      </c>
      <c r="H6" s="71" t="s">
        <v>46</v>
      </c>
      <c r="I6" s="66" t="s">
        <v>116</v>
      </c>
      <c r="J6" s="72">
        <v>407842.25</v>
      </c>
      <c r="K6" s="72" t="s">
        <v>212</v>
      </c>
      <c r="L6" s="118">
        <v>30</v>
      </c>
      <c r="M6" s="287"/>
    </row>
    <row r="7" spans="1:13" ht="30" customHeight="1" x14ac:dyDescent="0.25">
      <c r="A7" s="113">
        <v>5356</v>
      </c>
      <c r="B7" s="116" t="s">
        <v>600</v>
      </c>
      <c r="C7" s="3"/>
      <c r="D7" s="4">
        <v>41731</v>
      </c>
      <c r="E7" s="4">
        <v>41738</v>
      </c>
      <c r="F7" s="5"/>
      <c r="G7" s="3" t="s">
        <v>601</v>
      </c>
      <c r="H7" s="39" t="s">
        <v>100</v>
      </c>
      <c r="I7" s="3" t="s">
        <v>116</v>
      </c>
      <c r="J7" s="6">
        <v>22.58</v>
      </c>
      <c r="K7" s="6" t="s">
        <v>212</v>
      </c>
      <c r="L7" s="93">
        <v>1.5</v>
      </c>
      <c r="M7" s="283"/>
    </row>
    <row r="8" spans="1:13" ht="30" customHeight="1" x14ac:dyDescent="0.25">
      <c r="A8" s="113">
        <v>5357</v>
      </c>
      <c r="B8" s="116" t="s">
        <v>602</v>
      </c>
      <c r="C8" s="3"/>
      <c r="D8" s="4">
        <v>41732</v>
      </c>
      <c r="E8" s="4">
        <v>41771</v>
      </c>
      <c r="F8" s="5"/>
      <c r="G8" s="3" t="s">
        <v>603</v>
      </c>
      <c r="H8" s="39" t="s">
        <v>111</v>
      </c>
      <c r="I8" s="3" t="s">
        <v>117</v>
      </c>
      <c r="J8" s="6"/>
      <c r="K8" s="6"/>
      <c r="L8" s="93">
        <v>1.25</v>
      </c>
      <c r="M8" s="283"/>
    </row>
    <row r="9" spans="1:13" ht="30" customHeight="1" x14ac:dyDescent="0.25">
      <c r="A9" s="101">
        <v>5358</v>
      </c>
      <c r="B9" s="116" t="s">
        <v>604</v>
      </c>
      <c r="C9" s="3" t="s">
        <v>606</v>
      </c>
      <c r="D9" s="4">
        <v>41731</v>
      </c>
      <c r="E9" s="4">
        <v>41738</v>
      </c>
      <c r="F9" s="5"/>
      <c r="G9" s="3" t="s">
        <v>605</v>
      </c>
      <c r="H9" s="39" t="s">
        <v>96</v>
      </c>
      <c r="I9" s="3" t="s">
        <v>116</v>
      </c>
      <c r="J9" s="6">
        <v>8.43</v>
      </c>
      <c r="K9" s="6" t="s">
        <v>211</v>
      </c>
      <c r="L9" s="93">
        <v>2.25</v>
      </c>
      <c r="M9" s="283"/>
    </row>
    <row r="10" spans="1:13" ht="30" customHeight="1" x14ac:dyDescent="0.25">
      <c r="A10" s="113">
        <v>5359</v>
      </c>
      <c r="B10" s="117" t="s">
        <v>607</v>
      </c>
      <c r="C10" s="39"/>
      <c r="D10" s="40">
        <v>41732</v>
      </c>
      <c r="E10" s="40">
        <v>41739</v>
      </c>
      <c r="F10" s="41"/>
      <c r="G10" s="39" t="s">
        <v>608</v>
      </c>
      <c r="H10" s="39" t="s">
        <v>113</v>
      </c>
      <c r="I10" s="39" t="s">
        <v>116</v>
      </c>
      <c r="J10" s="42"/>
      <c r="K10" s="42"/>
      <c r="L10" s="94">
        <v>3</v>
      </c>
      <c r="M10" s="284"/>
    </row>
    <row r="11" spans="1:13" ht="30" customHeight="1" x14ac:dyDescent="0.25">
      <c r="A11" s="101">
        <v>5360</v>
      </c>
      <c r="B11" s="210" t="s">
        <v>609</v>
      </c>
      <c r="C11" s="211"/>
      <c r="D11" s="212">
        <v>41732</v>
      </c>
      <c r="E11" s="212">
        <v>41771</v>
      </c>
      <c r="F11" s="213">
        <v>41768</v>
      </c>
      <c r="G11" s="211" t="s">
        <v>610</v>
      </c>
      <c r="H11" s="211" t="s">
        <v>9</v>
      </c>
      <c r="I11" s="211" t="s">
        <v>118</v>
      </c>
      <c r="J11" s="214">
        <v>509.25</v>
      </c>
      <c r="K11" s="214" t="s">
        <v>212</v>
      </c>
      <c r="L11" s="215">
        <v>4</v>
      </c>
      <c r="M11" s="316"/>
    </row>
    <row r="12" spans="1:13" ht="30" customHeight="1" x14ac:dyDescent="0.25">
      <c r="A12" s="113">
        <v>5361</v>
      </c>
      <c r="B12" s="116" t="s">
        <v>611</v>
      </c>
      <c r="C12" s="4"/>
      <c r="D12" s="4">
        <v>41733</v>
      </c>
      <c r="E12" s="4">
        <v>41740</v>
      </c>
      <c r="F12" s="5"/>
      <c r="G12" s="3" t="s">
        <v>612</v>
      </c>
      <c r="H12" s="39" t="s">
        <v>927</v>
      </c>
      <c r="I12" s="3" t="s">
        <v>120</v>
      </c>
      <c r="J12" s="6"/>
      <c r="K12" s="6"/>
      <c r="L12" s="93">
        <v>2</v>
      </c>
      <c r="M12" s="283"/>
    </row>
    <row r="13" spans="1:13" ht="30" customHeight="1" x14ac:dyDescent="0.25">
      <c r="A13" s="101">
        <v>5362</v>
      </c>
      <c r="B13" s="116" t="s">
        <v>311</v>
      </c>
      <c r="C13" s="4" t="s">
        <v>620</v>
      </c>
      <c r="D13" s="4">
        <v>41733</v>
      </c>
      <c r="E13" s="4">
        <v>41740</v>
      </c>
      <c r="F13" s="5"/>
      <c r="G13" s="3" t="s">
        <v>619</v>
      </c>
      <c r="H13" s="39" t="s">
        <v>9</v>
      </c>
      <c r="I13" s="3" t="s">
        <v>118</v>
      </c>
      <c r="J13" s="6">
        <v>0.94</v>
      </c>
      <c r="K13" s="6" t="s">
        <v>212</v>
      </c>
      <c r="L13" s="93">
        <v>2</v>
      </c>
      <c r="M13" s="283"/>
    </row>
    <row r="14" spans="1:13" ht="30" customHeight="1" x14ac:dyDescent="0.25">
      <c r="A14" s="114">
        <v>5363</v>
      </c>
      <c r="B14" s="117" t="s">
        <v>613</v>
      </c>
      <c r="C14" s="39" t="s">
        <v>614</v>
      </c>
      <c r="D14" s="40">
        <v>41733</v>
      </c>
      <c r="E14" s="59">
        <v>41740</v>
      </c>
      <c r="F14" s="41"/>
      <c r="G14" s="39" t="s">
        <v>615</v>
      </c>
      <c r="H14" s="39" t="s">
        <v>99</v>
      </c>
      <c r="I14" s="39" t="s">
        <v>117</v>
      </c>
      <c r="J14" s="42"/>
      <c r="K14" s="42"/>
      <c r="L14" s="94">
        <v>2.75</v>
      </c>
      <c r="M14" s="284"/>
    </row>
    <row r="15" spans="1:13" ht="30" customHeight="1" x14ac:dyDescent="0.25">
      <c r="A15" s="101">
        <v>5364</v>
      </c>
      <c r="B15" s="116" t="s">
        <v>616</v>
      </c>
      <c r="C15" s="3" t="s">
        <v>617</v>
      </c>
      <c r="D15" s="4">
        <v>41733</v>
      </c>
      <c r="E15" s="59">
        <v>41740</v>
      </c>
      <c r="F15" s="5"/>
      <c r="G15" s="3" t="s">
        <v>618</v>
      </c>
      <c r="H15" s="39" t="s">
        <v>46</v>
      </c>
      <c r="I15" s="3" t="s">
        <v>116</v>
      </c>
      <c r="J15" s="6">
        <v>17.510000000000002</v>
      </c>
      <c r="K15" s="6" t="s">
        <v>212</v>
      </c>
      <c r="L15" s="93">
        <v>2</v>
      </c>
      <c r="M15" s="283"/>
    </row>
    <row r="16" spans="1:13" ht="30" customHeight="1" x14ac:dyDescent="0.25">
      <c r="A16" s="113">
        <v>5365</v>
      </c>
      <c r="B16" s="132" t="s">
        <v>621</v>
      </c>
      <c r="C16" s="67"/>
      <c r="D16" s="68">
        <v>41736</v>
      </c>
      <c r="E16" s="68">
        <v>41743</v>
      </c>
      <c r="F16" s="69"/>
      <c r="G16" s="67" t="s">
        <v>622</v>
      </c>
      <c r="H16" s="39" t="s">
        <v>111</v>
      </c>
      <c r="I16" s="67" t="s">
        <v>120</v>
      </c>
      <c r="J16" s="70"/>
      <c r="K16" s="70"/>
      <c r="L16" s="95">
        <v>1</v>
      </c>
      <c r="M16" s="285"/>
    </row>
    <row r="17" spans="1:13" ht="30" customHeight="1" x14ac:dyDescent="0.25">
      <c r="A17" s="101">
        <v>5366</v>
      </c>
      <c r="B17" s="116" t="s">
        <v>623</v>
      </c>
      <c r="C17" s="3"/>
      <c r="D17" s="4">
        <v>41736</v>
      </c>
      <c r="E17" s="68">
        <v>41743</v>
      </c>
      <c r="F17" s="5"/>
      <c r="G17" s="3" t="s">
        <v>624</v>
      </c>
      <c r="H17" s="39" t="s">
        <v>11</v>
      </c>
      <c r="I17" s="3" t="s">
        <v>116</v>
      </c>
      <c r="J17" s="6">
        <v>8.43</v>
      </c>
      <c r="K17" s="6" t="s">
        <v>211</v>
      </c>
      <c r="L17" s="93">
        <v>3.5</v>
      </c>
      <c r="M17" s="283"/>
    </row>
    <row r="18" spans="1:13" ht="30" customHeight="1" x14ac:dyDescent="0.25">
      <c r="A18" s="113">
        <v>5367</v>
      </c>
      <c r="B18" s="117" t="s">
        <v>625</v>
      </c>
      <c r="C18" s="39" t="s">
        <v>626</v>
      </c>
      <c r="D18" s="40">
        <v>41733</v>
      </c>
      <c r="E18" s="68">
        <v>41771</v>
      </c>
      <c r="F18" s="41">
        <v>41768</v>
      </c>
      <c r="G18" s="39" t="s">
        <v>627</v>
      </c>
      <c r="H18" s="39" t="s">
        <v>14</v>
      </c>
      <c r="I18" s="39" t="s">
        <v>116</v>
      </c>
      <c r="J18" s="42">
        <v>0</v>
      </c>
      <c r="K18" s="42"/>
      <c r="L18" s="94">
        <v>4</v>
      </c>
      <c r="M18" s="284"/>
    </row>
    <row r="19" spans="1:13" ht="30" customHeight="1" x14ac:dyDescent="0.25">
      <c r="A19" s="101">
        <v>5368</v>
      </c>
      <c r="B19" s="116" t="s">
        <v>537</v>
      </c>
      <c r="C19" s="3"/>
      <c r="D19" s="4">
        <v>41736</v>
      </c>
      <c r="E19" s="68">
        <v>41773</v>
      </c>
      <c r="F19" s="5">
        <v>41770</v>
      </c>
      <c r="G19" s="3" t="s">
        <v>631</v>
      </c>
      <c r="H19" s="39" t="s">
        <v>111</v>
      </c>
      <c r="I19" s="3" t="s">
        <v>118</v>
      </c>
      <c r="J19" s="6">
        <v>9.19</v>
      </c>
      <c r="K19" s="6" t="s">
        <v>211</v>
      </c>
      <c r="L19" s="93">
        <v>2.25</v>
      </c>
      <c r="M19" s="283"/>
    </row>
    <row r="20" spans="1:13" ht="30" customHeight="1" x14ac:dyDescent="0.25">
      <c r="A20" s="113">
        <v>5369</v>
      </c>
      <c r="B20" s="117" t="s">
        <v>632</v>
      </c>
      <c r="C20" s="39"/>
      <c r="D20" s="40">
        <v>41736</v>
      </c>
      <c r="E20" s="68">
        <v>41773</v>
      </c>
      <c r="F20" s="41">
        <v>41770</v>
      </c>
      <c r="G20" s="39" t="s">
        <v>633</v>
      </c>
      <c r="H20" s="39" t="s">
        <v>12</v>
      </c>
      <c r="I20" s="39" t="s">
        <v>116</v>
      </c>
      <c r="J20" s="42">
        <v>61</v>
      </c>
      <c r="K20" s="42" t="s">
        <v>211</v>
      </c>
      <c r="L20" s="94">
        <v>3</v>
      </c>
      <c r="M20" s="284"/>
    </row>
    <row r="21" spans="1:13" ht="30" customHeight="1" x14ac:dyDescent="0.25">
      <c r="A21" s="101">
        <v>5370</v>
      </c>
      <c r="B21" s="116" t="s">
        <v>634</v>
      </c>
      <c r="C21" s="3" t="s">
        <v>635</v>
      </c>
      <c r="D21" s="4">
        <v>41737</v>
      </c>
      <c r="E21" s="68">
        <v>41773</v>
      </c>
      <c r="F21" s="5">
        <v>41770</v>
      </c>
      <c r="G21" s="3" t="s">
        <v>636</v>
      </c>
      <c r="H21" s="39" t="s">
        <v>104</v>
      </c>
      <c r="I21" s="3" t="s">
        <v>118</v>
      </c>
      <c r="J21" s="6"/>
      <c r="K21" s="6"/>
      <c r="L21" s="93">
        <v>3</v>
      </c>
      <c r="M21" s="283"/>
    </row>
    <row r="22" spans="1:13" ht="30" customHeight="1" x14ac:dyDescent="0.25">
      <c r="A22" s="113">
        <v>5371</v>
      </c>
      <c r="B22" s="116" t="s">
        <v>607</v>
      </c>
      <c r="C22" s="3"/>
      <c r="D22" s="4" t="s">
        <v>637</v>
      </c>
      <c r="E22" s="68">
        <v>41744</v>
      </c>
      <c r="F22" s="5"/>
      <c r="G22" s="3" t="s">
        <v>638</v>
      </c>
      <c r="H22" s="39" t="s">
        <v>113</v>
      </c>
      <c r="I22" s="3" t="s">
        <v>116</v>
      </c>
      <c r="J22" s="6">
        <v>23.04</v>
      </c>
      <c r="K22" s="6" t="s">
        <v>212</v>
      </c>
      <c r="L22" s="93">
        <v>2</v>
      </c>
      <c r="M22" s="283"/>
    </row>
    <row r="23" spans="1:13" ht="30" customHeight="1" x14ac:dyDescent="0.25">
      <c r="A23" s="101">
        <v>5372</v>
      </c>
      <c r="B23" s="116" t="s">
        <v>195</v>
      </c>
      <c r="C23" s="3" t="s">
        <v>196</v>
      </c>
      <c r="D23" s="4">
        <v>41737</v>
      </c>
      <c r="E23" s="4">
        <v>41744</v>
      </c>
      <c r="F23" s="5"/>
      <c r="G23" s="3" t="s">
        <v>639</v>
      </c>
      <c r="H23" s="39" t="s">
        <v>113</v>
      </c>
      <c r="I23" s="3" t="s">
        <v>116</v>
      </c>
      <c r="J23" s="6"/>
      <c r="K23" s="6"/>
      <c r="L23" s="93">
        <v>4</v>
      </c>
      <c r="M23" s="283"/>
    </row>
    <row r="24" spans="1:13" ht="30" customHeight="1" x14ac:dyDescent="0.25">
      <c r="A24" s="113">
        <v>5373</v>
      </c>
      <c r="B24" s="116" t="s">
        <v>640</v>
      </c>
      <c r="C24" s="3"/>
      <c r="D24" s="4">
        <v>41737</v>
      </c>
      <c r="E24" s="68">
        <v>41744</v>
      </c>
      <c r="F24" s="5"/>
      <c r="G24" s="3" t="s">
        <v>641</v>
      </c>
      <c r="H24" s="39" t="s">
        <v>111</v>
      </c>
      <c r="I24" s="3" t="s">
        <v>120</v>
      </c>
      <c r="J24" s="6"/>
      <c r="K24" s="6"/>
      <c r="L24" s="93">
        <v>2</v>
      </c>
      <c r="M24" s="283"/>
    </row>
    <row r="25" spans="1:13" ht="30" customHeight="1" x14ac:dyDescent="0.25">
      <c r="A25" s="101">
        <v>5374</v>
      </c>
      <c r="B25" s="120" t="s">
        <v>623</v>
      </c>
      <c r="C25" s="58"/>
      <c r="D25" s="59">
        <v>41738</v>
      </c>
      <c r="E25" s="4">
        <v>41745</v>
      </c>
      <c r="F25" s="60"/>
      <c r="G25" s="58" t="s">
        <v>642</v>
      </c>
      <c r="H25" s="58" t="s">
        <v>11</v>
      </c>
      <c r="I25" s="58" t="s">
        <v>116</v>
      </c>
      <c r="J25" s="309"/>
      <c r="K25" s="309"/>
      <c r="L25" s="310"/>
      <c r="M25" s="317"/>
    </row>
    <row r="26" spans="1:13" ht="30" customHeight="1" x14ac:dyDescent="0.25">
      <c r="A26" s="101">
        <v>5375</v>
      </c>
      <c r="B26" s="134" t="s">
        <v>643</v>
      </c>
      <c r="C26" s="88" t="s">
        <v>644</v>
      </c>
      <c r="D26" s="83">
        <v>41738</v>
      </c>
      <c r="E26" s="135">
        <v>41775</v>
      </c>
      <c r="F26" s="84">
        <v>41772</v>
      </c>
      <c r="G26" s="88" t="s">
        <v>1599</v>
      </c>
      <c r="H26" s="82" t="s">
        <v>113</v>
      </c>
      <c r="I26" s="82" t="s">
        <v>116</v>
      </c>
      <c r="J26" s="85">
        <v>0</v>
      </c>
      <c r="K26" s="85"/>
      <c r="L26" s="97">
        <v>4</v>
      </c>
      <c r="M26" s="306"/>
    </row>
    <row r="27" spans="1:13" ht="30" customHeight="1" x14ac:dyDescent="0.25">
      <c r="A27" s="101">
        <v>5376</v>
      </c>
      <c r="B27" s="134" t="s">
        <v>645</v>
      </c>
      <c r="C27" s="88" t="s">
        <v>646</v>
      </c>
      <c r="D27" s="83">
        <v>41739</v>
      </c>
      <c r="E27" s="83">
        <v>41746</v>
      </c>
      <c r="F27" s="84"/>
      <c r="G27" s="88" t="s">
        <v>647</v>
      </c>
      <c r="H27" s="82" t="s">
        <v>14</v>
      </c>
      <c r="I27" s="82" t="s">
        <v>116</v>
      </c>
      <c r="J27" s="85">
        <v>2.9</v>
      </c>
      <c r="K27" s="85" t="s">
        <v>211</v>
      </c>
      <c r="L27" s="97">
        <v>1.75</v>
      </c>
      <c r="M27" s="306"/>
    </row>
    <row r="28" spans="1:13" ht="30" customHeight="1" x14ac:dyDescent="0.25">
      <c r="A28" s="113">
        <v>5377</v>
      </c>
      <c r="B28" s="134" t="s">
        <v>648</v>
      </c>
      <c r="C28" s="82"/>
      <c r="D28" s="83">
        <v>41739</v>
      </c>
      <c r="E28" s="83">
        <v>41746</v>
      </c>
      <c r="F28" s="84"/>
      <c r="G28" s="88" t="s">
        <v>649</v>
      </c>
      <c r="H28" s="82" t="s">
        <v>99</v>
      </c>
      <c r="I28" s="82" t="s">
        <v>118</v>
      </c>
      <c r="J28" s="85">
        <v>1.94</v>
      </c>
      <c r="K28" s="85" t="s">
        <v>211</v>
      </c>
      <c r="L28" s="97">
        <v>1.75</v>
      </c>
      <c r="M28" s="306"/>
    </row>
    <row r="29" spans="1:13" ht="30" customHeight="1" x14ac:dyDescent="0.25">
      <c r="A29" s="101">
        <v>5378</v>
      </c>
      <c r="B29" s="204" t="s">
        <v>650</v>
      </c>
      <c r="C29" s="205"/>
      <c r="D29" s="206">
        <v>41740</v>
      </c>
      <c r="E29" s="206">
        <v>41778</v>
      </c>
      <c r="F29" s="207">
        <v>41774</v>
      </c>
      <c r="G29" s="205" t="s">
        <v>651</v>
      </c>
      <c r="H29" s="205" t="s">
        <v>14</v>
      </c>
      <c r="I29" s="205" t="s">
        <v>120</v>
      </c>
      <c r="J29" s="208"/>
      <c r="K29" s="208"/>
      <c r="L29" s="209">
        <v>4</v>
      </c>
      <c r="M29" s="294"/>
    </row>
    <row r="30" spans="1:13" ht="30" customHeight="1" x14ac:dyDescent="0.25">
      <c r="A30" s="113">
        <v>5379</v>
      </c>
      <c r="B30" s="134" t="s">
        <v>270</v>
      </c>
      <c r="C30" s="82"/>
      <c r="D30" s="83">
        <v>41740</v>
      </c>
      <c r="E30" s="83">
        <v>41747</v>
      </c>
      <c r="F30" s="84"/>
      <c r="G30" s="88" t="s">
        <v>1604</v>
      </c>
      <c r="H30" s="82" t="s">
        <v>9</v>
      </c>
      <c r="I30" s="82" t="s">
        <v>120</v>
      </c>
      <c r="J30" s="311"/>
      <c r="K30" s="312"/>
      <c r="L30" s="97">
        <v>4</v>
      </c>
      <c r="M30" s="306"/>
    </row>
    <row r="31" spans="1:13" ht="30" customHeight="1" x14ac:dyDescent="0.25">
      <c r="A31" s="113">
        <v>5380</v>
      </c>
      <c r="B31" s="134" t="s">
        <v>316</v>
      </c>
      <c r="C31" s="82"/>
      <c r="D31" s="83">
        <v>41740</v>
      </c>
      <c r="E31" s="83">
        <v>41747</v>
      </c>
      <c r="F31" s="84"/>
      <c r="G31" s="88" t="s">
        <v>667</v>
      </c>
      <c r="H31" s="82" t="s">
        <v>111</v>
      </c>
      <c r="I31" s="82" t="s">
        <v>116</v>
      </c>
      <c r="J31" s="85">
        <v>0</v>
      </c>
      <c r="K31" s="87"/>
      <c r="L31" s="97">
        <v>2</v>
      </c>
      <c r="M31" s="306"/>
    </row>
    <row r="32" spans="1:13" ht="30" customHeight="1" x14ac:dyDescent="0.25">
      <c r="A32" s="113">
        <v>5381</v>
      </c>
      <c r="B32" s="134" t="s">
        <v>652</v>
      </c>
      <c r="C32" s="82"/>
      <c r="D32" s="83">
        <v>41743</v>
      </c>
      <c r="E32" s="83">
        <v>41750</v>
      </c>
      <c r="F32" s="84"/>
      <c r="G32" s="88" t="s">
        <v>653</v>
      </c>
      <c r="H32" s="82" t="s">
        <v>9</v>
      </c>
      <c r="I32" s="82" t="s">
        <v>120</v>
      </c>
      <c r="J32" s="85"/>
      <c r="K32" s="85"/>
      <c r="L32" s="97">
        <v>2</v>
      </c>
      <c r="M32" s="306"/>
    </row>
    <row r="33" spans="1:13" ht="30" customHeight="1" x14ac:dyDescent="0.25">
      <c r="A33" s="101">
        <v>5382</v>
      </c>
      <c r="B33" s="134" t="s">
        <v>654</v>
      </c>
      <c r="C33" s="88" t="s">
        <v>655</v>
      </c>
      <c r="D33" s="83">
        <v>41743</v>
      </c>
      <c r="E33" s="83">
        <v>41780</v>
      </c>
      <c r="F33" s="84">
        <v>41777</v>
      </c>
      <c r="G33" s="88" t="s">
        <v>656</v>
      </c>
      <c r="H33" s="82" t="s">
        <v>9</v>
      </c>
      <c r="I33" s="82" t="s">
        <v>116</v>
      </c>
      <c r="J33" s="85">
        <v>23.6</v>
      </c>
      <c r="K33" s="87" t="s">
        <v>212</v>
      </c>
      <c r="L33" s="97">
        <v>2.5</v>
      </c>
      <c r="M33" s="306"/>
    </row>
    <row r="34" spans="1:13" ht="30" customHeight="1" x14ac:dyDescent="0.25">
      <c r="A34" s="113">
        <v>5383</v>
      </c>
      <c r="B34" s="134" t="s">
        <v>270</v>
      </c>
      <c r="C34" s="88" t="s">
        <v>657</v>
      </c>
      <c r="D34" s="83">
        <v>41743</v>
      </c>
      <c r="E34" s="135">
        <v>41747</v>
      </c>
      <c r="F34" s="84"/>
      <c r="G34" s="88" t="s">
        <v>658</v>
      </c>
      <c r="H34" s="82" t="s">
        <v>9</v>
      </c>
      <c r="I34" s="82" t="s">
        <v>116</v>
      </c>
      <c r="J34" s="85">
        <v>2.82</v>
      </c>
      <c r="K34" s="85" t="s">
        <v>211</v>
      </c>
      <c r="L34" s="97">
        <v>2</v>
      </c>
      <c r="M34" s="306"/>
    </row>
    <row r="35" spans="1:13" ht="30" customHeight="1" x14ac:dyDescent="0.25">
      <c r="A35" s="101">
        <v>5384</v>
      </c>
      <c r="B35" s="134" t="s">
        <v>654</v>
      </c>
      <c r="C35" s="88" t="s">
        <v>655</v>
      </c>
      <c r="D35" s="83">
        <v>41743</v>
      </c>
      <c r="E35" s="83">
        <v>41780</v>
      </c>
      <c r="F35" s="84">
        <v>41777</v>
      </c>
      <c r="G35" s="88" t="s">
        <v>659</v>
      </c>
      <c r="H35" s="82" t="s">
        <v>9</v>
      </c>
      <c r="I35" s="82" t="s">
        <v>116</v>
      </c>
      <c r="J35" s="311">
        <v>23.6</v>
      </c>
      <c r="K35" s="311"/>
      <c r="L35" s="97">
        <v>2.5</v>
      </c>
      <c r="M35" s="306"/>
    </row>
    <row r="36" spans="1:13" ht="30" customHeight="1" x14ac:dyDescent="0.25">
      <c r="A36" s="101">
        <v>5385</v>
      </c>
      <c r="B36" s="134" t="s">
        <v>552</v>
      </c>
      <c r="C36" s="88" t="s">
        <v>660</v>
      </c>
      <c r="D36" s="83">
        <v>41743</v>
      </c>
      <c r="E36" s="83">
        <v>41759</v>
      </c>
      <c r="F36" s="84">
        <v>41777</v>
      </c>
      <c r="G36" s="88" t="s">
        <v>661</v>
      </c>
      <c r="H36" s="82" t="s">
        <v>109</v>
      </c>
      <c r="I36" s="82" t="s">
        <v>118</v>
      </c>
      <c r="J36" s="85">
        <v>10.039999999999999</v>
      </c>
      <c r="K36" s="85" t="s">
        <v>211</v>
      </c>
      <c r="L36" s="97">
        <v>3.25</v>
      </c>
      <c r="M36" s="306"/>
    </row>
    <row r="37" spans="1:13" ht="30" customHeight="1" x14ac:dyDescent="0.25">
      <c r="A37" s="101">
        <v>5386</v>
      </c>
      <c r="B37" s="134" t="s">
        <v>662</v>
      </c>
      <c r="C37" s="88" t="s">
        <v>663</v>
      </c>
      <c r="D37" s="83">
        <v>41743</v>
      </c>
      <c r="E37" s="83">
        <v>41750</v>
      </c>
      <c r="F37" s="84"/>
      <c r="G37" s="88" t="s">
        <v>664</v>
      </c>
      <c r="H37" s="82" t="s">
        <v>9</v>
      </c>
      <c r="I37" s="82" t="s">
        <v>116</v>
      </c>
      <c r="J37" s="85"/>
      <c r="K37" s="85"/>
      <c r="L37" s="97">
        <v>2</v>
      </c>
      <c r="M37" s="306"/>
    </row>
    <row r="38" spans="1:13" ht="30" customHeight="1" x14ac:dyDescent="0.25">
      <c r="A38" s="113">
        <v>5387</v>
      </c>
      <c r="B38" s="134" t="s">
        <v>665</v>
      </c>
      <c r="C38" s="82"/>
      <c r="D38" s="83">
        <v>41743</v>
      </c>
      <c r="E38" s="83">
        <v>41750</v>
      </c>
      <c r="F38" s="84"/>
      <c r="G38" s="88" t="s">
        <v>666</v>
      </c>
      <c r="H38" s="82" t="s">
        <v>101</v>
      </c>
      <c r="I38" s="82" t="s">
        <v>117</v>
      </c>
      <c r="J38" s="85"/>
      <c r="K38" s="85"/>
      <c r="L38" s="97">
        <v>2.25</v>
      </c>
      <c r="M38" s="306"/>
    </row>
    <row r="39" spans="1:13" ht="30" customHeight="1" x14ac:dyDescent="0.25">
      <c r="A39" s="101">
        <v>5388</v>
      </c>
      <c r="B39" s="134" t="s">
        <v>654</v>
      </c>
      <c r="C39" s="88" t="s">
        <v>655</v>
      </c>
      <c r="D39" s="83">
        <v>41744</v>
      </c>
      <c r="E39" s="83">
        <v>41780</v>
      </c>
      <c r="F39" s="84">
        <v>41777</v>
      </c>
      <c r="G39" s="88" t="s">
        <v>668</v>
      </c>
      <c r="H39" s="82" t="s">
        <v>9</v>
      </c>
      <c r="I39" s="82" t="s">
        <v>116</v>
      </c>
      <c r="J39" s="311"/>
      <c r="K39" s="312"/>
      <c r="L39" s="97">
        <v>2.5</v>
      </c>
      <c r="M39" s="306"/>
    </row>
    <row r="40" spans="1:13" ht="30" customHeight="1" x14ac:dyDescent="0.25">
      <c r="A40" s="101">
        <v>5389</v>
      </c>
      <c r="B40" s="134" t="s">
        <v>669</v>
      </c>
      <c r="C40" s="82"/>
      <c r="D40" s="83">
        <v>41744</v>
      </c>
      <c r="E40" s="83">
        <v>41751</v>
      </c>
      <c r="F40" s="84"/>
      <c r="G40" s="88" t="s">
        <v>670</v>
      </c>
      <c r="H40" s="82" t="s">
        <v>13</v>
      </c>
      <c r="I40" s="82" t="s">
        <v>116</v>
      </c>
      <c r="J40" s="85">
        <v>0</v>
      </c>
      <c r="K40" s="85"/>
      <c r="L40" s="97">
        <v>3</v>
      </c>
      <c r="M40" s="306"/>
    </row>
    <row r="41" spans="1:13" ht="30" customHeight="1" x14ac:dyDescent="0.25">
      <c r="A41" s="101">
        <v>5390</v>
      </c>
      <c r="B41" s="134" t="s">
        <v>654</v>
      </c>
      <c r="C41" s="88" t="s">
        <v>655</v>
      </c>
      <c r="D41" s="83">
        <v>41744</v>
      </c>
      <c r="E41" s="83">
        <v>41780</v>
      </c>
      <c r="F41" s="84">
        <v>41777</v>
      </c>
      <c r="G41" s="88" t="s">
        <v>671</v>
      </c>
      <c r="H41" s="82" t="s">
        <v>99</v>
      </c>
      <c r="I41" s="82" t="s">
        <v>116</v>
      </c>
      <c r="J41" s="311"/>
      <c r="K41" s="311"/>
      <c r="L41" s="97">
        <v>3</v>
      </c>
      <c r="M41" s="306"/>
    </row>
    <row r="42" spans="1:13" ht="30" customHeight="1" x14ac:dyDescent="0.25">
      <c r="A42" s="113">
        <v>5391</v>
      </c>
      <c r="B42" s="134" t="s">
        <v>672</v>
      </c>
      <c r="C42" s="88" t="s">
        <v>673</v>
      </c>
      <c r="D42" s="83">
        <v>41744</v>
      </c>
      <c r="E42" s="83">
        <v>41751</v>
      </c>
      <c r="F42" s="84"/>
      <c r="G42" s="88" t="s">
        <v>674</v>
      </c>
      <c r="H42" s="82" t="s">
        <v>111</v>
      </c>
      <c r="I42" s="82" t="s">
        <v>116</v>
      </c>
      <c r="J42" s="85"/>
      <c r="K42" s="85"/>
      <c r="L42" s="97">
        <v>1.25</v>
      </c>
      <c r="M42" s="306"/>
    </row>
    <row r="43" spans="1:13" ht="30" customHeight="1" x14ac:dyDescent="0.25">
      <c r="A43" s="101">
        <v>5392</v>
      </c>
      <c r="B43" s="134" t="s">
        <v>675</v>
      </c>
      <c r="C43" s="82"/>
      <c r="D43" s="83">
        <v>41744</v>
      </c>
      <c r="E43" s="83">
        <v>41751</v>
      </c>
      <c r="F43" s="84"/>
      <c r="G43" s="88" t="s">
        <v>676</v>
      </c>
      <c r="H43" s="82" t="s">
        <v>113</v>
      </c>
      <c r="I43" s="82" t="s">
        <v>116</v>
      </c>
      <c r="J43" s="85">
        <v>0</v>
      </c>
      <c r="K43" s="85"/>
      <c r="L43" s="97">
        <v>2.5</v>
      </c>
      <c r="M43" s="306"/>
    </row>
    <row r="44" spans="1:13" ht="30" customHeight="1" x14ac:dyDescent="0.25">
      <c r="A44" s="113">
        <v>5393</v>
      </c>
      <c r="B44" s="134" t="s">
        <v>677</v>
      </c>
      <c r="C44" s="82"/>
      <c r="D44" s="83">
        <v>41745</v>
      </c>
      <c r="E44" s="83">
        <v>41752</v>
      </c>
      <c r="F44" s="84"/>
      <c r="G44" s="88" t="s">
        <v>678</v>
      </c>
      <c r="H44" s="82" t="s">
        <v>100</v>
      </c>
      <c r="I44" s="82" t="s">
        <v>116</v>
      </c>
      <c r="J44" s="85">
        <v>4.18</v>
      </c>
      <c r="K44" s="87" t="s">
        <v>212</v>
      </c>
      <c r="L44" s="97">
        <v>2.25</v>
      </c>
      <c r="M44" s="306"/>
    </row>
    <row r="45" spans="1:13" ht="30" customHeight="1" x14ac:dyDescent="0.25">
      <c r="A45" s="101">
        <v>5394</v>
      </c>
      <c r="B45" s="134" t="s">
        <v>679</v>
      </c>
      <c r="C45" s="88" t="s">
        <v>680</v>
      </c>
      <c r="D45" s="83">
        <v>41744</v>
      </c>
      <c r="E45" s="83">
        <v>41781</v>
      </c>
      <c r="F45" s="84">
        <v>41778</v>
      </c>
      <c r="G45" s="88" t="s">
        <v>681</v>
      </c>
      <c r="H45" s="82" t="s">
        <v>9</v>
      </c>
      <c r="I45" s="82" t="s">
        <v>116</v>
      </c>
      <c r="J45" s="85">
        <v>0</v>
      </c>
      <c r="K45" s="85"/>
      <c r="L45" s="97">
        <v>3</v>
      </c>
      <c r="M45" s="306"/>
    </row>
    <row r="46" spans="1:13" ht="30" customHeight="1" x14ac:dyDescent="0.25">
      <c r="A46" s="113">
        <v>5395</v>
      </c>
      <c r="B46" s="134" t="s">
        <v>581</v>
      </c>
      <c r="C46" s="82"/>
      <c r="D46" s="83">
        <v>41745</v>
      </c>
      <c r="E46" s="83">
        <v>41764</v>
      </c>
      <c r="F46" s="84">
        <v>41760</v>
      </c>
      <c r="G46" s="88" t="s">
        <v>682</v>
      </c>
      <c r="H46" s="82" t="s">
        <v>111</v>
      </c>
      <c r="I46" s="82" t="s">
        <v>116</v>
      </c>
      <c r="J46" s="311"/>
      <c r="K46" s="311"/>
      <c r="L46" s="313"/>
      <c r="M46" s="318"/>
    </row>
    <row r="47" spans="1:13" ht="30" customHeight="1" x14ac:dyDescent="0.25">
      <c r="A47" s="101">
        <v>5396</v>
      </c>
      <c r="B47" s="134" t="s">
        <v>688</v>
      </c>
      <c r="C47" s="82"/>
      <c r="D47" s="83">
        <v>41745</v>
      </c>
      <c r="E47" s="83">
        <v>41752</v>
      </c>
      <c r="F47" s="84"/>
      <c r="G47" s="88" t="s">
        <v>689</v>
      </c>
      <c r="H47" s="82" t="s">
        <v>99</v>
      </c>
      <c r="I47" s="82" t="s">
        <v>116</v>
      </c>
      <c r="J47" s="85">
        <v>18.010000000000002</v>
      </c>
      <c r="K47" s="87" t="s">
        <v>212</v>
      </c>
      <c r="L47" s="97">
        <v>2</v>
      </c>
      <c r="M47" s="306"/>
    </row>
    <row r="48" spans="1:13" ht="30" customHeight="1" x14ac:dyDescent="0.25">
      <c r="A48" s="113">
        <v>5397</v>
      </c>
      <c r="B48" s="134" t="s">
        <v>690</v>
      </c>
      <c r="C48" s="88" t="s">
        <v>691</v>
      </c>
      <c r="D48" s="83">
        <v>41746</v>
      </c>
      <c r="E48" s="83">
        <v>41753</v>
      </c>
      <c r="F48" s="84"/>
      <c r="G48" s="88" t="s">
        <v>692</v>
      </c>
      <c r="H48" s="82" t="s">
        <v>11</v>
      </c>
      <c r="I48" s="82" t="s">
        <v>116</v>
      </c>
      <c r="J48" s="85">
        <v>1.69</v>
      </c>
      <c r="K48" s="87" t="s">
        <v>211</v>
      </c>
      <c r="L48" s="97">
        <v>1.5</v>
      </c>
      <c r="M48" s="306"/>
    </row>
    <row r="49" spans="1:13" ht="30" customHeight="1" x14ac:dyDescent="0.25">
      <c r="A49" s="101">
        <v>5398</v>
      </c>
      <c r="B49" s="134" t="s">
        <v>478</v>
      </c>
      <c r="C49" s="82"/>
      <c r="D49" s="83">
        <v>41746</v>
      </c>
      <c r="E49" s="83">
        <v>41753</v>
      </c>
      <c r="F49" s="84"/>
      <c r="G49" s="88" t="s">
        <v>693</v>
      </c>
      <c r="H49" s="82" t="s">
        <v>99</v>
      </c>
      <c r="I49" s="82" t="s">
        <v>116</v>
      </c>
      <c r="J49" s="85">
        <v>0</v>
      </c>
      <c r="K49" s="85"/>
      <c r="L49" s="97">
        <v>2.5</v>
      </c>
      <c r="M49" s="306"/>
    </row>
    <row r="50" spans="1:13" ht="30" customHeight="1" x14ac:dyDescent="0.25">
      <c r="A50" s="113">
        <v>5399</v>
      </c>
      <c r="B50" s="134" t="s">
        <v>677</v>
      </c>
      <c r="C50" s="88" t="s">
        <v>694</v>
      </c>
      <c r="D50" s="83">
        <v>41746</v>
      </c>
      <c r="E50" s="83">
        <v>41753</v>
      </c>
      <c r="F50" s="84"/>
      <c r="G50" s="88" t="s">
        <v>695</v>
      </c>
      <c r="H50" s="82" t="s">
        <v>9</v>
      </c>
      <c r="I50" s="82" t="s">
        <v>120</v>
      </c>
      <c r="J50" s="85"/>
      <c r="K50" s="85"/>
      <c r="L50" s="97">
        <v>3</v>
      </c>
      <c r="M50" s="306"/>
    </row>
    <row r="51" spans="1:13" ht="30" customHeight="1" x14ac:dyDescent="0.25">
      <c r="A51" s="101">
        <v>5400</v>
      </c>
      <c r="B51" s="116" t="s">
        <v>264</v>
      </c>
      <c r="C51" s="3" t="s">
        <v>696</v>
      </c>
      <c r="D51" s="4">
        <v>41747</v>
      </c>
      <c r="E51" s="4">
        <v>41754</v>
      </c>
      <c r="F51" s="5"/>
      <c r="G51" s="3" t="s">
        <v>697</v>
      </c>
      <c r="H51" s="39" t="s">
        <v>100</v>
      </c>
      <c r="I51" s="3" t="s">
        <v>117</v>
      </c>
      <c r="J51" s="6"/>
      <c r="K51" s="6"/>
      <c r="L51" s="93">
        <v>2</v>
      </c>
      <c r="M51" s="283"/>
    </row>
    <row r="52" spans="1:13" ht="30" customHeight="1" x14ac:dyDescent="0.25">
      <c r="A52" s="113">
        <v>5401</v>
      </c>
      <c r="B52" s="116" t="s">
        <v>640</v>
      </c>
      <c r="C52" s="3"/>
      <c r="D52" s="4">
        <v>41747</v>
      </c>
      <c r="E52" s="4">
        <v>41754</v>
      </c>
      <c r="F52" s="5"/>
      <c r="G52" s="3" t="s">
        <v>641</v>
      </c>
      <c r="H52" s="39" t="s">
        <v>111</v>
      </c>
      <c r="I52" s="3" t="s">
        <v>116</v>
      </c>
      <c r="J52" s="6">
        <v>10.039999999999999</v>
      </c>
      <c r="K52" s="6" t="s">
        <v>211</v>
      </c>
      <c r="L52" s="93">
        <v>1.25</v>
      </c>
      <c r="M52" s="283">
        <v>0.25</v>
      </c>
    </row>
    <row r="53" spans="1:13" ht="30" customHeight="1" x14ac:dyDescent="0.25">
      <c r="A53" s="101">
        <v>5402</v>
      </c>
      <c r="B53" s="116" t="s">
        <v>701</v>
      </c>
      <c r="C53" s="3"/>
      <c r="D53" s="4">
        <v>41750</v>
      </c>
      <c r="E53" s="4">
        <v>41757</v>
      </c>
      <c r="F53" s="5"/>
      <c r="G53" s="3" t="s">
        <v>702</v>
      </c>
      <c r="H53" s="39" t="s">
        <v>12</v>
      </c>
      <c r="I53" s="3" t="s">
        <v>117</v>
      </c>
      <c r="J53" s="6"/>
      <c r="K53" s="6"/>
      <c r="L53" s="93">
        <v>2</v>
      </c>
      <c r="M53" s="283"/>
    </row>
    <row r="54" spans="1:13" ht="30" customHeight="1" x14ac:dyDescent="0.25">
      <c r="A54" s="113">
        <v>5403</v>
      </c>
      <c r="B54" s="116" t="s">
        <v>703</v>
      </c>
      <c r="C54" s="3" t="s">
        <v>704</v>
      </c>
      <c r="D54" s="4">
        <v>41750</v>
      </c>
      <c r="E54" s="4">
        <v>41757</v>
      </c>
      <c r="F54" s="5"/>
      <c r="G54" s="3" t="s">
        <v>705</v>
      </c>
      <c r="H54" s="39" t="s">
        <v>13</v>
      </c>
      <c r="I54" s="3" t="s">
        <v>116</v>
      </c>
      <c r="J54" s="6">
        <v>0</v>
      </c>
      <c r="K54" s="6"/>
      <c r="L54" s="93">
        <v>2.5</v>
      </c>
      <c r="M54" s="283"/>
    </row>
    <row r="55" spans="1:13" ht="30" customHeight="1" x14ac:dyDescent="0.25">
      <c r="A55" s="113">
        <v>5404</v>
      </c>
      <c r="B55" s="116" t="s">
        <v>208</v>
      </c>
      <c r="C55" s="3" t="s">
        <v>707</v>
      </c>
      <c r="D55" s="4">
        <v>41750</v>
      </c>
      <c r="E55" s="4">
        <v>41787</v>
      </c>
      <c r="F55" s="5">
        <v>41784</v>
      </c>
      <c r="G55" s="3" t="s">
        <v>713</v>
      </c>
      <c r="H55" s="39" t="s">
        <v>105</v>
      </c>
      <c r="I55" s="3" t="s">
        <v>116</v>
      </c>
      <c r="J55" s="6">
        <v>0</v>
      </c>
      <c r="K55" s="6"/>
      <c r="L55" s="93">
        <v>3.5</v>
      </c>
      <c r="M55" s="283"/>
    </row>
    <row r="56" spans="1:13" ht="30" customHeight="1" x14ac:dyDescent="0.25">
      <c r="A56" s="101">
        <v>5405</v>
      </c>
      <c r="B56" s="116" t="s">
        <v>708</v>
      </c>
      <c r="C56" s="3"/>
      <c r="D56" s="4">
        <v>41750</v>
      </c>
      <c r="E56" s="4">
        <v>41757</v>
      </c>
      <c r="F56" s="5"/>
      <c r="G56" s="3" t="s">
        <v>714</v>
      </c>
      <c r="H56" s="39" t="s">
        <v>9</v>
      </c>
      <c r="I56" s="3" t="s">
        <v>116</v>
      </c>
      <c r="J56" s="6">
        <v>25.58</v>
      </c>
      <c r="K56" s="6" t="s">
        <v>211</v>
      </c>
      <c r="L56" s="93">
        <v>4</v>
      </c>
      <c r="M56" s="283"/>
    </row>
    <row r="57" spans="1:13" ht="30" customHeight="1" x14ac:dyDescent="0.25">
      <c r="A57" s="101">
        <v>5406</v>
      </c>
      <c r="B57" s="116" t="s">
        <v>709</v>
      </c>
      <c r="C57" s="3"/>
      <c r="D57" s="4">
        <v>41750</v>
      </c>
      <c r="E57" s="4">
        <v>41757</v>
      </c>
      <c r="F57" s="5"/>
      <c r="G57" s="3" t="s">
        <v>715</v>
      </c>
      <c r="H57" s="39" t="s">
        <v>8</v>
      </c>
      <c r="I57" s="3" t="s">
        <v>116</v>
      </c>
      <c r="J57" s="6">
        <v>0</v>
      </c>
      <c r="K57" s="6"/>
      <c r="L57" s="93">
        <v>2</v>
      </c>
      <c r="M57" s="283"/>
    </row>
    <row r="58" spans="1:13" ht="30" customHeight="1" x14ac:dyDescent="0.25">
      <c r="A58" s="113">
        <v>5407</v>
      </c>
      <c r="B58" s="116" t="s">
        <v>710</v>
      </c>
      <c r="C58" s="3" t="s">
        <v>711</v>
      </c>
      <c r="D58" s="4">
        <v>41750</v>
      </c>
      <c r="E58" s="4">
        <v>41757</v>
      </c>
      <c r="F58" s="5"/>
      <c r="G58" s="3" t="s">
        <v>716</v>
      </c>
      <c r="H58" s="39" t="s">
        <v>100</v>
      </c>
      <c r="I58" s="3" t="s">
        <v>117</v>
      </c>
      <c r="J58" s="6"/>
      <c r="K58" s="6"/>
      <c r="L58" s="93">
        <v>1.5</v>
      </c>
      <c r="M58" s="283"/>
    </row>
    <row r="59" spans="1:13" ht="30" customHeight="1" x14ac:dyDescent="0.25">
      <c r="A59" s="101">
        <v>5408</v>
      </c>
      <c r="B59" s="116" t="s">
        <v>712</v>
      </c>
      <c r="C59" s="3" t="s">
        <v>909</v>
      </c>
      <c r="D59" s="4">
        <v>41750</v>
      </c>
      <c r="E59" s="4">
        <v>41787</v>
      </c>
      <c r="F59" s="5">
        <v>41784</v>
      </c>
      <c r="G59" s="3" t="s">
        <v>717</v>
      </c>
      <c r="H59" s="39" t="s">
        <v>13</v>
      </c>
      <c r="I59" s="3" t="s">
        <v>116</v>
      </c>
      <c r="J59" s="6">
        <v>0</v>
      </c>
      <c r="K59" s="6"/>
      <c r="L59" s="93">
        <v>2.25</v>
      </c>
      <c r="M59" s="283"/>
    </row>
    <row r="60" spans="1:13" ht="30" customHeight="1" x14ac:dyDescent="0.25">
      <c r="A60" s="101">
        <v>5409</v>
      </c>
      <c r="B60" s="116" t="s">
        <v>669</v>
      </c>
      <c r="C60" s="3"/>
      <c r="D60" s="4">
        <v>41751</v>
      </c>
      <c r="E60" s="4">
        <v>41758</v>
      </c>
      <c r="F60" s="5"/>
      <c r="G60" s="3" t="s">
        <v>718</v>
      </c>
      <c r="H60" s="39" t="s">
        <v>13</v>
      </c>
      <c r="I60" s="3" t="s">
        <v>116</v>
      </c>
      <c r="J60" s="6">
        <v>0</v>
      </c>
      <c r="K60" s="6"/>
      <c r="L60" s="93">
        <v>2</v>
      </c>
      <c r="M60" s="283"/>
    </row>
    <row r="61" spans="1:13" ht="30" customHeight="1" x14ac:dyDescent="0.25">
      <c r="A61" s="113">
        <v>5410</v>
      </c>
      <c r="B61" s="116" t="s">
        <v>719</v>
      </c>
      <c r="C61" s="3"/>
      <c r="D61" s="4">
        <v>41751</v>
      </c>
      <c r="E61" s="4">
        <v>41752</v>
      </c>
      <c r="F61" s="5"/>
      <c r="G61" s="3" t="s">
        <v>720</v>
      </c>
      <c r="H61" s="39" t="s">
        <v>13</v>
      </c>
      <c r="I61" s="3" t="s">
        <v>117</v>
      </c>
      <c r="J61" s="6"/>
      <c r="K61" s="6"/>
      <c r="L61" s="93">
        <v>1</v>
      </c>
      <c r="M61" s="283"/>
    </row>
    <row r="62" spans="1:13" ht="30" customHeight="1" x14ac:dyDescent="0.25">
      <c r="A62" s="113">
        <v>5411</v>
      </c>
      <c r="B62" s="142" t="s">
        <v>721</v>
      </c>
      <c r="C62" s="3"/>
      <c r="D62" s="4">
        <v>41751</v>
      </c>
      <c r="E62" s="4">
        <v>41758</v>
      </c>
      <c r="F62" s="5"/>
      <c r="G62" s="3" t="s">
        <v>722</v>
      </c>
      <c r="H62" s="39" t="s">
        <v>113</v>
      </c>
      <c r="I62" s="3" t="s">
        <v>117</v>
      </c>
      <c r="J62" s="6"/>
      <c r="K62" s="6"/>
      <c r="L62" s="93">
        <v>2</v>
      </c>
      <c r="M62" s="283"/>
    </row>
    <row r="63" spans="1:13" ht="30" customHeight="1" x14ac:dyDescent="0.25">
      <c r="A63" s="101">
        <v>5412</v>
      </c>
      <c r="B63" s="142" t="s">
        <v>723</v>
      </c>
      <c r="C63" s="3" t="s">
        <v>750</v>
      </c>
      <c r="D63" s="4">
        <v>41751</v>
      </c>
      <c r="E63" s="4">
        <v>41758</v>
      </c>
      <c r="F63" s="5"/>
      <c r="G63" s="3" t="s">
        <v>724</v>
      </c>
      <c r="H63" s="39" t="s">
        <v>101</v>
      </c>
      <c r="I63" s="3" t="s">
        <v>120</v>
      </c>
      <c r="J63" s="6"/>
      <c r="K63" s="6"/>
      <c r="L63" s="93">
        <v>4</v>
      </c>
      <c r="M63" s="283"/>
    </row>
    <row r="64" spans="1:13" ht="30" customHeight="1" x14ac:dyDescent="0.25">
      <c r="A64" s="113">
        <v>5413</v>
      </c>
      <c r="B64" s="192" t="s">
        <v>725</v>
      </c>
      <c r="C64" s="136" t="s">
        <v>726</v>
      </c>
      <c r="D64" s="137">
        <v>41752</v>
      </c>
      <c r="E64" s="137">
        <v>41759</v>
      </c>
      <c r="F64" s="138"/>
      <c r="G64" s="136" t="s">
        <v>727</v>
      </c>
      <c r="H64" s="139" t="s">
        <v>113</v>
      </c>
      <c r="I64" s="136" t="s">
        <v>116</v>
      </c>
      <c r="J64" s="140">
        <v>1.69</v>
      </c>
      <c r="K64" s="140" t="s">
        <v>211</v>
      </c>
      <c r="L64" s="141">
        <v>1.75</v>
      </c>
      <c r="M64" s="307"/>
    </row>
    <row r="65" spans="1:13" ht="30" customHeight="1" x14ac:dyDescent="0.25">
      <c r="A65" s="101">
        <v>5414</v>
      </c>
      <c r="B65" s="116" t="s">
        <v>728</v>
      </c>
      <c r="C65" s="4" t="s">
        <v>729</v>
      </c>
      <c r="D65" s="4">
        <v>41752</v>
      </c>
      <c r="E65" s="5">
        <v>41773</v>
      </c>
      <c r="F65" s="4">
        <v>41786</v>
      </c>
      <c r="G65" s="216" t="s">
        <v>740</v>
      </c>
      <c r="H65" s="3" t="s">
        <v>111</v>
      </c>
      <c r="I65" s="6" t="s">
        <v>118</v>
      </c>
      <c r="J65" s="6">
        <v>9.19</v>
      </c>
      <c r="K65" s="3" t="s">
        <v>211</v>
      </c>
      <c r="L65" s="93">
        <v>2.5</v>
      </c>
      <c r="M65" s="308"/>
    </row>
    <row r="66" spans="1:13" ht="30" customHeight="1" x14ac:dyDescent="0.25">
      <c r="A66" s="113">
        <v>5415</v>
      </c>
      <c r="B66" s="116" t="s">
        <v>730</v>
      </c>
      <c r="C66" s="4"/>
      <c r="D66" s="4">
        <v>41752</v>
      </c>
      <c r="E66" s="5">
        <v>41759</v>
      </c>
      <c r="F66" s="4"/>
      <c r="G66" s="39" t="s">
        <v>1600</v>
      </c>
      <c r="H66" s="3" t="s">
        <v>98</v>
      </c>
      <c r="I66" s="6" t="s">
        <v>116</v>
      </c>
      <c r="J66" s="6">
        <v>44.55</v>
      </c>
      <c r="K66" s="3" t="s">
        <v>211</v>
      </c>
      <c r="L66" s="93">
        <v>3</v>
      </c>
      <c r="M66" s="308"/>
    </row>
    <row r="67" spans="1:13" ht="30" customHeight="1" x14ac:dyDescent="0.25">
      <c r="A67" s="101">
        <v>5416</v>
      </c>
      <c r="B67" s="116" t="s">
        <v>731</v>
      </c>
      <c r="C67" s="4"/>
      <c r="D67" s="4">
        <v>41752</v>
      </c>
      <c r="E67" s="5">
        <v>41759</v>
      </c>
      <c r="F67" s="4"/>
      <c r="G67" s="194" t="s">
        <v>741</v>
      </c>
      <c r="H67" s="3" t="s">
        <v>113</v>
      </c>
      <c r="I67" s="6" t="s">
        <v>116</v>
      </c>
      <c r="J67" s="6">
        <v>0</v>
      </c>
      <c r="K67" s="3"/>
      <c r="L67" s="93">
        <v>1.5</v>
      </c>
      <c r="M67" s="308"/>
    </row>
    <row r="68" spans="1:13" ht="30" customHeight="1" x14ac:dyDescent="0.25">
      <c r="A68" s="113">
        <v>5417</v>
      </c>
      <c r="B68" s="116" t="s">
        <v>732</v>
      </c>
      <c r="C68" s="4" t="s">
        <v>733</v>
      </c>
      <c r="D68" s="4">
        <v>41752</v>
      </c>
      <c r="E68" s="5">
        <v>41789</v>
      </c>
      <c r="F68" s="4">
        <v>41786</v>
      </c>
      <c r="G68" s="39" t="s">
        <v>899</v>
      </c>
      <c r="H68" s="3" t="s">
        <v>12</v>
      </c>
      <c r="I68" s="6" t="s">
        <v>116</v>
      </c>
      <c r="J68" s="6">
        <v>8.11</v>
      </c>
      <c r="K68" s="3" t="s">
        <v>212</v>
      </c>
      <c r="L68" s="93">
        <v>1.5</v>
      </c>
      <c r="M68" s="308"/>
    </row>
    <row r="69" spans="1:13" ht="30" customHeight="1" x14ac:dyDescent="0.25">
      <c r="A69" s="101">
        <v>5418</v>
      </c>
      <c r="B69" s="116" t="s">
        <v>270</v>
      </c>
      <c r="C69" s="4" t="s">
        <v>735</v>
      </c>
      <c r="D69" s="4">
        <v>41754</v>
      </c>
      <c r="E69" s="5">
        <v>41761</v>
      </c>
      <c r="F69" s="4"/>
      <c r="G69" s="39" t="s">
        <v>736</v>
      </c>
      <c r="H69" s="3" t="s">
        <v>9</v>
      </c>
      <c r="I69" s="6" t="s">
        <v>118</v>
      </c>
      <c r="J69" s="6">
        <v>44.55</v>
      </c>
      <c r="K69" s="3" t="s">
        <v>211</v>
      </c>
      <c r="L69" s="93">
        <v>0</v>
      </c>
      <c r="M69" s="308"/>
    </row>
    <row r="70" spans="1:13" ht="30" customHeight="1" x14ac:dyDescent="0.25">
      <c r="A70" s="113">
        <v>5419</v>
      </c>
      <c r="B70" s="116" t="s">
        <v>737</v>
      </c>
      <c r="C70" s="4" t="s">
        <v>738</v>
      </c>
      <c r="D70" s="4">
        <v>41754</v>
      </c>
      <c r="E70" s="5">
        <v>41761</v>
      </c>
      <c r="F70" s="4"/>
      <c r="G70" s="39" t="s">
        <v>739</v>
      </c>
      <c r="H70" s="3" t="s">
        <v>9</v>
      </c>
      <c r="I70" s="6" t="s">
        <v>116</v>
      </c>
      <c r="J70" s="6">
        <v>1.94</v>
      </c>
      <c r="K70" s="3" t="s">
        <v>212</v>
      </c>
      <c r="L70" s="93">
        <v>1</v>
      </c>
      <c r="M70" s="308"/>
    </row>
    <row r="71" spans="1:13" ht="30" customHeight="1" x14ac:dyDescent="0.25">
      <c r="A71" s="101">
        <v>5420</v>
      </c>
      <c r="B71" s="116" t="s">
        <v>270</v>
      </c>
      <c r="C71" s="4" t="s">
        <v>735</v>
      </c>
      <c r="D71" s="4">
        <v>41754</v>
      </c>
      <c r="E71" s="5">
        <v>41761</v>
      </c>
      <c r="F71" s="4"/>
      <c r="G71" s="39" t="s">
        <v>742</v>
      </c>
      <c r="H71" s="3" t="s">
        <v>9</v>
      </c>
      <c r="I71" s="6" t="s">
        <v>118</v>
      </c>
      <c r="J71" s="315"/>
      <c r="K71" s="314"/>
      <c r="L71" s="300"/>
      <c r="M71" s="319"/>
    </row>
    <row r="72" spans="1:13" ht="30" customHeight="1" x14ac:dyDescent="0.25">
      <c r="A72" s="113">
        <v>5421</v>
      </c>
      <c r="B72" s="116" t="s">
        <v>311</v>
      </c>
      <c r="C72" s="4" t="s">
        <v>620</v>
      </c>
      <c r="D72" s="4">
        <v>41757</v>
      </c>
      <c r="E72" s="5">
        <v>41764</v>
      </c>
      <c r="F72" s="4"/>
      <c r="G72" s="39" t="s">
        <v>743</v>
      </c>
      <c r="H72" s="3" t="s">
        <v>113</v>
      </c>
      <c r="I72" s="6" t="s">
        <v>116</v>
      </c>
      <c r="J72" s="6">
        <v>2.57</v>
      </c>
      <c r="K72" s="3" t="s">
        <v>211</v>
      </c>
      <c r="L72" s="93">
        <v>2.5</v>
      </c>
      <c r="M72" s="308"/>
    </row>
    <row r="73" spans="1:13" ht="30" customHeight="1" x14ac:dyDescent="0.25">
      <c r="A73" s="101">
        <v>5422</v>
      </c>
      <c r="B73" s="116" t="s">
        <v>744</v>
      </c>
      <c r="C73" s="4"/>
      <c r="D73" s="4">
        <v>41757</v>
      </c>
      <c r="E73" s="5">
        <v>41764</v>
      </c>
      <c r="F73" s="4"/>
      <c r="G73" s="39" t="s">
        <v>745</v>
      </c>
      <c r="H73" s="3" t="s">
        <v>12</v>
      </c>
      <c r="I73" s="6" t="s">
        <v>120</v>
      </c>
      <c r="J73" s="6"/>
      <c r="K73" s="3"/>
      <c r="L73" s="93">
        <v>1.5</v>
      </c>
      <c r="M73" s="308"/>
    </row>
    <row r="74" spans="1:13" ht="30" customHeight="1" x14ac:dyDescent="0.25">
      <c r="A74" s="113">
        <v>5423</v>
      </c>
      <c r="B74" s="225" t="s">
        <v>746</v>
      </c>
      <c r="C74" s="66" t="s">
        <v>782</v>
      </c>
      <c r="D74" s="74">
        <v>41757</v>
      </c>
      <c r="E74" s="74">
        <v>41794</v>
      </c>
      <c r="F74" s="75">
        <v>41791</v>
      </c>
      <c r="G74" s="66" t="s">
        <v>1351</v>
      </c>
      <c r="H74" s="71" t="s">
        <v>113</v>
      </c>
      <c r="I74" s="66" t="s">
        <v>116</v>
      </c>
      <c r="J74" s="72">
        <v>8278.25</v>
      </c>
      <c r="K74" s="72" t="s">
        <v>212</v>
      </c>
      <c r="L74" s="118">
        <v>18</v>
      </c>
      <c r="M74" s="287"/>
    </row>
    <row r="75" spans="1:13" ht="30" customHeight="1" x14ac:dyDescent="0.25">
      <c r="A75" s="101">
        <v>5424</v>
      </c>
      <c r="B75" s="142" t="s">
        <v>151</v>
      </c>
      <c r="C75" s="3" t="s">
        <v>495</v>
      </c>
      <c r="D75" s="4">
        <v>41758</v>
      </c>
      <c r="E75" s="4">
        <v>41765</v>
      </c>
      <c r="F75" s="5"/>
      <c r="G75" s="3" t="s">
        <v>747</v>
      </c>
      <c r="H75" s="39" t="s">
        <v>10</v>
      </c>
      <c r="I75" s="3" t="s">
        <v>120</v>
      </c>
      <c r="J75" s="6"/>
      <c r="K75" s="6"/>
      <c r="L75" s="93">
        <v>1.5</v>
      </c>
      <c r="M75" s="283"/>
    </row>
    <row r="76" spans="1:13" ht="30" customHeight="1" x14ac:dyDescent="0.25">
      <c r="A76" s="113">
        <v>5425</v>
      </c>
      <c r="B76" s="142" t="s">
        <v>748</v>
      </c>
      <c r="C76" s="3"/>
      <c r="D76" s="4">
        <v>41758</v>
      </c>
      <c r="E76" s="4">
        <v>41795</v>
      </c>
      <c r="F76" s="5">
        <v>41792</v>
      </c>
      <c r="G76" s="3" t="s">
        <v>749</v>
      </c>
      <c r="H76" s="39" t="s">
        <v>13</v>
      </c>
      <c r="I76" s="3" t="s">
        <v>116</v>
      </c>
      <c r="J76" s="6">
        <v>1.44</v>
      </c>
      <c r="K76" s="6" t="s">
        <v>211</v>
      </c>
      <c r="L76" s="93">
        <v>5.5</v>
      </c>
      <c r="M76" s="283"/>
    </row>
    <row r="77" spans="1:13" s="150" customFormat="1" ht="30" customHeight="1" x14ac:dyDescent="0.25">
      <c r="A77" s="145">
        <v>5426</v>
      </c>
      <c r="B77" s="218" t="s">
        <v>40</v>
      </c>
      <c r="C77" s="39" t="s">
        <v>44</v>
      </c>
      <c r="D77" s="40">
        <v>41758</v>
      </c>
      <c r="E77" s="40">
        <v>41765</v>
      </c>
      <c r="F77" s="41"/>
      <c r="G77" s="39" t="s">
        <v>751</v>
      </c>
      <c r="H77" s="39" t="s">
        <v>11</v>
      </c>
      <c r="I77" s="39" t="s">
        <v>120</v>
      </c>
      <c r="J77" s="42"/>
      <c r="K77" s="42"/>
      <c r="L77" s="94">
        <v>2</v>
      </c>
      <c r="M77" s="284"/>
    </row>
    <row r="78" spans="1:13" ht="30" customHeight="1" x14ac:dyDescent="0.25">
      <c r="A78" s="113">
        <v>5427</v>
      </c>
      <c r="B78" s="142" t="s">
        <v>752</v>
      </c>
      <c r="C78" s="3"/>
      <c r="D78" s="4">
        <v>41759</v>
      </c>
      <c r="E78" s="4">
        <v>41796</v>
      </c>
      <c r="F78" s="5">
        <v>41793</v>
      </c>
      <c r="G78" s="3" t="s">
        <v>767</v>
      </c>
      <c r="H78" s="39" t="s">
        <v>101</v>
      </c>
      <c r="I78" s="3" t="s">
        <v>116</v>
      </c>
      <c r="J78" s="6">
        <v>3.65</v>
      </c>
      <c r="K78" s="6" t="s">
        <v>211</v>
      </c>
      <c r="L78" s="93">
        <v>3</v>
      </c>
      <c r="M78" s="283"/>
    </row>
    <row r="79" spans="1:13" ht="30" customHeight="1" x14ac:dyDescent="0.25">
      <c r="A79" s="101">
        <v>5428</v>
      </c>
      <c r="B79" s="142" t="s">
        <v>753</v>
      </c>
      <c r="C79" s="3" t="s">
        <v>754</v>
      </c>
      <c r="D79" s="4">
        <v>41759</v>
      </c>
      <c r="E79" s="4">
        <v>41766</v>
      </c>
      <c r="F79" s="5"/>
      <c r="G79" s="3" t="s">
        <v>891</v>
      </c>
      <c r="H79" s="39" t="s">
        <v>11</v>
      </c>
      <c r="I79" s="3" t="s">
        <v>117</v>
      </c>
      <c r="J79" s="6"/>
      <c r="K79" s="6"/>
      <c r="L79" s="93">
        <v>2</v>
      </c>
      <c r="M79" s="283"/>
    </row>
    <row r="80" spans="1:13" ht="30" customHeight="1" x14ac:dyDescent="0.25">
      <c r="A80" s="113">
        <v>5429</v>
      </c>
      <c r="B80" s="142" t="s">
        <v>755</v>
      </c>
      <c r="C80" s="3" t="s">
        <v>756</v>
      </c>
      <c r="D80" s="4">
        <v>41759</v>
      </c>
      <c r="E80" s="4">
        <v>41766</v>
      </c>
      <c r="F80" s="5"/>
      <c r="G80" s="3" t="s">
        <v>768</v>
      </c>
      <c r="H80" s="39" t="s">
        <v>99</v>
      </c>
      <c r="I80" s="3" t="s">
        <v>116</v>
      </c>
      <c r="J80" s="6">
        <v>63.8</v>
      </c>
      <c r="K80" s="6" t="s">
        <v>211</v>
      </c>
      <c r="L80" s="93">
        <v>3.75</v>
      </c>
      <c r="M80" s="283"/>
    </row>
    <row r="81" spans="1:13" ht="30" customHeight="1" x14ac:dyDescent="0.25">
      <c r="A81" s="101">
        <v>5430</v>
      </c>
      <c r="B81" s="142" t="s">
        <v>757</v>
      </c>
      <c r="C81" s="3" t="s">
        <v>758</v>
      </c>
      <c r="D81" s="4">
        <v>41759</v>
      </c>
      <c r="E81" s="4">
        <v>41766</v>
      </c>
      <c r="F81" s="5"/>
      <c r="G81" s="3" t="s">
        <v>1601</v>
      </c>
      <c r="H81" s="39" t="s">
        <v>99</v>
      </c>
      <c r="I81" s="3" t="s">
        <v>116</v>
      </c>
      <c r="J81" s="6">
        <v>4.32</v>
      </c>
      <c r="K81" s="6" t="s">
        <v>212</v>
      </c>
      <c r="L81" s="93">
        <v>2</v>
      </c>
      <c r="M81" s="283"/>
    </row>
    <row r="82" spans="1:13" ht="30" customHeight="1" x14ac:dyDescent="0.25">
      <c r="A82" s="101">
        <v>5431</v>
      </c>
      <c r="B82" s="142" t="s">
        <v>757</v>
      </c>
      <c r="C82" s="3" t="s">
        <v>758</v>
      </c>
      <c r="D82" s="4">
        <v>41759</v>
      </c>
      <c r="E82" s="4">
        <v>41766</v>
      </c>
      <c r="F82" s="5"/>
      <c r="G82" s="3" t="s">
        <v>1602</v>
      </c>
      <c r="H82" s="39" t="s">
        <v>99</v>
      </c>
      <c r="I82" s="3" t="s">
        <v>116</v>
      </c>
      <c r="J82" s="315"/>
      <c r="K82" s="315"/>
      <c r="L82" s="300"/>
      <c r="M82" s="320"/>
    </row>
    <row r="83" spans="1:13" ht="30" customHeight="1" x14ac:dyDescent="0.25">
      <c r="A83" s="113">
        <v>5432</v>
      </c>
      <c r="B83" s="116" t="s">
        <v>759</v>
      </c>
      <c r="C83" s="4"/>
      <c r="D83" s="4">
        <v>41759</v>
      </c>
      <c r="E83" s="4">
        <v>41766</v>
      </c>
      <c r="F83" s="4"/>
      <c r="G83" s="39" t="s">
        <v>769</v>
      </c>
      <c r="H83" s="3" t="s">
        <v>99</v>
      </c>
      <c r="I83" s="6" t="s">
        <v>120</v>
      </c>
      <c r="J83" s="6"/>
      <c r="K83" s="3"/>
      <c r="L83" s="93">
        <v>1</v>
      </c>
      <c r="M83" s="308"/>
    </row>
    <row r="84" spans="1:13" x14ac:dyDescent="0.25">
      <c r="A84" s="105"/>
      <c r="B84" s="51"/>
      <c r="C84" s="51"/>
      <c r="D84" s="52"/>
      <c r="E84" s="50"/>
      <c r="F84" s="191"/>
      <c r="G84" s="50"/>
      <c r="H84" s="50"/>
      <c r="I84" s="50"/>
      <c r="J84" s="54"/>
      <c r="K84" s="54"/>
      <c r="L84" s="50"/>
      <c r="M84" s="54"/>
    </row>
    <row r="85" spans="1:13" ht="30" customHeight="1" x14ac:dyDescent="0.25">
      <c r="A85" s="20"/>
      <c r="B85" s="37"/>
      <c r="C85" s="37"/>
      <c r="D85" s="38"/>
      <c r="E85" s="21"/>
      <c r="F85" s="56"/>
      <c r="G85" s="21"/>
      <c r="H85" s="21"/>
      <c r="I85" s="21"/>
      <c r="J85" s="22">
        <f>SUM(J3:J83)</f>
        <v>417101.48</v>
      </c>
      <c r="K85" s="22"/>
      <c r="L85" s="2">
        <f>SUM(L3:L83)*26</f>
        <v>5869.5</v>
      </c>
      <c r="M85" s="2">
        <f>SUM(M3:M83)*26</f>
        <v>6.5</v>
      </c>
    </row>
    <row r="86" spans="1:13" ht="15" customHeight="1" x14ac:dyDescent="0.25">
      <c r="A86" s="20"/>
      <c r="B86" s="37"/>
      <c r="C86" s="37"/>
      <c r="D86" s="38"/>
      <c r="E86" s="21"/>
      <c r="F86" s="56"/>
      <c r="G86" s="21"/>
      <c r="H86" s="21"/>
      <c r="I86" s="21"/>
      <c r="J86" s="22"/>
      <c r="K86" s="22"/>
      <c r="L86" s="2"/>
      <c r="M86" s="2"/>
    </row>
    <row r="87" spans="1:13" ht="15" customHeight="1" x14ac:dyDescent="0.25">
      <c r="A87" s="20"/>
      <c r="B87" s="37"/>
      <c r="C87" s="37"/>
      <c r="D87" s="38"/>
      <c r="E87" s="21"/>
      <c r="F87" s="56"/>
      <c r="G87" s="21"/>
      <c r="H87" s="21"/>
      <c r="I87" s="21"/>
      <c r="J87" s="22"/>
      <c r="K87" s="22"/>
      <c r="L87" s="1"/>
      <c r="M87" s="2"/>
    </row>
    <row r="88" spans="1:13" ht="30" customHeight="1" x14ac:dyDescent="0.25">
      <c r="A88" s="106" t="s">
        <v>68</v>
      </c>
      <c r="B88" s="37"/>
      <c r="C88" s="37"/>
      <c r="D88" s="38"/>
      <c r="E88" s="21"/>
      <c r="F88" s="56"/>
      <c r="G88" s="21"/>
      <c r="H88" s="21"/>
      <c r="I88" s="21"/>
      <c r="J88" s="22"/>
      <c r="K88" s="22"/>
      <c r="L88" s="1"/>
      <c r="M88" s="2"/>
    </row>
    <row r="89" spans="1:13" ht="30" customHeight="1" x14ac:dyDescent="0.25">
      <c r="A89" s="107" t="s">
        <v>876</v>
      </c>
      <c r="B89" s="3" t="s">
        <v>65</v>
      </c>
      <c r="C89" s="37"/>
      <c r="D89" s="38"/>
      <c r="E89" s="21"/>
      <c r="F89" s="56"/>
      <c r="G89" s="21"/>
      <c r="H89" s="21"/>
      <c r="I89" s="21"/>
      <c r="J89" s="22"/>
      <c r="K89" s="22"/>
      <c r="L89" s="1"/>
      <c r="M89" s="2"/>
    </row>
    <row r="90" spans="1:13" ht="30" customHeight="1" x14ac:dyDescent="0.25">
      <c r="A90" s="108" t="s">
        <v>877</v>
      </c>
      <c r="B90" s="43" t="s">
        <v>67</v>
      </c>
      <c r="C90" s="37"/>
      <c r="D90" s="38"/>
      <c r="E90" s="21"/>
      <c r="F90" s="56"/>
      <c r="G90" s="21"/>
      <c r="H90" s="21"/>
      <c r="I90" s="21"/>
      <c r="J90" s="22"/>
      <c r="K90" s="22"/>
      <c r="L90" s="1"/>
      <c r="M90" s="2"/>
    </row>
    <row r="91" spans="1:13" ht="30" customHeight="1" x14ac:dyDescent="0.25">
      <c r="A91" s="219" t="s">
        <v>589</v>
      </c>
      <c r="B91" s="220" t="s">
        <v>66</v>
      </c>
      <c r="C91" s="151"/>
      <c r="D91" s="152"/>
      <c r="E91" s="154"/>
      <c r="F91" s="221"/>
      <c r="G91" s="154"/>
      <c r="H91" s="154"/>
      <c r="I91" s="154"/>
      <c r="J91" s="155"/>
      <c r="K91" s="155"/>
      <c r="L91" s="153"/>
      <c r="M91" s="195"/>
    </row>
    <row r="92" spans="1:13" ht="30" customHeight="1" x14ac:dyDescent="0.25">
      <c r="A92" s="292" t="s">
        <v>1237</v>
      </c>
      <c r="B92" s="193" t="s">
        <v>700</v>
      </c>
      <c r="C92" s="222"/>
      <c r="D92" s="222"/>
      <c r="E92" s="222"/>
      <c r="F92" s="223"/>
      <c r="G92" s="222"/>
      <c r="H92" s="222"/>
      <c r="I92" s="222"/>
      <c r="J92" s="222"/>
      <c r="K92" s="222"/>
      <c r="L92" s="222"/>
      <c r="M92" s="275"/>
    </row>
    <row r="93" spans="1:13" x14ac:dyDescent="0.25">
      <c r="A93" s="112"/>
    </row>
    <row r="94" spans="1:13" x14ac:dyDescent="0.25">
      <c r="A94" s="112"/>
    </row>
    <row r="95" spans="1:13" x14ac:dyDescent="0.25">
      <c r="A95" s="112"/>
    </row>
    <row r="96" spans="1:13" x14ac:dyDescent="0.25">
      <c r="A96" s="112"/>
    </row>
    <row r="97" spans="1:1" x14ac:dyDescent="0.25">
      <c r="A97" s="112"/>
    </row>
    <row r="98" spans="1:1" x14ac:dyDescent="0.25">
      <c r="A98" s="112"/>
    </row>
    <row r="99" spans="1:1" x14ac:dyDescent="0.25">
      <c r="A99" s="112"/>
    </row>
    <row r="100" spans="1:1" x14ac:dyDescent="0.25">
      <c r="A100" s="112"/>
    </row>
    <row r="101" spans="1:1" x14ac:dyDescent="0.25">
      <c r="A101" s="112"/>
    </row>
    <row r="102" spans="1:1" x14ac:dyDescent="0.25">
      <c r="A102" s="112"/>
    </row>
    <row r="103" spans="1:1" x14ac:dyDescent="0.25">
      <c r="A103" s="112"/>
    </row>
    <row r="104" spans="1:1" x14ac:dyDescent="0.25">
      <c r="A104" s="112"/>
    </row>
    <row r="105" spans="1:1" x14ac:dyDescent="0.25">
      <c r="A105" s="112"/>
    </row>
    <row r="106" spans="1:1" x14ac:dyDescent="0.25">
      <c r="A106" s="112"/>
    </row>
    <row r="107" spans="1:1" x14ac:dyDescent="0.25">
      <c r="A107" s="112"/>
    </row>
    <row r="108" spans="1:1" x14ac:dyDescent="0.25">
      <c r="A108" s="112"/>
    </row>
    <row r="109" spans="1:1" x14ac:dyDescent="0.25">
      <c r="A109" s="112"/>
    </row>
    <row r="110" spans="1:1" x14ac:dyDescent="0.25">
      <c r="A110" s="112"/>
    </row>
    <row r="111" spans="1:1" x14ac:dyDescent="0.25">
      <c r="A111" s="112"/>
    </row>
    <row r="112" spans="1:1" x14ac:dyDescent="0.25">
      <c r="A112" s="112"/>
    </row>
    <row r="113" spans="1:1" x14ac:dyDescent="0.25">
      <c r="A113" s="112"/>
    </row>
    <row r="114" spans="1:1" x14ac:dyDescent="0.25">
      <c r="A114" s="112"/>
    </row>
    <row r="115" spans="1:1" x14ac:dyDescent="0.25">
      <c r="A115" s="112"/>
    </row>
    <row r="116" spans="1:1" x14ac:dyDescent="0.25">
      <c r="A116" s="112"/>
    </row>
    <row r="117" spans="1:1" x14ac:dyDescent="0.25">
      <c r="A117" s="112"/>
    </row>
    <row r="118" spans="1:1" x14ac:dyDescent="0.25">
      <c r="A118" s="112"/>
    </row>
    <row r="119" spans="1:1" x14ac:dyDescent="0.25">
      <c r="A119" s="112"/>
    </row>
    <row r="120" spans="1:1" x14ac:dyDescent="0.25">
      <c r="A120" s="112"/>
    </row>
    <row r="121" spans="1:1" x14ac:dyDescent="0.25">
      <c r="A121" s="112"/>
    </row>
    <row r="122" spans="1:1" x14ac:dyDescent="0.25">
      <c r="A122" s="112"/>
    </row>
    <row r="123" spans="1:1" x14ac:dyDescent="0.25">
      <c r="A123" s="112"/>
    </row>
    <row r="124" spans="1:1" x14ac:dyDescent="0.25">
      <c r="A124" s="112"/>
    </row>
    <row r="125" spans="1:1" x14ac:dyDescent="0.25">
      <c r="A125" s="112"/>
    </row>
    <row r="126" spans="1:1" x14ac:dyDescent="0.25">
      <c r="A126" s="112"/>
    </row>
    <row r="127" spans="1:1" x14ac:dyDescent="0.25">
      <c r="A127" s="112"/>
    </row>
    <row r="128" spans="1:1" x14ac:dyDescent="0.25">
      <c r="A128" s="112"/>
    </row>
    <row r="129" spans="1:1" x14ac:dyDescent="0.25">
      <c r="A129" s="112"/>
    </row>
    <row r="130" spans="1:1" x14ac:dyDescent="0.25">
      <c r="A130" s="112"/>
    </row>
    <row r="131" spans="1:1" x14ac:dyDescent="0.25">
      <c r="A131" s="112"/>
    </row>
    <row r="132" spans="1:1" x14ac:dyDescent="0.25">
      <c r="A132" s="112"/>
    </row>
    <row r="133" spans="1:1" x14ac:dyDescent="0.25">
      <c r="A133" s="112"/>
    </row>
    <row r="134" spans="1:1" x14ac:dyDescent="0.25">
      <c r="A134" s="112"/>
    </row>
    <row r="135" spans="1:1" x14ac:dyDescent="0.25">
      <c r="A135" s="112"/>
    </row>
    <row r="136" spans="1:1" x14ac:dyDescent="0.25">
      <c r="A136" s="112"/>
    </row>
    <row r="137" spans="1:1" x14ac:dyDescent="0.25">
      <c r="A137" s="112"/>
    </row>
    <row r="138" spans="1:1" x14ac:dyDescent="0.25">
      <c r="A138" s="112"/>
    </row>
    <row r="139" spans="1:1" x14ac:dyDescent="0.25">
      <c r="A139" s="112"/>
    </row>
    <row r="140" spans="1:1" x14ac:dyDescent="0.25">
      <c r="A140" s="112"/>
    </row>
    <row r="141" spans="1:1" x14ac:dyDescent="0.25">
      <c r="A141" s="112"/>
    </row>
    <row r="142" spans="1:1" x14ac:dyDescent="0.25">
      <c r="A142" s="112"/>
    </row>
  </sheetData>
  <sheetProtection algorithmName="SHA-512" hashValue="fdEsJxJtUvpfANroZe57aztedKiog90v30wj0zK5DwPdtNCxca1Fcu/j0rOyW3RV+Cuq8FKcShX891Zp5Rrb4Q==" saltValue="N6Eu8hKL9wDvNRiO+moqPg==" spinCount="100000" sheet="1" selectLockedCells="1" sort="0" autoFilter="0" selectUnlockedCells="1"/>
  <sortState ref="A3:N76">
    <sortCondition ref="A76"/>
  </sortState>
  <dataValidations count="3">
    <dataValidation type="textLength" allowBlank="1" showInputMessage="1" showErrorMessage="1" error="This cell is limited to 95 characters.  Please revise your entry.  Thank you." sqref="F67:F75 E84 F5:F6 G7:G66 F83">
      <formula1>1</formula1>
      <formula2>95</formula2>
    </dataValidation>
    <dataValidation type="list" allowBlank="1" showInputMessage="1" showErrorMessage="1" sqref="J5:K5 J73 K3:K4 J83:K83 K6:K82 J75 J71 F84:I91 H3:I83">
      <formula1>#REF!</formula1>
    </dataValidation>
    <dataValidation type="list" allowBlank="1" showErrorMessage="1" sqref="I2">
      <formula1>$J$37:$J$98</formula1>
    </dataValidation>
  </dataValidations>
  <pageMargins left="0.7" right="0.7" top="0.75" bottom="0.75" header="0.3" footer="0.3"/>
  <pageSetup scale="56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8"/>
  <sheetViews>
    <sheetView zoomScale="85" zoomScaleNormal="85" workbookViewId="0">
      <pane ySplit="2" topLeftCell="A3" activePane="bottomLeft" state="frozen"/>
      <selection pane="bottomLeft" activeCell="N1" sqref="N1:N1048576"/>
    </sheetView>
  </sheetViews>
  <sheetFormatPr defaultColWidth="9.140625" defaultRowHeight="15" x14ac:dyDescent="0.25"/>
  <cols>
    <col min="1" max="1" width="12.85546875" style="150" customWidth="1"/>
    <col min="2" max="2" width="17.140625" style="150" customWidth="1"/>
    <col min="3" max="3" width="15.85546875" style="150" customWidth="1"/>
    <col min="4" max="4" width="11.140625" style="150" customWidth="1"/>
    <col min="5" max="5" width="10.7109375" style="150" customWidth="1"/>
    <col min="6" max="6" width="11" style="150" customWidth="1"/>
    <col min="7" max="7" width="39.140625" style="150" customWidth="1"/>
    <col min="8" max="8" width="12.28515625" style="150" customWidth="1"/>
    <col min="9" max="9" width="15.140625" style="150" customWidth="1"/>
    <col min="10" max="10" width="11.85546875" style="150" customWidth="1"/>
    <col min="11" max="11" width="9.140625" style="150"/>
    <col min="12" max="12" width="15.42578125" style="150" customWidth="1"/>
    <col min="13" max="13" width="11.7109375" style="296" customWidth="1"/>
    <col min="14" max="16384" width="9.140625" style="150"/>
  </cols>
  <sheetData>
    <row r="1" spans="1:13" ht="33.75" x14ac:dyDescent="0.25">
      <c r="A1" s="173" t="s">
        <v>16</v>
      </c>
      <c r="B1" s="102"/>
      <c r="C1" s="17"/>
      <c r="D1" s="18"/>
      <c r="E1" s="18"/>
      <c r="F1" s="19"/>
      <c r="G1" s="20"/>
      <c r="H1" s="1"/>
      <c r="I1" s="21"/>
      <c r="J1" s="22"/>
      <c r="K1" s="22"/>
      <c r="L1" s="90"/>
      <c r="M1" s="2"/>
    </row>
    <row r="2" spans="1:13" ht="30" x14ac:dyDescent="0.25">
      <c r="A2" s="297" t="s">
        <v>0</v>
      </c>
      <c r="B2" s="103" t="s">
        <v>2</v>
      </c>
      <c r="C2" s="26" t="s">
        <v>1</v>
      </c>
      <c r="D2" s="27" t="s">
        <v>540</v>
      </c>
      <c r="E2" s="27" t="s">
        <v>541</v>
      </c>
      <c r="F2" s="27" t="s">
        <v>15</v>
      </c>
      <c r="G2" s="26" t="s">
        <v>542</v>
      </c>
      <c r="H2" s="26" t="s">
        <v>95</v>
      </c>
      <c r="I2" s="26" t="s">
        <v>6</v>
      </c>
      <c r="J2" s="28" t="s">
        <v>7</v>
      </c>
      <c r="K2" s="28" t="s">
        <v>69</v>
      </c>
      <c r="L2" s="91" t="s">
        <v>70</v>
      </c>
      <c r="M2" s="28" t="s">
        <v>71</v>
      </c>
    </row>
    <row r="3" spans="1:13" ht="30" customHeight="1" x14ac:dyDescent="0.25">
      <c r="A3" s="237" t="s">
        <v>760</v>
      </c>
      <c r="B3" s="116" t="s">
        <v>701</v>
      </c>
      <c r="C3" s="4" t="s">
        <v>762</v>
      </c>
      <c r="D3" s="5">
        <v>41760</v>
      </c>
      <c r="E3" s="4">
        <v>41799</v>
      </c>
      <c r="F3" s="4">
        <v>41796</v>
      </c>
      <c r="G3" s="39" t="s">
        <v>770</v>
      </c>
      <c r="H3" s="3" t="s">
        <v>12</v>
      </c>
      <c r="I3" s="6" t="s">
        <v>116</v>
      </c>
      <c r="J3" s="6"/>
      <c r="K3" s="3"/>
      <c r="L3" s="93">
        <v>2.25</v>
      </c>
      <c r="M3" s="283">
        <v>1</v>
      </c>
    </row>
    <row r="4" spans="1:13" ht="30" customHeight="1" x14ac:dyDescent="0.25">
      <c r="A4" s="236" t="s">
        <v>761</v>
      </c>
      <c r="B4" s="116" t="s">
        <v>763</v>
      </c>
      <c r="C4" s="4" t="s">
        <v>764</v>
      </c>
      <c r="D4" s="5">
        <v>41760</v>
      </c>
      <c r="E4" s="4">
        <v>41767</v>
      </c>
      <c r="F4" s="4"/>
      <c r="G4" s="39" t="s">
        <v>831</v>
      </c>
      <c r="H4" s="3" t="s">
        <v>101</v>
      </c>
      <c r="I4" s="6" t="s">
        <v>116</v>
      </c>
      <c r="J4" s="6">
        <v>0</v>
      </c>
      <c r="K4" s="3"/>
      <c r="L4" s="93">
        <v>1.25</v>
      </c>
      <c r="M4" s="283"/>
    </row>
    <row r="5" spans="1:13" ht="30" customHeight="1" x14ac:dyDescent="0.25">
      <c r="A5" s="235">
        <v>5435</v>
      </c>
      <c r="B5" s="3" t="s">
        <v>298</v>
      </c>
      <c r="C5" s="3"/>
      <c r="D5" s="5">
        <v>41760</v>
      </c>
      <c r="E5" s="4">
        <v>41799</v>
      </c>
      <c r="F5" s="4">
        <v>41796</v>
      </c>
      <c r="G5" s="3" t="s">
        <v>771</v>
      </c>
      <c r="H5" s="39" t="s">
        <v>111</v>
      </c>
      <c r="I5" s="3" t="s">
        <v>117</v>
      </c>
      <c r="J5" s="6"/>
      <c r="K5" s="6"/>
      <c r="L5" s="93">
        <v>2.25</v>
      </c>
      <c r="M5" s="283"/>
    </row>
    <row r="6" spans="1:13" ht="30" customHeight="1" x14ac:dyDescent="0.25">
      <c r="A6" s="234">
        <v>5436</v>
      </c>
      <c r="B6" s="3" t="s">
        <v>151</v>
      </c>
      <c r="C6" s="3" t="s">
        <v>495</v>
      </c>
      <c r="D6" s="5">
        <v>41760</v>
      </c>
      <c r="E6" s="4">
        <v>41767</v>
      </c>
      <c r="F6" s="4"/>
      <c r="G6" s="3" t="s">
        <v>830</v>
      </c>
      <c r="H6" s="39" t="s">
        <v>101</v>
      </c>
      <c r="I6" s="3" t="s">
        <v>118</v>
      </c>
      <c r="J6" s="6">
        <v>0</v>
      </c>
      <c r="K6" s="6"/>
      <c r="L6" s="93">
        <v>1.5</v>
      </c>
      <c r="M6" s="283"/>
    </row>
    <row r="7" spans="1:13" ht="30" customHeight="1" x14ac:dyDescent="0.25">
      <c r="A7" s="234">
        <v>5437</v>
      </c>
      <c r="B7" s="3" t="s">
        <v>316</v>
      </c>
      <c r="C7" s="3"/>
      <c r="D7" s="5">
        <v>41760</v>
      </c>
      <c r="E7" s="4">
        <v>41767</v>
      </c>
      <c r="F7" s="4"/>
      <c r="G7" s="3" t="s">
        <v>772</v>
      </c>
      <c r="H7" s="39" t="s">
        <v>111</v>
      </c>
      <c r="I7" s="3" t="s">
        <v>120</v>
      </c>
      <c r="J7" s="6"/>
      <c r="K7" s="6"/>
      <c r="L7" s="93">
        <v>1.5</v>
      </c>
      <c r="M7" s="283"/>
    </row>
    <row r="8" spans="1:13" ht="30" customHeight="1" x14ac:dyDescent="0.25">
      <c r="A8" s="234">
        <v>5438</v>
      </c>
      <c r="B8" s="116" t="s">
        <v>765</v>
      </c>
      <c r="C8" s="3" t="s">
        <v>766</v>
      </c>
      <c r="D8" s="5">
        <v>41760</v>
      </c>
      <c r="E8" s="4">
        <v>41799</v>
      </c>
      <c r="F8" s="4">
        <v>41796</v>
      </c>
      <c r="G8" s="3" t="s">
        <v>829</v>
      </c>
      <c r="H8" s="39" t="s">
        <v>98</v>
      </c>
      <c r="I8" s="3" t="s">
        <v>116</v>
      </c>
      <c r="J8" s="6">
        <v>0</v>
      </c>
      <c r="K8" s="6"/>
      <c r="L8" s="93">
        <v>5</v>
      </c>
      <c r="M8" s="283"/>
    </row>
    <row r="9" spans="1:13" ht="30" customHeight="1" x14ac:dyDescent="0.25">
      <c r="A9" s="235">
        <v>5439</v>
      </c>
      <c r="B9" s="116" t="s">
        <v>192</v>
      </c>
      <c r="C9" s="3"/>
      <c r="D9" s="4">
        <v>41761</v>
      </c>
      <c r="E9" s="5">
        <v>41768</v>
      </c>
      <c r="F9" s="5"/>
      <c r="G9" s="3" t="s">
        <v>1627</v>
      </c>
      <c r="H9" s="39" t="s">
        <v>11</v>
      </c>
      <c r="I9" s="3" t="s">
        <v>116</v>
      </c>
      <c r="J9" s="6">
        <v>1.69</v>
      </c>
      <c r="K9" s="6" t="s">
        <v>211</v>
      </c>
      <c r="L9" s="93">
        <v>1</v>
      </c>
      <c r="M9" s="283"/>
    </row>
    <row r="10" spans="1:13" ht="30" customHeight="1" x14ac:dyDescent="0.25">
      <c r="A10" s="234">
        <v>5440</v>
      </c>
      <c r="B10" s="117" t="s">
        <v>399</v>
      </c>
      <c r="C10" s="39" t="s">
        <v>777</v>
      </c>
      <c r="D10" s="4">
        <v>41761</v>
      </c>
      <c r="E10" s="5">
        <v>41768</v>
      </c>
      <c r="F10" s="5"/>
      <c r="G10" s="39" t="s">
        <v>778</v>
      </c>
      <c r="H10" s="39" t="s">
        <v>98</v>
      </c>
      <c r="I10" s="39" t="s">
        <v>116</v>
      </c>
      <c r="J10" s="42">
        <v>13.97</v>
      </c>
      <c r="K10" s="42" t="s">
        <v>211</v>
      </c>
      <c r="L10" s="94">
        <v>3</v>
      </c>
      <c r="M10" s="284"/>
    </row>
    <row r="11" spans="1:13" ht="30" customHeight="1" x14ac:dyDescent="0.25">
      <c r="A11" s="235">
        <v>5441</v>
      </c>
      <c r="B11" s="120" t="s">
        <v>773</v>
      </c>
      <c r="C11" s="58"/>
      <c r="D11" s="59">
        <v>41764</v>
      </c>
      <c r="E11" s="59">
        <v>41795</v>
      </c>
      <c r="F11" s="60">
        <v>41798</v>
      </c>
      <c r="G11" s="58" t="s">
        <v>774</v>
      </c>
      <c r="H11" s="58" t="s">
        <v>12</v>
      </c>
      <c r="I11" s="58" t="s">
        <v>120</v>
      </c>
      <c r="J11" s="61"/>
      <c r="K11" s="61"/>
      <c r="L11" s="96">
        <v>2</v>
      </c>
      <c r="M11" s="286"/>
    </row>
    <row r="12" spans="1:13" ht="30" customHeight="1" x14ac:dyDescent="0.25">
      <c r="A12" s="234">
        <v>5442</v>
      </c>
      <c r="B12" s="116" t="s">
        <v>827</v>
      </c>
      <c r="C12" s="4" t="s">
        <v>775</v>
      </c>
      <c r="D12" s="4">
        <v>41764</v>
      </c>
      <c r="E12" s="4">
        <v>41771</v>
      </c>
      <c r="F12" s="5"/>
      <c r="G12" s="3" t="s">
        <v>776</v>
      </c>
      <c r="H12" s="39" t="s">
        <v>9</v>
      </c>
      <c r="I12" s="3" t="s">
        <v>116</v>
      </c>
      <c r="J12" s="6">
        <v>0</v>
      </c>
      <c r="K12" s="6"/>
      <c r="L12" s="93">
        <v>1.5</v>
      </c>
      <c r="M12" s="283"/>
    </row>
    <row r="13" spans="1:13" ht="30" customHeight="1" x14ac:dyDescent="0.25">
      <c r="A13" s="234">
        <v>5443</v>
      </c>
      <c r="B13" s="116" t="s">
        <v>662</v>
      </c>
      <c r="C13" s="3" t="s">
        <v>841</v>
      </c>
      <c r="D13" s="4">
        <v>41764</v>
      </c>
      <c r="E13" s="59">
        <v>41771</v>
      </c>
      <c r="F13" s="5"/>
      <c r="G13" s="3" t="s">
        <v>832</v>
      </c>
      <c r="H13" s="39" t="s">
        <v>9</v>
      </c>
      <c r="I13" s="3" t="s">
        <v>116</v>
      </c>
      <c r="J13" s="6">
        <v>2.82</v>
      </c>
      <c r="K13" s="6"/>
      <c r="L13" s="93">
        <v>1.5</v>
      </c>
      <c r="M13" s="283"/>
    </row>
    <row r="14" spans="1:13" ht="30" customHeight="1" x14ac:dyDescent="0.25">
      <c r="A14" s="235">
        <v>5444</v>
      </c>
      <c r="B14" s="132" t="s">
        <v>779</v>
      </c>
      <c r="C14" s="67" t="s">
        <v>780</v>
      </c>
      <c r="D14" s="68">
        <v>41764</v>
      </c>
      <c r="E14" s="68">
        <v>41771</v>
      </c>
      <c r="F14" s="69"/>
      <c r="G14" s="67" t="s">
        <v>781</v>
      </c>
      <c r="H14" s="39" t="s">
        <v>9</v>
      </c>
      <c r="I14" s="67" t="s">
        <v>116</v>
      </c>
      <c r="J14" s="70">
        <v>2.4</v>
      </c>
      <c r="K14" s="70" t="s">
        <v>211</v>
      </c>
      <c r="L14" s="95">
        <v>1.25</v>
      </c>
      <c r="M14" s="285"/>
    </row>
    <row r="15" spans="1:13" ht="30" customHeight="1" x14ac:dyDescent="0.25">
      <c r="A15" s="235">
        <v>5445</v>
      </c>
      <c r="B15" s="116" t="s">
        <v>783</v>
      </c>
      <c r="C15" s="3" t="s">
        <v>784</v>
      </c>
      <c r="D15" s="4">
        <v>41764</v>
      </c>
      <c r="E15" s="68">
        <v>41771</v>
      </c>
      <c r="F15" s="5"/>
      <c r="G15" s="3" t="s">
        <v>785</v>
      </c>
      <c r="H15" s="39" t="s">
        <v>8</v>
      </c>
      <c r="I15" s="3" t="s">
        <v>116</v>
      </c>
      <c r="J15" s="6">
        <v>0</v>
      </c>
      <c r="K15" s="6"/>
      <c r="L15" s="93">
        <v>4</v>
      </c>
      <c r="M15" s="283"/>
    </row>
    <row r="16" spans="1:13" ht="30" customHeight="1" x14ac:dyDescent="0.25">
      <c r="A16" s="234">
        <v>5446</v>
      </c>
      <c r="B16" s="117" t="s">
        <v>786</v>
      </c>
      <c r="C16" s="39" t="s">
        <v>842</v>
      </c>
      <c r="D16" s="40">
        <v>41764</v>
      </c>
      <c r="E16" s="68">
        <v>41771</v>
      </c>
      <c r="F16" s="41"/>
      <c r="G16" s="39" t="s">
        <v>787</v>
      </c>
      <c r="H16" s="39" t="s">
        <v>113</v>
      </c>
      <c r="I16" s="39" t="s">
        <v>116</v>
      </c>
      <c r="J16" s="42"/>
      <c r="K16" s="42"/>
      <c r="L16" s="94">
        <v>2</v>
      </c>
      <c r="M16" s="284"/>
    </row>
    <row r="17" spans="1:13" ht="30" customHeight="1" x14ac:dyDescent="0.25">
      <c r="A17" s="235">
        <v>5447</v>
      </c>
      <c r="B17" s="116" t="s">
        <v>788</v>
      </c>
      <c r="C17" s="3" t="s">
        <v>789</v>
      </c>
      <c r="D17" s="4">
        <v>41764</v>
      </c>
      <c r="E17" s="68">
        <v>41771</v>
      </c>
      <c r="F17" s="5"/>
      <c r="G17" s="3" t="s">
        <v>790</v>
      </c>
      <c r="H17" s="39" t="s">
        <v>99</v>
      </c>
      <c r="I17" s="3" t="s">
        <v>120</v>
      </c>
      <c r="J17" s="6"/>
      <c r="K17" s="6"/>
      <c r="L17" s="93">
        <v>3.5</v>
      </c>
      <c r="M17" s="283"/>
    </row>
    <row r="18" spans="1:13" ht="30" customHeight="1" x14ac:dyDescent="0.25">
      <c r="A18" s="234">
        <v>5448</v>
      </c>
      <c r="B18" s="117" t="s">
        <v>791</v>
      </c>
      <c r="C18" s="39" t="s">
        <v>792</v>
      </c>
      <c r="D18" s="40">
        <v>41765</v>
      </c>
      <c r="E18" s="68">
        <v>41772</v>
      </c>
      <c r="F18" s="41"/>
      <c r="G18" s="39" t="s">
        <v>793</v>
      </c>
      <c r="H18" s="39" t="s">
        <v>100</v>
      </c>
      <c r="I18" s="39" t="s">
        <v>116</v>
      </c>
      <c r="J18" s="42">
        <v>3.82</v>
      </c>
      <c r="K18" s="42" t="s">
        <v>211</v>
      </c>
      <c r="L18" s="94">
        <v>3.5</v>
      </c>
      <c r="M18" s="284"/>
    </row>
    <row r="19" spans="1:13" ht="30" customHeight="1" x14ac:dyDescent="0.25">
      <c r="A19" s="114">
        <v>5449</v>
      </c>
      <c r="B19" s="116" t="s">
        <v>794</v>
      </c>
      <c r="C19" s="3" t="s">
        <v>795</v>
      </c>
      <c r="D19" s="4">
        <v>41765</v>
      </c>
      <c r="E19" s="68">
        <v>41772</v>
      </c>
      <c r="F19" s="5"/>
      <c r="G19" s="3" t="s">
        <v>1629</v>
      </c>
      <c r="H19" s="39" t="s">
        <v>9</v>
      </c>
      <c r="I19" s="3" t="s">
        <v>116</v>
      </c>
      <c r="J19" s="6"/>
      <c r="K19" s="6"/>
      <c r="L19" s="93">
        <v>2</v>
      </c>
      <c r="M19" s="283"/>
    </row>
    <row r="20" spans="1:13" ht="30" customHeight="1" x14ac:dyDescent="0.25">
      <c r="A20" s="145">
        <v>5450</v>
      </c>
      <c r="B20" s="116" t="s">
        <v>796</v>
      </c>
      <c r="C20" s="3" t="s">
        <v>797</v>
      </c>
      <c r="D20" s="4">
        <v>41765</v>
      </c>
      <c r="E20" s="68">
        <v>41774</v>
      </c>
      <c r="F20" s="5"/>
      <c r="G20" s="3" t="s">
        <v>798</v>
      </c>
      <c r="H20" s="39" t="s">
        <v>100</v>
      </c>
      <c r="I20" s="3" t="s">
        <v>116</v>
      </c>
      <c r="J20" s="6">
        <v>3.69</v>
      </c>
      <c r="K20" s="6" t="s">
        <v>211</v>
      </c>
      <c r="L20" s="93">
        <v>3</v>
      </c>
      <c r="M20" s="283">
        <v>0.5</v>
      </c>
    </row>
    <row r="21" spans="1:13" ht="30" customHeight="1" x14ac:dyDescent="0.25">
      <c r="A21" s="233">
        <v>5451</v>
      </c>
      <c r="B21" s="116" t="s">
        <v>799</v>
      </c>
      <c r="C21" s="3" t="s">
        <v>800</v>
      </c>
      <c r="D21" s="4">
        <v>41765</v>
      </c>
      <c r="E21" s="4">
        <v>41780</v>
      </c>
      <c r="F21" s="5">
        <v>41799</v>
      </c>
      <c r="G21" s="3" t="s">
        <v>801</v>
      </c>
      <c r="H21" s="39" t="s">
        <v>100</v>
      </c>
      <c r="I21" s="3" t="s">
        <v>118</v>
      </c>
      <c r="J21" s="6">
        <v>87.85</v>
      </c>
      <c r="K21" s="6" t="s">
        <v>212</v>
      </c>
      <c r="L21" s="93">
        <v>7</v>
      </c>
      <c r="M21" s="283">
        <v>4</v>
      </c>
    </row>
    <row r="22" spans="1:13" ht="30" customHeight="1" x14ac:dyDescent="0.25">
      <c r="A22" s="145">
        <v>5452</v>
      </c>
      <c r="B22" s="116" t="s">
        <v>799</v>
      </c>
      <c r="C22" s="3" t="s">
        <v>800</v>
      </c>
      <c r="D22" s="4">
        <v>41765</v>
      </c>
      <c r="E22" s="68">
        <v>41772</v>
      </c>
      <c r="F22" s="5"/>
      <c r="G22" s="3" t="s">
        <v>802</v>
      </c>
      <c r="H22" s="39" t="s">
        <v>99</v>
      </c>
      <c r="I22" s="3" t="s">
        <v>118</v>
      </c>
      <c r="J22" s="6">
        <v>12.47</v>
      </c>
      <c r="K22" s="6" t="s">
        <v>211</v>
      </c>
      <c r="L22" s="93">
        <v>1.25</v>
      </c>
      <c r="M22" s="283"/>
    </row>
    <row r="23" spans="1:13" ht="30" customHeight="1" x14ac:dyDescent="0.25">
      <c r="A23" s="114">
        <v>5453</v>
      </c>
      <c r="B23" s="120" t="s">
        <v>803</v>
      </c>
      <c r="C23" s="58"/>
      <c r="D23" s="59">
        <v>41765</v>
      </c>
      <c r="E23" s="4">
        <v>41802</v>
      </c>
      <c r="F23" s="5">
        <v>41799</v>
      </c>
      <c r="G23" s="58" t="s">
        <v>942</v>
      </c>
      <c r="H23" s="58" t="s">
        <v>112</v>
      </c>
      <c r="I23" s="58" t="s">
        <v>116</v>
      </c>
      <c r="J23" s="61">
        <v>10.039999999999999</v>
      </c>
      <c r="K23" s="61" t="s">
        <v>212</v>
      </c>
      <c r="L23" s="96">
        <v>7</v>
      </c>
      <c r="M23" s="286"/>
    </row>
    <row r="24" spans="1:13" ht="30" customHeight="1" x14ac:dyDescent="0.25">
      <c r="A24" s="145">
        <v>5454</v>
      </c>
      <c r="B24" s="204" t="s">
        <v>804</v>
      </c>
      <c r="C24" s="205" t="s">
        <v>805</v>
      </c>
      <c r="D24" s="206">
        <v>41766</v>
      </c>
      <c r="E24" s="206">
        <v>41803</v>
      </c>
      <c r="F24" s="207">
        <v>41800</v>
      </c>
      <c r="G24" s="205" t="s">
        <v>806</v>
      </c>
      <c r="H24" s="205" t="s">
        <v>101</v>
      </c>
      <c r="I24" s="205" t="s">
        <v>118</v>
      </c>
      <c r="J24" s="208">
        <v>8.43</v>
      </c>
      <c r="K24" s="208" t="s">
        <v>211</v>
      </c>
      <c r="L24" s="209">
        <v>8</v>
      </c>
      <c r="M24" s="294"/>
    </row>
    <row r="25" spans="1:13" ht="30" customHeight="1" x14ac:dyDescent="0.25">
      <c r="A25" s="145">
        <v>5455</v>
      </c>
      <c r="B25" s="204" t="s">
        <v>808</v>
      </c>
      <c r="C25" s="205" t="s">
        <v>807</v>
      </c>
      <c r="D25" s="206">
        <v>41766</v>
      </c>
      <c r="E25" s="206">
        <v>41773</v>
      </c>
      <c r="F25" s="207"/>
      <c r="G25" s="205" t="s">
        <v>809</v>
      </c>
      <c r="H25" s="205" t="s">
        <v>46</v>
      </c>
      <c r="I25" s="205" t="s">
        <v>116</v>
      </c>
      <c r="J25" s="208">
        <v>0</v>
      </c>
      <c r="K25" s="208"/>
      <c r="L25" s="209">
        <v>2</v>
      </c>
      <c r="M25" s="294"/>
    </row>
    <row r="26" spans="1:13" ht="30" customHeight="1" x14ac:dyDescent="0.25">
      <c r="A26" s="114">
        <v>5456</v>
      </c>
      <c r="B26" s="204" t="s">
        <v>316</v>
      </c>
      <c r="C26" s="205"/>
      <c r="D26" s="206">
        <v>41766</v>
      </c>
      <c r="E26" s="206">
        <v>41773</v>
      </c>
      <c r="F26" s="207"/>
      <c r="G26" s="205" t="s">
        <v>810</v>
      </c>
      <c r="H26" s="205" t="s">
        <v>111</v>
      </c>
      <c r="I26" s="205" t="s">
        <v>116</v>
      </c>
      <c r="J26" s="208">
        <v>8.69</v>
      </c>
      <c r="K26" s="208" t="s">
        <v>212</v>
      </c>
      <c r="L26" s="209">
        <v>1.25</v>
      </c>
      <c r="M26" s="294"/>
    </row>
    <row r="27" spans="1:13" ht="30" customHeight="1" x14ac:dyDescent="0.25">
      <c r="A27" s="114">
        <v>5457</v>
      </c>
      <c r="B27" s="204" t="s">
        <v>811</v>
      </c>
      <c r="C27" s="205"/>
      <c r="D27" s="206">
        <v>41767</v>
      </c>
      <c r="E27" s="206">
        <v>41774</v>
      </c>
      <c r="F27" s="207"/>
      <c r="G27" s="205" t="s">
        <v>812</v>
      </c>
      <c r="H27" s="205" t="s">
        <v>111</v>
      </c>
      <c r="I27" s="205" t="s">
        <v>117</v>
      </c>
      <c r="J27" s="208"/>
      <c r="K27" s="208"/>
      <c r="L27" s="209">
        <v>1.25</v>
      </c>
      <c r="M27" s="294"/>
    </row>
    <row r="28" spans="1:13" ht="30" customHeight="1" x14ac:dyDescent="0.25">
      <c r="A28" s="145">
        <v>5458</v>
      </c>
      <c r="B28" s="204" t="s">
        <v>813</v>
      </c>
      <c r="C28" s="205" t="s">
        <v>814</v>
      </c>
      <c r="D28" s="206">
        <v>41767</v>
      </c>
      <c r="E28" s="206">
        <v>41774</v>
      </c>
      <c r="F28" s="207"/>
      <c r="G28" s="205" t="s">
        <v>815</v>
      </c>
      <c r="H28" s="205" t="s">
        <v>104</v>
      </c>
      <c r="I28" s="205" t="s">
        <v>120</v>
      </c>
      <c r="J28" s="208"/>
      <c r="K28" s="208"/>
      <c r="L28" s="209">
        <v>1.25</v>
      </c>
      <c r="M28" s="294"/>
    </row>
    <row r="29" spans="1:13" ht="30" customHeight="1" x14ac:dyDescent="0.25">
      <c r="A29" s="233">
        <v>5459</v>
      </c>
      <c r="B29" s="204" t="s">
        <v>478</v>
      </c>
      <c r="C29" s="205"/>
      <c r="D29" s="206">
        <v>41767</v>
      </c>
      <c r="E29" s="206">
        <v>41806</v>
      </c>
      <c r="F29" s="207">
        <v>41803</v>
      </c>
      <c r="G29" s="205" t="s">
        <v>816</v>
      </c>
      <c r="H29" s="205" t="s">
        <v>99</v>
      </c>
      <c r="I29" s="205" t="s">
        <v>118</v>
      </c>
      <c r="J29" s="208">
        <v>12.84</v>
      </c>
      <c r="K29" s="208" t="s">
        <v>212</v>
      </c>
      <c r="L29" s="209">
        <v>15</v>
      </c>
      <c r="M29" s="294"/>
    </row>
    <row r="30" spans="1:13" ht="30" customHeight="1" x14ac:dyDescent="0.25">
      <c r="A30" s="145">
        <v>5460</v>
      </c>
      <c r="B30" s="204" t="s">
        <v>817</v>
      </c>
      <c r="C30" s="205" t="s">
        <v>818</v>
      </c>
      <c r="D30" s="206">
        <v>41767</v>
      </c>
      <c r="E30" s="206">
        <v>41806</v>
      </c>
      <c r="F30" s="207">
        <v>41803</v>
      </c>
      <c r="G30" s="205" t="s">
        <v>819</v>
      </c>
      <c r="H30" s="205" t="s">
        <v>98</v>
      </c>
      <c r="I30" s="205" t="s">
        <v>118</v>
      </c>
      <c r="J30" s="208">
        <v>48.25</v>
      </c>
      <c r="K30" s="208" t="s">
        <v>211</v>
      </c>
      <c r="L30" s="209">
        <v>4</v>
      </c>
      <c r="M30" s="294"/>
    </row>
    <row r="31" spans="1:13" ht="30" customHeight="1" x14ac:dyDescent="0.25">
      <c r="A31" s="114">
        <v>5461</v>
      </c>
      <c r="B31" s="204" t="s">
        <v>823</v>
      </c>
      <c r="C31" s="205" t="s">
        <v>824</v>
      </c>
      <c r="D31" s="206">
        <v>41767</v>
      </c>
      <c r="E31" s="206">
        <v>41774</v>
      </c>
      <c r="F31" s="207"/>
      <c r="G31" s="205" t="s">
        <v>825</v>
      </c>
      <c r="H31" s="205" t="s">
        <v>111</v>
      </c>
      <c r="I31" s="205" t="s">
        <v>117</v>
      </c>
      <c r="J31" s="208"/>
      <c r="K31" s="208"/>
      <c r="L31" s="209">
        <v>1.25</v>
      </c>
      <c r="M31" s="294"/>
    </row>
    <row r="32" spans="1:13" ht="30" customHeight="1" x14ac:dyDescent="0.25">
      <c r="A32" s="145">
        <v>5462</v>
      </c>
      <c r="B32" s="204" t="s">
        <v>826</v>
      </c>
      <c r="C32" s="205"/>
      <c r="D32" s="206">
        <v>41767</v>
      </c>
      <c r="E32" s="206">
        <v>41774</v>
      </c>
      <c r="F32" s="207"/>
      <c r="G32" s="205" t="s">
        <v>242</v>
      </c>
      <c r="H32" s="205" t="s">
        <v>98</v>
      </c>
      <c r="I32" s="205" t="s">
        <v>116</v>
      </c>
      <c r="J32" s="208">
        <v>3.65</v>
      </c>
      <c r="K32" s="208" t="s">
        <v>211</v>
      </c>
      <c r="L32" s="209">
        <v>1.25</v>
      </c>
      <c r="M32" s="294"/>
    </row>
    <row r="33" spans="1:13" ht="30" customHeight="1" x14ac:dyDescent="0.25">
      <c r="A33" s="114">
        <v>5463</v>
      </c>
      <c r="B33" s="204" t="s">
        <v>827</v>
      </c>
      <c r="C33" s="205" t="s">
        <v>775</v>
      </c>
      <c r="D33" s="206">
        <v>41767</v>
      </c>
      <c r="E33" s="206">
        <v>41774</v>
      </c>
      <c r="F33" s="207"/>
      <c r="G33" s="205" t="s">
        <v>828</v>
      </c>
      <c r="H33" s="205" t="s">
        <v>9</v>
      </c>
      <c r="I33" s="205" t="s">
        <v>116</v>
      </c>
      <c r="J33" s="208">
        <v>4.6100000000000003</v>
      </c>
      <c r="K33" s="208" t="s">
        <v>212</v>
      </c>
      <c r="L33" s="209">
        <v>1.25</v>
      </c>
      <c r="M33" s="294"/>
    </row>
    <row r="34" spans="1:13" ht="30" customHeight="1" x14ac:dyDescent="0.25">
      <c r="A34" s="145">
        <v>5464</v>
      </c>
      <c r="B34" s="204" t="s">
        <v>820</v>
      </c>
      <c r="C34" s="205" t="s">
        <v>821</v>
      </c>
      <c r="D34" s="206">
        <v>41767</v>
      </c>
      <c r="E34" s="206">
        <v>41774</v>
      </c>
      <c r="F34" s="207"/>
      <c r="G34" s="205" t="s">
        <v>822</v>
      </c>
      <c r="H34" s="205" t="s">
        <v>14</v>
      </c>
      <c r="I34" s="205" t="s">
        <v>116</v>
      </c>
      <c r="J34" s="208">
        <v>10.039999999999999</v>
      </c>
      <c r="K34" s="208" t="s">
        <v>211</v>
      </c>
      <c r="L34" s="209">
        <v>1.5</v>
      </c>
      <c r="M34" s="294"/>
    </row>
    <row r="35" spans="1:13" ht="30" customHeight="1" x14ac:dyDescent="0.25">
      <c r="A35" s="114">
        <v>5465</v>
      </c>
      <c r="B35" s="204" t="s">
        <v>866</v>
      </c>
      <c r="C35" s="205" t="s">
        <v>833</v>
      </c>
      <c r="D35" s="206">
        <v>41768</v>
      </c>
      <c r="E35" s="206">
        <v>41775</v>
      </c>
      <c r="F35" s="207"/>
      <c r="G35" s="205" t="s">
        <v>834</v>
      </c>
      <c r="H35" s="205" t="s">
        <v>99</v>
      </c>
      <c r="I35" s="205" t="s">
        <v>120</v>
      </c>
      <c r="J35" s="208"/>
      <c r="K35" s="208"/>
      <c r="L35" s="209">
        <v>2.25</v>
      </c>
      <c r="M35" s="294"/>
    </row>
    <row r="36" spans="1:13" ht="30" customHeight="1" x14ac:dyDescent="0.25">
      <c r="A36" s="145">
        <v>5466</v>
      </c>
      <c r="B36" s="204" t="s">
        <v>835</v>
      </c>
      <c r="C36" s="205" t="s">
        <v>836</v>
      </c>
      <c r="D36" s="206">
        <v>41771</v>
      </c>
      <c r="E36" s="206">
        <v>41778</v>
      </c>
      <c r="F36" s="207"/>
      <c r="G36" s="205" t="s">
        <v>837</v>
      </c>
      <c r="H36" s="205" t="s">
        <v>111</v>
      </c>
      <c r="I36" s="205" t="s">
        <v>120</v>
      </c>
      <c r="J36" s="208"/>
      <c r="K36" s="208"/>
      <c r="L36" s="209">
        <v>1.25</v>
      </c>
      <c r="M36" s="294"/>
    </row>
    <row r="37" spans="1:13" ht="30" customHeight="1" x14ac:dyDescent="0.25">
      <c r="A37" s="114">
        <v>5467</v>
      </c>
      <c r="B37" s="204" t="s">
        <v>316</v>
      </c>
      <c r="C37" s="205"/>
      <c r="D37" s="206">
        <v>41771</v>
      </c>
      <c r="E37" s="206">
        <v>41778</v>
      </c>
      <c r="F37" s="207"/>
      <c r="G37" s="205" t="s">
        <v>838</v>
      </c>
      <c r="H37" s="205" t="s">
        <v>111</v>
      </c>
      <c r="I37" s="205" t="s">
        <v>120</v>
      </c>
      <c r="J37" s="208"/>
      <c r="K37" s="208"/>
      <c r="L37" s="209">
        <v>1.25</v>
      </c>
      <c r="M37" s="294"/>
    </row>
    <row r="38" spans="1:13" ht="30" customHeight="1" x14ac:dyDescent="0.25">
      <c r="A38" s="114">
        <v>5468</v>
      </c>
      <c r="B38" s="204" t="s">
        <v>773</v>
      </c>
      <c r="C38" s="205"/>
      <c r="D38" s="206">
        <v>41771</v>
      </c>
      <c r="E38" s="206">
        <v>41808</v>
      </c>
      <c r="F38" s="207">
        <v>41805</v>
      </c>
      <c r="G38" s="205" t="s">
        <v>839</v>
      </c>
      <c r="H38" s="205" t="s">
        <v>12</v>
      </c>
      <c r="I38" s="205" t="s">
        <v>116</v>
      </c>
      <c r="J38" s="208">
        <v>8.6999999999999993</v>
      </c>
      <c r="K38" s="208" t="s">
        <v>212</v>
      </c>
      <c r="L38" s="209">
        <v>4</v>
      </c>
      <c r="M38" s="294"/>
    </row>
    <row r="39" spans="1:13" ht="30" customHeight="1" x14ac:dyDescent="0.25">
      <c r="A39" s="145">
        <v>5469</v>
      </c>
      <c r="B39" s="204" t="s">
        <v>151</v>
      </c>
      <c r="C39" s="205" t="s">
        <v>495</v>
      </c>
      <c r="D39" s="206">
        <v>41768</v>
      </c>
      <c r="E39" s="206">
        <v>41775</v>
      </c>
      <c r="F39" s="207"/>
      <c r="G39" s="205" t="s">
        <v>840</v>
      </c>
      <c r="H39" s="205" t="s">
        <v>99</v>
      </c>
      <c r="I39" s="205" t="s">
        <v>120</v>
      </c>
      <c r="J39" s="208"/>
      <c r="K39" s="208"/>
      <c r="L39" s="209">
        <v>1.25</v>
      </c>
      <c r="M39" s="294"/>
    </row>
    <row r="40" spans="1:13" ht="30" customHeight="1" x14ac:dyDescent="0.25">
      <c r="A40" s="145">
        <v>5470</v>
      </c>
      <c r="B40" s="227" t="s">
        <v>843</v>
      </c>
      <c r="C40" s="228" t="s">
        <v>844</v>
      </c>
      <c r="D40" s="229">
        <v>41772</v>
      </c>
      <c r="E40" s="229">
        <v>41809</v>
      </c>
      <c r="F40" s="230">
        <v>41806</v>
      </c>
      <c r="G40" s="228" t="s">
        <v>845</v>
      </c>
      <c r="H40" s="228" t="s">
        <v>99</v>
      </c>
      <c r="I40" s="228" t="s">
        <v>118</v>
      </c>
      <c r="J40" s="231">
        <v>428.25</v>
      </c>
      <c r="K40" s="231" t="s">
        <v>212</v>
      </c>
      <c r="L40" s="232">
        <v>2.25</v>
      </c>
      <c r="M40" s="295"/>
    </row>
    <row r="41" spans="1:13" ht="30" customHeight="1" x14ac:dyDescent="0.25">
      <c r="A41" s="233">
        <v>5471</v>
      </c>
      <c r="B41" s="204" t="s">
        <v>846</v>
      </c>
      <c r="C41" s="205"/>
      <c r="D41" s="206">
        <v>41772</v>
      </c>
      <c r="E41" s="206">
        <v>41779</v>
      </c>
      <c r="F41" s="207"/>
      <c r="G41" s="205" t="s">
        <v>847</v>
      </c>
      <c r="H41" s="205" t="s">
        <v>11</v>
      </c>
      <c r="I41" s="205" t="s">
        <v>116</v>
      </c>
      <c r="J41" s="208">
        <v>0</v>
      </c>
      <c r="K41" s="208"/>
      <c r="L41" s="209">
        <v>2</v>
      </c>
      <c r="M41" s="294"/>
    </row>
    <row r="42" spans="1:13" ht="30" customHeight="1" x14ac:dyDescent="0.25">
      <c r="A42" s="114">
        <v>5472</v>
      </c>
      <c r="B42" s="204" t="s">
        <v>773</v>
      </c>
      <c r="C42" s="205"/>
      <c r="D42" s="206">
        <v>41772</v>
      </c>
      <c r="E42" s="206">
        <v>41809</v>
      </c>
      <c r="F42" s="207">
        <v>41806</v>
      </c>
      <c r="G42" s="205" t="s">
        <v>848</v>
      </c>
      <c r="H42" s="205" t="s">
        <v>12</v>
      </c>
      <c r="I42" s="205" t="s">
        <v>116</v>
      </c>
      <c r="J42" s="208">
        <v>0</v>
      </c>
      <c r="K42" s="208"/>
      <c r="L42" s="209">
        <v>4</v>
      </c>
      <c r="M42" s="294"/>
    </row>
    <row r="43" spans="1:13" ht="30" customHeight="1" x14ac:dyDescent="0.25">
      <c r="A43" s="145">
        <v>5473</v>
      </c>
      <c r="B43" s="204" t="s">
        <v>594</v>
      </c>
      <c r="C43" s="205" t="s">
        <v>599</v>
      </c>
      <c r="D43" s="206">
        <v>41773</v>
      </c>
      <c r="E43" s="206">
        <v>41780</v>
      </c>
      <c r="F43" s="207"/>
      <c r="G43" s="205" t="s">
        <v>849</v>
      </c>
      <c r="H43" s="205" t="s">
        <v>105</v>
      </c>
      <c r="I43" s="205" t="s">
        <v>116</v>
      </c>
      <c r="J43" s="208">
        <v>9.86</v>
      </c>
      <c r="K43" s="208" t="s">
        <v>211</v>
      </c>
      <c r="L43" s="209">
        <v>3</v>
      </c>
      <c r="M43" s="294"/>
    </row>
    <row r="44" spans="1:13" ht="30" customHeight="1" x14ac:dyDescent="0.25">
      <c r="A44" s="234">
        <v>5474</v>
      </c>
      <c r="B44" s="204" t="s">
        <v>850</v>
      </c>
      <c r="C44" s="205"/>
      <c r="D44" s="206">
        <v>41773</v>
      </c>
      <c r="E44" s="206">
        <v>41810</v>
      </c>
      <c r="F44" s="207">
        <v>41807</v>
      </c>
      <c r="G44" s="205" t="s">
        <v>851</v>
      </c>
      <c r="H44" s="205" t="s">
        <v>97</v>
      </c>
      <c r="I44" s="205" t="s">
        <v>120</v>
      </c>
      <c r="J44" s="208"/>
      <c r="K44" s="208"/>
      <c r="L44" s="209">
        <v>3</v>
      </c>
      <c r="M44" s="294"/>
    </row>
    <row r="45" spans="1:13" ht="30" customHeight="1" x14ac:dyDescent="0.25">
      <c r="A45" s="114">
        <v>5475</v>
      </c>
      <c r="B45" s="204" t="s">
        <v>852</v>
      </c>
      <c r="C45" s="205" t="s">
        <v>853</v>
      </c>
      <c r="D45" s="206">
        <v>41773</v>
      </c>
      <c r="E45" s="206">
        <v>41780</v>
      </c>
      <c r="F45" s="207"/>
      <c r="G45" s="205" t="s">
        <v>854</v>
      </c>
      <c r="H45" s="205" t="s">
        <v>9</v>
      </c>
      <c r="I45" s="205" t="s">
        <v>116</v>
      </c>
      <c r="J45" s="208">
        <v>2.4</v>
      </c>
      <c r="K45" s="208" t="s">
        <v>212</v>
      </c>
      <c r="L45" s="209">
        <v>2</v>
      </c>
      <c r="M45" s="294"/>
    </row>
    <row r="46" spans="1:13" ht="30" customHeight="1" x14ac:dyDescent="0.25">
      <c r="A46" s="145">
        <v>5476</v>
      </c>
      <c r="B46" s="204" t="s">
        <v>813</v>
      </c>
      <c r="C46" s="205" t="s">
        <v>814</v>
      </c>
      <c r="D46" s="206">
        <v>41774</v>
      </c>
      <c r="E46" s="206">
        <v>41823</v>
      </c>
      <c r="F46" s="207">
        <v>41810</v>
      </c>
      <c r="G46" s="205" t="s">
        <v>855</v>
      </c>
      <c r="H46" s="205" t="s">
        <v>14</v>
      </c>
      <c r="I46" s="205" t="s">
        <v>118</v>
      </c>
      <c r="J46" s="208">
        <v>54.76</v>
      </c>
      <c r="K46" s="208" t="s">
        <v>212</v>
      </c>
      <c r="L46" s="209">
        <v>4</v>
      </c>
      <c r="M46" s="294"/>
    </row>
    <row r="47" spans="1:13" ht="30" customHeight="1" x14ac:dyDescent="0.25">
      <c r="A47" s="233">
        <v>5477</v>
      </c>
      <c r="B47" s="204" t="s">
        <v>318</v>
      </c>
      <c r="C47" s="205" t="s">
        <v>856</v>
      </c>
      <c r="D47" s="206">
        <v>41774</v>
      </c>
      <c r="E47" s="206">
        <v>41781</v>
      </c>
      <c r="F47" s="207"/>
      <c r="G47" s="205" t="s">
        <v>857</v>
      </c>
      <c r="H47" s="205" t="s">
        <v>9</v>
      </c>
      <c r="I47" s="205" t="s">
        <v>120</v>
      </c>
      <c r="J47" s="208"/>
      <c r="K47" s="208"/>
      <c r="L47" s="209">
        <v>2</v>
      </c>
      <c r="M47" s="294"/>
    </row>
    <row r="48" spans="1:13" ht="30" customHeight="1" x14ac:dyDescent="0.25">
      <c r="A48" s="114">
        <v>5478</v>
      </c>
      <c r="B48" s="204" t="s">
        <v>858</v>
      </c>
      <c r="C48" s="205" t="s">
        <v>859</v>
      </c>
      <c r="D48" s="206">
        <v>41774</v>
      </c>
      <c r="E48" s="206">
        <v>41813</v>
      </c>
      <c r="F48" s="207">
        <v>41810</v>
      </c>
      <c r="G48" s="205" t="s">
        <v>860</v>
      </c>
      <c r="H48" s="205" t="s">
        <v>9</v>
      </c>
      <c r="I48" s="205" t="s">
        <v>116</v>
      </c>
      <c r="J48" s="208">
        <v>15.08</v>
      </c>
      <c r="K48" s="208" t="s">
        <v>211</v>
      </c>
      <c r="L48" s="209">
        <v>3</v>
      </c>
      <c r="M48" s="294"/>
    </row>
    <row r="49" spans="1:13" ht="30" customHeight="1" x14ac:dyDescent="0.25">
      <c r="A49" s="114">
        <v>5479</v>
      </c>
      <c r="B49" s="204" t="s">
        <v>76</v>
      </c>
      <c r="C49" s="205" t="s">
        <v>861</v>
      </c>
      <c r="D49" s="206">
        <v>41774</v>
      </c>
      <c r="E49" s="206">
        <v>41813</v>
      </c>
      <c r="F49" s="207">
        <v>41810</v>
      </c>
      <c r="G49" s="205" t="s">
        <v>862</v>
      </c>
      <c r="H49" s="205" t="s">
        <v>97</v>
      </c>
      <c r="I49" s="205" t="s">
        <v>116</v>
      </c>
      <c r="J49" s="208">
        <v>10.220000000000001</v>
      </c>
      <c r="K49" s="208" t="s">
        <v>211</v>
      </c>
      <c r="L49" s="209">
        <v>3</v>
      </c>
      <c r="M49" s="294"/>
    </row>
    <row r="50" spans="1:13" ht="30" customHeight="1" x14ac:dyDescent="0.25">
      <c r="A50" s="145">
        <v>5480</v>
      </c>
      <c r="B50" s="204" t="s">
        <v>863</v>
      </c>
      <c r="C50" s="205" t="s">
        <v>864</v>
      </c>
      <c r="D50" s="206">
        <v>41774</v>
      </c>
      <c r="E50" s="206">
        <v>41781</v>
      </c>
      <c r="F50" s="207"/>
      <c r="G50" s="205" t="s">
        <v>865</v>
      </c>
      <c r="H50" s="205" t="s">
        <v>111</v>
      </c>
      <c r="I50" s="205" t="s">
        <v>116</v>
      </c>
      <c r="J50" s="208">
        <v>0</v>
      </c>
      <c r="K50" s="208"/>
      <c r="L50" s="209">
        <v>1.25</v>
      </c>
      <c r="M50" s="294"/>
    </row>
    <row r="51" spans="1:13" ht="30" customHeight="1" x14ac:dyDescent="0.25">
      <c r="A51" s="145">
        <v>5481</v>
      </c>
      <c r="B51" s="204" t="s">
        <v>867</v>
      </c>
      <c r="C51" s="205" t="s">
        <v>868</v>
      </c>
      <c r="D51" s="206">
        <v>41774</v>
      </c>
      <c r="E51" s="206">
        <v>41781</v>
      </c>
      <c r="F51" s="207"/>
      <c r="G51" s="205" t="s">
        <v>869</v>
      </c>
      <c r="H51" s="205" t="s">
        <v>97</v>
      </c>
      <c r="I51" s="205" t="s">
        <v>116</v>
      </c>
      <c r="J51" s="208">
        <v>2.4</v>
      </c>
      <c r="K51" s="208"/>
      <c r="L51" s="209">
        <v>2.5</v>
      </c>
      <c r="M51" s="294"/>
    </row>
    <row r="52" spans="1:13" ht="30" customHeight="1" x14ac:dyDescent="0.25">
      <c r="A52" s="233">
        <v>5482</v>
      </c>
      <c r="B52" s="116" t="s">
        <v>879</v>
      </c>
      <c r="C52" s="3"/>
      <c r="D52" s="4">
        <v>41774</v>
      </c>
      <c r="E52" s="4">
        <v>41781</v>
      </c>
      <c r="F52" s="5"/>
      <c r="G52" s="3" t="s">
        <v>870</v>
      </c>
      <c r="H52" s="39" t="s">
        <v>14</v>
      </c>
      <c r="I52" s="3" t="s">
        <v>116</v>
      </c>
      <c r="J52" s="6">
        <v>5.1100000000000003</v>
      </c>
      <c r="K52" s="6" t="s">
        <v>211</v>
      </c>
      <c r="L52" s="93">
        <v>1</v>
      </c>
      <c r="M52" s="283"/>
    </row>
    <row r="53" spans="1:13" ht="30" customHeight="1" x14ac:dyDescent="0.25">
      <c r="A53" s="114">
        <v>5483</v>
      </c>
      <c r="B53" s="116" t="s">
        <v>871</v>
      </c>
      <c r="C53" s="3" t="s">
        <v>872</v>
      </c>
      <c r="D53" s="4">
        <v>41773</v>
      </c>
      <c r="E53" s="4">
        <v>41780</v>
      </c>
      <c r="F53" s="5"/>
      <c r="G53" s="3" t="s">
        <v>873</v>
      </c>
      <c r="H53" s="39" t="s">
        <v>111</v>
      </c>
      <c r="I53" s="3" t="s">
        <v>116</v>
      </c>
      <c r="J53" s="6">
        <v>0</v>
      </c>
      <c r="K53" s="6"/>
      <c r="L53" s="93">
        <v>2</v>
      </c>
      <c r="M53" s="283"/>
    </row>
    <row r="54" spans="1:13" ht="30" customHeight="1" x14ac:dyDescent="0.25">
      <c r="A54" s="145">
        <v>5484</v>
      </c>
      <c r="B54" s="116" t="s">
        <v>791</v>
      </c>
      <c r="C54" s="3" t="s">
        <v>792</v>
      </c>
      <c r="D54" s="4">
        <v>41774</v>
      </c>
      <c r="E54" s="4">
        <v>41781</v>
      </c>
      <c r="F54" s="5"/>
      <c r="G54" s="3" t="s">
        <v>874</v>
      </c>
      <c r="H54" s="39" t="s">
        <v>100</v>
      </c>
      <c r="I54" s="3" t="s">
        <v>116</v>
      </c>
      <c r="J54" s="6">
        <v>2.9</v>
      </c>
      <c r="K54" s="6"/>
      <c r="L54" s="93">
        <v>1.5</v>
      </c>
      <c r="M54" s="283"/>
    </row>
    <row r="55" spans="1:13" ht="30" customHeight="1" x14ac:dyDescent="0.25">
      <c r="A55" s="114">
        <v>5485</v>
      </c>
      <c r="B55" s="116" t="s">
        <v>640</v>
      </c>
      <c r="C55" s="3"/>
      <c r="D55" s="4">
        <v>41775</v>
      </c>
      <c r="E55" s="4">
        <v>41782</v>
      </c>
      <c r="F55" s="5"/>
      <c r="G55" s="3" t="s">
        <v>880</v>
      </c>
      <c r="H55" s="39" t="s">
        <v>111</v>
      </c>
      <c r="I55" s="3" t="s">
        <v>120</v>
      </c>
      <c r="J55" s="6"/>
      <c r="K55" s="6"/>
      <c r="L55" s="93">
        <v>2</v>
      </c>
      <c r="M55" s="283"/>
    </row>
    <row r="56" spans="1:13" ht="30" customHeight="1" x14ac:dyDescent="0.25">
      <c r="A56" s="145">
        <v>5486</v>
      </c>
      <c r="B56" s="116" t="s">
        <v>881</v>
      </c>
      <c r="C56" s="3"/>
      <c r="D56" s="4">
        <v>41775</v>
      </c>
      <c r="E56" s="4">
        <v>41782</v>
      </c>
      <c r="F56" s="5"/>
      <c r="G56" s="3" t="s">
        <v>882</v>
      </c>
      <c r="H56" s="39" t="s">
        <v>8</v>
      </c>
      <c r="I56" s="3" t="s">
        <v>116</v>
      </c>
      <c r="J56" s="6">
        <v>0</v>
      </c>
      <c r="K56" s="6"/>
      <c r="L56" s="93">
        <v>2.5</v>
      </c>
      <c r="M56" s="283"/>
    </row>
    <row r="57" spans="1:13" ht="30" customHeight="1" x14ac:dyDescent="0.25">
      <c r="A57" s="114">
        <v>5487</v>
      </c>
      <c r="B57" s="116" t="s">
        <v>773</v>
      </c>
      <c r="C57" s="3"/>
      <c r="D57" s="4">
        <v>41773</v>
      </c>
      <c r="E57" s="4">
        <v>41810</v>
      </c>
      <c r="F57" s="5">
        <v>41807</v>
      </c>
      <c r="G57" s="3" t="s">
        <v>1628</v>
      </c>
      <c r="H57" s="39" t="s">
        <v>12</v>
      </c>
      <c r="I57" s="3" t="s">
        <v>116</v>
      </c>
      <c r="J57" s="6">
        <v>0</v>
      </c>
      <c r="K57" s="6"/>
      <c r="L57" s="93">
        <v>4</v>
      </c>
      <c r="M57" s="283"/>
    </row>
    <row r="58" spans="1:13" ht="29.25" customHeight="1" x14ac:dyDescent="0.25">
      <c r="A58" s="234">
        <v>5488</v>
      </c>
      <c r="B58" s="116" t="s">
        <v>883</v>
      </c>
      <c r="C58" s="3" t="s">
        <v>1057</v>
      </c>
      <c r="D58" s="4">
        <v>41778</v>
      </c>
      <c r="E58" s="4">
        <v>41816</v>
      </c>
      <c r="F58" s="5" t="s">
        <v>908</v>
      </c>
      <c r="G58" s="3" t="s">
        <v>884</v>
      </c>
      <c r="H58" s="39" t="s">
        <v>46</v>
      </c>
      <c r="I58" s="3" t="s">
        <v>118</v>
      </c>
      <c r="J58" s="6">
        <v>14.58</v>
      </c>
      <c r="K58" s="6" t="s">
        <v>211</v>
      </c>
      <c r="L58" s="93">
        <v>8</v>
      </c>
      <c r="M58" s="283">
        <v>1.75</v>
      </c>
    </row>
    <row r="59" spans="1:13" ht="30" customHeight="1" x14ac:dyDescent="0.25">
      <c r="A59" s="233">
        <v>5489</v>
      </c>
      <c r="B59" s="116" t="s">
        <v>885</v>
      </c>
      <c r="C59" s="3"/>
      <c r="D59" s="4">
        <v>41778</v>
      </c>
      <c r="E59" s="4">
        <v>41786</v>
      </c>
      <c r="F59" s="5"/>
      <c r="G59" s="3" t="s">
        <v>886</v>
      </c>
      <c r="H59" s="39" t="s">
        <v>96</v>
      </c>
      <c r="I59" s="3" t="s">
        <v>120</v>
      </c>
      <c r="J59" s="6"/>
      <c r="K59" s="6"/>
      <c r="L59" s="93">
        <v>2</v>
      </c>
      <c r="M59" s="283"/>
    </row>
    <row r="60" spans="1:13" ht="30" customHeight="1" x14ac:dyDescent="0.25">
      <c r="A60" s="234">
        <v>5490</v>
      </c>
      <c r="B60" s="116" t="s">
        <v>893</v>
      </c>
      <c r="C60" s="3" t="s">
        <v>887</v>
      </c>
      <c r="D60" s="4">
        <v>41778</v>
      </c>
      <c r="E60" s="4">
        <v>41816</v>
      </c>
      <c r="F60" s="5">
        <v>41813</v>
      </c>
      <c r="G60" s="3" t="s">
        <v>888</v>
      </c>
      <c r="H60" s="39" t="s">
        <v>112</v>
      </c>
      <c r="I60" s="3" t="s">
        <v>118</v>
      </c>
      <c r="J60" s="6">
        <v>15.26</v>
      </c>
      <c r="K60" s="6" t="s">
        <v>211</v>
      </c>
      <c r="L60" s="93">
        <v>3.5</v>
      </c>
      <c r="M60" s="283"/>
    </row>
    <row r="61" spans="1:13" ht="30" customHeight="1" x14ac:dyDescent="0.25">
      <c r="A61" s="114">
        <v>5491</v>
      </c>
      <c r="B61" s="116" t="s">
        <v>889</v>
      </c>
      <c r="C61" s="3"/>
      <c r="D61" s="4">
        <v>41775</v>
      </c>
      <c r="E61" s="4">
        <v>41782</v>
      </c>
      <c r="F61" s="5"/>
      <c r="G61" s="3" t="s">
        <v>890</v>
      </c>
      <c r="H61" s="39" t="s">
        <v>111</v>
      </c>
      <c r="I61" s="3" t="s">
        <v>117</v>
      </c>
      <c r="J61" s="6"/>
      <c r="K61" s="6"/>
      <c r="L61" s="93">
        <v>2.5</v>
      </c>
      <c r="M61" s="283"/>
    </row>
    <row r="62" spans="1:13" ht="30" customHeight="1" x14ac:dyDescent="0.25">
      <c r="A62" s="234">
        <v>5492</v>
      </c>
      <c r="B62" s="116" t="s">
        <v>712</v>
      </c>
      <c r="C62" s="3" t="s">
        <v>892</v>
      </c>
      <c r="D62" s="4">
        <v>41779</v>
      </c>
      <c r="E62" s="4">
        <v>41817</v>
      </c>
      <c r="F62" s="5">
        <v>41814</v>
      </c>
      <c r="G62" s="3" t="s">
        <v>910</v>
      </c>
      <c r="H62" s="39" t="s">
        <v>14</v>
      </c>
      <c r="I62" s="3" t="s">
        <v>118</v>
      </c>
      <c r="J62" s="6">
        <v>11.65</v>
      </c>
      <c r="K62" s="6" t="s">
        <v>211</v>
      </c>
      <c r="L62" s="93">
        <v>3</v>
      </c>
      <c r="M62" s="283"/>
    </row>
    <row r="63" spans="1:13" ht="30" customHeight="1" x14ac:dyDescent="0.25">
      <c r="A63" s="233">
        <v>5493</v>
      </c>
      <c r="B63" s="224" t="s">
        <v>40</v>
      </c>
      <c r="C63" s="3" t="s">
        <v>258</v>
      </c>
      <c r="D63" s="4">
        <v>41779</v>
      </c>
      <c r="E63" s="4">
        <v>41787</v>
      </c>
      <c r="F63" s="5"/>
      <c r="G63" s="3" t="s">
        <v>898</v>
      </c>
      <c r="H63" s="39" t="s">
        <v>101</v>
      </c>
      <c r="I63" s="3" t="s">
        <v>120</v>
      </c>
      <c r="J63" s="6"/>
      <c r="K63" s="6"/>
      <c r="L63" s="93">
        <v>1.25</v>
      </c>
      <c r="M63" s="283"/>
    </row>
    <row r="64" spans="1:13" ht="30" customHeight="1" x14ac:dyDescent="0.25">
      <c r="A64" s="233">
        <v>5494</v>
      </c>
      <c r="B64" s="224" t="s">
        <v>40</v>
      </c>
      <c r="C64" s="3" t="s">
        <v>258</v>
      </c>
      <c r="D64" s="4">
        <v>41779</v>
      </c>
      <c r="E64" s="4">
        <v>41787</v>
      </c>
      <c r="F64" s="5"/>
      <c r="G64" s="3" t="s">
        <v>898</v>
      </c>
      <c r="H64" s="39" t="s">
        <v>101</v>
      </c>
      <c r="I64" s="3" t="s">
        <v>118</v>
      </c>
      <c r="J64" s="6">
        <v>48.6</v>
      </c>
      <c r="K64" s="6"/>
      <c r="L64" s="93">
        <v>1.25</v>
      </c>
      <c r="M64" s="283"/>
    </row>
    <row r="65" spans="1:13" ht="30" customHeight="1" x14ac:dyDescent="0.25">
      <c r="A65" s="233">
        <v>5495</v>
      </c>
      <c r="B65" s="116" t="s">
        <v>894</v>
      </c>
      <c r="C65" s="3" t="s">
        <v>895</v>
      </c>
      <c r="D65" s="4">
        <v>41780</v>
      </c>
      <c r="E65" s="4">
        <v>41788</v>
      </c>
      <c r="F65" s="5"/>
      <c r="G65" s="3" t="s">
        <v>900</v>
      </c>
      <c r="H65" s="39" t="s">
        <v>101</v>
      </c>
      <c r="I65" s="3" t="s">
        <v>117</v>
      </c>
      <c r="J65" s="6"/>
      <c r="K65" s="6"/>
      <c r="L65" s="93">
        <v>1.5</v>
      </c>
      <c r="M65" s="283"/>
    </row>
    <row r="66" spans="1:13" ht="30" customHeight="1" x14ac:dyDescent="0.25">
      <c r="A66" s="234">
        <v>5496</v>
      </c>
      <c r="B66" s="116" t="s">
        <v>896</v>
      </c>
      <c r="C66" s="4"/>
      <c r="D66" s="4">
        <v>41780</v>
      </c>
      <c r="E66" s="5">
        <v>41817</v>
      </c>
      <c r="F66" s="4">
        <v>41813</v>
      </c>
      <c r="G66" s="3" t="s">
        <v>897</v>
      </c>
      <c r="H66" s="3" t="s">
        <v>111</v>
      </c>
      <c r="I66" s="6" t="s">
        <v>120</v>
      </c>
      <c r="J66" s="6"/>
      <c r="K66" s="3"/>
      <c r="L66" s="93">
        <v>2.5</v>
      </c>
      <c r="M66" s="283"/>
    </row>
    <row r="67" spans="1:13" ht="30" customHeight="1" x14ac:dyDescent="0.25">
      <c r="A67" s="114">
        <v>5497</v>
      </c>
      <c r="B67" s="116" t="s">
        <v>901</v>
      </c>
      <c r="C67" s="4"/>
      <c r="D67" s="4">
        <v>41781</v>
      </c>
      <c r="E67" s="5">
        <v>41789</v>
      </c>
      <c r="F67" s="3"/>
      <c r="G67" s="39" t="s">
        <v>903</v>
      </c>
      <c r="H67" s="3" t="s">
        <v>927</v>
      </c>
      <c r="I67" s="6" t="s">
        <v>117</v>
      </c>
      <c r="J67" s="6"/>
      <c r="K67" s="3"/>
      <c r="L67" s="93">
        <v>1</v>
      </c>
      <c r="M67" s="283"/>
    </row>
    <row r="68" spans="1:13" ht="30" customHeight="1" x14ac:dyDescent="0.25">
      <c r="A68" s="233">
        <v>5498</v>
      </c>
      <c r="B68" s="116" t="s">
        <v>902</v>
      </c>
      <c r="C68" s="4" t="s">
        <v>904</v>
      </c>
      <c r="D68" s="4">
        <v>41781</v>
      </c>
      <c r="E68" s="5">
        <v>41789</v>
      </c>
      <c r="F68" s="3"/>
      <c r="G68" s="194" t="s">
        <v>905</v>
      </c>
      <c r="H68" s="3" t="s">
        <v>113</v>
      </c>
      <c r="I68" s="6" t="s">
        <v>116</v>
      </c>
      <c r="J68" s="6">
        <v>2.4</v>
      </c>
      <c r="K68" s="3" t="s">
        <v>211</v>
      </c>
      <c r="L68" s="93">
        <v>2</v>
      </c>
      <c r="M68" s="283"/>
    </row>
    <row r="69" spans="1:13" ht="30" customHeight="1" x14ac:dyDescent="0.25">
      <c r="A69" s="235">
        <v>5499</v>
      </c>
      <c r="B69" s="116" t="s">
        <v>151</v>
      </c>
      <c r="C69" s="116" t="s">
        <v>906</v>
      </c>
      <c r="D69" s="4">
        <v>41781</v>
      </c>
      <c r="E69" s="5">
        <v>41789</v>
      </c>
      <c r="F69" s="3"/>
      <c r="G69" s="39" t="s">
        <v>907</v>
      </c>
      <c r="H69" s="3" t="s">
        <v>9</v>
      </c>
      <c r="I69" s="6" t="s">
        <v>116</v>
      </c>
      <c r="J69" s="6">
        <v>10.039999999999999</v>
      </c>
      <c r="K69" s="3" t="s">
        <v>211</v>
      </c>
      <c r="L69" s="93">
        <v>4</v>
      </c>
      <c r="M69" s="283"/>
    </row>
    <row r="70" spans="1:13" ht="30" customHeight="1" x14ac:dyDescent="0.25">
      <c r="A70" s="234">
        <v>5500</v>
      </c>
      <c r="B70" s="116" t="s">
        <v>439</v>
      </c>
      <c r="C70" s="4" t="s">
        <v>929</v>
      </c>
      <c r="D70" s="4">
        <v>41786</v>
      </c>
      <c r="E70" s="5">
        <v>41793</v>
      </c>
      <c r="F70" s="3"/>
      <c r="G70" s="39" t="s">
        <v>928</v>
      </c>
      <c r="H70" s="3" t="s">
        <v>113</v>
      </c>
      <c r="I70" s="6" t="s">
        <v>116</v>
      </c>
      <c r="J70" s="6">
        <v>0</v>
      </c>
      <c r="K70" s="3"/>
      <c r="L70" s="93">
        <v>2</v>
      </c>
      <c r="M70" s="283"/>
    </row>
    <row r="71" spans="1:13" ht="30" customHeight="1" x14ac:dyDescent="0.25">
      <c r="A71" s="235">
        <v>5501</v>
      </c>
      <c r="B71" s="116" t="s">
        <v>316</v>
      </c>
      <c r="C71" s="4"/>
      <c r="D71" s="4">
        <v>41782</v>
      </c>
      <c r="E71" s="5">
        <v>41792</v>
      </c>
      <c r="F71" s="3"/>
      <c r="G71" s="39" t="s">
        <v>940</v>
      </c>
      <c r="H71" s="3" t="s">
        <v>927</v>
      </c>
      <c r="I71" s="6" t="s">
        <v>116</v>
      </c>
      <c r="J71" s="6">
        <v>0</v>
      </c>
      <c r="K71" s="3"/>
      <c r="L71" s="93">
        <v>2</v>
      </c>
      <c r="M71" s="283"/>
    </row>
    <row r="72" spans="1:13" ht="30" customHeight="1" x14ac:dyDescent="0.25">
      <c r="A72" s="233">
        <v>5502</v>
      </c>
      <c r="B72" s="116" t="s">
        <v>852</v>
      </c>
      <c r="C72" s="4" t="s">
        <v>853</v>
      </c>
      <c r="D72" s="4">
        <v>41787</v>
      </c>
      <c r="E72" s="5">
        <v>41794</v>
      </c>
      <c r="F72" s="3"/>
      <c r="G72" s="39" t="s">
        <v>937</v>
      </c>
      <c r="H72" s="3" t="s">
        <v>9</v>
      </c>
      <c r="I72" s="6" t="s">
        <v>116</v>
      </c>
      <c r="J72" s="6">
        <v>0</v>
      </c>
      <c r="K72" s="3"/>
      <c r="L72" s="93">
        <v>0.25</v>
      </c>
      <c r="M72" s="283"/>
    </row>
    <row r="73" spans="1:13" ht="30" customHeight="1" x14ac:dyDescent="0.25">
      <c r="A73" s="234">
        <v>5503</v>
      </c>
      <c r="B73" s="109" t="s">
        <v>911</v>
      </c>
      <c r="C73" s="74" t="s">
        <v>912</v>
      </c>
      <c r="D73" s="74">
        <v>41787</v>
      </c>
      <c r="E73" s="75">
        <v>41848</v>
      </c>
      <c r="F73" s="66"/>
      <c r="G73" s="71" t="s">
        <v>1444</v>
      </c>
      <c r="H73" s="66" t="s">
        <v>46</v>
      </c>
      <c r="I73" s="72" t="s">
        <v>118</v>
      </c>
      <c r="J73" s="72">
        <v>525</v>
      </c>
      <c r="K73" s="66" t="s">
        <v>212</v>
      </c>
      <c r="L73" s="118">
        <v>4</v>
      </c>
      <c r="M73" s="287"/>
    </row>
    <row r="74" spans="1:13" ht="30" customHeight="1" x14ac:dyDescent="0.25">
      <c r="A74" s="235">
        <v>5504</v>
      </c>
      <c r="B74" s="116" t="s">
        <v>773</v>
      </c>
      <c r="C74" s="4"/>
      <c r="D74" s="4">
        <v>41787</v>
      </c>
      <c r="E74" s="5">
        <v>41794</v>
      </c>
      <c r="F74" s="3"/>
      <c r="G74" s="39" t="s">
        <v>941</v>
      </c>
      <c r="H74" s="3" t="s">
        <v>12</v>
      </c>
      <c r="I74" s="6" t="s">
        <v>116</v>
      </c>
      <c r="J74" s="6">
        <v>2.9</v>
      </c>
      <c r="K74" s="3" t="s">
        <v>211</v>
      </c>
      <c r="L74" s="93">
        <v>2</v>
      </c>
      <c r="M74" s="283"/>
    </row>
    <row r="75" spans="1:13" ht="30" customHeight="1" x14ac:dyDescent="0.25">
      <c r="A75" s="234">
        <v>5505</v>
      </c>
      <c r="B75" s="224" t="s">
        <v>786</v>
      </c>
      <c r="C75" s="3" t="s">
        <v>842</v>
      </c>
      <c r="D75" s="4">
        <v>41787</v>
      </c>
      <c r="E75" s="4">
        <v>41794</v>
      </c>
      <c r="F75" s="5"/>
      <c r="G75" s="3" t="s">
        <v>930</v>
      </c>
      <c r="H75" s="39" t="s">
        <v>113</v>
      </c>
      <c r="I75" s="3" t="s">
        <v>116</v>
      </c>
      <c r="J75" s="6">
        <v>0</v>
      </c>
      <c r="K75" s="6"/>
      <c r="L75" s="93">
        <v>6.5</v>
      </c>
      <c r="M75" s="283"/>
    </row>
    <row r="76" spans="1:13" ht="30" customHeight="1" x14ac:dyDescent="0.25">
      <c r="A76" s="234">
        <v>5506</v>
      </c>
      <c r="B76" s="224" t="s">
        <v>786</v>
      </c>
      <c r="C76" s="3" t="s">
        <v>842</v>
      </c>
      <c r="D76" s="4">
        <v>41787</v>
      </c>
      <c r="E76" s="4">
        <v>41794</v>
      </c>
      <c r="F76" s="5"/>
      <c r="G76" s="3" t="s">
        <v>931</v>
      </c>
      <c r="H76" s="39" t="s">
        <v>9</v>
      </c>
      <c r="I76" s="3" t="s">
        <v>117</v>
      </c>
      <c r="J76" s="6"/>
      <c r="K76" s="6"/>
      <c r="L76" s="93">
        <v>2</v>
      </c>
      <c r="M76" s="283"/>
    </row>
    <row r="77" spans="1:13" ht="30" customHeight="1" x14ac:dyDescent="0.25">
      <c r="A77" s="233">
        <v>5507</v>
      </c>
      <c r="B77" s="224" t="s">
        <v>932</v>
      </c>
      <c r="C77" s="3" t="s">
        <v>933</v>
      </c>
      <c r="D77" s="4">
        <v>41788</v>
      </c>
      <c r="E77" s="4">
        <v>41795</v>
      </c>
      <c r="F77" s="5"/>
      <c r="G77" s="3" t="s">
        <v>934</v>
      </c>
      <c r="H77" s="39" t="s">
        <v>12</v>
      </c>
      <c r="I77" s="3" t="s">
        <v>116</v>
      </c>
      <c r="J77" s="6">
        <v>0</v>
      </c>
      <c r="K77" s="6"/>
      <c r="L77" s="93">
        <v>8.75</v>
      </c>
      <c r="M77" s="283"/>
    </row>
    <row r="78" spans="1:13" ht="30" customHeight="1" x14ac:dyDescent="0.25">
      <c r="A78" s="233">
        <v>5508</v>
      </c>
      <c r="B78" s="218" t="s">
        <v>936</v>
      </c>
      <c r="C78" s="39" t="s">
        <v>938</v>
      </c>
      <c r="D78" s="40">
        <v>41789</v>
      </c>
      <c r="E78" s="40">
        <v>41796</v>
      </c>
      <c r="F78" s="41"/>
      <c r="G78" s="39" t="s">
        <v>939</v>
      </c>
      <c r="H78" s="39" t="s">
        <v>98</v>
      </c>
      <c r="I78" s="39" t="s">
        <v>116</v>
      </c>
      <c r="J78" s="42">
        <v>2.19</v>
      </c>
      <c r="K78" s="42" t="s">
        <v>211</v>
      </c>
      <c r="L78" s="94">
        <v>1.5</v>
      </c>
      <c r="M78" s="284"/>
    </row>
    <row r="79" spans="1:13" x14ac:dyDescent="0.25">
      <c r="A79" s="105"/>
      <c r="B79" s="51"/>
      <c r="C79" s="51"/>
      <c r="D79" s="52"/>
      <c r="E79" s="50"/>
      <c r="F79" s="53"/>
      <c r="G79" s="50"/>
      <c r="H79" s="50"/>
      <c r="I79" s="50"/>
      <c r="J79" s="54"/>
      <c r="K79" s="54"/>
      <c r="L79" s="50"/>
      <c r="M79" s="54"/>
    </row>
    <row r="80" spans="1:13" x14ac:dyDescent="0.25">
      <c r="A80" s="20"/>
      <c r="B80" s="37"/>
      <c r="C80" s="37"/>
      <c r="D80" s="38"/>
      <c r="E80" s="21"/>
      <c r="F80" s="1"/>
      <c r="G80" s="21"/>
      <c r="H80" s="21"/>
      <c r="I80" s="21"/>
      <c r="J80" s="22">
        <f>SUM(J3:J78)</f>
        <v>1407.5600000000002</v>
      </c>
      <c r="K80" s="22"/>
      <c r="L80" s="2">
        <f>SUM(L3:L78)*26</f>
        <v>5505.5</v>
      </c>
      <c r="M80" s="2">
        <f>SUM(M3:M78)*26</f>
        <v>188.5</v>
      </c>
    </row>
    <row r="81" spans="1:13" x14ac:dyDescent="0.25">
      <c r="A81" s="20"/>
      <c r="B81" s="37"/>
      <c r="C81" s="37"/>
      <c r="D81" s="38"/>
      <c r="E81" s="21"/>
      <c r="F81" s="1"/>
      <c r="G81" s="21"/>
      <c r="H81" s="21"/>
      <c r="I81" s="21"/>
      <c r="J81" s="22"/>
      <c r="K81" s="22"/>
      <c r="L81" s="2"/>
      <c r="M81" s="2"/>
    </row>
    <row r="82" spans="1:13" x14ac:dyDescent="0.25">
      <c r="A82" s="20"/>
      <c r="B82" s="37"/>
      <c r="C82" s="37"/>
      <c r="D82" s="38"/>
      <c r="E82" s="21"/>
      <c r="F82" s="1"/>
      <c r="G82" s="21"/>
      <c r="H82" s="21"/>
      <c r="I82" s="21"/>
      <c r="J82" s="22"/>
      <c r="K82" s="22"/>
      <c r="L82" s="1"/>
      <c r="M82" s="2"/>
    </row>
    <row r="83" spans="1:13" ht="30" customHeight="1" x14ac:dyDescent="0.25">
      <c r="A83" s="106" t="s">
        <v>68</v>
      </c>
      <c r="B83" s="37"/>
      <c r="C83" s="37"/>
      <c r="D83" s="38"/>
      <c r="E83" s="21"/>
      <c r="F83" s="1"/>
      <c r="G83" s="21"/>
      <c r="H83" s="21"/>
      <c r="I83" s="21"/>
      <c r="J83" s="22"/>
      <c r="K83" s="22"/>
      <c r="L83" s="1"/>
      <c r="M83" s="2"/>
    </row>
    <row r="84" spans="1:13" ht="30" x14ac:dyDescent="0.25">
      <c r="A84" s="107" t="s">
        <v>876</v>
      </c>
      <c r="B84" s="3" t="s">
        <v>65</v>
      </c>
      <c r="C84" s="37"/>
      <c r="D84" s="38"/>
      <c r="E84" s="21"/>
      <c r="F84" s="1"/>
      <c r="G84" s="21"/>
      <c r="H84" s="21"/>
      <c r="I84" s="21"/>
      <c r="J84" s="22"/>
      <c r="K84" s="22"/>
      <c r="L84" s="1"/>
      <c r="M84" s="2"/>
    </row>
    <row r="85" spans="1:13" ht="30" x14ac:dyDescent="0.25">
      <c r="A85" s="108" t="s">
        <v>877</v>
      </c>
      <c r="B85" s="43" t="s">
        <v>878</v>
      </c>
      <c r="C85" s="37"/>
      <c r="D85" s="38"/>
      <c r="E85" s="21"/>
      <c r="F85" s="1"/>
      <c r="G85" s="21"/>
      <c r="H85" s="21"/>
      <c r="I85" s="21"/>
      <c r="J85" s="22"/>
      <c r="K85" s="22"/>
      <c r="L85" s="1"/>
      <c r="M85" s="2"/>
    </row>
    <row r="86" spans="1:13" ht="30" customHeight="1" x14ac:dyDescent="0.25">
      <c r="A86" s="217" t="s">
        <v>875</v>
      </c>
      <c r="B86" s="8" t="s">
        <v>66</v>
      </c>
      <c r="C86" s="37"/>
      <c r="D86" s="38"/>
      <c r="E86" s="21"/>
      <c r="F86" s="1"/>
      <c r="G86" s="21"/>
      <c r="H86" s="21"/>
      <c r="I86" s="21"/>
      <c r="J86" s="22"/>
      <c r="K86" s="22"/>
      <c r="L86" s="1"/>
      <c r="M86" s="2"/>
    </row>
    <row r="87" spans="1:13" ht="30" customHeight="1" x14ac:dyDescent="0.25">
      <c r="A87" s="109" t="s">
        <v>589</v>
      </c>
      <c r="B87" s="193" t="s">
        <v>700</v>
      </c>
      <c r="C87" s="293" t="s">
        <v>1237</v>
      </c>
      <c r="D87" s="38"/>
      <c r="E87" s="21"/>
      <c r="F87" s="1"/>
      <c r="G87" s="21"/>
      <c r="H87" s="21"/>
      <c r="I87" s="21"/>
      <c r="J87" s="22"/>
      <c r="K87" s="22"/>
      <c r="L87" s="1"/>
      <c r="M87" s="2"/>
    </row>
    <row r="88" spans="1:13" ht="30" customHeight="1" x14ac:dyDescent="0.25"/>
  </sheetData>
  <sheetProtection algorithmName="SHA-512" hashValue="GioUizABNh+fDFYj8fX3hd3dskcLJzS9+HG++mb94yQuyw/eTlCijBYEyx7ZRdEI+Vo21noFHAKef09/6oQQ1A==" saltValue="ZmytKyepDslrnsZ6mwIZug==" spinCount="100000" sheet="1" selectLockedCells="1" sort="0" autoFilter="0" selectUnlockedCells="1"/>
  <dataValidations count="3">
    <dataValidation type="textLength" allowBlank="1" showInputMessage="1" showErrorMessage="1" error="This cell is limited to 95 characters.  Please revise your entry.  Thank you." sqref="F68:F76 E79 G7:G67">
      <formula1>1</formula1>
      <formula2>95</formula2>
    </dataValidation>
    <dataValidation type="list" allowBlank="1" showInputMessage="1" showErrorMessage="1" sqref="H3:I78 F79:I87 K3:K4 J5:K5 K6:K78">
      <formula1>#REF!</formula1>
    </dataValidation>
    <dataValidation type="list" allowBlank="1" showErrorMessage="1" sqref="I2">
      <formula1>$J$38:$J$94</formula1>
    </dataValidation>
  </dataValidations>
  <hyperlinks>
    <hyperlink ref="A78" r:id="rId1" display="2014\05 May (5433 - 5508)\5508 Patel"/>
    <hyperlink ref="A44" r:id="rId2" display="2014\05 May (5433 - 5508)\5474 Schultz"/>
    <hyperlink ref="A21" r:id="rId3" display="2014\05 May (5433 - 5508)\5451 Montalbano"/>
    <hyperlink ref="A29" r:id="rId4" display="2014\05 May (5433 - 5508)\5459 Craig"/>
    <hyperlink ref="A41" r:id="rId5" display="2014\05 May (5433 - 5508)\5471 Minick"/>
    <hyperlink ref="A47" r:id="rId6" display="2014\05 May (5433 - 5508)\5471 Minick"/>
    <hyperlink ref="A52" r:id="rId7" display="2014\05 May (5433 - 5508)\5482 Howell"/>
    <hyperlink ref="A59" r:id="rId8" display="2014\05 May (5433 - 5508)\5489 Caruso"/>
    <hyperlink ref="A63" r:id="rId9" display="2014\05 May (5433 - 5508)\5493 Wolfe"/>
    <hyperlink ref="A64" r:id="rId10" display="2014\05 May (5433 - 5508)\5494 Wolfe"/>
    <hyperlink ref="A65" r:id="rId11" display="2014\05 May (5433 - 5508)\5495 Robins"/>
    <hyperlink ref="A68" r:id="rId12" display="2014\05 May (5433 - 5508)\5498 Low"/>
    <hyperlink ref="A72" r:id="rId13" display="2014\05 May (5433 - 5508)\5502 Windish"/>
    <hyperlink ref="A77" r:id="rId14" display="2014\05 May (5433 - 5508)\5507 Sykes"/>
    <hyperlink ref="A76" r:id="rId15" display="2014\05 May (5433 - 5508)\5506 Petka"/>
    <hyperlink ref="A75" r:id="rId16" display="2014\05 May (5433 - 5508)\5505 Petka"/>
    <hyperlink ref="A74" r:id="rId17" display="2014\05 May (5433 - 5508)\5504 Brown"/>
    <hyperlink ref="A73" r:id="rId18" display="2014\05 May (5433 - 5508)\5503 Scolforo"/>
    <hyperlink ref="A71" r:id="rId19" display="2014\05 May (5433 - 5508)\5501 Wiggins"/>
    <hyperlink ref="A70" r:id="rId20" display="2014\05 May (5433 - 5508)\5500 Muncy"/>
    <hyperlink ref="A69" r:id="rId21" display="2014\05 May (5433 - 5508)\5499 Franzen"/>
    <hyperlink ref="A66" r:id="rId22" display="2014/05 May (5433 - 5508)/5496 Benson"/>
    <hyperlink ref="A3" r:id="rId23"/>
    <hyperlink ref="A4" r:id="rId24"/>
    <hyperlink ref="A5" r:id="rId25" display="2014\05 May (5433 - 5508)\5435 Smith"/>
    <hyperlink ref="A6" r:id="rId26" display="2014\05 May (5433 - 5508)\5436 Franzen"/>
    <hyperlink ref="A8" r:id="rId27" display="2014\05 May (5433 - 5508)\5438 Ebersole"/>
    <hyperlink ref="A7" r:id="rId28" display="2014\05 May (5433 - 5508)\5437 Wiggins"/>
    <hyperlink ref="A9" r:id="rId29" display="2014\05 May (5433 - 5508)\5439 Calderone"/>
    <hyperlink ref="A10" r:id="rId30" display="2014\05 May (5433 - 5508)\5440 Murphy"/>
    <hyperlink ref="A11" r:id="rId31" display="2014\05 May (5433 - 5508)\5441 Brown"/>
    <hyperlink ref="A12" r:id="rId32" display="2014\05 May (5433 - 5508)\5442 Berich"/>
    <hyperlink ref="A13" r:id="rId33" display="2014\05 May (5433 - 5508)\5443 Lynam"/>
    <hyperlink ref="A14" r:id="rId34" display="2014\05 May (5433 - 5508)"/>
    <hyperlink ref="A15" r:id="rId35" display="2014\05 May (5433 - 5508)\5445 Salladin"/>
    <hyperlink ref="A16" r:id="rId36" display="2014\05 May (5433 - 5508)\5446 Petka"/>
    <hyperlink ref="A17" r:id="rId37" display="2014\05 May (5433 - 5508)\5447 Fegley"/>
    <hyperlink ref="A18" r:id="rId38" display="2014\05 May (5433 - 5508)\5448 Shipman"/>
    <hyperlink ref="A60" r:id="rId39" display="2014\05 May (5433 - 5508)\5490 Jackson"/>
    <hyperlink ref="A62" r:id="rId40" display="2014\05 May (5433 - 5508)\5492 Price"/>
    <hyperlink ref="A58" r:id="rId41" display="2014\05 May (5433 - 5508)\5488 Roberts"/>
  </hyperlinks>
  <pageMargins left="0.7" right="0.7" top="0.75" bottom="0.75" header="0.3" footer="0.3"/>
  <pageSetup scale="53" fitToHeight="0" orientation="landscape" r:id="rId4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84"/>
  <sheetViews>
    <sheetView zoomScale="85" zoomScaleNormal="85" workbookViewId="0">
      <pane ySplit="2" topLeftCell="A3" activePane="bottomLeft" state="frozen"/>
      <selection pane="bottomLeft" activeCell="N1" sqref="N1:N1048576"/>
    </sheetView>
  </sheetViews>
  <sheetFormatPr defaultRowHeight="15" x14ac:dyDescent="0.25"/>
  <cols>
    <col min="1" max="1" width="12.85546875" style="86" customWidth="1"/>
    <col min="2" max="2" width="17.140625" customWidth="1"/>
    <col min="3" max="3" width="15.85546875" customWidth="1"/>
    <col min="4" max="4" width="11.140625" customWidth="1"/>
    <col min="5" max="5" width="10.7109375" customWidth="1"/>
    <col min="6" max="6" width="11" style="77" customWidth="1"/>
    <col min="7" max="7" width="39.140625" customWidth="1"/>
    <col min="8" max="8" width="12.5703125" customWidth="1"/>
    <col min="9" max="9" width="15.140625" customWidth="1"/>
    <col min="10" max="10" width="13.140625" customWidth="1"/>
    <col min="12" max="12" width="15.42578125" customWidth="1"/>
    <col min="13" max="13" width="11.7109375" style="274" customWidth="1"/>
  </cols>
  <sheetData>
    <row r="1" spans="1:13" s="331" customFormat="1" ht="33.75" x14ac:dyDescent="0.25">
      <c r="A1" s="173" t="s">
        <v>16</v>
      </c>
      <c r="B1" s="102"/>
      <c r="C1" s="322"/>
      <c r="D1" s="323"/>
      <c r="E1" s="323"/>
      <c r="F1" s="324"/>
      <c r="G1" s="325"/>
      <c r="H1" s="326"/>
      <c r="I1" s="327"/>
      <c r="J1" s="328"/>
      <c r="K1" s="328"/>
      <c r="L1" s="329"/>
      <c r="M1" s="330"/>
    </row>
    <row r="2" spans="1:13" ht="30" x14ac:dyDescent="0.25">
      <c r="A2" s="174" t="s">
        <v>0</v>
      </c>
      <c r="B2" s="103" t="s">
        <v>2</v>
      </c>
      <c r="C2" s="26" t="s">
        <v>1</v>
      </c>
      <c r="D2" s="27" t="s">
        <v>540</v>
      </c>
      <c r="E2" s="27" t="s">
        <v>541</v>
      </c>
      <c r="F2" s="27" t="s">
        <v>15</v>
      </c>
      <c r="G2" s="26" t="s">
        <v>542</v>
      </c>
      <c r="H2" s="26" t="s">
        <v>95</v>
      </c>
      <c r="I2" s="26" t="s">
        <v>6</v>
      </c>
      <c r="J2" s="28" t="s">
        <v>7</v>
      </c>
      <c r="K2" s="28" t="s">
        <v>69</v>
      </c>
      <c r="L2" s="91" t="s">
        <v>70</v>
      </c>
      <c r="M2" s="28" t="s">
        <v>71</v>
      </c>
    </row>
    <row r="3" spans="1:13" ht="30" customHeight="1" x14ac:dyDescent="0.25">
      <c r="A3" s="237" t="s">
        <v>935</v>
      </c>
      <c r="B3" s="116" t="s">
        <v>943</v>
      </c>
      <c r="C3" s="4"/>
      <c r="D3" s="4">
        <v>41792</v>
      </c>
      <c r="E3" s="5">
        <v>41829</v>
      </c>
      <c r="F3" s="4">
        <v>41826</v>
      </c>
      <c r="G3" s="39" t="s">
        <v>950</v>
      </c>
      <c r="H3" s="3" t="s">
        <v>98</v>
      </c>
      <c r="I3" s="6" t="s">
        <v>116</v>
      </c>
      <c r="J3" s="6">
        <v>10.4</v>
      </c>
      <c r="K3" s="3" t="s">
        <v>211</v>
      </c>
      <c r="L3" s="93">
        <v>2.5</v>
      </c>
      <c r="M3" s="283"/>
    </row>
    <row r="4" spans="1:13" ht="30" customHeight="1" x14ac:dyDescent="0.25">
      <c r="A4" s="236" t="s">
        <v>944</v>
      </c>
      <c r="B4" s="3" t="s">
        <v>945</v>
      </c>
      <c r="C4" s="4" t="s">
        <v>946</v>
      </c>
      <c r="D4" s="4">
        <v>41792</v>
      </c>
      <c r="E4" s="5">
        <v>41799</v>
      </c>
      <c r="F4" s="4"/>
      <c r="G4" s="39" t="s">
        <v>949</v>
      </c>
      <c r="H4" s="3" t="s">
        <v>99</v>
      </c>
      <c r="I4" s="6" t="s">
        <v>120</v>
      </c>
      <c r="J4" s="6"/>
      <c r="K4" s="3"/>
      <c r="L4" s="93">
        <v>1.25</v>
      </c>
      <c r="M4" s="283"/>
    </row>
    <row r="5" spans="1:13" ht="30" customHeight="1" x14ac:dyDescent="0.25">
      <c r="A5" s="233">
        <v>5511</v>
      </c>
      <c r="B5" s="3" t="s">
        <v>947</v>
      </c>
      <c r="C5" s="3" t="s">
        <v>948</v>
      </c>
      <c r="D5" s="4">
        <v>41792</v>
      </c>
      <c r="E5" s="4">
        <v>41885</v>
      </c>
      <c r="F5" s="5">
        <v>41873</v>
      </c>
      <c r="G5" s="3" t="s">
        <v>954</v>
      </c>
      <c r="H5" s="39" t="s">
        <v>9</v>
      </c>
      <c r="I5" s="3" t="s">
        <v>118</v>
      </c>
      <c r="J5" s="6">
        <v>816</v>
      </c>
      <c r="K5" s="6" t="s">
        <v>211</v>
      </c>
      <c r="L5" s="93">
        <v>14</v>
      </c>
      <c r="M5" s="283"/>
    </row>
    <row r="6" spans="1:13" ht="30" customHeight="1" x14ac:dyDescent="0.25">
      <c r="A6" s="235">
        <v>5512</v>
      </c>
      <c r="B6" s="3" t="s">
        <v>951</v>
      </c>
      <c r="C6" s="3"/>
      <c r="D6" s="4">
        <v>41792</v>
      </c>
      <c r="E6" s="4">
        <v>41829</v>
      </c>
      <c r="F6" s="5">
        <v>41826</v>
      </c>
      <c r="G6" s="3" t="s">
        <v>961</v>
      </c>
      <c r="H6" s="39" t="s">
        <v>927</v>
      </c>
      <c r="I6" s="3" t="s">
        <v>116</v>
      </c>
      <c r="J6" s="6"/>
      <c r="K6" s="6"/>
      <c r="L6" s="93">
        <v>8</v>
      </c>
      <c r="M6" s="283"/>
    </row>
    <row r="7" spans="1:13" ht="30" customHeight="1" x14ac:dyDescent="0.25">
      <c r="A7" s="233">
        <v>5513</v>
      </c>
      <c r="B7" s="116" t="s">
        <v>952</v>
      </c>
      <c r="C7" s="3" t="s">
        <v>953</v>
      </c>
      <c r="D7" s="4">
        <v>41793</v>
      </c>
      <c r="E7" s="4">
        <v>41800</v>
      </c>
      <c r="F7" s="5"/>
      <c r="G7" s="3" t="s">
        <v>955</v>
      </c>
      <c r="H7" s="39" t="s">
        <v>8</v>
      </c>
      <c r="I7" s="3" t="s">
        <v>116</v>
      </c>
      <c r="J7" s="6">
        <v>1.69</v>
      </c>
      <c r="K7" s="6" t="s">
        <v>212</v>
      </c>
      <c r="L7" s="93">
        <v>2</v>
      </c>
      <c r="M7" s="283"/>
    </row>
    <row r="8" spans="1:13" ht="30" customHeight="1" x14ac:dyDescent="0.25">
      <c r="A8" s="234">
        <v>5514</v>
      </c>
      <c r="B8" s="116" t="s">
        <v>956</v>
      </c>
      <c r="C8" s="3" t="s">
        <v>957</v>
      </c>
      <c r="D8" s="4">
        <v>41793</v>
      </c>
      <c r="E8" s="4">
        <v>41830</v>
      </c>
      <c r="F8" s="5">
        <v>41827</v>
      </c>
      <c r="G8" s="3" t="s">
        <v>979</v>
      </c>
      <c r="H8" s="39" t="s">
        <v>113</v>
      </c>
      <c r="I8" s="3" t="s">
        <v>116</v>
      </c>
      <c r="J8" s="6">
        <v>0</v>
      </c>
      <c r="K8" s="6"/>
      <c r="L8" s="93">
        <v>6</v>
      </c>
      <c r="M8" s="283"/>
    </row>
    <row r="9" spans="1:13" ht="30" customHeight="1" x14ac:dyDescent="0.25">
      <c r="A9" s="233">
        <v>5515</v>
      </c>
      <c r="B9" s="116" t="s">
        <v>958</v>
      </c>
      <c r="C9" s="3" t="s">
        <v>959</v>
      </c>
      <c r="D9" s="4">
        <v>41793</v>
      </c>
      <c r="E9" s="4">
        <v>41800</v>
      </c>
      <c r="F9" s="5"/>
      <c r="G9" s="3" t="s">
        <v>960</v>
      </c>
      <c r="H9" s="39" t="s">
        <v>113</v>
      </c>
      <c r="I9" s="3" t="s">
        <v>118</v>
      </c>
      <c r="J9" s="6">
        <v>3.65</v>
      </c>
      <c r="K9" s="6" t="s">
        <v>212</v>
      </c>
      <c r="L9" s="93">
        <v>2</v>
      </c>
      <c r="M9" s="283"/>
    </row>
    <row r="10" spans="1:13" ht="30" customHeight="1" x14ac:dyDescent="0.25">
      <c r="A10" s="234">
        <v>5516</v>
      </c>
      <c r="B10" s="117" t="s">
        <v>791</v>
      </c>
      <c r="C10" s="39" t="s">
        <v>792</v>
      </c>
      <c r="D10" s="40">
        <v>41793</v>
      </c>
      <c r="E10" s="40">
        <v>41800</v>
      </c>
      <c r="F10" s="41"/>
      <c r="G10" s="39" t="s">
        <v>966</v>
      </c>
      <c r="H10" s="39" t="s">
        <v>100</v>
      </c>
      <c r="I10" s="39" t="s">
        <v>117</v>
      </c>
      <c r="J10" s="42"/>
      <c r="K10" s="42"/>
      <c r="L10" s="94">
        <v>2</v>
      </c>
      <c r="M10" s="284"/>
    </row>
    <row r="11" spans="1:13" ht="30" customHeight="1" x14ac:dyDescent="0.25">
      <c r="A11" s="233">
        <v>5517</v>
      </c>
      <c r="B11" s="120" t="s">
        <v>962</v>
      </c>
      <c r="C11" s="58"/>
      <c r="D11" s="59">
        <v>41793</v>
      </c>
      <c r="E11" s="59">
        <v>41800</v>
      </c>
      <c r="F11" s="60"/>
      <c r="G11" s="58" t="s">
        <v>1377</v>
      </c>
      <c r="H11" s="58" t="s">
        <v>9</v>
      </c>
      <c r="I11" s="58" t="s">
        <v>120</v>
      </c>
      <c r="J11" s="61"/>
      <c r="K11" s="61"/>
      <c r="L11" s="96">
        <v>3</v>
      </c>
      <c r="M11" s="286"/>
    </row>
    <row r="12" spans="1:13" ht="30" customHeight="1" x14ac:dyDescent="0.25">
      <c r="A12" s="234">
        <v>5518</v>
      </c>
      <c r="B12" s="120" t="s">
        <v>962</v>
      </c>
      <c r="C12" s="4"/>
      <c r="D12" s="59">
        <v>41793</v>
      </c>
      <c r="E12" s="59">
        <v>41800</v>
      </c>
      <c r="F12" s="5"/>
      <c r="G12" s="3" t="s">
        <v>1378</v>
      </c>
      <c r="H12" s="39" t="s">
        <v>9</v>
      </c>
      <c r="I12" s="3" t="s">
        <v>120</v>
      </c>
      <c r="J12" s="6"/>
      <c r="K12" s="6"/>
      <c r="L12" s="93">
        <v>1.5</v>
      </c>
      <c r="M12" s="283"/>
    </row>
    <row r="13" spans="1:13" ht="30" customHeight="1" x14ac:dyDescent="0.25">
      <c r="A13" s="233">
        <v>5519</v>
      </c>
      <c r="B13" s="116" t="s">
        <v>811</v>
      </c>
      <c r="C13" s="4" t="s">
        <v>963</v>
      </c>
      <c r="D13" s="4">
        <v>41794</v>
      </c>
      <c r="E13" s="4">
        <v>41795</v>
      </c>
      <c r="F13" s="5"/>
      <c r="G13" s="3" t="s">
        <v>964</v>
      </c>
      <c r="H13" s="39" t="s">
        <v>927</v>
      </c>
      <c r="I13" s="3" t="s">
        <v>117</v>
      </c>
      <c r="J13" s="6"/>
      <c r="K13" s="6"/>
      <c r="L13" s="93">
        <v>2</v>
      </c>
      <c r="M13" s="283"/>
    </row>
    <row r="14" spans="1:13" ht="30" customHeight="1" x14ac:dyDescent="0.25">
      <c r="A14" s="235">
        <v>5520</v>
      </c>
      <c r="B14" s="117" t="s">
        <v>316</v>
      </c>
      <c r="C14" s="39"/>
      <c r="D14" s="40">
        <v>41794</v>
      </c>
      <c r="E14" s="59">
        <v>41831</v>
      </c>
      <c r="F14" s="41">
        <v>41828</v>
      </c>
      <c r="G14" s="39" t="s">
        <v>969</v>
      </c>
      <c r="H14" s="39" t="s">
        <v>927</v>
      </c>
      <c r="I14" s="39" t="s">
        <v>116</v>
      </c>
      <c r="J14" s="42">
        <v>0</v>
      </c>
      <c r="K14" s="42"/>
      <c r="L14" s="94">
        <v>2.25</v>
      </c>
      <c r="M14" s="284"/>
    </row>
    <row r="15" spans="1:13" ht="30" customHeight="1" x14ac:dyDescent="0.25">
      <c r="A15" s="233">
        <v>5521</v>
      </c>
      <c r="B15" s="116" t="s">
        <v>965</v>
      </c>
      <c r="C15" s="3"/>
      <c r="D15" s="4">
        <v>41794</v>
      </c>
      <c r="E15" s="59">
        <v>41801</v>
      </c>
      <c r="F15" s="5"/>
      <c r="G15" s="3" t="s">
        <v>1632</v>
      </c>
      <c r="H15" s="39" t="s">
        <v>99</v>
      </c>
      <c r="I15" s="3" t="s">
        <v>116</v>
      </c>
      <c r="J15" s="6">
        <v>2.4</v>
      </c>
      <c r="K15" s="6" t="s">
        <v>211</v>
      </c>
      <c r="L15" s="93">
        <v>1.75</v>
      </c>
      <c r="M15" s="283"/>
    </row>
    <row r="16" spans="1:13" ht="30" customHeight="1" x14ac:dyDescent="0.25">
      <c r="A16" s="234">
        <v>5522</v>
      </c>
      <c r="B16" s="132" t="s">
        <v>467</v>
      </c>
      <c r="C16" s="67" t="s">
        <v>968</v>
      </c>
      <c r="D16" s="68">
        <v>41794</v>
      </c>
      <c r="E16" s="68">
        <v>41801</v>
      </c>
      <c r="F16" s="69"/>
      <c r="G16" s="67" t="s">
        <v>967</v>
      </c>
      <c r="H16" s="39" t="s">
        <v>11</v>
      </c>
      <c r="I16" s="67" t="s">
        <v>116</v>
      </c>
      <c r="J16" s="70">
        <v>10.039999999999999</v>
      </c>
      <c r="K16" s="70" t="s">
        <v>211</v>
      </c>
      <c r="L16" s="95">
        <v>2</v>
      </c>
      <c r="M16" s="285"/>
    </row>
    <row r="17" spans="1:13" ht="30" customHeight="1" x14ac:dyDescent="0.25">
      <c r="A17" s="234">
        <v>5523</v>
      </c>
      <c r="B17" s="116" t="s">
        <v>791</v>
      </c>
      <c r="C17" s="3" t="s">
        <v>792</v>
      </c>
      <c r="D17" s="4">
        <v>41796</v>
      </c>
      <c r="E17" s="68">
        <v>41807</v>
      </c>
      <c r="F17" s="5"/>
      <c r="G17" s="3" t="s">
        <v>970</v>
      </c>
      <c r="H17" s="39" t="s">
        <v>100</v>
      </c>
      <c r="I17" s="3" t="s">
        <v>118</v>
      </c>
      <c r="J17" s="6">
        <v>8.18</v>
      </c>
      <c r="K17" s="6" t="s">
        <v>211</v>
      </c>
      <c r="L17" s="93">
        <v>4</v>
      </c>
      <c r="M17" s="283">
        <v>1</v>
      </c>
    </row>
    <row r="18" spans="1:13" ht="30" customHeight="1" x14ac:dyDescent="0.25">
      <c r="A18" s="234">
        <v>5524</v>
      </c>
      <c r="B18" s="117" t="s">
        <v>971</v>
      </c>
      <c r="C18" s="39"/>
      <c r="D18" s="4">
        <v>41796</v>
      </c>
      <c r="E18" s="68">
        <v>41815</v>
      </c>
      <c r="F18" s="41"/>
      <c r="G18" s="39" t="s">
        <v>972</v>
      </c>
      <c r="H18" s="39" t="s">
        <v>13</v>
      </c>
      <c r="I18" s="39" t="s">
        <v>119</v>
      </c>
      <c r="J18" s="42"/>
      <c r="K18" s="42"/>
      <c r="L18" s="94">
        <v>1.5</v>
      </c>
      <c r="M18" s="284"/>
    </row>
    <row r="19" spans="1:13" ht="30" customHeight="1" x14ac:dyDescent="0.25">
      <c r="A19" s="233">
        <v>5525</v>
      </c>
      <c r="B19" s="116" t="s">
        <v>973</v>
      </c>
      <c r="C19" s="3" t="s">
        <v>974</v>
      </c>
      <c r="D19" s="4">
        <v>41796</v>
      </c>
      <c r="E19" s="68">
        <v>41803</v>
      </c>
      <c r="F19" s="5"/>
      <c r="G19" s="3" t="s">
        <v>975</v>
      </c>
      <c r="H19" s="39" t="s">
        <v>98</v>
      </c>
      <c r="I19" s="3" t="s">
        <v>116</v>
      </c>
      <c r="J19" s="6">
        <v>3.82</v>
      </c>
      <c r="K19" s="6" t="s">
        <v>212</v>
      </c>
      <c r="L19" s="93">
        <v>2.5</v>
      </c>
      <c r="M19" s="283"/>
    </row>
    <row r="20" spans="1:13" ht="30" customHeight="1" x14ac:dyDescent="0.25">
      <c r="A20" s="233">
        <v>5526</v>
      </c>
      <c r="B20" s="117" t="s">
        <v>976</v>
      </c>
      <c r="C20" s="39"/>
      <c r="D20" s="40">
        <v>41799</v>
      </c>
      <c r="E20" s="68">
        <v>41836</v>
      </c>
      <c r="F20" s="41">
        <v>41831</v>
      </c>
      <c r="G20" s="39" t="s">
        <v>1223</v>
      </c>
      <c r="H20" s="39" t="s">
        <v>12</v>
      </c>
      <c r="I20" s="39" t="s">
        <v>120</v>
      </c>
      <c r="J20" s="42"/>
      <c r="K20" s="42"/>
      <c r="L20" s="94">
        <v>3</v>
      </c>
      <c r="M20" s="284"/>
    </row>
    <row r="21" spans="1:13" ht="30" customHeight="1" x14ac:dyDescent="0.25">
      <c r="A21" s="233">
        <v>5527</v>
      </c>
      <c r="B21" s="116" t="s">
        <v>977</v>
      </c>
      <c r="C21" s="3"/>
      <c r="D21" s="4">
        <v>41799</v>
      </c>
      <c r="E21" s="68">
        <v>41806</v>
      </c>
      <c r="F21" s="5"/>
      <c r="G21" s="3" t="s">
        <v>1222</v>
      </c>
      <c r="H21" s="39" t="s">
        <v>927</v>
      </c>
      <c r="I21" s="3" t="s">
        <v>117</v>
      </c>
      <c r="J21" s="6"/>
      <c r="K21" s="6"/>
      <c r="L21" s="93">
        <v>1.25</v>
      </c>
      <c r="M21" s="283"/>
    </row>
    <row r="22" spans="1:13" ht="30" customHeight="1" x14ac:dyDescent="0.25">
      <c r="A22" s="233">
        <v>5528</v>
      </c>
      <c r="B22" s="109" t="s">
        <v>978</v>
      </c>
      <c r="C22" s="66" t="s">
        <v>912</v>
      </c>
      <c r="D22" s="74">
        <v>41800</v>
      </c>
      <c r="E22" s="239">
        <v>41834</v>
      </c>
      <c r="F22" s="75">
        <v>41823</v>
      </c>
      <c r="G22" s="66" t="s">
        <v>991</v>
      </c>
      <c r="H22" s="71" t="s">
        <v>46</v>
      </c>
      <c r="I22" s="66" t="s">
        <v>116</v>
      </c>
      <c r="J22" s="72">
        <v>2111.25</v>
      </c>
      <c r="K22" s="72" t="s">
        <v>212</v>
      </c>
      <c r="L22" s="118">
        <v>11</v>
      </c>
      <c r="M22" s="287"/>
    </row>
    <row r="23" spans="1:13" ht="30" customHeight="1" x14ac:dyDescent="0.25">
      <c r="A23" s="234">
        <v>5529</v>
      </c>
      <c r="B23" s="116" t="s">
        <v>980</v>
      </c>
      <c r="C23" s="3" t="s">
        <v>981</v>
      </c>
      <c r="D23" s="4">
        <v>41800</v>
      </c>
      <c r="E23" s="68">
        <v>41807</v>
      </c>
      <c r="F23" s="5"/>
      <c r="G23" s="3" t="s">
        <v>982</v>
      </c>
      <c r="H23" s="39" t="s">
        <v>100</v>
      </c>
      <c r="I23" s="3" t="s">
        <v>116</v>
      </c>
      <c r="J23" s="6">
        <v>1.69</v>
      </c>
      <c r="K23" s="6" t="s">
        <v>211</v>
      </c>
      <c r="L23" s="93">
        <v>2.5</v>
      </c>
      <c r="M23" s="283"/>
    </row>
    <row r="24" spans="1:13" ht="30" customHeight="1" x14ac:dyDescent="0.25">
      <c r="A24" s="233">
        <v>5530</v>
      </c>
      <c r="B24" s="116" t="s">
        <v>902</v>
      </c>
      <c r="C24" s="3" t="s">
        <v>904</v>
      </c>
      <c r="D24" s="4">
        <v>41800</v>
      </c>
      <c r="E24" s="68">
        <v>41807</v>
      </c>
      <c r="F24" s="5"/>
      <c r="G24" s="3" t="s">
        <v>983</v>
      </c>
      <c r="H24" s="39" t="s">
        <v>113</v>
      </c>
      <c r="I24" s="3" t="s">
        <v>116</v>
      </c>
      <c r="J24" s="6">
        <v>1.69</v>
      </c>
      <c r="K24" s="6" t="s">
        <v>211</v>
      </c>
      <c r="L24" s="93">
        <v>2</v>
      </c>
      <c r="M24" s="283"/>
    </row>
    <row r="25" spans="1:13" ht="30" customHeight="1" x14ac:dyDescent="0.25">
      <c r="A25" s="234">
        <v>5531</v>
      </c>
      <c r="B25" s="120" t="s">
        <v>984</v>
      </c>
      <c r="C25" s="58" t="s">
        <v>985</v>
      </c>
      <c r="D25" s="59">
        <v>41800</v>
      </c>
      <c r="E25" s="4">
        <v>41807</v>
      </c>
      <c r="F25" s="60"/>
      <c r="G25" s="58" t="s">
        <v>1018</v>
      </c>
      <c r="H25" s="58" t="s">
        <v>927</v>
      </c>
      <c r="I25" s="58" t="s">
        <v>120</v>
      </c>
      <c r="J25" s="61"/>
      <c r="K25" s="61"/>
      <c r="L25" s="96">
        <v>1.25</v>
      </c>
      <c r="M25" s="286"/>
    </row>
    <row r="26" spans="1:13" ht="30" customHeight="1" x14ac:dyDescent="0.25">
      <c r="A26" s="234">
        <v>5532</v>
      </c>
      <c r="B26" s="204" t="s">
        <v>786</v>
      </c>
      <c r="C26" s="205" t="s">
        <v>842</v>
      </c>
      <c r="D26" s="206">
        <v>41795</v>
      </c>
      <c r="E26" s="206">
        <v>41802</v>
      </c>
      <c r="F26" s="207"/>
      <c r="G26" s="205" t="s">
        <v>986</v>
      </c>
      <c r="H26" s="205" t="s">
        <v>112</v>
      </c>
      <c r="I26" s="205" t="s">
        <v>116</v>
      </c>
      <c r="J26" s="208">
        <v>0</v>
      </c>
      <c r="K26" s="208"/>
      <c r="L26" s="209">
        <v>2</v>
      </c>
      <c r="M26" s="294"/>
    </row>
    <row r="27" spans="1:13" ht="30" customHeight="1" x14ac:dyDescent="0.25">
      <c r="A27" s="321">
        <v>5533</v>
      </c>
      <c r="B27" s="204" t="s">
        <v>987</v>
      </c>
      <c r="C27" s="205" t="s">
        <v>988</v>
      </c>
      <c r="D27" s="206">
        <v>41801</v>
      </c>
      <c r="E27" s="206">
        <v>41808</v>
      </c>
      <c r="F27" s="207"/>
      <c r="G27" s="205" t="s">
        <v>990</v>
      </c>
      <c r="H27" s="205" t="s">
        <v>99</v>
      </c>
      <c r="I27" s="205" t="s">
        <v>120</v>
      </c>
      <c r="J27" s="208"/>
      <c r="K27" s="208"/>
      <c r="L27" s="209">
        <v>1.25</v>
      </c>
      <c r="M27" s="294"/>
    </row>
    <row r="28" spans="1:13" ht="30" customHeight="1" x14ac:dyDescent="0.25">
      <c r="A28" s="234">
        <v>5534</v>
      </c>
      <c r="B28" s="204" t="s">
        <v>987</v>
      </c>
      <c r="C28" s="205" t="s">
        <v>988</v>
      </c>
      <c r="D28" s="206">
        <v>41801</v>
      </c>
      <c r="E28" s="206">
        <v>41808</v>
      </c>
      <c r="F28" s="207"/>
      <c r="G28" s="205" t="s">
        <v>989</v>
      </c>
      <c r="H28" s="205" t="s">
        <v>927</v>
      </c>
      <c r="I28" s="205" t="s">
        <v>117</v>
      </c>
      <c r="J28" s="208"/>
      <c r="K28" s="208"/>
      <c r="L28" s="209">
        <v>2</v>
      </c>
      <c r="M28" s="294"/>
    </row>
    <row r="29" spans="1:13" ht="30" customHeight="1" x14ac:dyDescent="0.25">
      <c r="A29" s="234">
        <v>5535</v>
      </c>
      <c r="B29" s="204" t="s">
        <v>791</v>
      </c>
      <c r="C29" s="205" t="s">
        <v>792</v>
      </c>
      <c r="D29" s="206">
        <v>41801</v>
      </c>
      <c r="E29" s="206">
        <v>41808</v>
      </c>
      <c r="F29" s="207"/>
      <c r="G29" s="205" t="s">
        <v>1352</v>
      </c>
      <c r="H29" s="205" t="s">
        <v>113</v>
      </c>
      <c r="I29" s="205" t="s">
        <v>116</v>
      </c>
      <c r="J29" s="208">
        <v>2.65</v>
      </c>
      <c r="K29" s="208" t="s">
        <v>211</v>
      </c>
      <c r="L29" s="209">
        <v>3</v>
      </c>
      <c r="M29" s="294"/>
    </row>
    <row r="30" spans="1:13" ht="30" customHeight="1" x14ac:dyDescent="0.25">
      <c r="A30" s="233">
        <v>5536</v>
      </c>
      <c r="B30" s="204" t="s">
        <v>992</v>
      </c>
      <c r="C30" s="205"/>
      <c r="D30" s="206">
        <v>41801</v>
      </c>
      <c r="E30" s="206">
        <v>41808</v>
      </c>
      <c r="F30" s="207"/>
      <c r="G30" s="205" t="s">
        <v>993</v>
      </c>
      <c r="H30" s="205" t="s">
        <v>110</v>
      </c>
      <c r="I30" s="205" t="s">
        <v>116</v>
      </c>
      <c r="J30" s="208">
        <v>0</v>
      </c>
      <c r="K30" s="208"/>
      <c r="L30" s="209">
        <v>2</v>
      </c>
      <c r="M30" s="294"/>
    </row>
    <row r="31" spans="1:13" ht="30" customHeight="1" x14ac:dyDescent="0.25">
      <c r="A31" s="235">
        <v>5537</v>
      </c>
      <c r="B31" s="204" t="s">
        <v>773</v>
      </c>
      <c r="C31" s="205"/>
      <c r="D31" s="206">
        <v>41801</v>
      </c>
      <c r="E31" s="206">
        <v>41808</v>
      </c>
      <c r="F31" s="207"/>
      <c r="G31" s="205" t="s">
        <v>999</v>
      </c>
      <c r="H31" s="205" t="s">
        <v>12</v>
      </c>
      <c r="I31" s="205" t="s">
        <v>116</v>
      </c>
      <c r="J31" s="208">
        <v>2.4</v>
      </c>
      <c r="K31" s="208" t="s">
        <v>211</v>
      </c>
      <c r="L31" s="209">
        <v>1.25</v>
      </c>
      <c r="M31" s="294"/>
    </row>
    <row r="32" spans="1:13" ht="30" customHeight="1" x14ac:dyDescent="0.25">
      <c r="A32" s="234">
        <v>5538</v>
      </c>
      <c r="B32" s="204" t="s">
        <v>994</v>
      </c>
      <c r="C32" s="205"/>
      <c r="D32" s="206">
        <v>41802</v>
      </c>
      <c r="E32" s="206">
        <v>41809</v>
      </c>
      <c r="F32" s="207"/>
      <c r="G32" s="205" t="s">
        <v>996</v>
      </c>
      <c r="H32" s="205" t="s">
        <v>99</v>
      </c>
      <c r="I32" s="205" t="s">
        <v>118</v>
      </c>
      <c r="J32" s="208">
        <v>6.43</v>
      </c>
      <c r="K32" s="208" t="s">
        <v>212</v>
      </c>
      <c r="L32" s="209">
        <v>1.25</v>
      </c>
      <c r="M32" s="294"/>
    </row>
    <row r="33" spans="1:13" ht="30" customHeight="1" x14ac:dyDescent="0.25">
      <c r="A33" s="234">
        <v>5539</v>
      </c>
      <c r="B33" s="204" t="s">
        <v>994</v>
      </c>
      <c r="C33" s="205"/>
      <c r="D33" s="206">
        <v>41802</v>
      </c>
      <c r="E33" s="206">
        <v>41809</v>
      </c>
      <c r="F33" s="207"/>
      <c r="G33" s="205" t="s">
        <v>997</v>
      </c>
      <c r="H33" s="205" t="s">
        <v>99</v>
      </c>
      <c r="I33" s="205" t="s">
        <v>118</v>
      </c>
      <c r="J33" s="298"/>
      <c r="K33" s="298"/>
      <c r="L33" s="209">
        <v>1.5</v>
      </c>
      <c r="M33" s="294"/>
    </row>
    <row r="34" spans="1:13" ht="30" customHeight="1" x14ac:dyDescent="0.25">
      <c r="A34" s="234">
        <v>5540</v>
      </c>
      <c r="B34" s="204" t="s">
        <v>995</v>
      </c>
      <c r="C34" s="205"/>
      <c r="D34" s="206">
        <v>41802</v>
      </c>
      <c r="E34" s="206">
        <v>41809</v>
      </c>
      <c r="F34" s="207"/>
      <c r="G34" s="205" t="s">
        <v>998</v>
      </c>
      <c r="H34" s="205" t="s">
        <v>8</v>
      </c>
      <c r="I34" s="205" t="s">
        <v>117</v>
      </c>
      <c r="J34" s="208"/>
      <c r="K34" s="208"/>
      <c r="L34" s="209">
        <v>11.5</v>
      </c>
      <c r="M34" s="294"/>
    </row>
    <row r="35" spans="1:13" ht="30" customHeight="1" x14ac:dyDescent="0.25">
      <c r="A35" s="233">
        <v>5541</v>
      </c>
      <c r="B35" s="204" t="s">
        <v>151</v>
      </c>
      <c r="C35" s="205" t="s">
        <v>1000</v>
      </c>
      <c r="D35" s="206">
        <v>41803</v>
      </c>
      <c r="E35" s="206">
        <v>41810</v>
      </c>
      <c r="F35" s="207"/>
      <c r="G35" s="205" t="s">
        <v>1001</v>
      </c>
      <c r="H35" s="205" t="s">
        <v>11</v>
      </c>
      <c r="I35" s="205" t="s">
        <v>118</v>
      </c>
      <c r="J35" s="208">
        <v>10.039999999999999</v>
      </c>
      <c r="K35" s="208" t="s">
        <v>211</v>
      </c>
      <c r="L35" s="209">
        <v>1.5</v>
      </c>
      <c r="M35" s="294"/>
    </row>
    <row r="36" spans="1:13" ht="30" customHeight="1" x14ac:dyDescent="0.25">
      <c r="A36" s="235">
        <v>5542</v>
      </c>
      <c r="B36" s="227" t="s">
        <v>1002</v>
      </c>
      <c r="C36" s="228" t="s">
        <v>1003</v>
      </c>
      <c r="D36" s="229">
        <v>41806</v>
      </c>
      <c r="E36" s="229">
        <v>41843</v>
      </c>
      <c r="F36" s="230">
        <v>41873</v>
      </c>
      <c r="G36" s="228" t="s">
        <v>1004</v>
      </c>
      <c r="H36" s="228" t="s">
        <v>14</v>
      </c>
      <c r="I36" s="228" t="s">
        <v>118</v>
      </c>
      <c r="J36" s="231">
        <v>19608</v>
      </c>
      <c r="K36" s="231" t="s">
        <v>212</v>
      </c>
      <c r="L36" s="232">
        <v>28</v>
      </c>
      <c r="M36" s="295"/>
    </row>
    <row r="37" spans="1:13" ht="30" customHeight="1" x14ac:dyDescent="0.25">
      <c r="A37" s="233">
        <v>5543</v>
      </c>
      <c r="B37" s="204" t="s">
        <v>1005</v>
      </c>
      <c r="C37" s="205" t="s">
        <v>1006</v>
      </c>
      <c r="D37" s="206">
        <v>41806</v>
      </c>
      <c r="E37" s="206">
        <v>41813</v>
      </c>
      <c r="F37" s="207"/>
      <c r="G37" s="205" t="s">
        <v>1007</v>
      </c>
      <c r="H37" s="205" t="s">
        <v>99</v>
      </c>
      <c r="I37" s="205" t="s">
        <v>116</v>
      </c>
      <c r="J37" s="208">
        <v>10.039999999999999</v>
      </c>
      <c r="K37" s="208" t="s">
        <v>211</v>
      </c>
      <c r="L37" s="209">
        <v>3.5</v>
      </c>
      <c r="M37" s="294"/>
    </row>
    <row r="38" spans="1:13" ht="30" customHeight="1" x14ac:dyDescent="0.25">
      <c r="A38" s="234">
        <v>5544</v>
      </c>
      <c r="B38" s="204" t="s">
        <v>1008</v>
      </c>
      <c r="C38" s="205" t="s">
        <v>1009</v>
      </c>
      <c r="D38" s="206">
        <v>41807</v>
      </c>
      <c r="E38" s="206">
        <v>41814</v>
      </c>
      <c r="F38" s="207"/>
      <c r="G38" s="205" t="s">
        <v>1029</v>
      </c>
      <c r="H38" s="205" t="s">
        <v>46</v>
      </c>
      <c r="I38" s="205" t="s">
        <v>120</v>
      </c>
      <c r="J38" s="208"/>
      <c r="K38" s="208"/>
      <c r="L38" s="209">
        <v>3</v>
      </c>
      <c r="M38" s="294"/>
    </row>
    <row r="39" spans="1:13" ht="30" customHeight="1" x14ac:dyDescent="0.25">
      <c r="A39" s="233">
        <v>5545</v>
      </c>
      <c r="B39" s="204" t="s">
        <v>1011</v>
      </c>
      <c r="C39" s="205"/>
      <c r="D39" s="206">
        <v>41807</v>
      </c>
      <c r="E39" s="206">
        <v>41814</v>
      </c>
      <c r="F39" s="207"/>
      <c r="G39" s="205" t="s">
        <v>1012</v>
      </c>
      <c r="H39" s="205" t="s">
        <v>9</v>
      </c>
      <c r="I39" s="205" t="s">
        <v>120</v>
      </c>
      <c r="J39" s="208"/>
      <c r="K39" s="208"/>
      <c r="L39" s="209">
        <v>1.5</v>
      </c>
      <c r="M39" s="294"/>
    </row>
    <row r="40" spans="1:13" ht="30" customHeight="1" x14ac:dyDescent="0.25">
      <c r="A40" s="234">
        <v>5546</v>
      </c>
      <c r="B40" s="204" t="s">
        <v>1010</v>
      </c>
      <c r="C40" s="205"/>
      <c r="D40" s="206">
        <v>41808</v>
      </c>
      <c r="E40" s="206">
        <v>41815</v>
      </c>
      <c r="F40" s="207"/>
      <c r="G40" s="205" t="s">
        <v>1028</v>
      </c>
      <c r="H40" s="205" t="s">
        <v>927</v>
      </c>
      <c r="I40" s="205" t="s">
        <v>117</v>
      </c>
      <c r="J40" s="208"/>
      <c r="K40" s="208"/>
      <c r="L40" s="209">
        <v>1.25</v>
      </c>
      <c r="M40" s="294"/>
    </row>
    <row r="41" spans="1:13" ht="30" customHeight="1" x14ac:dyDescent="0.25">
      <c r="A41" s="235">
        <v>5547</v>
      </c>
      <c r="B41" s="204" t="s">
        <v>1013</v>
      </c>
      <c r="C41" s="205" t="s">
        <v>1014</v>
      </c>
      <c r="D41" s="206">
        <v>41808</v>
      </c>
      <c r="E41" s="206">
        <v>41845</v>
      </c>
      <c r="F41" s="207">
        <v>41835</v>
      </c>
      <c r="G41" s="205" t="s">
        <v>1020</v>
      </c>
      <c r="H41" s="205" t="s">
        <v>927</v>
      </c>
      <c r="I41" s="205" t="s">
        <v>116</v>
      </c>
      <c r="J41" s="208">
        <v>10.4</v>
      </c>
      <c r="K41" s="208" t="s">
        <v>212</v>
      </c>
      <c r="L41" s="209">
        <v>45</v>
      </c>
      <c r="M41" s="294"/>
    </row>
    <row r="42" spans="1:13" ht="30" customHeight="1" x14ac:dyDescent="0.25">
      <c r="A42" s="234">
        <v>5548</v>
      </c>
      <c r="B42" s="204" t="s">
        <v>1015</v>
      </c>
      <c r="C42" s="205" t="s">
        <v>1016</v>
      </c>
      <c r="D42" s="206">
        <v>41808</v>
      </c>
      <c r="E42" s="206">
        <v>41815</v>
      </c>
      <c r="F42" s="207"/>
      <c r="G42" s="205" t="s">
        <v>1027</v>
      </c>
      <c r="H42" s="205" t="s">
        <v>9</v>
      </c>
      <c r="I42" s="205" t="s">
        <v>116</v>
      </c>
      <c r="J42" s="208">
        <v>4.68</v>
      </c>
      <c r="K42" s="208" t="s">
        <v>211</v>
      </c>
      <c r="L42" s="209">
        <v>1.5</v>
      </c>
      <c r="M42" s="294"/>
    </row>
    <row r="43" spans="1:13" ht="30" customHeight="1" x14ac:dyDescent="0.25">
      <c r="A43" s="233">
        <v>5549</v>
      </c>
      <c r="B43" s="204" t="s">
        <v>1017</v>
      </c>
      <c r="C43" s="205"/>
      <c r="D43" s="206">
        <v>41808</v>
      </c>
      <c r="E43" s="206">
        <v>41815</v>
      </c>
      <c r="F43" s="207"/>
      <c r="G43" s="205" t="s">
        <v>1376</v>
      </c>
      <c r="H43" s="205" t="s">
        <v>8</v>
      </c>
      <c r="I43" s="205" t="s">
        <v>120</v>
      </c>
      <c r="J43" s="208"/>
      <c r="K43" s="208"/>
      <c r="L43" s="209">
        <v>8</v>
      </c>
      <c r="M43" s="294"/>
    </row>
    <row r="44" spans="1:13" ht="30" customHeight="1" x14ac:dyDescent="0.25">
      <c r="A44" s="234">
        <v>5550</v>
      </c>
      <c r="B44" s="204" t="s">
        <v>1019</v>
      </c>
      <c r="C44" s="205" t="s">
        <v>1024</v>
      </c>
      <c r="D44" s="206">
        <v>41809</v>
      </c>
      <c r="E44" s="206">
        <v>41816</v>
      </c>
      <c r="F44" s="207"/>
      <c r="G44" s="205" t="s">
        <v>1026</v>
      </c>
      <c r="H44" s="205" t="s">
        <v>9</v>
      </c>
      <c r="I44" s="205" t="s">
        <v>116</v>
      </c>
      <c r="J44" s="208">
        <v>10.039999999999999</v>
      </c>
      <c r="K44" s="208" t="s">
        <v>211</v>
      </c>
      <c r="L44" s="209">
        <v>1</v>
      </c>
      <c r="M44" s="294"/>
    </row>
    <row r="45" spans="1:13" ht="30" customHeight="1" x14ac:dyDescent="0.25">
      <c r="A45" s="233">
        <v>5551</v>
      </c>
      <c r="B45" s="204" t="s">
        <v>1021</v>
      </c>
      <c r="C45" s="205" t="s">
        <v>1022</v>
      </c>
      <c r="D45" s="206">
        <v>41810</v>
      </c>
      <c r="E45" s="206">
        <v>41817</v>
      </c>
      <c r="F45" s="207"/>
      <c r="G45" s="205" t="s">
        <v>1168</v>
      </c>
      <c r="H45" s="205" t="s">
        <v>101</v>
      </c>
      <c r="I45" s="205" t="s">
        <v>116</v>
      </c>
      <c r="J45" s="208"/>
      <c r="K45" s="208"/>
      <c r="L45" s="209">
        <v>3</v>
      </c>
      <c r="M45" s="294"/>
    </row>
    <row r="46" spans="1:13" ht="30" customHeight="1" x14ac:dyDescent="0.25">
      <c r="A46" s="234">
        <v>5552</v>
      </c>
      <c r="B46" s="204" t="s">
        <v>151</v>
      </c>
      <c r="C46" s="205" t="s">
        <v>1000</v>
      </c>
      <c r="D46" s="206">
        <v>41810</v>
      </c>
      <c r="E46" s="206">
        <v>41817</v>
      </c>
      <c r="F46" s="207"/>
      <c r="G46" s="205" t="s">
        <v>1023</v>
      </c>
      <c r="H46" s="205" t="s">
        <v>9</v>
      </c>
      <c r="I46" s="205" t="s">
        <v>116</v>
      </c>
      <c r="J46" s="208">
        <v>9.86</v>
      </c>
      <c r="K46" s="208" t="s">
        <v>211</v>
      </c>
      <c r="L46" s="209">
        <v>1.5</v>
      </c>
      <c r="M46" s="294"/>
    </row>
    <row r="47" spans="1:13" ht="30" customHeight="1" x14ac:dyDescent="0.25">
      <c r="A47" s="233">
        <v>5553</v>
      </c>
      <c r="B47" s="204" t="s">
        <v>1019</v>
      </c>
      <c r="C47" s="205" t="s">
        <v>1024</v>
      </c>
      <c r="D47" s="206">
        <v>41810</v>
      </c>
      <c r="E47" s="206">
        <v>41817</v>
      </c>
      <c r="F47" s="207"/>
      <c r="G47" s="205" t="s">
        <v>1025</v>
      </c>
      <c r="H47" s="205" t="s">
        <v>11</v>
      </c>
      <c r="I47" s="205" t="s">
        <v>116</v>
      </c>
      <c r="J47" s="208"/>
      <c r="K47" s="208"/>
      <c r="L47" s="209">
        <v>4.5</v>
      </c>
      <c r="M47" s="294"/>
    </row>
    <row r="48" spans="1:13" ht="30" customHeight="1" x14ac:dyDescent="0.25">
      <c r="A48" s="240">
        <v>5554</v>
      </c>
      <c r="B48" s="204" t="s">
        <v>672</v>
      </c>
      <c r="C48" s="205"/>
      <c r="D48" s="206">
        <v>41813</v>
      </c>
      <c r="E48" s="206">
        <v>41820</v>
      </c>
      <c r="F48" s="207"/>
      <c r="G48" s="205" t="s">
        <v>1033</v>
      </c>
      <c r="H48" s="205" t="s">
        <v>927</v>
      </c>
      <c r="I48" s="205" t="s">
        <v>116</v>
      </c>
      <c r="J48" s="208">
        <v>3.57</v>
      </c>
      <c r="K48" s="208" t="s">
        <v>212</v>
      </c>
      <c r="L48" s="209">
        <v>1.25</v>
      </c>
      <c r="M48" s="294"/>
    </row>
    <row r="49" spans="1:13" ht="30" customHeight="1" x14ac:dyDescent="0.25">
      <c r="A49" s="233">
        <v>5555</v>
      </c>
      <c r="B49" s="204" t="s">
        <v>1030</v>
      </c>
      <c r="C49" s="205" t="s">
        <v>1031</v>
      </c>
      <c r="D49" s="206">
        <v>41813</v>
      </c>
      <c r="E49" s="206">
        <v>41820</v>
      </c>
      <c r="F49" s="207"/>
      <c r="G49" s="205" t="s">
        <v>1034</v>
      </c>
      <c r="H49" s="205" t="s">
        <v>9</v>
      </c>
      <c r="I49" s="205" t="s">
        <v>118</v>
      </c>
      <c r="J49" s="208">
        <v>22.35</v>
      </c>
      <c r="K49" s="208" t="s">
        <v>211</v>
      </c>
      <c r="L49" s="209">
        <v>3</v>
      </c>
      <c r="M49" s="294"/>
    </row>
    <row r="50" spans="1:13" ht="30" customHeight="1" x14ac:dyDescent="0.25">
      <c r="A50" s="234">
        <v>5556</v>
      </c>
      <c r="B50" s="204" t="s">
        <v>1032</v>
      </c>
      <c r="C50" s="205"/>
      <c r="D50" s="206">
        <v>41813</v>
      </c>
      <c r="E50" s="206">
        <v>41820</v>
      </c>
      <c r="F50" s="207"/>
      <c r="G50" s="205" t="s">
        <v>1050</v>
      </c>
      <c r="H50" s="205" t="s">
        <v>927</v>
      </c>
      <c r="I50" s="205" t="s">
        <v>117</v>
      </c>
      <c r="J50" s="208"/>
      <c r="K50" s="208"/>
      <c r="L50" s="209">
        <v>2</v>
      </c>
      <c r="M50" s="294"/>
    </row>
    <row r="51" spans="1:13" ht="30" customHeight="1" x14ac:dyDescent="0.25">
      <c r="A51" s="234">
        <v>5557</v>
      </c>
      <c r="B51" s="116" t="s">
        <v>804</v>
      </c>
      <c r="C51" s="3" t="s">
        <v>1074</v>
      </c>
      <c r="D51" s="4">
        <v>41814</v>
      </c>
      <c r="E51" s="4">
        <v>41821</v>
      </c>
      <c r="F51" s="5"/>
      <c r="G51" s="3" t="s">
        <v>1169</v>
      </c>
      <c r="H51" s="39" t="s">
        <v>14</v>
      </c>
      <c r="I51" s="3" t="s">
        <v>118</v>
      </c>
      <c r="J51" s="6">
        <v>35.4</v>
      </c>
      <c r="K51" s="6" t="s">
        <v>211</v>
      </c>
      <c r="L51" s="93">
        <v>4</v>
      </c>
      <c r="M51" s="283"/>
    </row>
    <row r="52" spans="1:13" ht="30" customHeight="1" x14ac:dyDescent="0.25">
      <c r="A52" s="238">
        <v>5558</v>
      </c>
      <c r="B52" s="116" t="s">
        <v>1035</v>
      </c>
      <c r="C52" s="3"/>
      <c r="D52" s="4">
        <v>41814</v>
      </c>
      <c r="E52" s="4">
        <v>41821</v>
      </c>
      <c r="F52" s="5"/>
      <c r="G52" s="3" t="s">
        <v>1038</v>
      </c>
      <c r="H52" s="39" t="s">
        <v>9</v>
      </c>
      <c r="I52" s="3" t="s">
        <v>117</v>
      </c>
      <c r="J52" s="6"/>
      <c r="K52" s="6"/>
      <c r="L52" s="93">
        <v>3</v>
      </c>
      <c r="M52" s="283"/>
    </row>
    <row r="53" spans="1:13" ht="30" customHeight="1" x14ac:dyDescent="0.25">
      <c r="A53" s="233">
        <v>5559</v>
      </c>
      <c r="B53" s="116" t="s">
        <v>1036</v>
      </c>
      <c r="C53" s="3"/>
      <c r="D53" s="4">
        <v>41814</v>
      </c>
      <c r="E53" s="4">
        <v>41821</v>
      </c>
      <c r="F53" s="5"/>
      <c r="G53" s="3" t="s">
        <v>1037</v>
      </c>
      <c r="H53" s="39" t="s">
        <v>99</v>
      </c>
      <c r="I53" s="3" t="s">
        <v>116</v>
      </c>
      <c r="J53" s="6">
        <v>5.25</v>
      </c>
      <c r="K53" s="6" t="s">
        <v>211</v>
      </c>
      <c r="L53" s="93">
        <v>1</v>
      </c>
      <c r="M53" s="283">
        <v>0.25</v>
      </c>
    </row>
    <row r="54" spans="1:13" ht="30" customHeight="1" x14ac:dyDescent="0.25">
      <c r="A54" s="235">
        <v>5560</v>
      </c>
      <c r="B54" s="116" t="s">
        <v>1041</v>
      </c>
      <c r="C54" s="3"/>
      <c r="D54" s="4">
        <v>41814</v>
      </c>
      <c r="E54" s="4">
        <v>41821</v>
      </c>
      <c r="F54" s="5"/>
      <c r="G54" s="3" t="s">
        <v>1039</v>
      </c>
      <c r="H54" s="39" t="s">
        <v>927</v>
      </c>
      <c r="I54" s="3" t="s">
        <v>116</v>
      </c>
      <c r="J54" s="6">
        <v>10.039999999999999</v>
      </c>
      <c r="K54" s="6" t="s">
        <v>211</v>
      </c>
      <c r="L54" s="93">
        <v>1.25</v>
      </c>
      <c r="M54" s="283"/>
    </row>
    <row r="55" spans="1:13" ht="30" customHeight="1" x14ac:dyDescent="0.25">
      <c r="A55" s="233">
        <v>5561</v>
      </c>
      <c r="B55" s="116" t="s">
        <v>1044</v>
      </c>
      <c r="C55" s="3"/>
      <c r="D55" s="4">
        <v>41814</v>
      </c>
      <c r="E55" s="4">
        <v>41821</v>
      </c>
      <c r="F55" s="5"/>
      <c r="G55" s="3" t="s">
        <v>1042</v>
      </c>
      <c r="H55" s="39" t="s">
        <v>108</v>
      </c>
      <c r="I55" s="3" t="s">
        <v>116</v>
      </c>
      <c r="J55" s="6">
        <v>8.61</v>
      </c>
      <c r="K55" s="6" t="s">
        <v>211</v>
      </c>
      <c r="L55" s="93">
        <v>0.25</v>
      </c>
      <c r="M55" s="283"/>
    </row>
    <row r="56" spans="1:13" ht="30" customHeight="1" x14ac:dyDescent="0.25">
      <c r="A56" s="234">
        <v>5562</v>
      </c>
      <c r="B56" s="116" t="s">
        <v>817</v>
      </c>
      <c r="C56" s="3" t="s">
        <v>818</v>
      </c>
      <c r="D56" s="4">
        <v>41814</v>
      </c>
      <c r="E56" s="4">
        <v>41851</v>
      </c>
      <c r="F56" s="5">
        <v>41841</v>
      </c>
      <c r="G56" s="3" t="s">
        <v>1056</v>
      </c>
      <c r="H56" s="39" t="s">
        <v>113</v>
      </c>
      <c r="I56" s="3" t="s">
        <v>116</v>
      </c>
      <c r="J56" s="6">
        <v>9.86</v>
      </c>
      <c r="K56" s="6" t="s">
        <v>211</v>
      </c>
      <c r="L56" s="93">
        <v>3.5</v>
      </c>
      <c r="M56" s="283"/>
    </row>
    <row r="57" spans="1:13" ht="30" customHeight="1" x14ac:dyDescent="0.25">
      <c r="A57" s="234">
        <v>5563</v>
      </c>
      <c r="B57" s="116" t="s">
        <v>1041</v>
      </c>
      <c r="C57" s="3" t="s">
        <v>1054</v>
      </c>
      <c r="D57" s="4">
        <v>41815</v>
      </c>
      <c r="E57" s="4">
        <v>41852</v>
      </c>
      <c r="F57" s="5">
        <v>41842</v>
      </c>
      <c r="G57" s="3" t="s">
        <v>1055</v>
      </c>
      <c r="H57" s="39" t="s">
        <v>113</v>
      </c>
      <c r="I57" s="3" t="s">
        <v>116</v>
      </c>
      <c r="J57" s="6">
        <v>10.039999999999999</v>
      </c>
      <c r="K57" s="6" t="s">
        <v>211</v>
      </c>
      <c r="L57" s="93">
        <v>6</v>
      </c>
      <c r="M57" s="283"/>
    </row>
    <row r="58" spans="1:13" ht="30" customHeight="1" x14ac:dyDescent="0.25">
      <c r="A58" s="233">
        <v>5564</v>
      </c>
      <c r="B58" s="116" t="s">
        <v>40</v>
      </c>
      <c r="C58" s="3"/>
      <c r="D58" s="4">
        <v>41815</v>
      </c>
      <c r="E58" s="4">
        <v>41822</v>
      </c>
      <c r="F58" s="5"/>
      <c r="G58" s="3" t="s">
        <v>1043</v>
      </c>
      <c r="H58" s="39" t="s">
        <v>101</v>
      </c>
      <c r="I58" s="3" t="s">
        <v>120</v>
      </c>
      <c r="J58" s="6"/>
      <c r="K58" s="6"/>
      <c r="L58" s="93">
        <v>1.5</v>
      </c>
      <c r="M58" s="283"/>
    </row>
    <row r="59" spans="1:13" ht="30" customHeight="1" x14ac:dyDescent="0.25">
      <c r="A59" s="233">
        <v>5565</v>
      </c>
      <c r="B59" s="116" t="s">
        <v>1045</v>
      </c>
      <c r="C59" s="3"/>
      <c r="D59" s="4">
        <v>41815</v>
      </c>
      <c r="E59" s="4">
        <v>41822</v>
      </c>
      <c r="F59" s="5"/>
      <c r="G59" s="3" t="s">
        <v>1046</v>
      </c>
      <c r="H59" s="39" t="s">
        <v>108</v>
      </c>
      <c r="I59" s="3" t="s">
        <v>116</v>
      </c>
      <c r="J59" s="6">
        <v>10.039999999999999</v>
      </c>
      <c r="K59" s="6" t="s">
        <v>211</v>
      </c>
      <c r="L59" s="93">
        <v>0.25</v>
      </c>
      <c r="M59" s="283"/>
    </row>
    <row r="60" spans="1:13" ht="30" customHeight="1" x14ac:dyDescent="0.25">
      <c r="A60" s="234">
        <v>5566</v>
      </c>
      <c r="B60" s="116" t="s">
        <v>192</v>
      </c>
      <c r="C60" s="3" t="s">
        <v>1048</v>
      </c>
      <c r="D60" s="4">
        <v>41816</v>
      </c>
      <c r="E60" s="4">
        <v>41823</v>
      </c>
      <c r="F60" s="5"/>
      <c r="G60" s="3" t="s">
        <v>1058</v>
      </c>
      <c r="H60" s="39" t="s">
        <v>99</v>
      </c>
      <c r="I60" s="3" t="s">
        <v>118</v>
      </c>
      <c r="J60" s="6">
        <v>7.29</v>
      </c>
      <c r="K60" s="6" t="s">
        <v>212</v>
      </c>
      <c r="L60" s="93">
        <v>7.75</v>
      </c>
      <c r="M60" s="283"/>
    </row>
    <row r="61" spans="1:13" ht="30" customHeight="1" x14ac:dyDescent="0.25">
      <c r="A61" s="233">
        <v>5567</v>
      </c>
      <c r="B61" s="116" t="s">
        <v>1059</v>
      </c>
      <c r="C61" s="3" t="s">
        <v>1060</v>
      </c>
      <c r="D61" s="4">
        <v>41816</v>
      </c>
      <c r="E61" s="4">
        <v>41823</v>
      </c>
      <c r="F61" s="5"/>
      <c r="G61" s="3" t="s">
        <v>1061</v>
      </c>
      <c r="H61" s="39" t="s">
        <v>9</v>
      </c>
      <c r="I61" s="3" t="s">
        <v>118</v>
      </c>
      <c r="J61" s="6">
        <v>38.549999999999997</v>
      </c>
      <c r="K61" s="6" t="s">
        <v>211</v>
      </c>
      <c r="L61" s="93">
        <v>1</v>
      </c>
      <c r="M61" s="283"/>
    </row>
    <row r="62" spans="1:13" ht="30" customHeight="1" x14ac:dyDescent="0.25">
      <c r="A62" s="238">
        <v>5568</v>
      </c>
      <c r="B62" s="224" t="s">
        <v>1017</v>
      </c>
      <c r="C62" s="3"/>
      <c r="D62" s="4">
        <v>41816</v>
      </c>
      <c r="E62" s="4">
        <v>41855</v>
      </c>
      <c r="F62" s="5">
        <v>41845</v>
      </c>
      <c r="G62" s="3" t="s">
        <v>1330</v>
      </c>
      <c r="H62" s="39" t="s">
        <v>8</v>
      </c>
      <c r="I62" s="3" t="s">
        <v>118</v>
      </c>
      <c r="J62" s="6">
        <v>6.11</v>
      </c>
      <c r="K62" s="6" t="s">
        <v>211</v>
      </c>
      <c r="L62" s="93">
        <v>4.5</v>
      </c>
      <c r="M62" s="283"/>
    </row>
    <row r="63" spans="1:13" ht="30" customHeight="1" x14ac:dyDescent="0.25">
      <c r="A63" s="238">
        <v>5569</v>
      </c>
      <c r="B63" s="224" t="s">
        <v>1047</v>
      </c>
      <c r="C63" s="3" t="s">
        <v>1048</v>
      </c>
      <c r="D63" s="4">
        <v>41816</v>
      </c>
      <c r="E63" s="4">
        <v>41823</v>
      </c>
      <c r="F63" s="5"/>
      <c r="G63" s="3" t="s">
        <v>1049</v>
      </c>
      <c r="H63" s="39" t="s">
        <v>12</v>
      </c>
      <c r="I63" s="3" t="s">
        <v>116</v>
      </c>
      <c r="J63" s="6">
        <v>2.82</v>
      </c>
      <c r="K63" s="6" t="s">
        <v>211</v>
      </c>
      <c r="L63" s="93">
        <v>1.25</v>
      </c>
      <c r="M63" s="283"/>
    </row>
    <row r="64" spans="1:13" ht="30" customHeight="1" x14ac:dyDescent="0.25">
      <c r="A64" s="234">
        <v>5570</v>
      </c>
      <c r="B64" s="116" t="s">
        <v>1051</v>
      </c>
      <c r="C64" s="3" t="s">
        <v>1052</v>
      </c>
      <c r="D64" s="4">
        <v>41816</v>
      </c>
      <c r="E64" s="4">
        <v>41823</v>
      </c>
      <c r="F64" s="5"/>
      <c r="G64" s="3" t="s">
        <v>1053</v>
      </c>
      <c r="H64" s="39" t="s">
        <v>927</v>
      </c>
      <c r="I64" s="3" t="s">
        <v>117</v>
      </c>
      <c r="J64" s="6">
        <v>36.9</v>
      </c>
      <c r="K64" s="6" t="s">
        <v>211</v>
      </c>
      <c r="L64" s="93">
        <v>2</v>
      </c>
      <c r="M64" s="283"/>
    </row>
    <row r="65" spans="1:14" ht="30" customHeight="1" x14ac:dyDescent="0.25">
      <c r="A65" s="233">
        <v>5571</v>
      </c>
      <c r="B65" s="109" t="s">
        <v>1062</v>
      </c>
      <c r="C65" s="74" t="s">
        <v>1063</v>
      </c>
      <c r="D65" s="74">
        <v>41817</v>
      </c>
      <c r="E65" s="75">
        <v>41857</v>
      </c>
      <c r="F65" s="74"/>
      <c r="G65" s="66" t="s">
        <v>1064</v>
      </c>
      <c r="H65" s="66" t="s">
        <v>97</v>
      </c>
      <c r="I65" s="72" t="s">
        <v>116</v>
      </c>
      <c r="J65" s="72">
        <v>3400</v>
      </c>
      <c r="K65" s="66" t="s">
        <v>212</v>
      </c>
      <c r="L65" s="118">
        <v>3</v>
      </c>
      <c r="M65" s="287"/>
    </row>
    <row r="66" spans="1:14" ht="30" customHeight="1" x14ac:dyDescent="0.25">
      <c r="A66" s="234">
        <v>5572</v>
      </c>
      <c r="B66" s="116" t="s">
        <v>730</v>
      </c>
      <c r="C66" s="4" t="s">
        <v>1065</v>
      </c>
      <c r="D66" s="4">
        <v>41817</v>
      </c>
      <c r="E66" s="5">
        <v>41857</v>
      </c>
      <c r="F66" s="4">
        <v>41851</v>
      </c>
      <c r="G66" s="39" t="s">
        <v>1066</v>
      </c>
      <c r="H66" s="3" t="s">
        <v>98</v>
      </c>
      <c r="I66" s="6" t="s">
        <v>120</v>
      </c>
      <c r="J66" s="6"/>
      <c r="K66" s="3"/>
      <c r="L66" s="93">
        <v>2.25</v>
      </c>
      <c r="M66" s="283"/>
    </row>
    <row r="67" spans="1:14" ht="30" customHeight="1" x14ac:dyDescent="0.25">
      <c r="A67" s="233">
        <v>5573</v>
      </c>
      <c r="B67" s="116" t="s">
        <v>1067</v>
      </c>
      <c r="C67" s="4"/>
      <c r="D67" s="4">
        <v>41817</v>
      </c>
      <c r="E67" s="5">
        <v>41857</v>
      </c>
      <c r="F67" s="4">
        <v>41845</v>
      </c>
      <c r="G67" s="194" t="s">
        <v>1167</v>
      </c>
      <c r="H67" s="3" t="s">
        <v>107</v>
      </c>
      <c r="I67" s="6" t="s">
        <v>116</v>
      </c>
      <c r="J67" s="6">
        <v>0</v>
      </c>
      <c r="K67" s="3"/>
      <c r="L67" s="93">
        <v>5</v>
      </c>
      <c r="M67" s="283"/>
    </row>
    <row r="68" spans="1:14" ht="30" customHeight="1" x14ac:dyDescent="0.25">
      <c r="A68" s="234">
        <v>5574</v>
      </c>
      <c r="B68" s="116" t="s">
        <v>1068</v>
      </c>
      <c r="C68" s="4" t="s">
        <v>1069</v>
      </c>
      <c r="D68" s="4">
        <v>41820</v>
      </c>
      <c r="E68" s="5">
        <v>41828</v>
      </c>
      <c r="F68" s="4"/>
      <c r="G68" s="39" t="s">
        <v>1070</v>
      </c>
      <c r="H68" s="3" t="s">
        <v>98</v>
      </c>
      <c r="I68" s="6" t="s">
        <v>116</v>
      </c>
      <c r="J68" s="6">
        <v>0</v>
      </c>
      <c r="K68" s="3"/>
      <c r="L68" s="93">
        <v>2</v>
      </c>
      <c r="M68" s="283"/>
    </row>
    <row r="69" spans="1:14" ht="30" customHeight="1" x14ac:dyDescent="0.25">
      <c r="A69" s="233">
        <v>5575</v>
      </c>
      <c r="B69" s="116" t="s">
        <v>1008</v>
      </c>
      <c r="C69" s="4"/>
      <c r="D69" s="4">
        <v>41820</v>
      </c>
      <c r="E69" s="5">
        <v>41828</v>
      </c>
      <c r="F69" s="4"/>
      <c r="G69" s="39" t="s">
        <v>1071</v>
      </c>
      <c r="H69" s="3" t="s">
        <v>46</v>
      </c>
      <c r="I69" s="6" t="s">
        <v>120</v>
      </c>
      <c r="J69" s="6"/>
      <c r="K69" s="3"/>
      <c r="L69" s="93">
        <v>4</v>
      </c>
      <c r="M69" s="283"/>
    </row>
    <row r="70" spans="1:14" ht="30" customHeight="1" x14ac:dyDescent="0.25">
      <c r="A70" s="234">
        <v>5576</v>
      </c>
      <c r="B70" s="116" t="s">
        <v>151</v>
      </c>
      <c r="C70" s="4" t="s">
        <v>1000</v>
      </c>
      <c r="D70" s="4">
        <v>41820</v>
      </c>
      <c r="E70" s="5">
        <v>41858</v>
      </c>
      <c r="F70" s="4">
        <v>41848</v>
      </c>
      <c r="G70" s="39" t="s">
        <v>1072</v>
      </c>
      <c r="H70" s="3" t="s">
        <v>9</v>
      </c>
      <c r="I70" s="6" t="s">
        <v>120</v>
      </c>
      <c r="J70" s="6"/>
      <c r="K70" s="3"/>
      <c r="L70" s="93">
        <v>3</v>
      </c>
      <c r="M70" s="283"/>
    </row>
    <row r="71" spans="1:14" ht="30" customHeight="1" x14ac:dyDescent="0.25">
      <c r="A71" s="233">
        <v>5577</v>
      </c>
      <c r="B71" s="116" t="s">
        <v>850</v>
      </c>
      <c r="C71" s="4"/>
      <c r="D71" s="4">
        <v>41820</v>
      </c>
      <c r="E71" s="5">
        <v>41828</v>
      </c>
      <c r="F71" s="4"/>
      <c r="G71" s="39" t="s">
        <v>1073</v>
      </c>
      <c r="H71" s="3" t="s">
        <v>97</v>
      </c>
      <c r="I71" s="6" t="s">
        <v>120</v>
      </c>
      <c r="J71" s="6"/>
      <c r="K71" s="3"/>
      <c r="L71" s="93">
        <v>1</v>
      </c>
      <c r="M71" s="283"/>
    </row>
    <row r="72" spans="1:14" ht="30" customHeight="1" x14ac:dyDescent="0.25">
      <c r="A72" s="234">
        <v>5578</v>
      </c>
      <c r="B72" s="116" t="s">
        <v>817</v>
      </c>
      <c r="C72" s="4"/>
      <c r="D72" s="4">
        <v>41820</v>
      </c>
      <c r="E72" s="5">
        <v>41828</v>
      </c>
      <c r="F72" s="4">
        <v>41848</v>
      </c>
      <c r="G72" s="39" t="s">
        <v>1261</v>
      </c>
      <c r="H72" s="3" t="s">
        <v>9</v>
      </c>
      <c r="I72" s="6" t="s">
        <v>116</v>
      </c>
      <c r="J72" s="6">
        <v>1.19</v>
      </c>
      <c r="K72" s="3" t="s">
        <v>211</v>
      </c>
      <c r="L72" s="93">
        <v>3.5</v>
      </c>
      <c r="M72" s="283"/>
    </row>
    <row r="73" spans="1:14" ht="30" hidden="1" customHeight="1" x14ac:dyDescent="0.25"/>
    <row r="74" spans="1:14" ht="30" hidden="1" customHeight="1" x14ac:dyDescent="0.25"/>
    <row r="75" spans="1:14" ht="30" hidden="1" customHeight="1" x14ac:dyDescent="0.25"/>
    <row r="76" spans="1:14" x14ac:dyDescent="0.25">
      <c r="A76" s="105"/>
      <c r="B76" s="51"/>
      <c r="C76" s="51"/>
      <c r="D76" s="52"/>
      <c r="E76" s="50"/>
      <c r="F76" s="191"/>
      <c r="G76" s="50"/>
      <c r="H76" s="50"/>
      <c r="I76" s="50"/>
      <c r="J76" s="54"/>
      <c r="K76" s="54"/>
      <c r="L76" s="50"/>
      <c r="M76" s="54"/>
      <c r="N76" s="150"/>
    </row>
    <row r="77" spans="1:14" x14ac:dyDescent="0.25">
      <c r="A77" s="20"/>
      <c r="B77" s="37"/>
      <c r="C77" s="37"/>
      <c r="D77" s="38"/>
      <c r="E77" s="21"/>
      <c r="F77" s="56"/>
      <c r="G77" s="21"/>
      <c r="H77" s="21"/>
      <c r="I77" s="21"/>
      <c r="J77" s="22">
        <f>SUM(J3:J72)</f>
        <v>26253.37000000001</v>
      </c>
      <c r="K77" s="22"/>
      <c r="L77" s="2">
        <f>SUM(L3:L72)*26</f>
        <v>7163</v>
      </c>
      <c r="M77" s="2">
        <f>SUM(M3:M72)*26</f>
        <v>32.5</v>
      </c>
      <c r="N77" s="150"/>
    </row>
    <row r="78" spans="1:14" x14ac:dyDescent="0.25">
      <c r="A78" s="20"/>
      <c r="B78" s="37"/>
      <c r="C78" s="37"/>
      <c r="D78" s="38"/>
      <c r="E78" s="21"/>
      <c r="F78" s="56"/>
      <c r="G78" s="21"/>
      <c r="H78" s="21"/>
      <c r="I78" s="21"/>
      <c r="J78" s="22"/>
      <c r="K78" s="22"/>
      <c r="L78" s="2"/>
      <c r="M78" s="2"/>
      <c r="N78" s="150"/>
    </row>
    <row r="79" spans="1:14" x14ac:dyDescent="0.25">
      <c r="A79" s="20"/>
      <c r="B79" s="37"/>
      <c r="C79" s="37"/>
      <c r="D79" s="38"/>
      <c r="E79" s="21"/>
      <c r="F79" s="56"/>
      <c r="G79" s="21"/>
      <c r="H79" s="21"/>
      <c r="I79" s="21"/>
      <c r="J79" s="22"/>
      <c r="K79" s="22"/>
      <c r="L79" s="1"/>
      <c r="M79" s="2"/>
      <c r="N79" s="150"/>
    </row>
    <row r="80" spans="1:14" ht="30" customHeight="1" x14ac:dyDescent="0.25">
      <c r="A80" s="106" t="s">
        <v>68</v>
      </c>
      <c r="B80" s="37"/>
      <c r="C80" s="37"/>
      <c r="D80" s="38"/>
      <c r="E80" s="21"/>
      <c r="F80" s="56"/>
      <c r="G80" s="21"/>
      <c r="H80" s="21"/>
      <c r="I80" s="21"/>
      <c r="J80" s="22"/>
      <c r="K80" s="22"/>
      <c r="L80" s="1"/>
      <c r="M80" s="2"/>
      <c r="N80" s="150"/>
    </row>
    <row r="81" spans="1:14" ht="30" x14ac:dyDescent="0.25">
      <c r="A81" s="107" t="s">
        <v>876</v>
      </c>
      <c r="B81" s="3" t="s">
        <v>65</v>
      </c>
      <c r="C81" s="37"/>
      <c r="D81" s="38"/>
      <c r="E81" s="21"/>
      <c r="F81" s="56"/>
      <c r="G81" s="21"/>
      <c r="H81" s="21"/>
      <c r="I81" s="21"/>
      <c r="J81" s="22"/>
      <c r="K81" s="22"/>
      <c r="L81" s="1"/>
      <c r="M81" s="2"/>
      <c r="N81" s="150"/>
    </row>
    <row r="82" spans="1:14" ht="30" x14ac:dyDescent="0.25">
      <c r="A82" s="108" t="s">
        <v>877</v>
      </c>
      <c r="B82" s="43" t="s">
        <v>878</v>
      </c>
      <c r="C82" s="37"/>
      <c r="D82" s="38"/>
      <c r="E82" s="21"/>
      <c r="F82" s="56"/>
      <c r="G82" s="21"/>
      <c r="H82" s="21"/>
      <c r="I82" s="21"/>
      <c r="J82" s="22"/>
      <c r="K82" s="22"/>
      <c r="L82" s="1"/>
      <c r="M82" s="2"/>
      <c r="N82" s="150"/>
    </row>
    <row r="83" spans="1:14" ht="30" x14ac:dyDescent="0.25">
      <c r="A83" s="217" t="s">
        <v>875</v>
      </c>
      <c r="B83" s="8" t="s">
        <v>66</v>
      </c>
      <c r="C83" s="37"/>
      <c r="D83" s="38"/>
      <c r="E83" s="21"/>
      <c r="F83" s="56"/>
      <c r="G83" s="21"/>
      <c r="H83" s="21"/>
      <c r="I83" s="21"/>
      <c r="J83" s="22"/>
      <c r="K83" s="22"/>
      <c r="L83" s="1"/>
      <c r="M83" s="2"/>
      <c r="N83" s="150"/>
    </row>
    <row r="84" spans="1:14" ht="30" customHeight="1" x14ac:dyDescent="0.25">
      <c r="A84" s="66" t="s">
        <v>589</v>
      </c>
      <c r="B84" s="193" t="s">
        <v>700</v>
      </c>
      <c r="C84" s="299" t="s">
        <v>1237</v>
      </c>
      <c r="D84" s="222"/>
      <c r="E84" s="222"/>
      <c r="F84" s="223"/>
      <c r="G84" s="222"/>
      <c r="H84" s="222"/>
      <c r="I84" s="222"/>
      <c r="J84" s="222"/>
      <c r="K84" s="222"/>
      <c r="L84" s="222"/>
      <c r="M84" s="275"/>
    </row>
  </sheetData>
  <sheetProtection algorithmName="SHA-512" hashValue="cJXb8YrCKgxU9Ua+yu/M3Ks0uQ/dQBJflgnq12pEC5zXwJHB8jfcLG5dWNufTeHJjNsXCKA5XVDIXC9xsEVtYg==" saltValue="X8kVo1JWeKbyb2kUjMu86A==" spinCount="100000" sheet="1" selectLockedCells="1" sort="0" autoFilter="0" selectUnlockedCells="1"/>
  <dataValidations count="3">
    <dataValidation type="textLength" allowBlank="1" showInputMessage="1" showErrorMessage="1" error="This cell is limited to 95 characters.  Please revise your entry.  Thank you." sqref="E76 F5:F6 G7:G66 F67:F72">
      <formula1>1</formula1>
      <formula2>95</formula2>
    </dataValidation>
    <dataValidation type="list" allowBlank="1" showInputMessage="1" showErrorMessage="1" sqref="K3:K72 F76:I83 H3:I72">
      <formula1>#REF!</formula1>
    </dataValidation>
    <dataValidation type="list" allowBlank="1" showErrorMessage="1" sqref="I2">
      <formula1>$J$37:$J$90</formula1>
    </dataValidation>
  </dataValidations>
  <hyperlinks>
    <hyperlink ref="A43" r:id="rId1" display="2014\06 June (5509 -\5549 Conway"/>
    <hyperlink ref="A39" r:id="rId2" display="2014\06 June (5509 -\5545 Saneck"/>
    <hyperlink ref="A37" r:id="rId3" display="2014\06 June (5509 -\5543 McAleese"/>
    <hyperlink ref="A35" r:id="rId4" display="2014\06 June (5509 -\5541 Franzen"/>
    <hyperlink ref="A30" r:id="rId5" display="2014\06 June (5509 -\5536 Griffith"/>
    <hyperlink ref="A42" r:id="rId6" display="2014\06 June (5509 -\5548 Greenburg"/>
    <hyperlink ref="A41" r:id="rId7" display="2014\06 June (5509 -\5547 Naifeh"/>
    <hyperlink ref="A40" r:id="rId8" display="2014\06 June (5509 -\5546 Rice"/>
    <hyperlink ref="A34" r:id="rId9" display="2014\06 June (5509 -\5540 Packette"/>
    <hyperlink ref="A33" r:id="rId10" display="2014\06 June (5509 -\5538 &amp; 5539 Miller"/>
    <hyperlink ref="A32" r:id="rId11" display="2014\06 June (5509 -\5538 &amp; 5539 Miller"/>
    <hyperlink ref="A31" r:id="rId12" display="2014\06 June (5509 -\5536 Griffith"/>
    <hyperlink ref="A36" r:id="rId13" display="2014\06 June (5509 -\5542 MacDonald"/>
    <hyperlink ref="A29" r:id="rId14" display="2014\06 June (5509 -\5535 Shipman"/>
    <hyperlink ref="A28" r:id="rId15" display="2014\06 June (5509 -\5534 Kronish"/>
    <hyperlink ref="A24" r:id="rId16" display="2014\06 June (5509 -\5530 Low"/>
    <hyperlink ref="A22" r:id="rId17" display="2014\06 June (5509 -\5528 Mandel"/>
    <hyperlink ref="A21" r:id="rId18" display="2014\06 June (5509 -\5527 Aboagye"/>
    <hyperlink ref="A20" r:id="rId19" display="2014\06 June (5509 -\5526 Fletcher"/>
    <hyperlink ref="A19" r:id="rId20" display="2014\06 June (5509 -\5525 Watters"/>
    <hyperlink ref="A15" r:id="rId21" display="2014\06 June (5509 -\5521 Serafini"/>
    <hyperlink ref="A13" r:id="rId22" display="2014\06 June (5509 -\5519 Addario"/>
    <hyperlink ref="A11" r:id="rId23" display="2014\06 June (5509 -\5517 Brogan"/>
    <hyperlink ref="A9" r:id="rId24" display="2014\06 June (5509 -\5515 Nypaver"/>
    <hyperlink ref="A7" r:id="rId25" display="2014\06 June (5509 -\5513 Doherty"/>
    <hyperlink ref="A5" r:id="rId26" display="2014\06 June (5509 -\5511 O'Neill"/>
    <hyperlink ref="A45" r:id="rId27" display="2014\06 June (5509 -\5551 Foreman"/>
    <hyperlink ref="A44" r:id="rId28" display="2014\06 June (5509 -\5550 Cook"/>
    <hyperlink ref="A46" r:id="rId29" display="5552"/>
    <hyperlink ref="A47" r:id="rId30" display="5553"/>
    <hyperlink ref="A38" r:id="rId31" display="2014\06 June (5509 -\5544 Hopson"/>
    <hyperlink ref="A18" r:id="rId32" display="2014\06 June (5509 -\5524 Cassaro"/>
    <hyperlink ref="A17" r:id="rId33" display="2014\06 June (5509 -\5523 Shipman"/>
    <hyperlink ref="A16" r:id="rId34" display="2014\06 June (5509 -\5522 Natalie"/>
    <hyperlink ref="A14" r:id="rId35" display="2014\06 June (5509 -\5520 Wiggins"/>
    <hyperlink ref="A12" r:id="rId36" display="2014\06 June (5509 -\5518 Brogan"/>
    <hyperlink ref="A10" r:id="rId37" display="2014\06 June (5509 -\5516 Shipman"/>
    <hyperlink ref="A8" r:id="rId38" display="2014\06 June (5509 -\5514 Santik"/>
    <hyperlink ref="A6" r:id="rId39" display="2014\06 June (5509 -\5512 Driscoll"/>
    <hyperlink ref="A4" r:id="rId40"/>
    <hyperlink ref="A26" r:id="rId41" display="2014\06 June (5509 -\5532 Petka"/>
    <hyperlink ref="A25" r:id="rId42" display="2014\06 June (5509 -\5531 Leyden"/>
    <hyperlink ref="A23" r:id="rId43" display="2014\06 June (5509 -\5529 Spreha"/>
    <hyperlink ref="A3" r:id="rId44"/>
    <hyperlink ref="A48" r:id="rId45" display="2014\06 June (5509 -\5554 Wright"/>
    <hyperlink ref="A49" r:id="rId46" display="2014\06 June (5509 -\5555 Newbold"/>
    <hyperlink ref="A50" r:id="rId47" display="2014\06 June (5509 -\5556 Jock"/>
    <hyperlink ref="A51" r:id="rId48" display="2014\06 June (5509 -\5557 Haines"/>
    <hyperlink ref="A53" r:id="rId49" display="2014\06 June (5509 -\5559 Anselmo"/>
    <hyperlink ref="A54" r:id="rId50" display="2014\06 June (5509 -\5560 McGill"/>
    <hyperlink ref="A55" r:id="rId51" display="2014\06 June (5509 -\5561 Mescolotto"/>
    <hyperlink ref="A56" r:id="rId52" display="2014\06 June (5509 -\5562 King"/>
    <hyperlink ref="A57" r:id="rId53" display="2014\06 June (5509 -\5563 McGill"/>
    <hyperlink ref="A58" r:id="rId54" display="2014\06 June (5509 -\5564 Wolfe"/>
    <hyperlink ref="A59" r:id="rId55" display="2014\06 June (5509 -\5565 Beer"/>
    <hyperlink ref="A64" r:id="rId56" display="2014\06 June (5509 -\5570 Moeller"/>
    <hyperlink ref="A60" r:id="rId57" display="2014\06 June (5509 - 5578)\5566 Calderone"/>
    <hyperlink ref="A61" r:id="rId58" display="2014\06 June (5509 -\5567 Scott"/>
    <hyperlink ref="A65" r:id="rId59" display="2014\06 June (5509 -\5571 Fulkroad"/>
    <hyperlink ref="A66" r:id="rId60" display="2014\06 June (5509 -\5572 Melvin"/>
    <hyperlink ref="A68" r:id="rId61" display="2014\06 June (5509 -\5574 Orechovsky"/>
    <hyperlink ref="A67" r:id="rId62" display="2014\06 June (5509 -\5573 Benjamin"/>
    <hyperlink ref="A69" r:id="rId63" display="2014\06 June (5509 -\5575 Hopson"/>
    <hyperlink ref="A70" r:id="rId64" display="2014\06 June (5509 -\5576 Franzen"/>
    <hyperlink ref="A71" r:id="rId65" display="2014\06 June (5509 -\5577 Schultz"/>
    <hyperlink ref="A72" r:id="rId66" display="2014\06 June (5509 -\5578 King"/>
    <hyperlink ref="A27" r:id="rId67" display="2014\06 June (5509 - 5578)\5533 Kronish"/>
  </hyperlinks>
  <pageMargins left="0.7" right="0.7" top="0.75" bottom="0.75" header="0.3" footer="0.3"/>
  <pageSetup scale="52" fitToHeight="0" orientation="landscape" r:id="rId6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00"/>
  <sheetViews>
    <sheetView zoomScale="85" zoomScaleNormal="85" workbookViewId="0">
      <pane ySplit="2" topLeftCell="A64" activePane="bottomLeft" state="frozen"/>
      <selection pane="bottomLeft" activeCell="N1" sqref="N1:N1048576"/>
    </sheetView>
  </sheetViews>
  <sheetFormatPr defaultRowHeight="15" x14ac:dyDescent="0.25"/>
  <cols>
    <col min="1" max="1" width="12.85546875" customWidth="1"/>
    <col min="2" max="2" width="17.140625" customWidth="1"/>
    <col min="3" max="3" width="15.85546875" customWidth="1"/>
    <col min="4" max="4" width="11.140625" customWidth="1"/>
    <col min="5" max="5" width="10.7109375" customWidth="1"/>
    <col min="6" max="6" width="11" style="77" customWidth="1"/>
    <col min="7" max="7" width="39.140625" customWidth="1"/>
    <col min="8" max="8" width="13.42578125" customWidth="1"/>
    <col min="9" max="9" width="15.140625" customWidth="1"/>
    <col min="10" max="10" width="10.28515625" customWidth="1"/>
    <col min="12" max="12" width="15.42578125" customWidth="1"/>
    <col min="13" max="13" width="11.7109375" customWidth="1"/>
  </cols>
  <sheetData>
    <row r="1" spans="1:13" ht="33.75" x14ac:dyDescent="0.25">
      <c r="A1" s="173" t="s">
        <v>16</v>
      </c>
      <c r="B1" s="102"/>
      <c r="C1" s="17"/>
      <c r="D1" s="18"/>
      <c r="E1" s="18"/>
      <c r="F1" s="19"/>
      <c r="G1" s="20"/>
      <c r="H1" s="1"/>
      <c r="I1" s="21"/>
      <c r="J1" s="22"/>
      <c r="K1" s="22"/>
      <c r="L1" s="90"/>
      <c r="M1" s="1"/>
    </row>
    <row r="2" spans="1:13" ht="30" x14ac:dyDescent="0.25">
      <c r="A2" s="174" t="s">
        <v>0</v>
      </c>
      <c r="B2" s="103" t="s">
        <v>2</v>
      </c>
      <c r="C2" s="26" t="s">
        <v>1</v>
      </c>
      <c r="D2" s="27" t="s">
        <v>540</v>
      </c>
      <c r="E2" s="27" t="s">
        <v>541</v>
      </c>
      <c r="F2" s="27" t="s">
        <v>1040</v>
      </c>
      <c r="G2" s="26" t="s">
        <v>542</v>
      </c>
      <c r="H2" s="26" t="s">
        <v>95</v>
      </c>
      <c r="I2" s="26" t="s">
        <v>6</v>
      </c>
      <c r="J2" s="28" t="s">
        <v>7</v>
      </c>
      <c r="K2" s="28" t="s">
        <v>69</v>
      </c>
      <c r="L2" s="91" t="s">
        <v>70</v>
      </c>
      <c r="M2" s="26" t="s">
        <v>71</v>
      </c>
    </row>
    <row r="3" spans="1:13" ht="30" customHeight="1" x14ac:dyDescent="0.25">
      <c r="A3" s="233">
        <v>5579</v>
      </c>
      <c r="B3" s="116" t="s">
        <v>974</v>
      </c>
      <c r="C3" s="4"/>
      <c r="D3" s="4">
        <v>41821</v>
      </c>
      <c r="E3" s="5">
        <v>41859</v>
      </c>
      <c r="F3" s="4">
        <v>41848</v>
      </c>
      <c r="G3" s="39" t="s">
        <v>1075</v>
      </c>
      <c r="H3" s="3" t="s">
        <v>927</v>
      </c>
      <c r="I3" s="6" t="s">
        <v>116</v>
      </c>
      <c r="J3" s="6">
        <v>0</v>
      </c>
      <c r="K3" s="3"/>
      <c r="L3" s="93">
        <v>3</v>
      </c>
      <c r="M3" s="7"/>
    </row>
    <row r="4" spans="1:13" ht="30" customHeight="1" x14ac:dyDescent="0.25">
      <c r="A4" s="234">
        <v>5580</v>
      </c>
      <c r="B4" s="224" t="s">
        <v>858</v>
      </c>
      <c r="C4" s="3" t="s">
        <v>1076</v>
      </c>
      <c r="D4" s="4">
        <v>41821</v>
      </c>
      <c r="E4" s="4">
        <v>41835</v>
      </c>
      <c r="F4" s="5"/>
      <c r="G4" s="3" t="s">
        <v>1077</v>
      </c>
      <c r="H4" s="39" t="s">
        <v>14</v>
      </c>
      <c r="I4" s="3" t="s">
        <v>116</v>
      </c>
      <c r="J4" s="315"/>
      <c r="K4" s="315"/>
      <c r="L4" s="300"/>
      <c r="M4" s="314"/>
    </row>
    <row r="5" spans="1:13" ht="30" customHeight="1" x14ac:dyDescent="0.25">
      <c r="A5" s="233">
        <v>5581</v>
      </c>
      <c r="B5" s="224" t="s">
        <v>1078</v>
      </c>
      <c r="C5" s="3" t="s">
        <v>1079</v>
      </c>
      <c r="D5" s="4">
        <v>41821</v>
      </c>
      <c r="E5" s="4" t="s">
        <v>1081</v>
      </c>
      <c r="F5" s="5"/>
      <c r="G5" s="3" t="s">
        <v>1080</v>
      </c>
      <c r="H5" s="39" t="s">
        <v>927</v>
      </c>
      <c r="I5" s="3" t="s">
        <v>120</v>
      </c>
      <c r="J5" s="6"/>
      <c r="K5" s="6"/>
      <c r="L5" s="93">
        <v>2</v>
      </c>
      <c r="M5" s="3"/>
    </row>
    <row r="6" spans="1:13" ht="30" customHeight="1" x14ac:dyDescent="0.25">
      <c r="A6" s="234">
        <v>5582</v>
      </c>
      <c r="B6" s="3" t="s">
        <v>994</v>
      </c>
      <c r="C6" s="3" t="s">
        <v>1082</v>
      </c>
      <c r="D6" s="4">
        <v>41822</v>
      </c>
      <c r="E6" s="4">
        <v>41830</v>
      </c>
      <c r="F6" s="5"/>
      <c r="G6" s="3" t="s">
        <v>1083</v>
      </c>
      <c r="H6" s="39" t="s">
        <v>98</v>
      </c>
      <c r="I6" s="3" t="s">
        <v>116</v>
      </c>
      <c r="J6" s="6">
        <v>10.039999999999999</v>
      </c>
      <c r="K6" s="6" t="s">
        <v>211</v>
      </c>
      <c r="L6" s="93">
        <v>1.5</v>
      </c>
      <c r="M6" s="3"/>
    </row>
    <row r="7" spans="1:13" ht="30" customHeight="1" x14ac:dyDescent="0.25">
      <c r="A7" s="233">
        <v>5583</v>
      </c>
      <c r="B7" s="116" t="s">
        <v>794</v>
      </c>
      <c r="C7" s="3"/>
      <c r="D7" s="4">
        <v>41821</v>
      </c>
      <c r="E7" s="4">
        <v>41859</v>
      </c>
      <c r="F7" s="5">
        <v>41848</v>
      </c>
      <c r="G7" s="3" t="s">
        <v>1084</v>
      </c>
      <c r="H7" s="39" t="s">
        <v>9</v>
      </c>
      <c r="I7" s="3" t="s">
        <v>117</v>
      </c>
      <c r="J7" s="6"/>
      <c r="K7" s="6"/>
      <c r="L7" s="93">
        <v>3</v>
      </c>
      <c r="M7" s="3"/>
    </row>
    <row r="8" spans="1:13" ht="30" customHeight="1" x14ac:dyDescent="0.25">
      <c r="A8" s="234">
        <v>5584</v>
      </c>
      <c r="B8" s="116" t="s">
        <v>994</v>
      </c>
      <c r="C8" s="3"/>
      <c r="D8" s="4">
        <v>41822</v>
      </c>
      <c r="E8" s="4">
        <v>41830</v>
      </c>
      <c r="F8" s="5"/>
      <c r="G8" s="3" t="s">
        <v>1085</v>
      </c>
      <c r="H8" s="39" t="s">
        <v>113</v>
      </c>
      <c r="I8" s="3" t="s">
        <v>116</v>
      </c>
      <c r="J8" s="6">
        <v>10.039999999999999</v>
      </c>
      <c r="K8" s="6" t="s">
        <v>212</v>
      </c>
      <c r="L8" s="93">
        <v>3</v>
      </c>
      <c r="M8" s="3"/>
    </row>
    <row r="9" spans="1:13" ht="30" customHeight="1" x14ac:dyDescent="0.25">
      <c r="A9" s="233">
        <v>5585</v>
      </c>
      <c r="B9" s="116" t="s">
        <v>1086</v>
      </c>
      <c r="C9" s="3"/>
      <c r="D9" s="4">
        <v>41822</v>
      </c>
      <c r="E9" s="4">
        <v>41830</v>
      </c>
      <c r="F9" s="5"/>
      <c r="G9" s="3" t="s">
        <v>1214</v>
      </c>
      <c r="H9" s="39" t="s">
        <v>113</v>
      </c>
      <c r="I9" s="3" t="s">
        <v>116</v>
      </c>
      <c r="J9" s="6">
        <v>0</v>
      </c>
      <c r="K9" s="6"/>
      <c r="L9" s="93">
        <v>2</v>
      </c>
      <c r="M9" s="3"/>
    </row>
    <row r="10" spans="1:13" ht="30" customHeight="1" x14ac:dyDescent="0.25">
      <c r="A10" s="233">
        <v>5586</v>
      </c>
      <c r="B10" s="117" t="s">
        <v>746</v>
      </c>
      <c r="C10" s="39" t="s">
        <v>1087</v>
      </c>
      <c r="D10" s="40">
        <v>41823</v>
      </c>
      <c r="E10" s="40">
        <v>41862</v>
      </c>
      <c r="F10" s="41">
        <v>41851</v>
      </c>
      <c r="G10" s="39" t="s">
        <v>1213</v>
      </c>
      <c r="H10" s="39" t="s">
        <v>113</v>
      </c>
      <c r="I10" s="39" t="s">
        <v>116</v>
      </c>
      <c r="J10" s="42">
        <v>2.15</v>
      </c>
      <c r="K10" s="42" t="s">
        <v>211</v>
      </c>
      <c r="L10" s="94"/>
      <c r="M10" s="39"/>
    </row>
    <row r="11" spans="1:13" ht="30" customHeight="1" x14ac:dyDescent="0.25">
      <c r="A11" s="233">
        <v>5587</v>
      </c>
      <c r="B11" s="120" t="s">
        <v>151</v>
      </c>
      <c r="C11" s="58" t="s">
        <v>495</v>
      </c>
      <c r="D11" s="59">
        <v>41823</v>
      </c>
      <c r="E11" s="59">
        <v>41831</v>
      </c>
      <c r="F11" s="60"/>
      <c r="G11" s="58" t="s">
        <v>1088</v>
      </c>
      <c r="H11" s="58" t="s">
        <v>11</v>
      </c>
      <c r="I11" s="58" t="s">
        <v>116</v>
      </c>
      <c r="J11" s="61">
        <v>10.039999999999999</v>
      </c>
      <c r="K11" s="61" t="s">
        <v>211</v>
      </c>
      <c r="L11" s="96">
        <v>2.25</v>
      </c>
      <c r="M11" s="58"/>
    </row>
    <row r="12" spans="1:13" ht="30" customHeight="1" x14ac:dyDescent="0.25">
      <c r="A12" s="233">
        <v>5588</v>
      </c>
      <c r="B12" s="116" t="s">
        <v>1089</v>
      </c>
      <c r="C12" s="4" t="s">
        <v>1090</v>
      </c>
      <c r="D12" s="4">
        <v>41823</v>
      </c>
      <c r="E12" s="4">
        <v>41831</v>
      </c>
      <c r="F12" s="5"/>
      <c r="G12" s="3" t="s">
        <v>1091</v>
      </c>
      <c r="H12" s="39" t="s">
        <v>9</v>
      </c>
      <c r="I12" s="3" t="s">
        <v>116</v>
      </c>
      <c r="J12" s="6">
        <v>0</v>
      </c>
      <c r="K12" s="6"/>
      <c r="L12" s="93">
        <v>5</v>
      </c>
      <c r="M12" s="3"/>
    </row>
    <row r="13" spans="1:13" ht="30" customHeight="1" x14ac:dyDescent="0.25">
      <c r="A13" s="233">
        <v>5589</v>
      </c>
      <c r="B13" s="116" t="s">
        <v>858</v>
      </c>
      <c r="C13" s="3" t="s">
        <v>1076</v>
      </c>
      <c r="D13" s="4">
        <v>41823</v>
      </c>
      <c r="E13" s="4">
        <v>41835</v>
      </c>
      <c r="F13" s="5">
        <v>41851</v>
      </c>
      <c r="G13" s="3" t="s">
        <v>1093</v>
      </c>
      <c r="H13" s="39" t="s">
        <v>14</v>
      </c>
      <c r="I13" s="3" t="s">
        <v>116</v>
      </c>
      <c r="J13" s="315"/>
      <c r="K13" s="315"/>
      <c r="L13" s="300"/>
      <c r="M13" s="314"/>
    </row>
    <row r="14" spans="1:13" ht="30" customHeight="1" x14ac:dyDescent="0.25">
      <c r="A14" s="114">
        <v>5590</v>
      </c>
      <c r="B14" s="117" t="s">
        <v>1092</v>
      </c>
      <c r="C14" s="39" t="s">
        <v>1101</v>
      </c>
      <c r="D14" s="40">
        <v>41827</v>
      </c>
      <c r="E14" s="59">
        <v>41864</v>
      </c>
      <c r="F14" s="41">
        <v>41852</v>
      </c>
      <c r="G14" s="39" t="s">
        <v>1097</v>
      </c>
      <c r="H14" s="39" t="s">
        <v>114</v>
      </c>
      <c r="I14" s="39" t="s">
        <v>116</v>
      </c>
      <c r="J14" s="42">
        <v>5.5</v>
      </c>
      <c r="K14" s="42"/>
      <c r="L14" s="94">
        <v>3</v>
      </c>
      <c r="M14" s="39"/>
    </row>
    <row r="15" spans="1:13" ht="30" customHeight="1" x14ac:dyDescent="0.25">
      <c r="A15" s="114">
        <v>5591</v>
      </c>
      <c r="B15" s="116" t="s">
        <v>151</v>
      </c>
      <c r="C15" s="58" t="s">
        <v>495</v>
      </c>
      <c r="D15" s="40">
        <v>41827</v>
      </c>
      <c r="E15" s="59">
        <v>41864</v>
      </c>
      <c r="F15" s="41">
        <v>41852</v>
      </c>
      <c r="G15" s="3" t="s">
        <v>1098</v>
      </c>
      <c r="H15" s="39" t="s">
        <v>99</v>
      </c>
      <c r="I15" s="3" t="s">
        <v>118</v>
      </c>
      <c r="J15" s="6">
        <v>0</v>
      </c>
      <c r="K15" s="6"/>
      <c r="L15" s="93">
        <v>3.5</v>
      </c>
      <c r="M15" s="3"/>
    </row>
    <row r="16" spans="1:13" ht="30" customHeight="1" x14ac:dyDescent="0.25">
      <c r="A16" s="233">
        <v>5592</v>
      </c>
      <c r="B16" s="132" t="s">
        <v>858</v>
      </c>
      <c r="C16" s="3" t="s">
        <v>1076</v>
      </c>
      <c r="D16" s="40">
        <v>41827</v>
      </c>
      <c r="E16" s="59">
        <v>41835</v>
      </c>
      <c r="F16" s="69"/>
      <c r="G16" s="67" t="s">
        <v>1094</v>
      </c>
      <c r="H16" s="39" t="s">
        <v>14</v>
      </c>
      <c r="I16" s="67" t="s">
        <v>116</v>
      </c>
      <c r="J16" s="333"/>
      <c r="K16" s="333"/>
      <c r="L16" s="334"/>
      <c r="M16" s="335"/>
    </row>
    <row r="17" spans="1:13" ht="30" customHeight="1" x14ac:dyDescent="0.25">
      <c r="A17" s="233">
        <v>5593</v>
      </c>
      <c r="B17" s="116" t="s">
        <v>1095</v>
      </c>
      <c r="C17" s="3"/>
      <c r="D17" s="40">
        <v>41827</v>
      </c>
      <c r="E17" s="59">
        <v>41834</v>
      </c>
      <c r="F17" s="5"/>
      <c r="G17" s="3" t="s">
        <v>1374</v>
      </c>
      <c r="H17" s="39" t="s">
        <v>12</v>
      </c>
      <c r="I17" s="3" t="s">
        <v>120</v>
      </c>
      <c r="J17" s="6"/>
      <c r="K17" s="6"/>
      <c r="L17" s="93">
        <v>2</v>
      </c>
      <c r="M17" s="3"/>
    </row>
    <row r="18" spans="1:13" ht="30" customHeight="1" x14ac:dyDescent="0.25">
      <c r="A18" s="114">
        <v>5594</v>
      </c>
      <c r="B18" s="117" t="s">
        <v>1096</v>
      </c>
      <c r="C18" s="39"/>
      <c r="D18" s="40">
        <v>41827</v>
      </c>
      <c r="E18" s="59">
        <v>41834</v>
      </c>
      <c r="F18" s="41"/>
      <c r="G18" s="39" t="s">
        <v>1099</v>
      </c>
      <c r="H18" s="39" t="s">
        <v>99</v>
      </c>
      <c r="I18" s="39" t="s">
        <v>116</v>
      </c>
      <c r="J18" s="42">
        <v>6.61</v>
      </c>
      <c r="K18" s="42" t="s">
        <v>211</v>
      </c>
      <c r="L18" s="94">
        <v>1.5</v>
      </c>
      <c r="M18" s="39"/>
    </row>
    <row r="19" spans="1:13" ht="30" customHeight="1" x14ac:dyDescent="0.25">
      <c r="A19" s="114">
        <v>5595</v>
      </c>
      <c r="B19" s="116" t="s">
        <v>331</v>
      </c>
      <c r="C19" s="3"/>
      <c r="D19" s="40">
        <v>41827</v>
      </c>
      <c r="E19" s="59">
        <v>41834</v>
      </c>
      <c r="F19" s="5"/>
      <c r="G19" s="3" t="s">
        <v>1100</v>
      </c>
      <c r="H19" s="39" t="s">
        <v>113</v>
      </c>
      <c r="I19" s="3" t="s">
        <v>116</v>
      </c>
      <c r="J19" s="6">
        <v>7</v>
      </c>
      <c r="K19" s="6" t="s">
        <v>212</v>
      </c>
      <c r="L19" s="93">
        <v>4</v>
      </c>
      <c r="M19" s="3"/>
    </row>
    <row r="20" spans="1:13" ht="30" customHeight="1" x14ac:dyDescent="0.25">
      <c r="A20" s="234">
        <v>5596</v>
      </c>
      <c r="B20" s="117" t="s">
        <v>858</v>
      </c>
      <c r="C20" s="3" t="s">
        <v>1076</v>
      </c>
      <c r="D20" s="40">
        <v>41828</v>
      </c>
      <c r="E20" s="68">
        <v>41835</v>
      </c>
      <c r="F20" s="41"/>
      <c r="G20" s="39" t="s">
        <v>1103</v>
      </c>
      <c r="H20" s="39" t="s">
        <v>14</v>
      </c>
      <c r="I20" s="39" t="s">
        <v>116</v>
      </c>
      <c r="J20" s="336"/>
      <c r="K20" s="336"/>
      <c r="L20" s="337"/>
      <c r="M20" s="338"/>
    </row>
    <row r="21" spans="1:13" ht="30" customHeight="1" x14ac:dyDescent="0.25">
      <c r="A21" s="233">
        <v>5597</v>
      </c>
      <c r="B21" s="116" t="s">
        <v>701</v>
      </c>
      <c r="C21" s="3"/>
      <c r="D21" s="4">
        <v>41828</v>
      </c>
      <c r="E21" s="68">
        <v>41835</v>
      </c>
      <c r="F21" s="5"/>
      <c r="G21" s="3" t="s">
        <v>1375</v>
      </c>
      <c r="H21" s="39" t="s">
        <v>100</v>
      </c>
      <c r="I21" s="3" t="s">
        <v>116</v>
      </c>
      <c r="J21" s="6">
        <v>9.11</v>
      </c>
      <c r="K21" s="6" t="s">
        <v>211</v>
      </c>
      <c r="L21" s="93">
        <v>6</v>
      </c>
      <c r="M21" s="3"/>
    </row>
    <row r="22" spans="1:13" ht="30" customHeight="1" x14ac:dyDescent="0.25">
      <c r="A22" s="234">
        <v>5598</v>
      </c>
      <c r="B22" s="116" t="s">
        <v>786</v>
      </c>
      <c r="C22" s="3" t="s">
        <v>842</v>
      </c>
      <c r="D22" s="4">
        <v>41828</v>
      </c>
      <c r="E22" s="68">
        <v>41835</v>
      </c>
      <c r="F22" s="5"/>
      <c r="G22" s="3" t="s">
        <v>1104</v>
      </c>
      <c r="H22" s="39" t="s">
        <v>113</v>
      </c>
      <c r="I22" s="3" t="s">
        <v>116</v>
      </c>
      <c r="J22" s="6">
        <v>0</v>
      </c>
      <c r="K22" s="6"/>
      <c r="L22" s="93">
        <v>2</v>
      </c>
      <c r="M22" s="3"/>
    </row>
    <row r="23" spans="1:13" ht="30" customHeight="1" x14ac:dyDescent="0.25">
      <c r="A23" s="234">
        <v>5599</v>
      </c>
      <c r="B23" s="116" t="s">
        <v>1102</v>
      </c>
      <c r="C23" s="3"/>
      <c r="D23" s="4">
        <v>41823</v>
      </c>
      <c r="E23" s="4">
        <v>41862</v>
      </c>
      <c r="F23" s="5">
        <v>41852</v>
      </c>
      <c r="G23" s="3" t="s">
        <v>1120</v>
      </c>
      <c r="H23" s="39" t="s">
        <v>99</v>
      </c>
      <c r="I23" s="3" t="s">
        <v>116</v>
      </c>
      <c r="J23" s="6"/>
      <c r="K23" s="6"/>
      <c r="L23" s="93">
        <v>4</v>
      </c>
      <c r="M23" s="3"/>
    </row>
    <row r="24" spans="1:13" ht="30" customHeight="1" x14ac:dyDescent="0.25">
      <c r="A24" s="235">
        <v>5600</v>
      </c>
      <c r="B24" s="116" t="s">
        <v>549</v>
      </c>
      <c r="C24" s="3" t="s">
        <v>1111</v>
      </c>
      <c r="D24" s="4">
        <v>41828</v>
      </c>
      <c r="E24" s="68">
        <v>41865</v>
      </c>
      <c r="F24" s="5">
        <v>41855</v>
      </c>
      <c r="G24" s="3" t="s">
        <v>1105</v>
      </c>
      <c r="H24" s="39" t="s">
        <v>99</v>
      </c>
      <c r="I24" s="290" t="s">
        <v>118</v>
      </c>
      <c r="J24" s="6">
        <v>0</v>
      </c>
      <c r="K24" s="6"/>
      <c r="L24" s="93">
        <v>7.5</v>
      </c>
      <c r="M24" s="3"/>
    </row>
    <row r="25" spans="1:13" ht="30" customHeight="1" x14ac:dyDescent="0.25">
      <c r="A25" s="233">
        <v>5601</v>
      </c>
      <c r="B25" s="120" t="s">
        <v>1106</v>
      </c>
      <c r="C25" s="58" t="s">
        <v>1107</v>
      </c>
      <c r="D25" s="59">
        <v>41829</v>
      </c>
      <c r="E25" s="4">
        <v>41836</v>
      </c>
      <c r="F25" s="60"/>
      <c r="G25" s="58" t="s">
        <v>1221</v>
      </c>
      <c r="H25" s="58" t="s">
        <v>927</v>
      </c>
      <c r="I25" s="58" t="s">
        <v>120</v>
      </c>
      <c r="J25" s="61"/>
      <c r="K25" s="61"/>
      <c r="L25" s="96">
        <v>2</v>
      </c>
      <c r="M25" s="58"/>
    </row>
    <row r="26" spans="1:13" ht="30" customHeight="1" x14ac:dyDescent="0.25">
      <c r="A26" s="234">
        <v>5602</v>
      </c>
      <c r="B26" s="204" t="s">
        <v>1108</v>
      </c>
      <c r="C26" s="205" t="s">
        <v>1109</v>
      </c>
      <c r="D26" s="59">
        <v>41829</v>
      </c>
      <c r="E26" s="4">
        <v>41866</v>
      </c>
      <c r="F26" s="207">
        <v>41856</v>
      </c>
      <c r="G26" s="205" t="s">
        <v>1110</v>
      </c>
      <c r="H26" s="205" t="s">
        <v>98</v>
      </c>
      <c r="I26" s="205" t="s">
        <v>116</v>
      </c>
      <c r="J26" s="208"/>
      <c r="K26" s="208"/>
      <c r="L26" s="209">
        <v>2</v>
      </c>
      <c r="M26" s="205"/>
    </row>
    <row r="27" spans="1:13" ht="30" customHeight="1" x14ac:dyDescent="0.25">
      <c r="A27" s="114">
        <v>5603</v>
      </c>
      <c r="B27" s="204" t="s">
        <v>1112</v>
      </c>
      <c r="C27" s="205"/>
      <c r="D27" s="206">
        <v>41828</v>
      </c>
      <c r="E27" s="68">
        <v>41865</v>
      </c>
      <c r="F27" s="5">
        <v>41855</v>
      </c>
      <c r="G27" s="205" t="s">
        <v>1115</v>
      </c>
      <c r="H27" s="205" t="s">
        <v>927</v>
      </c>
      <c r="I27" s="205" t="s">
        <v>118</v>
      </c>
      <c r="J27" s="208">
        <v>0</v>
      </c>
      <c r="K27" s="208"/>
      <c r="L27" s="209">
        <v>3</v>
      </c>
      <c r="M27" s="205"/>
    </row>
    <row r="28" spans="1:13" ht="30" customHeight="1" x14ac:dyDescent="0.25">
      <c r="A28" s="234">
        <v>5604</v>
      </c>
      <c r="B28" s="204" t="s">
        <v>1113</v>
      </c>
      <c r="C28" s="205" t="s">
        <v>1114</v>
      </c>
      <c r="D28" s="206">
        <v>41830</v>
      </c>
      <c r="E28" s="206">
        <v>41837</v>
      </c>
      <c r="F28" s="207"/>
      <c r="G28" s="205" t="s">
        <v>1116</v>
      </c>
      <c r="H28" s="205" t="s">
        <v>9</v>
      </c>
      <c r="I28" s="205" t="s">
        <v>120</v>
      </c>
      <c r="J28" s="208"/>
      <c r="K28" s="208"/>
      <c r="L28" s="209">
        <v>1.25</v>
      </c>
      <c r="M28" s="205"/>
    </row>
    <row r="29" spans="1:13" ht="30" customHeight="1" x14ac:dyDescent="0.25">
      <c r="A29" s="238">
        <v>5605</v>
      </c>
      <c r="B29" s="204" t="s">
        <v>1008</v>
      </c>
      <c r="C29" s="205"/>
      <c r="D29" s="206">
        <v>41830</v>
      </c>
      <c r="E29" s="206">
        <v>41837</v>
      </c>
      <c r="F29" s="207"/>
      <c r="G29" s="39" t="s">
        <v>1071</v>
      </c>
      <c r="H29" s="205" t="s">
        <v>46</v>
      </c>
      <c r="I29" s="205" t="s">
        <v>119</v>
      </c>
      <c r="J29" s="208"/>
      <c r="K29" s="208"/>
      <c r="L29" s="209">
        <v>2</v>
      </c>
      <c r="M29" s="205"/>
    </row>
    <row r="30" spans="1:13" ht="30" customHeight="1" x14ac:dyDescent="0.25">
      <c r="A30" s="234">
        <v>5606</v>
      </c>
      <c r="B30" s="204" t="s">
        <v>1117</v>
      </c>
      <c r="C30" s="205"/>
      <c r="D30" s="206">
        <v>41831</v>
      </c>
      <c r="E30" s="206">
        <v>41838</v>
      </c>
      <c r="F30" s="207"/>
      <c r="G30" s="205" t="s">
        <v>1121</v>
      </c>
      <c r="H30" s="205" t="s">
        <v>927</v>
      </c>
      <c r="I30" s="205" t="s">
        <v>116</v>
      </c>
      <c r="J30" s="208"/>
      <c r="K30" s="208"/>
      <c r="L30" s="209">
        <v>1.5</v>
      </c>
      <c r="M30" s="205">
        <v>2.5</v>
      </c>
    </row>
    <row r="31" spans="1:13" ht="30" customHeight="1" x14ac:dyDescent="0.25">
      <c r="A31" s="233">
        <v>5607</v>
      </c>
      <c r="B31" s="204" t="s">
        <v>1118</v>
      </c>
      <c r="C31" s="205" t="s">
        <v>1119</v>
      </c>
      <c r="D31" s="206">
        <v>41831</v>
      </c>
      <c r="E31" s="206">
        <v>41838</v>
      </c>
      <c r="F31" s="207"/>
      <c r="G31" s="205" t="s">
        <v>1122</v>
      </c>
      <c r="H31" s="205" t="s">
        <v>106</v>
      </c>
      <c r="I31" s="205" t="s">
        <v>117</v>
      </c>
      <c r="J31" s="208"/>
      <c r="K31" s="208"/>
      <c r="L31" s="209">
        <v>1.5</v>
      </c>
      <c r="M31" s="205"/>
    </row>
    <row r="32" spans="1:13" ht="30" customHeight="1" x14ac:dyDescent="0.25">
      <c r="A32" s="234">
        <v>5608</v>
      </c>
      <c r="B32" s="204" t="s">
        <v>858</v>
      </c>
      <c r="C32" s="3" t="s">
        <v>1076</v>
      </c>
      <c r="D32" s="206">
        <v>41834</v>
      </c>
      <c r="E32" s="206">
        <v>41835</v>
      </c>
      <c r="F32" s="207"/>
      <c r="G32" s="39" t="s">
        <v>1125</v>
      </c>
      <c r="H32" s="205" t="s">
        <v>14</v>
      </c>
      <c r="I32" s="205" t="s">
        <v>116</v>
      </c>
      <c r="J32" s="208">
        <v>4.43</v>
      </c>
      <c r="K32" s="208" t="s">
        <v>211</v>
      </c>
      <c r="L32" s="209">
        <v>5</v>
      </c>
      <c r="M32" s="205"/>
    </row>
    <row r="33" spans="1:13" ht="30" customHeight="1" x14ac:dyDescent="0.25">
      <c r="A33" s="233">
        <v>5609</v>
      </c>
      <c r="B33" s="204" t="s">
        <v>1123</v>
      </c>
      <c r="C33" s="205" t="s">
        <v>1124</v>
      </c>
      <c r="D33" s="206">
        <v>41834</v>
      </c>
      <c r="E33" s="206">
        <v>41841</v>
      </c>
      <c r="F33" s="207"/>
      <c r="G33" s="205" t="s">
        <v>1126</v>
      </c>
      <c r="H33" s="205" t="s">
        <v>14</v>
      </c>
      <c r="I33" s="205" t="s">
        <v>118</v>
      </c>
      <c r="J33" s="208">
        <v>9.86</v>
      </c>
      <c r="K33" s="208" t="s">
        <v>211</v>
      </c>
      <c r="L33" s="209">
        <v>2.5</v>
      </c>
      <c r="M33" s="205"/>
    </row>
    <row r="34" spans="1:13" ht="30" customHeight="1" x14ac:dyDescent="0.25">
      <c r="A34" s="233">
        <v>5610</v>
      </c>
      <c r="B34" s="204" t="s">
        <v>1127</v>
      </c>
      <c r="C34" s="205" t="s">
        <v>1128</v>
      </c>
      <c r="D34" s="206">
        <v>41834</v>
      </c>
      <c r="E34" s="206">
        <v>41871</v>
      </c>
      <c r="F34" s="207">
        <v>41862</v>
      </c>
      <c r="G34" s="205" t="s">
        <v>1129</v>
      </c>
      <c r="H34" s="205" t="s">
        <v>100</v>
      </c>
      <c r="I34" s="205" t="s">
        <v>116</v>
      </c>
      <c r="J34" s="208">
        <v>14.85</v>
      </c>
      <c r="K34" s="208" t="s">
        <v>211</v>
      </c>
      <c r="L34" s="209">
        <v>6.5</v>
      </c>
      <c r="M34" s="205"/>
    </row>
    <row r="35" spans="1:13" ht="30" customHeight="1" x14ac:dyDescent="0.25">
      <c r="A35" s="233">
        <v>5611</v>
      </c>
      <c r="B35" s="204" t="s">
        <v>1127</v>
      </c>
      <c r="C35" s="205" t="s">
        <v>1128</v>
      </c>
      <c r="D35" s="206">
        <v>41834</v>
      </c>
      <c r="E35" s="206">
        <v>41871</v>
      </c>
      <c r="F35" s="207">
        <v>41862</v>
      </c>
      <c r="G35" s="205" t="s">
        <v>1130</v>
      </c>
      <c r="H35" s="205" t="s">
        <v>100</v>
      </c>
      <c r="I35" s="205" t="s">
        <v>116</v>
      </c>
      <c r="J35" s="208">
        <v>7.25</v>
      </c>
      <c r="K35" s="208" t="s">
        <v>211</v>
      </c>
      <c r="L35" s="209">
        <v>6.5</v>
      </c>
      <c r="M35" s="205"/>
    </row>
    <row r="36" spans="1:13" ht="30" customHeight="1" x14ac:dyDescent="0.25">
      <c r="A36" s="234">
        <v>5612</v>
      </c>
      <c r="B36" s="204" t="s">
        <v>994</v>
      </c>
      <c r="C36" s="205"/>
      <c r="D36" s="206">
        <v>41834</v>
      </c>
      <c r="E36" s="206">
        <v>41841</v>
      </c>
      <c r="F36" s="207"/>
      <c r="G36" s="205" t="s">
        <v>1134</v>
      </c>
      <c r="H36" s="205" t="s">
        <v>99</v>
      </c>
      <c r="I36" s="205" t="s">
        <v>118</v>
      </c>
      <c r="J36" s="208">
        <v>11.72</v>
      </c>
      <c r="K36" s="208" t="s">
        <v>212</v>
      </c>
      <c r="L36" s="209">
        <v>4.5</v>
      </c>
      <c r="M36" s="205"/>
    </row>
    <row r="37" spans="1:13" ht="30" customHeight="1" x14ac:dyDescent="0.25">
      <c r="A37" s="235">
        <v>5613</v>
      </c>
      <c r="B37" s="204" t="s">
        <v>1131</v>
      </c>
      <c r="C37" s="205" t="s">
        <v>1132</v>
      </c>
      <c r="D37" s="206">
        <v>41835</v>
      </c>
      <c r="E37" s="206">
        <v>41872</v>
      </c>
      <c r="F37" s="207">
        <v>41862</v>
      </c>
      <c r="G37" s="205" t="s">
        <v>1136</v>
      </c>
      <c r="H37" s="205" t="s">
        <v>10</v>
      </c>
      <c r="I37" s="205" t="s">
        <v>118</v>
      </c>
      <c r="J37" s="208">
        <v>43.65</v>
      </c>
      <c r="K37" s="208" t="s">
        <v>211</v>
      </c>
      <c r="L37" s="209">
        <v>3.5</v>
      </c>
      <c r="M37" s="205"/>
    </row>
    <row r="38" spans="1:13" ht="30" customHeight="1" x14ac:dyDescent="0.25">
      <c r="A38" s="234">
        <v>5614</v>
      </c>
      <c r="B38" s="204" t="s">
        <v>1133</v>
      </c>
      <c r="C38" s="205"/>
      <c r="D38" s="206">
        <v>41835</v>
      </c>
      <c r="E38" s="206">
        <v>41842</v>
      </c>
      <c r="F38" s="207"/>
      <c r="G38" s="205" t="s">
        <v>1152</v>
      </c>
      <c r="H38" s="205" t="s">
        <v>927</v>
      </c>
      <c r="I38" s="205" t="s">
        <v>117</v>
      </c>
      <c r="J38" s="208"/>
      <c r="K38" s="208"/>
      <c r="L38" s="209">
        <v>2</v>
      </c>
      <c r="M38" s="205"/>
    </row>
    <row r="39" spans="1:13" ht="30" customHeight="1" x14ac:dyDescent="0.25">
      <c r="A39" s="233">
        <v>5615</v>
      </c>
      <c r="B39" s="204" t="s">
        <v>817</v>
      </c>
      <c r="C39" s="205"/>
      <c r="D39" s="206">
        <v>41835</v>
      </c>
      <c r="E39" s="206">
        <v>41842</v>
      </c>
      <c r="F39" s="207"/>
      <c r="G39" s="205" t="s">
        <v>1135</v>
      </c>
      <c r="H39" s="205" t="s">
        <v>113</v>
      </c>
      <c r="I39" s="205" t="s">
        <v>116</v>
      </c>
      <c r="J39" s="208">
        <v>14.87</v>
      </c>
      <c r="K39" s="208" t="s">
        <v>211</v>
      </c>
      <c r="L39" s="209">
        <v>2</v>
      </c>
      <c r="M39" s="205"/>
    </row>
    <row r="40" spans="1:13" ht="30" customHeight="1" x14ac:dyDescent="0.25">
      <c r="A40" s="234">
        <v>5616</v>
      </c>
      <c r="B40" s="204" t="s">
        <v>1150</v>
      </c>
      <c r="C40" s="205" t="s">
        <v>1150</v>
      </c>
      <c r="D40" s="206">
        <v>41835</v>
      </c>
      <c r="E40" s="206">
        <v>41842</v>
      </c>
      <c r="F40" s="207"/>
      <c r="G40" s="205" t="s">
        <v>1151</v>
      </c>
      <c r="H40" s="205" t="s">
        <v>99</v>
      </c>
      <c r="I40" s="205" t="s">
        <v>116</v>
      </c>
      <c r="J40" s="208">
        <v>8.11</v>
      </c>
      <c r="K40" s="208" t="s">
        <v>211</v>
      </c>
      <c r="L40" s="209">
        <v>1</v>
      </c>
      <c r="M40" s="205"/>
    </row>
    <row r="41" spans="1:13" ht="30" customHeight="1" x14ac:dyDescent="0.25">
      <c r="A41" s="233">
        <v>5617</v>
      </c>
      <c r="B41" s="204" t="s">
        <v>1137</v>
      </c>
      <c r="C41" s="205" t="s">
        <v>1138</v>
      </c>
      <c r="D41" s="206">
        <v>41836</v>
      </c>
      <c r="E41" s="206">
        <v>41843</v>
      </c>
      <c r="F41" s="207"/>
      <c r="G41" s="205" t="s">
        <v>1139</v>
      </c>
      <c r="H41" s="205" t="s">
        <v>100</v>
      </c>
      <c r="I41" s="205" t="s">
        <v>118</v>
      </c>
      <c r="J41" s="208">
        <v>10.039999999999999</v>
      </c>
      <c r="K41" s="208" t="s">
        <v>211</v>
      </c>
      <c r="L41" s="209">
        <v>3.5</v>
      </c>
      <c r="M41" s="205"/>
    </row>
    <row r="42" spans="1:13" ht="30" customHeight="1" x14ac:dyDescent="0.25">
      <c r="A42" s="234">
        <v>5618</v>
      </c>
      <c r="B42" s="204" t="s">
        <v>1140</v>
      </c>
      <c r="C42" s="205" t="s">
        <v>1154</v>
      </c>
      <c r="D42" s="206">
        <v>41836</v>
      </c>
      <c r="E42" s="206">
        <v>41843</v>
      </c>
      <c r="F42" s="207"/>
      <c r="G42" s="205" t="s">
        <v>1153</v>
      </c>
      <c r="H42" s="205" t="s">
        <v>8</v>
      </c>
      <c r="I42" s="205" t="s">
        <v>116</v>
      </c>
      <c r="J42" s="208"/>
      <c r="K42" s="208"/>
      <c r="L42" s="209">
        <v>6</v>
      </c>
      <c r="M42" s="205"/>
    </row>
    <row r="43" spans="1:13" ht="30" customHeight="1" x14ac:dyDescent="0.25">
      <c r="A43" s="114">
        <v>5619</v>
      </c>
      <c r="B43" s="204" t="s">
        <v>1141</v>
      </c>
      <c r="C43" s="205" t="s">
        <v>1142</v>
      </c>
      <c r="D43" s="206">
        <v>41837</v>
      </c>
      <c r="E43" s="206">
        <v>41844</v>
      </c>
      <c r="F43" s="207"/>
      <c r="G43" s="205" t="s">
        <v>1143</v>
      </c>
      <c r="H43" s="205" t="s">
        <v>14</v>
      </c>
      <c r="I43" s="205" t="s">
        <v>116</v>
      </c>
      <c r="J43" s="208">
        <v>1.44</v>
      </c>
      <c r="K43" s="208" t="s">
        <v>212</v>
      </c>
      <c r="L43" s="209">
        <v>2.25</v>
      </c>
      <c r="M43" s="205"/>
    </row>
    <row r="44" spans="1:13" ht="30" customHeight="1" x14ac:dyDescent="0.25">
      <c r="A44" s="114">
        <v>5620</v>
      </c>
      <c r="B44" s="204" t="s">
        <v>1144</v>
      </c>
      <c r="C44" s="205" t="s">
        <v>1145</v>
      </c>
      <c r="D44" s="206">
        <v>41837</v>
      </c>
      <c r="E44" s="206">
        <v>41844</v>
      </c>
      <c r="F44" s="207"/>
      <c r="G44" s="205" t="s">
        <v>1146</v>
      </c>
      <c r="H44" s="205" t="s">
        <v>100</v>
      </c>
      <c r="I44" s="205" t="s">
        <v>116</v>
      </c>
      <c r="J44" s="208">
        <v>10.039999999999999</v>
      </c>
      <c r="K44" s="208" t="s">
        <v>212</v>
      </c>
      <c r="L44" s="209">
        <v>4.5</v>
      </c>
      <c r="M44" s="205"/>
    </row>
    <row r="45" spans="1:13" ht="30" customHeight="1" x14ac:dyDescent="0.25">
      <c r="A45" s="233">
        <v>5621</v>
      </c>
      <c r="B45" s="204" t="s">
        <v>978</v>
      </c>
      <c r="C45" s="205" t="s">
        <v>912</v>
      </c>
      <c r="D45" s="206">
        <v>41837</v>
      </c>
      <c r="E45" s="206">
        <v>41844</v>
      </c>
      <c r="F45" s="207"/>
      <c r="G45" s="205" t="s">
        <v>1149</v>
      </c>
      <c r="H45" s="205" t="s">
        <v>46</v>
      </c>
      <c r="I45" s="205" t="s">
        <v>118</v>
      </c>
      <c r="J45" s="208">
        <v>10.220000000000001</v>
      </c>
      <c r="K45" s="208" t="s">
        <v>211</v>
      </c>
      <c r="L45" s="209">
        <v>4</v>
      </c>
      <c r="M45" s="205"/>
    </row>
    <row r="46" spans="1:13" ht="30" customHeight="1" x14ac:dyDescent="0.25">
      <c r="A46" s="234">
        <v>5622</v>
      </c>
      <c r="B46" s="204" t="s">
        <v>1147</v>
      </c>
      <c r="C46" s="205" t="s">
        <v>1109</v>
      </c>
      <c r="D46" s="206">
        <v>41838</v>
      </c>
      <c r="E46" s="206">
        <v>41876</v>
      </c>
      <c r="F46" s="207">
        <v>41866</v>
      </c>
      <c r="G46" s="205" t="s">
        <v>1148</v>
      </c>
      <c r="H46" s="205" t="s">
        <v>98</v>
      </c>
      <c r="I46" s="205" t="s">
        <v>118</v>
      </c>
      <c r="J46" s="208"/>
      <c r="K46" s="208"/>
      <c r="L46" s="209">
        <v>7</v>
      </c>
      <c r="M46" s="205"/>
    </row>
    <row r="47" spans="1:13" ht="30" customHeight="1" x14ac:dyDescent="0.25">
      <c r="A47" s="233">
        <v>5623</v>
      </c>
      <c r="B47" s="204" t="s">
        <v>1155</v>
      </c>
      <c r="C47" s="205"/>
      <c r="D47" s="206">
        <v>41841</v>
      </c>
      <c r="E47" s="206">
        <v>41848</v>
      </c>
      <c r="F47" s="207"/>
      <c r="G47" s="205" t="s">
        <v>1175</v>
      </c>
      <c r="H47" s="205" t="s">
        <v>100</v>
      </c>
      <c r="I47" s="205" t="s">
        <v>116</v>
      </c>
      <c r="J47" s="208">
        <v>3.57</v>
      </c>
      <c r="K47" s="208" t="s">
        <v>211</v>
      </c>
      <c r="L47" s="209">
        <v>2.5</v>
      </c>
      <c r="M47" s="205"/>
    </row>
    <row r="48" spans="1:13" ht="30" customHeight="1" x14ac:dyDescent="0.25">
      <c r="A48" s="234">
        <v>5624</v>
      </c>
      <c r="B48" s="204" t="s">
        <v>994</v>
      </c>
      <c r="C48" s="205"/>
      <c r="D48" s="206">
        <v>41841</v>
      </c>
      <c r="E48" s="206">
        <v>41848</v>
      </c>
      <c r="F48" s="207"/>
      <c r="G48" s="205" t="s">
        <v>1158</v>
      </c>
      <c r="H48" s="205" t="s">
        <v>14</v>
      </c>
      <c r="I48" s="205" t="s">
        <v>116</v>
      </c>
      <c r="J48" s="208">
        <v>63.75</v>
      </c>
      <c r="K48" s="208" t="s">
        <v>212</v>
      </c>
      <c r="L48" s="209">
        <v>2.5</v>
      </c>
      <c r="M48" s="205"/>
    </row>
    <row r="49" spans="1:13" ht="30" customHeight="1" x14ac:dyDescent="0.25">
      <c r="A49" s="234">
        <v>5625</v>
      </c>
      <c r="B49" s="204" t="s">
        <v>994</v>
      </c>
      <c r="C49" s="205"/>
      <c r="D49" s="206">
        <v>41841</v>
      </c>
      <c r="E49" s="206">
        <v>41848</v>
      </c>
      <c r="F49" s="207"/>
      <c r="G49" s="205" t="s">
        <v>1166</v>
      </c>
      <c r="H49" s="205" t="s">
        <v>99</v>
      </c>
      <c r="I49" s="205" t="s">
        <v>116</v>
      </c>
      <c r="J49" s="298"/>
      <c r="K49" s="298"/>
      <c r="L49" s="339"/>
      <c r="M49" s="340"/>
    </row>
    <row r="50" spans="1:13" ht="30" customHeight="1" x14ac:dyDescent="0.25">
      <c r="A50" s="234">
        <v>5626</v>
      </c>
      <c r="B50" s="116" t="s">
        <v>1156</v>
      </c>
      <c r="C50" s="3" t="s">
        <v>1160</v>
      </c>
      <c r="D50" s="4">
        <v>41841</v>
      </c>
      <c r="E50" s="4">
        <v>41848</v>
      </c>
      <c r="F50" s="5"/>
      <c r="G50" s="3" t="s">
        <v>1159</v>
      </c>
      <c r="H50" s="39" t="s">
        <v>9</v>
      </c>
      <c r="I50" s="3" t="s">
        <v>116</v>
      </c>
      <c r="J50" s="6"/>
      <c r="K50" s="6"/>
      <c r="L50" s="93">
        <v>2</v>
      </c>
      <c r="M50" s="3"/>
    </row>
    <row r="51" spans="1:13" ht="30" customHeight="1" x14ac:dyDescent="0.25">
      <c r="A51" s="233">
        <v>5627</v>
      </c>
      <c r="B51" s="116" t="s">
        <v>1157</v>
      </c>
      <c r="C51" s="3"/>
      <c r="D51" s="4">
        <v>41841</v>
      </c>
      <c r="E51" s="4">
        <v>41848</v>
      </c>
      <c r="F51" s="5"/>
      <c r="G51" s="3" t="s">
        <v>1181</v>
      </c>
      <c r="H51" s="39" t="s">
        <v>46</v>
      </c>
      <c r="I51" s="3" t="s">
        <v>116</v>
      </c>
      <c r="J51" s="6"/>
      <c r="K51" s="6"/>
      <c r="L51" s="93">
        <v>2</v>
      </c>
      <c r="M51" s="3"/>
    </row>
    <row r="52" spans="1:13" ht="30" customHeight="1" x14ac:dyDescent="0.25">
      <c r="A52" s="235">
        <v>5628</v>
      </c>
      <c r="B52" s="116" t="s">
        <v>1161</v>
      </c>
      <c r="C52" s="3"/>
      <c r="D52" s="4">
        <v>41841</v>
      </c>
      <c r="E52" s="4">
        <v>41848</v>
      </c>
      <c r="F52" s="5"/>
      <c r="G52" s="3" t="s">
        <v>1162</v>
      </c>
      <c r="H52" s="39" t="s">
        <v>9</v>
      </c>
      <c r="I52" s="3" t="s">
        <v>116</v>
      </c>
      <c r="J52" s="6">
        <v>0</v>
      </c>
      <c r="K52" s="6"/>
      <c r="L52" s="93">
        <v>3.25</v>
      </c>
      <c r="M52" s="3"/>
    </row>
    <row r="53" spans="1:13" ht="30" customHeight="1" x14ac:dyDescent="0.25">
      <c r="A53" s="235">
        <v>5629</v>
      </c>
      <c r="B53" s="116" t="s">
        <v>1163</v>
      </c>
      <c r="C53" s="3" t="s">
        <v>1171</v>
      </c>
      <c r="D53" s="4">
        <v>41841</v>
      </c>
      <c r="E53" s="4">
        <v>41906</v>
      </c>
      <c r="F53" s="5">
        <v>41894</v>
      </c>
      <c r="G53" s="3" t="s">
        <v>1173</v>
      </c>
      <c r="H53" s="39" t="s">
        <v>14</v>
      </c>
      <c r="I53" s="3" t="s">
        <v>116</v>
      </c>
      <c r="J53" s="6">
        <v>23.22</v>
      </c>
      <c r="K53" s="6" t="s">
        <v>211</v>
      </c>
      <c r="L53" s="93"/>
      <c r="M53" s="3"/>
    </row>
    <row r="54" spans="1:13" ht="30" customHeight="1" x14ac:dyDescent="0.25">
      <c r="A54" s="235">
        <v>5630</v>
      </c>
      <c r="B54" s="116" t="s">
        <v>1164</v>
      </c>
      <c r="C54" s="3" t="s">
        <v>1170</v>
      </c>
      <c r="D54" s="4">
        <v>41842</v>
      </c>
      <c r="E54" s="4">
        <v>41901</v>
      </c>
      <c r="F54" s="5">
        <v>41884</v>
      </c>
      <c r="G54" s="3" t="s">
        <v>1172</v>
      </c>
      <c r="H54" s="39" t="s">
        <v>11</v>
      </c>
      <c r="I54" s="3" t="s">
        <v>116</v>
      </c>
      <c r="J54" s="6">
        <v>900</v>
      </c>
      <c r="K54" s="6" t="s">
        <v>211</v>
      </c>
      <c r="L54" s="93">
        <v>15.75</v>
      </c>
      <c r="M54" s="3"/>
    </row>
    <row r="55" spans="1:13" ht="30" customHeight="1" x14ac:dyDescent="0.25">
      <c r="A55" s="233">
        <v>5631</v>
      </c>
      <c r="B55" s="116" t="s">
        <v>1165</v>
      </c>
      <c r="C55" s="3" t="s">
        <v>1639</v>
      </c>
      <c r="D55" s="4">
        <v>41842</v>
      </c>
      <c r="E55" s="4">
        <v>41879</v>
      </c>
      <c r="F55" s="5">
        <v>41869</v>
      </c>
      <c r="G55" s="3" t="s">
        <v>1174</v>
      </c>
      <c r="H55" s="39" t="s">
        <v>9</v>
      </c>
      <c r="I55" s="3" t="s">
        <v>118</v>
      </c>
      <c r="J55" s="6">
        <v>10.039999999999999</v>
      </c>
      <c r="K55" s="6" t="s">
        <v>211</v>
      </c>
      <c r="L55" s="93">
        <v>4</v>
      </c>
      <c r="M55" s="3"/>
    </row>
    <row r="56" spans="1:13" ht="30" customHeight="1" x14ac:dyDescent="0.25">
      <c r="A56" s="234">
        <v>5632</v>
      </c>
      <c r="B56" s="116" t="s">
        <v>1177</v>
      </c>
      <c r="C56" s="3"/>
      <c r="D56" s="4">
        <v>41842</v>
      </c>
      <c r="E56" s="4">
        <v>41879</v>
      </c>
      <c r="F56" s="5">
        <v>41869</v>
      </c>
      <c r="G56" s="3" t="s">
        <v>1178</v>
      </c>
      <c r="H56" s="39" t="s">
        <v>98</v>
      </c>
      <c r="I56" s="3" t="s">
        <v>116</v>
      </c>
      <c r="J56" s="6"/>
      <c r="K56" s="6"/>
      <c r="L56" s="93">
        <v>3</v>
      </c>
      <c r="M56" s="3"/>
    </row>
    <row r="57" spans="1:13" ht="30" customHeight="1" x14ac:dyDescent="0.25">
      <c r="A57" s="233">
        <v>5633</v>
      </c>
      <c r="B57" s="116" t="s">
        <v>1176</v>
      </c>
      <c r="C57" s="3"/>
      <c r="D57" s="4">
        <v>41842</v>
      </c>
      <c r="E57" s="4">
        <v>41849</v>
      </c>
      <c r="F57" s="5"/>
      <c r="G57" s="3" t="s">
        <v>1180</v>
      </c>
      <c r="H57" s="39" t="s">
        <v>9</v>
      </c>
      <c r="I57" s="3" t="s">
        <v>116</v>
      </c>
      <c r="J57" s="6">
        <v>10.039999999999999</v>
      </c>
      <c r="K57" s="6" t="s">
        <v>211</v>
      </c>
      <c r="L57" s="93">
        <v>1</v>
      </c>
      <c r="M57" s="3"/>
    </row>
    <row r="58" spans="1:13" ht="30" customHeight="1" x14ac:dyDescent="0.25">
      <c r="A58" s="234">
        <v>5634</v>
      </c>
      <c r="B58" s="116" t="s">
        <v>1179</v>
      </c>
      <c r="C58" s="3"/>
      <c r="D58" s="4">
        <v>41843</v>
      </c>
      <c r="E58" s="4">
        <v>41850</v>
      </c>
      <c r="F58" s="5"/>
      <c r="G58" s="3" t="s">
        <v>1197</v>
      </c>
      <c r="H58" s="39" t="s">
        <v>101</v>
      </c>
      <c r="I58" s="3" t="s">
        <v>116</v>
      </c>
      <c r="J58" s="6">
        <v>1.9</v>
      </c>
      <c r="K58" s="6" t="s">
        <v>211</v>
      </c>
      <c r="L58" s="93">
        <v>1.5</v>
      </c>
      <c r="M58" s="3"/>
    </row>
    <row r="59" spans="1:13" ht="30" customHeight="1" x14ac:dyDescent="0.25">
      <c r="A59" s="233">
        <v>5635</v>
      </c>
      <c r="B59" s="116" t="s">
        <v>398</v>
      </c>
      <c r="C59" s="3" t="s">
        <v>408</v>
      </c>
      <c r="D59" s="4">
        <v>41843</v>
      </c>
      <c r="E59" s="4">
        <v>41850</v>
      </c>
      <c r="F59" s="5"/>
      <c r="G59" s="3" t="s">
        <v>1184</v>
      </c>
      <c r="H59" s="39" t="s">
        <v>46</v>
      </c>
      <c r="I59" s="3" t="s">
        <v>117</v>
      </c>
      <c r="J59" s="6"/>
      <c r="K59" s="6"/>
      <c r="L59" s="93">
        <v>4</v>
      </c>
      <c r="M59" s="3"/>
    </row>
    <row r="60" spans="1:13" ht="30" customHeight="1" x14ac:dyDescent="0.25">
      <c r="A60" s="234">
        <v>5636</v>
      </c>
      <c r="B60" s="116" t="s">
        <v>192</v>
      </c>
      <c r="C60" s="3" t="s">
        <v>193</v>
      </c>
      <c r="D60" s="4">
        <v>41843</v>
      </c>
      <c r="E60" s="4">
        <v>41850</v>
      </c>
      <c r="F60" s="5"/>
      <c r="G60" s="3" t="s">
        <v>1196</v>
      </c>
      <c r="H60" s="39" t="s">
        <v>100</v>
      </c>
      <c r="I60" s="3" t="s">
        <v>116</v>
      </c>
      <c r="J60" s="6"/>
      <c r="K60" s="6"/>
      <c r="L60" s="93">
        <v>3.5</v>
      </c>
      <c r="M60" s="3"/>
    </row>
    <row r="61" spans="1:13" ht="30" customHeight="1" x14ac:dyDescent="0.25">
      <c r="A61" s="233">
        <v>5637</v>
      </c>
      <c r="B61" s="224" t="s">
        <v>1182</v>
      </c>
      <c r="C61" s="3" t="s">
        <v>1185</v>
      </c>
      <c r="D61" s="4">
        <v>41843</v>
      </c>
      <c r="E61" s="4">
        <v>41850</v>
      </c>
      <c r="F61" s="5"/>
      <c r="G61" s="3" t="s">
        <v>1186</v>
      </c>
      <c r="H61" s="39" t="s">
        <v>927</v>
      </c>
      <c r="I61" s="3" t="s">
        <v>118</v>
      </c>
      <c r="J61" s="6">
        <v>9.4</v>
      </c>
      <c r="K61" s="6" t="s">
        <v>211</v>
      </c>
      <c r="L61" s="93">
        <v>2</v>
      </c>
      <c r="M61" s="3"/>
    </row>
    <row r="62" spans="1:13" ht="30" customHeight="1" x14ac:dyDescent="0.25">
      <c r="A62" s="234">
        <v>5638</v>
      </c>
      <c r="B62" s="224" t="s">
        <v>1183</v>
      </c>
      <c r="C62" s="3"/>
      <c r="D62" s="4">
        <v>41843</v>
      </c>
      <c r="E62" s="4">
        <v>41850</v>
      </c>
      <c r="F62" s="5"/>
      <c r="G62" s="3" t="s">
        <v>1195</v>
      </c>
      <c r="H62" s="39" t="s">
        <v>99</v>
      </c>
      <c r="I62" s="3" t="s">
        <v>116</v>
      </c>
      <c r="J62" s="6">
        <v>9.5</v>
      </c>
      <c r="K62" s="6" t="s">
        <v>211</v>
      </c>
      <c r="L62" s="93">
        <v>2.5</v>
      </c>
      <c r="M62" s="3"/>
    </row>
    <row r="63" spans="1:13" ht="30" customHeight="1" x14ac:dyDescent="0.25">
      <c r="A63" s="233">
        <v>5639</v>
      </c>
      <c r="B63" s="116" t="s">
        <v>1191</v>
      </c>
      <c r="C63" s="258" t="s">
        <v>1138</v>
      </c>
      <c r="D63" s="4">
        <v>41843</v>
      </c>
      <c r="E63" s="4">
        <v>41850</v>
      </c>
      <c r="F63" s="5"/>
      <c r="G63" s="3" t="s">
        <v>1192</v>
      </c>
      <c r="H63" s="39" t="s">
        <v>99</v>
      </c>
      <c r="I63" s="3" t="s">
        <v>118</v>
      </c>
      <c r="J63" s="6">
        <v>9.24</v>
      </c>
      <c r="K63" s="6" t="s">
        <v>211</v>
      </c>
      <c r="L63" s="93">
        <v>1.5</v>
      </c>
      <c r="M63" s="3">
        <v>0.25</v>
      </c>
    </row>
    <row r="64" spans="1:13" ht="30" customHeight="1" x14ac:dyDescent="0.25">
      <c r="A64" s="233">
        <v>5640</v>
      </c>
      <c r="B64" s="116" t="s">
        <v>1187</v>
      </c>
      <c r="C64" s="4" t="s">
        <v>1188</v>
      </c>
      <c r="D64" s="4">
        <v>41844</v>
      </c>
      <c r="E64" s="5">
        <v>41851</v>
      </c>
      <c r="F64" s="4"/>
      <c r="G64" s="3" t="s">
        <v>1193</v>
      </c>
      <c r="H64" s="3" t="s">
        <v>96</v>
      </c>
      <c r="I64" s="6" t="s">
        <v>118</v>
      </c>
      <c r="J64" s="6">
        <v>4.1100000000000003</v>
      </c>
      <c r="K64" s="3" t="s">
        <v>211</v>
      </c>
      <c r="L64" s="93">
        <v>1.5</v>
      </c>
      <c r="M64" s="7"/>
    </row>
    <row r="65" spans="1:13" ht="30" customHeight="1" x14ac:dyDescent="0.25">
      <c r="A65" s="114">
        <v>5641</v>
      </c>
      <c r="B65" s="116" t="s">
        <v>1164</v>
      </c>
      <c r="C65" s="3" t="s">
        <v>1170</v>
      </c>
      <c r="D65" s="4">
        <v>41844</v>
      </c>
      <c r="E65" s="5">
        <v>41851</v>
      </c>
      <c r="F65" s="4"/>
      <c r="G65" s="39" t="s">
        <v>1190</v>
      </c>
      <c r="H65" s="3" t="s">
        <v>11</v>
      </c>
      <c r="I65" s="6" t="s">
        <v>116</v>
      </c>
      <c r="J65" s="6">
        <v>50.65</v>
      </c>
      <c r="K65" s="3" t="s">
        <v>211</v>
      </c>
      <c r="L65" s="93">
        <v>3.75</v>
      </c>
      <c r="M65" s="7"/>
    </row>
    <row r="66" spans="1:13" ht="30" customHeight="1" x14ac:dyDescent="0.25">
      <c r="A66" s="234">
        <v>5642</v>
      </c>
      <c r="B66" s="116" t="s">
        <v>1189</v>
      </c>
      <c r="C66" s="4"/>
      <c r="D66" s="4">
        <v>41842</v>
      </c>
      <c r="E66" s="5">
        <v>41849</v>
      </c>
      <c r="F66" s="4"/>
      <c r="G66" s="194" t="s">
        <v>1194</v>
      </c>
      <c r="H66" s="3" t="s">
        <v>46</v>
      </c>
      <c r="I66" s="6" t="s">
        <v>117</v>
      </c>
      <c r="J66" s="6"/>
      <c r="K66" s="3"/>
      <c r="L66" s="93">
        <v>3</v>
      </c>
      <c r="M66" s="7"/>
    </row>
    <row r="67" spans="1:13" ht="30" customHeight="1" x14ac:dyDescent="0.25">
      <c r="A67" s="234">
        <v>5643</v>
      </c>
      <c r="B67" s="116" t="s">
        <v>994</v>
      </c>
      <c r="C67" s="4"/>
      <c r="D67" s="4">
        <v>41845</v>
      </c>
      <c r="E67" s="5">
        <v>41852</v>
      </c>
      <c r="F67" s="4"/>
      <c r="G67" s="39" t="s">
        <v>1353</v>
      </c>
      <c r="H67" s="3" t="s">
        <v>113</v>
      </c>
      <c r="I67" s="6" t="s">
        <v>116</v>
      </c>
      <c r="J67" s="6">
        <v>90.08</v>
      </c>
      <c r="K67" s="3" t="s">
        <v>212</v>
      </c>
      <c r="L67" s="93">
        <v>4</v>
      </c>
      <c r="M67" s="7"/>
    </row>
    <row r="68" spans="1:13" ht="30" customHeight="1" x14ac:dyDescent="0.25">
      <c r="A68" s="233">
        <v>5644</v>
      </c>
      <c r="B68" s="116" t="s">
        <v>994</v>
      </c>
      <c r="C68" s="4"/>
      <c r="D68" s="4">
        <v>41845</v>
      </c>
      <c r="E68" s="5">
        <v>41852</v>
      </c>
      <c r="F68" s="4"/>
      <c r="G68" s="39" t="s">
        <v>1201</v>
      </c>
      <c r="H68" s="3" t="s">
        <v>927</v>
      </c>
      <c r="I68" s="6" t="s">
        <v>118</v>
      </c>
      <c r="J68" s="6"/>
      <c r="K68" s="3"/>
      <c r="L68" s="93">
        <v>1.25</v>
      </c>
      <c r="M68" s="7">
        <v>0.25</v>
      </c>
    </row>
    <row r="69" spans="1:13" ht="30" customHeight="1" x14ac:dyDescent="0.25">
      <c r="A69" s="234">
        <v>5645</v>
      </c>
      <c r="B69" s="116" t="s">
        <v>1198</v>
      </c>
      <c r="C69" s="4"/>
      <c r="D69" s="4">
        <v>41845</v>
      </c>
      <c r="E69" s="5">
        <v>41852</v>
      </c>
      <c r="F69" s="4"/>
      <c r="G69" s="39" t="s">
        <v>1199</v>
      </c>
      <c r="H69" s="3" t="s">
        <v>9</v>
      </c>
      <c r="I69" s="6" t="s">
        <v>116</v>
      </c>
      <c r="J69" s="6">
        <v>2.82</v>
      </c>
      <c r="K69" s="3" t="s">
        <v>211</v>
      </c>
      <c r="L69" s="93">
        <v>2.25</v>
      </c>
      <c r="M69" s="7"/>
    </row>
    <row r="70" spans="1:13" ht="30" customHeight="1" x14ac:dyDescent="0.25">
      <c r="A70" s="233">
        <v>5646</v>
      </c>
      <c r="B70" s="109" t="s">
        <v>1062</v>
      </c>
      <c r="C70" s="74"/>
      <c r="D70" s="74">
        <v>41845</v>
      </c>
      <c r="E70" s="75">
        <v>41882</v>
      </c>
      <c r="F70" s="74">
        <v>41872</v>
      </c>
      <c r="G70" s="71" t="s">
        <v>1202</v>
      </c>
      <c r="H70" s="66" t="s">
        <v>8</v>
      </c>
      <c r="I70" s="72" t="s">
        <v>116</v>
      </c>
      <c r="J70" s="72">
        <v>2114.75</v>
      </c>
      <c r="K70" s="66" t="s">
        <v>212</v>
      </c>
      <c r="L70" s="118">
        <v>11</v>
      </c>
      <c r="M70" s="73"/>
    </row>
    <row r="71" spans="1:13" ht="30" customHeight="1" x14ac:dyDescent="0.25">
      <c r="A71" s="145">
        <v>5647</v>
      </c>
      <c r="B71" s="116" t="s">
        <v>730</v>
      </c>
      <c r="C71" s="4"/>
      <c r="D71" s="4">
        <v>41845</v>
      </c>
      <c r="E71" s="5">
        <v>41852</v>
      </c>
      <c r="F71" s="4"/>
      <c r="G71" s="39" t="s">
        <v>1373</v>
      </c>
      <c r="H71" s="3" t="s">
        <v>98</v>
      </c>
      <c r="I71" s="6" t="s">
        <v>116</v>
      </c>
      <c r="J71" s="6"/>
      <c r="K71" s="3"/>
      <c r="L71" s="93">
        <v>2</v>
      </c>
      <c r="M71" s="7"/>
    </row>
    <row r="72" spans="1:13" ht="30" customHeight="1" x14ac:dyDescent="0.25">
      <c r="A72" s="145">
        <v>5648</v>
      </c>
      <c r="B72" s="116" t="s">
        <v>1200</v>
      </c>
      <c r="C72" s="4"/>
      <c r="D72" s="4">
        <v>41845</v>
      </c>
      <c r="E72" s="5">
        <v>41884</v>
      </c>
      <c r="F72" s="4">
        <v>41873</v>
      </c>
      <c r="G72" s="39" t="s">
        <v>1205</v>
      </c>
      <c r="H72" s="3" t="s">
        <v>14</v>
      </c>
      <c r="I72" s="6" t="s">
        <v>117</v>
      </c>
      <c r="J72" s="6"/>
      <c r="K72" s="3"/>
      <c r="L72" s="93">
        <v>3</v>
      </c>
      <c r="M72" s="7"/>
    </row>
    <row r="73" spans="1:13" ht="30" customHeight="1" x14ac:dyDescent="0.25">
      <c r="A73" s="114">
        <v>5649</v>
      </c>
      <c r="B73" s="224" t="s">
        <v>1203</v>
      </c>
      <c r="C73" s="3"/>
      <c r="D73" s="4">
        <v>41848</v>
      </c>
      <c r="E73" s="4">
        <v>41885</v>
      </c>
      <c r="F73" s="5">
        <v>41873</v>
      </c>
      <c r="G73" s="3" t="s">
        <v>1207</v>
      </c>
      <c r="H73" s="39" t="s">
        <v>927</v>
      </c>
      <c r="I73" s="3" t="s">
        <v>120</v>
      </c>
      <c r="J73" s="6"/>
      <c r="K73" s="6"/>
      <c r="L73" s="93">
        <v>2.5</v>
      </c>
      <c r="M73" s="3">
        <v>1.5</v>
      </c>
    </row>
    <row r="74" spans="1:13" ht="30" customHeight="1" x14ac:dyDescent="0.25">
      <c r="A74" s="233">
        <v>5650</v>
      </c>
      <c r="B74" s="224" t="s">
        <v>1123</v>
      </c>
      <c r="C74" s="3"/>
      <c r="D74" s="4">
        <v>41848</v>
      </c>
      <c r="E74" s="4">
        <v>41855</v>
      </c>
      <c r="F74" s="5"/>
      <c r="G74" s="3" t="s">
        <v>1204</v>
      </c>
      <c r="H74" s="39" t="s">
        <v>99</v>
      </c>
      <c r="I74" s="3" t="s">
        <v>119</v>
      </c>
      <c r="J74" s="6"/>
      <c r="K74" s="6"/>
      <c r="L74" s="93">
        <v>2</v>
      </c>
      <c r="M74" s="3"/>
    </row>
    <row r="75" spans="1:13" ht="30" customHeight="1" x14ac:dyDescent="0.25">
      <c r="A75" s="114">
        <v>5651</v>
      </c>
      <c r="B75" s="224" t="s">
        <v>1206</v>
      </c>
      <c r="C75" s="3"/>
      <c r="D75" s="4">
        <v>41845</v>
      </c>
      <c r="E75" s="4">
        <v>41852</v>
      </c>
      <c r="F75" s="5"/>
      <c r="G75" s="3" t="s">
        <v>1208</v>
      </c>
      <c r="H75" s="39" t="s">
        <v>46</v>
      </c>
      <c r="I75" s="3" t="s">
        <v>117</v>
      </c>
      <c r="J75" s="6"/>
      <c r="K75" s="6"/>
      <c r="L75" s="93">
        <v>2</v>
      </c>
      <c r="M75" s="3"/>
    </row>
    <row r="76" spans="1:13" ht="30" customHeight="1" x14ac:dyDescent="0.25">
      <c r="A76" s="233">
        <v>5652</v>
      </c>
      <c r="B76" s="218" t="s">
        <v>1209</v>
      </c>
      <c r="C76" s="39" t="s">
        <v>1210</v>
      </c>
      <c r="D76" s="40">
        <v>41848</v>
      </c>
      <c r="E76" s="40">
        <v>41855</v>
      </c>
      <c r="F76" s="41"/>
      <c r="G76" s="39" t="s">
        <v>1212</v>
      </c>
      <c r="H76" s="39" t="s">
        <v>99</v>
      </c>
      <c r="I76" s="39" t="s">
        <v>117</v>
      </c>
      <c r="J76" s="42">
        <v>2.15</v>
      </c>
      <c r="K76" s="42" t="s">
        <v>212</v>
      </c>
      <c r="L76" s="94">
        <v>1.25</v>
      </c>
      <c r="M76" s="39"/>
    </row>
    <row r="77" spans="1:13" ht="30" customHeight="1" x14ac:dyDescent="0.25">
      <c r="A77" s="145">
        <v>5653</v>
      </c>
      <c r="B77" s="224" t="s">
        <v>1211</v>
      </c>
      <c r="C77" s="3"/>
      <c r="D77" s="4">
        <v>41848</v>
      </c>
      <c r="E77" s="4">
        <v>41885</v>
      </c>
      <c r="F77" s="5">
        <v>41873</v>
      </c>
      <c r="G77" s="3" t="s">
        <v>1246</v>
      </c>
      <c r="H77" s="39" t="s">
        <v>98</v>
      </c>
      <c r="I77" s="3" t="s">
        <v>116</v>
      </c>
      <c r="J77" s="6">
        <v>56</v>
      </c>
      <c r="K77" s="6" t="s">
        <v>211</v>
      </c>
      <c r="L77" s="93">
        <v>3</v>
      </c>
      <c r="M77" s="3"/>
    </row>
    <row r="78" spans="1:13" ht="30" customHeight="1" x14ac:dyDescent="0.25">
      <c r="A78" s="145">
        <v>5654</v>
      </c>
      <c r="B78" s="224" t="s">
        <v>994</v>
      </c>
      <c r="C78" s="3"/>
      <c r="D78" s="4">
        <v>41848</v>
      </c>
      <c r="E78" s="4">
        <v>41852</v>
      </c>
      <c r="F78" s="5"/>
      <c r="G78" s="3" t="s">
        <v>1232</v>
      </c>
      <c r="H78" s="39" t="s">
        <v>113</v>
      </c>
      <c r="I78" s="3" t="s">
        <v>116</v>
      </c>
      <c r="J78" s="315"/>
      <c r="K78" s="315"/>
      <c r="L78" s="300"/>
      <c r="M78" s="314"/>
    </row>
    <row r="79" spans="1:13" ht="30" customHeight="1" x14ac:dyDescent="0.25">
      <c r="A79" s="145">
        <v>5655</v>
      </c>
      <c r="B79" s="224" t="s">
        <v>195</v>
      </c>
      <c r="C79" s="3" t="s">
        <v>734</v>
      </c>
      <c r="D79" s="4">
        <v>41848</v>
      </c>
      <c r="E79" s="4">
        <v>41855</v>
      </c>
      <c r="F79" s="5"/>
      <c r="G79" s="3" t="s">
        <v>1252</v>
      </c>
      <c r="H79" s="39" t="s">
        <v>113</v>
      </c>
      <c r="I79" s="3" t="s">
        <v>116</v>
      </c>
      <c r="J79" s="6"/>
      <c r="K79" s="6"/>
      <c r="L79" s="93">
        <v>3</v>
      </c>
      <c r="M79" s="3"/>
    </row>
    <row r="80" spans="1:13" ht="30" customHeight="1" x14ac:dyDescent="0.25">
      <c r="A80" s="234">
        <v>5656</v>
      </c>
      <c r="B80" s="224" t="s">
        <v>1215</v>
      </c>
      <c r="C80" s="3"/>
      <c r="D80" s="4">
        <v>41849</v>
      </c>
      <c r="E80" s="4">
        <v>41856</v>
      </c>
      <c r="F80" s="5"/>
      <c r="G80" s="3" t="s">
        <v>1253</v>
      </c>
      <c r="H80" s="39" t="s">
        <v>11</v>
      </c>
      <c r="I80" s="3" t="s">
        <v>116</v>
      </c>
      <c r="J80" s="6">
        <v>2.82</v>
      </c>
      <c r="K80" s="6" t="s">
        <v>211</v>
      </c>
      <c r="L80" s="93">
        <v>1.5</v>
      </c>
      <c r="M80" s="3"/>
    </row>
    <row r="81" spans="1:14" ht="30" customHeight="1" x14ac:dyDescent="0.25">
      <c r="A81" s="233">
        <v>5657</v>
      </c>
      <c r="B81" s="224" t="s">
        <v>424</v>
      </c>
      <c r="C81" s="3"/>
      <c r="D81" s="4">
        <v>41849</v>
      </c>
      <c r="E81" s="4">
        <v>41856</v>
      </c>
      <c r="F81" s="5"/>
      <c r="G81" s="3" t="s">
        <v>1220</v>
      </c>
      <c r="H81" s="39" t="s">
        <v>46</v>
      </c>
      <c r="I81" s="3" t="s">
        <v>117</v>
      </c>
      <c r="J81" s="6"/>
      <c r="K81" s="6"/>
      <c r="L81" s="93">
        <v>2</v>
      </c>
      <c r="M81" s="3"/>
    </row>
    <row r="82" spans="1:14" ht="30" customHeight="1" x14ac:dyDescent="0.25">
      <c r="A82" s="145">
        <v>5658</v>
      </c>
      <c r="B82" s="116" t="s">
        <v>40</v>
      </c>
      <c r="C82" s="4"/>
      <c r="D82" s="4">
        <v>41849</v>
      </c>
      <c r="E82" s="4">
        <v>41856</v>
      </c>
      <c r="F82" s="4"/>
      <c r="G82" s="39" t="s">
        <v>1249</v>
      </c>
      <c r="H82" s="3" t="s">
        <v>10</v>
      </c>
      <c r="I82" s="6" t="s">
        <v>120</v>
      </c>
      <c r="J82" s="6"/>
      <c r="K82" s="3"/>
      <c r="L82" s="93">
        <v>3</v>
      </c>
      <c r="M82" s="7"/>
    </row>
    <row r="83" spans="1:14" ht="30" customHeight="1" x14ac:dyDescent="0.25">
      <c r="A83" s="145">
        <v>5659</v>
      </c>
      <c r="B83" s="218" t="s">
        <v>40</v>
      </c>
      <c r="C83" s="39"/>
      <c r="D83" s="40">
        <v>41849</v>
      </c>
      <c r="E83" s="40">
        <v>41856</v>
      </c>
      <c r="F83" s="41"/>
      <c r="G83" s="39" t="s">
        <v>1249</v>
      </c>
      <c r="H83" s="39" t="s">
        <v>10</v>
      </c>
      <c r="I83" s="39" t="s">
        <v>120</v>
      </c>
      <c r="J83" s="42"/>
      <c r="K83" s="42"/>
      <c r="L83" s="94">
        <v>1.25</v>
      </c>
      <c r="M83" s="39"/>
    </row>
    <row r="84" spans="1:14" ht="30" customHeight="1" x14ac:dyDescent="0.25">
      <c r="A84" s="114">
        <v>5660</v>
      </c>
      <c r="B84" s="224" t="s">
        <v>1216</v>
      </c>
      <c r="C84" s="3"/>
      <c r="D84" s="40">
        <v>41849</v>
      </c>
      <c r="E84" s="40">
        <v>41856</v>
      </c>
      <c r="F84" s="5"/>
      <c r="G84" s="3" t="s">
        <v>1217</v>
      </c>
      <c r="H84" s="39" t="s">
        <v>100</v>
      </c>
      <c r="I84" s="3" t="s">
        <v>116</v>
      </c>
      <c r="J84" s="6">
        <v>3.32</v>
      </c>
      <c r="K84" s="6" t="s">
        <v>211</v>
      </c>
      <c r="L84" s="93">
        <v>3.5</v>
      </c>
      <c r="M84" s="3"/>
    </row>
    <row r="85" spans="1:14" ht="30" customHeight="1" x14ac:dyDescent="0.25">
      <c r="A85" s="233">
        <v>5661</v>
      </c>
      <c r="B85" s="224" t="s">
        <v>1218</v>
      </c>
      <c r="C85" s="3"/>
      <c r="D85" s="4">
        <v>41849</v>
      </c>
      <c r="E85" s="4">
        <v>41856</v>
      </c>
      <c r="F85" s="5"/>
      <c r="G85" s="3" t="s">
        <v>1224</v>
      </c>
      <c r="H85" s="39" t="s">
        <v>107</v>
      </c>
      <c r="I85" s="3" t="s">
        <v>117</v>
      </c>
      <c r="J85" s="6"/>
      <c r="K85" s="6"/>
      <c r="L85" s="93">
        <v>3.5</v>
      </c>
      <c r="M85" s="3"/>
    </row>
    <row r="86" spans="1:14" ht="30" customHeight="1" x14ac:dyDescent="0.25">
      <c r="A86" s="114">
        <v>5662</v>
      </c>
      <c r="B86" s="224" t="s">
        <v>1219</v>
      </c>
      <c r="C86" s="3"/>
      <c r="D86" s="4">
        <v>41849</v>
      </c>
      <c r="E86" s="4">
        <v>41856</v>
      </c>
      <c r="F86" s="5"/>
      <c r="G86" s="3" t="s">
        <v>1254</v>
      </c>
      <c r="H86" s="39" t="s">
        <v>927</v>
      </c>
      <c r="I86" s="3" t="s">
        <v>116</v>
      </c>
      <c r="J86" s="6"/>
      <c r="K86" s="6"/>
      <c r="L86" s="93">
        <v>1.5</v>
      </c>
      <c r="M86" s="3"/>
    </row>
    <row r="87" spans="1:14" ht="30" customHeight="1" x14ac:dyDescent="0.25">
      <c r="A87" s="233">
        <v>5663</v>
      </c>
      <c r="B87" s="224" t="s">
        <v>1258</v>
      </c>
      <c r="C87" s="3" t="s">
        <v>1226</v>
      </c>
      <c r="D87" s="4">
        <v>41850</v>
      </c>
      <c r="E87" s="4">
        <v>41887</v>
      </c>
      <c r="F87" s="5">
        <v>41877</v>
      </c>
      <c r="G87" s="3" t="s">
        <v>1227</v>
      </c>
      <c r="H87" s="39" t="s">
        <v>9</v>
      </c>
      <c r="I87" s="3" t="s">
        <v>116</v>
      </c>
      <c r="J87" s="6">
        <v>10.039999999999999</v>
      </c>
      <c r="K87" s="6" t="s">
        <v>211</v>
      </c>
      <c r="L87" s="93">
        <v>3</v>
      </c>
      <c r="M87" s="3"/>
    </row>
    <row r="88" spans="1:14" ht="30" customHeight="1" x14ac:dyDescent="0.25">
      <c r="A88" s="145">
        <v>5664</v>
      </c>
      <c r="B88" s="224" t="s">
        <v>1225</v>
      </c>
      <c r="C88" s="3"/>
      <c r="D88" s="4">
        <v>41850</v>
      </c>
      <c r="E88" s="4">
        <v>41857</v>
      </c>
      <c r="F88" s="5"/>
      <c r="G88" s="3" t="s">
        <v>1641</v>
      </c>
      <c r="H88" s="39" t="s">
        <v>927</v>
      </c>
      <c r="I88" s="3" t="s">
        <v>120</v>
      </c>
      <c r="J88" s="6"/>
      <c r="K88" s="6"/>
      <c r="L88" s="93">
        <v>2</v>
      </c>
      <c r="M88" s="3"/>
    </row>
    <row r="89" spans="1:14" ht="30" customHeight="1" x14ac:dyDescent="0.25">
      <c r="A89" s="233">
        <v>5665</v>
      </c>
      <c r="B89" s="116" t="s">
        <v>1228</v>
      </c>
      <c r="C89" s="4" t="s">
        <v>1233</v>
      </c>
      <c r="D89" s="4">
        <v>41851</v>
      </c>
      <c r="E89" s="4">
        <v>41858</v>
      </c>
      <c r="F89" s="4"/>
      <c r="G89" s="39" t="s">
        <v>1229</v>
      </c>
      <c r="H89" s="3" t="s">
        <v>927</v>
      </c>
      <c r="I89" s="6" t="s">
        <v>120</v>
      </c>
      <c r="J89" s="6"/>
      <c r="K89" s="3"/>
      <c r="L89" s="93">
        <v>2</v>
      </c>
      <c r="M89" s="7"/>
    </row>
    <row r="90" spans="1:14" ht="30" customHeight="1" x14ac:dyDescent="0.25">
      <c r="A90" s="145">
        <v>5666</v>
      </c>
      <c r="B90" s="116" t="s">
        <v>1230</v>
      </c>
      <c r="C90" s="4"/>
      <c r="D90" s="4">
        <v>41851</v>
      </c>
      <c r="E90" s="4">
        <v>41858</v>
      </c>
      <c r="F90" s="4"/>
      <c r="G90" s="39" t="s">
        <v>1640</v>
      </c>
      <c r="H90" s="3" t="s">
        <v>11</v>
      </c>
      <c r="I90" s="6" t="s">
        <v>116</v>
      </c>
      <c r="J90" s="6">
        <v>10.039999999999999</v>
      </c>
      <c r="K90" s="3" t="s">
        <v>211</v>
      </c>
      <c r="L90" s="93">
        <v>3.75</v>
      </c>
      <c r="M90" s="7"/>
    </row>
    <row r="91" spans="1:14" ht="30" customHeight="1" x14ac:dyDescent="0.25">
      <c r="A91" s="233">
        <v>5667</v>
      </c>
      <c r="B91" s="116" t="s">
        <v>1123</v>
      </c>
      <c r="C91" s="4"/>
      <c r="D91" s="4">
        <v>41851</v>
      </c>
      <c r="E91" s="4">
        <v>41871</v>
      </c>
      <c r="F91" s="4"/>
      <c r="G91" s="205" t="s">
        <v>1231</v>
      </c>
      <c r="H91" s="3" t="s">
        <v>99</v>
      </c>
      <c r="I91" s="6" t="s">
        <v>119</v>
      </c>
      <c r="J91" s="6"/>
      <c r="K91" s="3"/>
      <c r="L91" s="93">
        <v>1.5</v>
      </c>
      <c r="M91" s="7"/>
    </row>
    <row r="92" spans="1:14" ht="15" customHeight="1" x14ac:dyDescent="0.25">
      <c r="A92" s="105"/>
      <c r="B92" s="51"/>
      <c r="C92" s="51"/>
      <c r="D92" s="52"/>
      <c r="E92" s="50"/>
      <c r="F92" s="191"/>
      <c r="G92" s="50"/>
      <c r="H92" s="50"/>
      <c r="I92" s="50"/>
      <c r="J92" s="54"/>
      <c r="K92" s="54"/>
      <c r="L92" s="50"/>
      <c r="M92" s="99"/>
      <c r="N92" s="150"/>
    </row>
    <row r="93" spans="1:14" ht="15" customHeight="1" x14ac:dyDescent="0.25">
      <c r="A93" s="20"/>
      <c r="B93" s="37"/>
      <c r="C93" s="37"/>
      <c r="D93" s="38"/>
      <c r="E93" s="21"/>
      <c r="F93" s="56"/>
      <c r="G93" s="21"/>
      <c r="H93" s="21"/>
      <c r="I93" s="21"/>
      <c r="J93" s="22">
        <f>SUM(J3:J91)</f>
        <v>3594.4100000000003</v>
      </c>
      <c r="K93" s="22"/>
      <c r="L93" s="2">
        <f>SUM(L3:L91)*26</f>
        <v>6610.5</v>
      </c>
      <c r="M93" s="90">
        <f>SUM(M3:M91)*26</f>
        <v>117</v>
      </c>
      <c r="N93" s="150"/>
    </row>
    <row r="94" spans="1:14" x14ac:dyDescent="0.25">
      <c r="A94" s="20"/>
      <c r="B94" s="37"/>
      <c r="C94" s="37"/>
      <c r="D94" s="38"/>
      <c r="E94" s="21"/>
      <c r="F94" s="56"/>
      <c r="G94" s="21"/>
      <c r="H94" s="21"/>
      <c r="I94" s="21"/>
      <c r="J94" s="22"/>
      <c r="K94" s="22"/>
      <c r="L94" s="2"/>
      <c r="M94" s="90"/>
      <c r="N94" s="150"/>
    </row>
    <row r="95" spans="1:14" x14ac:dyDescent="0.25">
      <c r="A95" s="20"/>
      <c r="B95" s="37"/>
      <c r="C95" s="37"/>
      <c r="D95" s="38"/>
      <c r="E95" s="21"/>
      <c r="F95" s="56"/>
      <c r="G95" s="21"/>
      <c r="H95" s="21"/>
      <c r="I95" s="21"/>
      <c r="J95" s="22"/>
      <c r="K95" s="22"/>
      <c r="L95" s="2"/>
      <c r="M95" s="90"/>
      <c r="N95" s="150"/>
    </row>
    <row r="96" spans="1:14" ht="30" customHeight="1" x14ac:dyDescent="0.25">
      <c r="A96" s="106" t="s">
        <v>68</v>
      </c>
      <c r="B96" s="37"/>
      <c r="C96" s="37"/>
      <c r="D96" s="38"/>
      <c r="E96" s="21"/>
      <c r="F96" s="56"/>
      <c r="G96" s="21"/>
      <c r="H96" s="21"/>
      <c r="I96" s="21"/>
      <c r="J96" s="22"/>
      <c r="K96" s="22"/>
      <c r="L96" s="1"/>
      <c r="M96" s="90"/>
      <c r="N96" s="150"/>
    </row>
    <row r="97" spans="1:14" ht="30" x14ac:dyDescent="0.25">
      <c r="A97" s="107" t="s">
        <v>876</v>
      </c>
      <c r="B97" s="3" t="s">
        <v>65</v>
      </c>
      <c r="C97" s="37"/>
      <c r="D97" s="38"/>
      <c r="E97" s="21"/>
      <c r="F97" s="56"/>
      <c r="G97" s="21"/>
      <c r="H97" s="21"/>
      <c r="I97" s="21"/>
      <c r="J97" s="22"/>
      <c r="K97" s="22"/>
      <c r="L97" s="1"/>
      <c r="M97" s="90"/>
      <c r="N97" s="150"/>
    </row>
    <row r="98" spans="1:14" ht="30" x14ac:dyDescent="0.25">
      <c r="A98" s="108" t="s">
        <v>877</v>
      </c>
      <c r="B98" s="43" t="s">
        <v>878</v>
      </c>
      <c r="C98" s="37"/>
      <c r="D98" s="38"/>
      <c r="E98" s="21"/>
      <c r="F98" s="56"/>
      <c r="G98" s="21"/>
      <c r="H98" s="21"/>
      <c r="I98" s="21"/>
      <c r="J98" s="22"/>
      <c r="K98" s="22"/>
      <c r="L98" s="1"/>
      <c r="M98" s="90"/>
      <c r="N98" s="150"/>
    </row>
    <row r="99" spans="1:14" ht="30" x14ac:dyDescent="0.25">
      <c r="A99" s="217" t="s">
        <v>875</v>
      </c>
      <c r="B99" s="8" t="s">
        <v>66</v>
      </c>
      <c r="C99" s="37"/>
      <c r="D99" s="38"/>
      <c r="E99" s="21"/>
      <c r="F99" s="56"/>
      <c r="G99" s="21"/>
      <c r="H99" s="21"/>
      <c r="I99" s="21"/>
      <c r="J99" s="22"/>
      <c r="K99" s="22"/>
      <c r="L99" s="1"/>
      <c r="M99" s="90"/>
      <c r="N99" s="150"/>
    </row>
    <row r="100" spans="1:14" ht="30" customHeight="1" x14ac:dyDescent="0.25">
      <c r="A100" s="66" t="s">
        <v>589</v>
      </c>
      <c r="B100" s="193" t="s">
        <v>700</v>
      </c>
      <c r="C100" s="299" t="s">
        <v>1237</v>
      </c>
      <c r="D100" s="222"/>
      <c r="E100" s="222"/>
      <c r="F100" s="223"/>
      <c r="G100" s="222"/>
      <c r="H100" s="222"/>
      <c r="I100" s="222"/>
      <c r="J100" s="222"/>
      <c r="K100" s="222"/>
      <c r="L100" s="222"/>
      <c r="M100" s="222"/>
      <c r="N100" s="150"/>
    </row>
  </sheetData>
  <sheetProtection algorithmName="SHA-512" hashValue="l41c4Ij9Egmhm2C3d+ciovIhANe2q4y0aiiw/nOA7piV8xq8Tr7rX2uLi81H6ORQTns7tMowUWyJ8SgxuPafew==" saltValue="FoX7cdZQ9y1Nli5VQcYJJA==" spinCount="100000" sheet="1" selectLockedCells="1" sort="0" autoFilter="0" selectUnlockedCells="1"/>
  <dataValidations count="3">
    <dataValidation type="textLength" allowBlank="1" showInputMessage="1" showErrorMessage="1" error="This cell is limited to 95 characters.  Please revise your entry.  Thank you." sqref="F66:F74 E92 F3:F6 G7:G28 G30:G65 F82 F89:F91 G91">
      <formula1>1</formula1>
      <formula2>95</formula2>
    </dataValidation>
    <dataValidation type="list" allowBlank="1" showInputMessage="1" showErrorMessage="1" sqref="K3:K91 H3:I91 F92:I99">
      <formula1>#REF!</formula1>
    </dataValidation>
    <dataValidation type="list" allowBlank="1" showErrorMessage="1" sqref="I2">
      <formula1>$J$36:$J$107</formula1>
    </dataValidation>
  </dataValidations>
  <hyperlinks>
    <hyperlink ref="A3" r:id="rId1" display="2014\07 July (-)\5579 Gordon"/>
    <hyperlink ref="A4" r:id="rId2" display="2014\07 July (-)\5580 Feller"/>
    <hyperlink ref="A5" r:id="rId3" display="5581"/>
    <hyperlink ref="A6" r:id="rId4" display="2014\07 July (5579 -\5582 Miller"/>
    <hyperlink ref="A7" r:id="rId5" display="2014\07 July (5579 -\5583 Carr"/>
    <hyperlink ref="A8" r:id="rId6" display="2014\07 July (5579 -\5584 Miller"/>
    <hyperlink ref="A10" r:id="rId7" display="2014\07 July (5579 -\5586 Hsieh"/>
    <hyperlink ref="A9" r:id="rId8" display="2014\07 July (5579 -\5585 Shank"/>
    <hyperlink ref="A12" r:id="rId9" display="2014\07 July (5579 -\5588 Jacoby"/>
    <hyperlink ref="A13" r:id="rId10" display="2014\07 July (5579 -\5589 Feller"/>
    <hyperlink ref="A16" r:id="rId11" display="2014\07 July (5579 -\5592 Feller"/>
    <hyperlink ref="A20" r:id="rId12" display="2014\07 July (5579 -\5596 Feller"/>
    <hyperlink ref="A22" r:id="rId13" display="2014\07 July (5579 -\5598 Petka"/>
    <hyperlink ref="A24" r:id="rId14" display="2014\07 July (5579 -\5600 Arbuckle"/>
    <hyperlink ref="A26" r:id="rId15" display="2014\07 July (5579 -\5602 Mitsakos"/>
    <hyperlink ref="A11" r:id="rId16" display="2014\07 July (5579 -\5587 Franzen"/>
    <hyperlink ref="A28" r:id="rId17" display="2014\07 July (5579 -\5604 Briscoe"/>
    <hyperlink ref="A23" r:id="rId18" display="2014\07 July (5579 -\5599 McCallin"/>
    <hyperlink ref="A30" r:id="rId19" display="2014\07 July (5579 -\5606 Flynn"/>
    <hyperlink ref="A32" r:id="rId20" display="2014\07 July (5579 -\5608 Feller"/>
    <hyperlink ref="A33" r:id="rId21" display="2014\07 July (5579 -\5609 Brennan"/>
    <hyperlink ref="A21" r:id="rId22" display="2014\07 July (5579 -\5597 Moore"/>
    <hyperlink ref="A25" r:id="rId23" display="2014\07 July (5579 -\5601 Labate"/>
    <hyperlink ref="A39" r:id="rId24" display="2014\07 July (5579 -\5615 King"/>
    <hyperlink ref="A31" r:id="rId25" display="2014\07 July (5579 -\5607 Wiedman"/>
    <hyperlink ref="A34" r:id="rId26" display="2014\07 July (5579 -\5610 Steinmeier"/>
    <hyperlink ref="A35" r:id="rId27" display="2014\07 July (5579 -\5611 Steinmeier"/>
    <hyperlink ref="A17" r:id="rId28" display="2014\07 July (5579 -\5593 Mumma"/>
    <hyperlink ref="A55" r:id="rId29" display="2014\07 July (5579 -\5631 Stevens"/>
    <hyperlink ref="A51" r:id="rId30" display="2014\07 July (5579 -\5627 Hazimihalis"/>
    <hyperlink ref="A47" r:id="rId31" display="2014\07 July (5579 -\5623 Mende"/>
    <hyperlink ref="A45" r:id="rId32" display="2014\07 July (5579 -\5621 Mandel"/>
    <hyperlink ref="A41" r:id="rId33" display="2014\07 July (5579 -\5617 DeLong"/>
    <hyperlink ref="A36" r:id="rId34" display="2014\07 July (5579 -\5612 Miller"/>
    <hyperlink ref="A37" r:id="rId35" display="2014\07 July (5579 -\5613 Orie"/>
    <hyperlink ref="A38" r:id="rId36" display="2014\07 July (5579 -\5614 Siek"/>
    <hyperlink ref="A40" r:id="rId37" display="2014\07 July (5579 -\5616 Orloski"/>
    <hyperlink ref="A42" r:id="rId38" display="2014\07 July (5579 -\5618 Zucker"/>
    <hyperlink ref="A46" r:id="rId39" display="2014\07 July (5579 -\5622 Padula"/>
    <hyperlink ref="A48" r:id="rId40" display="2014\07 July (5579 -\5624 Miller &amp; 5625 Miller"/>
    <hyperlink ref="A49" r:id="rId41" display="2014\07 July (5579 -\5624 Miller &amp; 5625 Miller"/>
    <hyperlink ref="A50" r:id="rId42" display="2014\07 July (5579 -\5626 Kelly"/>
    <hyperlink ref="A52" r:id="rId43" display="2014\07 July (5579 -\5628 Marin"/>
    <hyperlink ref="A53" r:id="rId44" display="2014\07 July (5579 -\5629 Gaetz"/>
    <hyperlink ref="A54" r:id="rId45" display="2014\07 July (5579 -\5630 Asbury"/>
    <hyperlink ref="A57" r:id="rId46" display="2014\07 July (5579 -\5633 Lotz"/>
    <hyperlink ref="A59" r:id="rId47" display="2014\07 July (5579 -\5635 Wheeler"/>
    <hyperlink ref="A61" r:id="rId48" display="2014\07 July (5579 -\5637 Mitchell"/>
    <hyperlink ref="A63" r:id="rId49" display="2014\07 July (5579 -\5639 DeLong"/>
    <hyperlink ref="A64" r:id="rId50" display="2014\07 July (5579 -\5640 Deley"/>
    <hyperlink ref="A67" r:id="rId51" display="2014\07 July (5579 -\5643 Miller"/>
    <hyperlink ref="A66" r:id="rId52" display="2014\07 July (5579 -\5642 Pearson"/>
    <hyperlink ref="A62" r:id="rId53" display="2014\07 July (5579 -\5638 Patton"/>
    <hyperlink ref="A60" r:id="rId54" display="2014\07 July (5579 -\5636 Calderone"/>
    <hyperlink ref="A58" r:id="rId55" display="2014\07 July (5579 -\5634 Weber"/>
    <hyperlink ref="A56" r:id="rId56" display="2014\07 July (5579 -\5632 Pingel"/>
    <hyperlink ref="A69" r:id="rId57" display="2014\07 July (5579 -\5645 Heath"/>
    <hyperlink ref="A70" r:id="rId58" display="2014\07 July (5579 -\5646 Fulkroad"/>
    <hyperlink ref="A74" r:id="rId59" display="2014\07 July (5579 -\5650 Brennan"/>
    <hyperlink ref="A76" r:id="rId60" display="2014\07 July (5579 -\5652 Fosselman"/>
    <hyperlink ref="A68" r:id="rId61" display="2014\07 July (5579 -\5644 Miller"/>
    <hyperlink ref="A85" r:id="rId62" display="2014\07 July (5579 -\5661 Hathaway"/>
    <hyperlink ref="A81" r:id="rId63" display="2014\07 July (5579 -\5657 Williams"/>
    <hyperlink ref="A87" r:id="rId64" display="2014\07 July (5579 -\5663 Ommundsen"/>
    <hyperlink ref="A89" r:id="rId65" display="2014\07 July (5579 -\5665 Motel"/>
    <hyperlink ref="A91" r:id="rId66" display="2014\07 July (5579 -\5667 Brennan"/>
    <hyperlink ref="A80" r:id="rId67" display="2014\07 July (5579 - 5667) - 88\5656 Wolukis"/>
  </hyperlinks>
  <pageMargins left="0.7" right="0.7" top="0.75" bottom="0.75" header="0.3" footer="0.3"/>
  <pageSetup scale="54" fitToHeight="0" orientation="landscape" r:id="rId6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2"/>
  <sheetViews>
    <sheetView zoomScale="85" zoomScaleNormal="85" workbookViewId="0">
      <pane ySplit="2" topLeftCell="A3" activePane="bottomLeft" state="frozen"/>
      <selection pane="bottomLeft" activeCell="N1" sqref="N1:N1048576"/>
    </sheetView>
  </sheetViews>
  <sheetFormatPr defaultColWidth="9.140625" defaultRowHeight="15" x14ac:dyDescent="0.25"/>
  <cols>
    <col min="1" max="1" width="12.85546875" style="150" customWidth="1"/>
    <col min="2" max="2" width="17.140625" style="150" customWidth="1"/>
    <col min="3" max="3" width="17" style="150" customWidth="1"/>
    <col min="4" max="4" width="11.140625" style="150" customWidth="1"/>
    <col min="5" max="5" width="10.7109375" style="150" customWidth="1"/>
    <col min="6" max="6" width="11" style="267" customWidth="1"/>
    <col min="7" max="7" width="39.140625" style="150" customWidth="1"/>
    <col min="8" max="8" width="12.5703125" style="150" customWidth="1"/>
    <col min="9" max="9" width="15.140625" style="150" customWidth="1"/>
    <col min="10" max="11" width="9.140625" style="150"/>
    <col min="12" max="12" width="15.42578125" style="150" customWidth="1"/>
    <col min="13" max="13" width="11.7109375" style="150" customWidth="1"/>
    <col min="14" max="16384" width="9.140625" style="150"/>
  </cols>
  <sheetData>
    <row r="1" spans="1:13" ht="33.75" x14ac:dyDescent="0.25">
      <c r="A1" s="173" t="s">
        <v>16</v>
      </c>
      <c r="B1" s="102"/>
      <c r="C1" s="17"/>
      <c r="D1" s="18"/>
      <c r="E1" s="18"/>
      <c r="F1" s="19"/>
      <c r="G1" s="20"/>
      <c r="H1" s="1"/>
      <c r="I1" s="21"/>
      <c r="J1" s="22"/>
      <c r="K1" s="22"/>
      <c r="L1" s="90"/>
      <c r="M1" s="1"/>
    </row>
    <row r="2" spans="1:13" ht="30" x14ac:dyDescent="0.25">
      <c r="A2" s="174" t="s">
        <v>0</v>
      </c>
      <c r="B2" s="103" t="s">
        <v>2</v>
      </c>
      <c r="C2" s="26" t="s">
        <v>1</v>
      </c>
      <c r="D2" s="27" t="s">
        <v>540</v>
      </c>
      <c r="E2" s="27" t="s">
        <v>541</v>
      </c>
      <c r="F2" s="27" t="s">
        <v>1040</v>
      </c>
      <c r="G2" s="26" t="s">
        <v>542</v>
      </c>
      <c r="H2" s="26" t="s">
        <v>95</v>
      </c>
      <c r="I2" s="26" t="s">
        <v>6</v>
      </c>
      <c r="J2" s="28" t="s">
        <v>7</v>
      </c>
      <c r="K2" s="28" t="s">
        <v>69</v>
      </c>
      <c r="L2" s="91" t="s">
        <v>70</v>
      </c>
      <c r="M2" s="26" t="s">
        <v>71</v>
      </c>
    </row>
    <row r="3" spans="1:13" ht="30" customHeight="1" x14ac:dyDescent="0.25">
      <c r="A3" s="261" t="s">
        <v>1234</v>
      </c>
      <c r="B3" s="116" t="s">
        <v>151</v>
      </c>
      <c r="C3" s="4" t="s">
        <v>1235</v>
      </c>
      <c r="D3" s="4">
        <v>41852</v>
      </c>
      <c r="E3" s="5">
        <v>41859</v>
      </c>
      <c r="F3" s="4"/>
      <c r="G3" s="39" t="s">
        <v>1236</v>
      </c>
      <c r="H3" s="3" t="s">
        <v>101</v>
      </c>
      <c r="I3" s="6" t="s">
        <v>118</v>
      </c>
      <c r="J3" s="6">
        <v>10.039999999999999</v>
      </c>
      <c r="K3" s="3" t="s">
        <v>211</v>
      </c>
      <c r="L3" s="93">
        <v>1.5</v>
      </c>
      <c r="M3" s="7"/>
    </row>
    <row r="4" spans="1:13" ht="30" customHeight="1" x14ac:dyDescent="0.25">
      <c r="A4" s="260" t="s">
        <v>1238</v>
      </c>
      <c r="B4" s="116" t="s">
        <v>1243</v>
      </c>
      <c r="C4" s="4"/>
      <c r="D4" s="4">
        <v>41852</v>
      </c>
      <c r="E4" s="5">
        <v>41859</v>
      </c>
      <c r="F4" s="4"/>
      <c r="G4" s="39" t="s">
        <v>1286</v>
      </c>
      <c r="H4" s="3" t="s">
        <v>99</v>
      </c>
      <c r="I4" s="6" t="s">
        <v>117</v>
      </c>
      <c r="J4" s="6"/>
      <c r="K4" s="3"/>
      <c r="L4" s="93">
        <v>1.5</v>
      </c>
      <c r="M4" s="7"/>
    </row>
    <row r="5" spans="1:13" ht="30" customHeight="1" x14ac:dyDescent="0.25">
      <c r="A5" s="114">
        <v>5670</v>
      </c>
      <c r="B5" s="3" t="s">
        <v>1239</v>
      </c>
      <c r="C5" s="3" t="s">
        <v>1256</v>
      </c>
      <c r="D5" s="4">
        <v>41855</v>
      </c>
      <c r="E5" s="4">
        <v>41862</v>
      </c>
      <c r="F5" s="5"/>
      <c r="G5" s="3" t="s">
        <v>1255</v>
      </c>
      <c r="H5" s="39" t="s">
        <v>927</v>
      </c>
      <c r="I5" s="3" t="s">
        <v>117</v>
      </c>
      <c r="J5" s="6"/>
      <c r="K5" s="6"/>
      <c r="L5" s="93">
        <v>2</v>
      </c>
      <c r="M5" s="3"/>
    </row>
    <row r="6" spans="1:13" ht="30" customHeight="1" x14ac:dyDescent="0.25">
      <c r="A6" s="233">
        <v>5671</v>
      </c>
      <c r="B6" s="3" t="s">
        <v>1240</v>
      </c>
      <c r="C6" s="3"/>
      <c r="D6" s="4">
        <v>41855</v>
      </c>
      <c r="E6" s="4">
        <v>41892</v>
      </c>
      <c r="F6" s="5">
        <v>41880</v>
      </c>
      <c r="G6" s="3" t="s">
        <v>1245</v>
      </c>
      <c r="H6" s="39" t="s">
        <v>113</v>
      </c>
      <c r="I6" s="3" t="s">
        <v>116</v>
      </c>
      <c r="J6" s="6">
        <v>3.57</v>
      </c>
      <c r="K6" s="6" t="s">
        <v>212</v>
      </c>
      <c r="L6" s="93">
        <v>4</v>
      </c>
      <c r="M6" s="3"/>
    </row>
    <row r="7" spans="1:13" ht="30" customHeight="1" x14ac:dyDescent="0.25">
      <c r="A7" s="114">
        <v>5672</v>
      </c>
      <c r="B7" s="116" t="s">
        <v>1241</v>
      </c>
      <c r="C7" s="3"/>
      <c r="D7" s="4">
        <v>41855</v>
      </c>
      <c r="E7" s="4">
        <v>41862</v>
      </c>
      <c r="F7" s="5"/>
      <c r="G7" s="3" t="s">
        <v>1257</v>
      </c>
      <c r="H7" s="39" t="s">
        <v>99</v>
      </c>
      <c r="I7" s="3" t="s">
        <v>117</v>
      </c>
      <c r="J7" s="6"/>
      <c r="K7" s="6"/>
      <c r="L7" s="93">
        <v>2</v>
      </c>
      <c r="M7" s="3"/>
    </row>
    <row r="8" spans="1:13" ht="30" customHeight="1" x14ac:dyDescent="0.25">
      <c r="A8" s="233">
        <v>5673</v>
      </c>
      <c r="B8" s="116" t="s">
        <v>1242</v>
      </c>
      <c r="C8" s="3" t="s">
        <v>1244</v>
      </c>
      <c r="D8" s="4">
        <v>41855</v>
      </c>
      <c r="E8" s="4">
        <v>41862</v>
      </c>
      <c r="F8" s="5"/>
      <c r="G8" s="3" t="s">
        <v>1316</v>
      </c>
      <c r="H8" s="39" t="s">
        <v>100</v>
      </c>
      <c r="I8" s="3" t="s">
        <v>116</v>
      </c>
      <c r="J8" s="6">
        <v>0</v>
      </c>
      <c r="K8" s="6"/>
      <c r="L8" s="93">
        <v>2</v>
      </c>
      <c r="M8" s="3"/>
    </row>
    <row r="9" spans="1:13" ht="30" customHeight="1" x14ac:dyDescent="0.25">
      <c r="A9" s="233">
        <v>5674</v>
      </c>
      <c r="B9" s="116" t="s">
        <v>1247</v>
      </c>
      <c r="C9" s="3" t="s">
        <v>1114</v>
      </c>
      <c r="D9" s="4">
        <v>41855</v>
      </c>
      <c r="E9" s="4">
        <v>41862</v>
      </c>
      <c r="F9" s="5"/>
      <c r="G9" s="3" t="s">
        <v>1248</v>
      </c>
      <c r="H9" s="39" t="s">
        <v>9</v>
      </c>
      <c r="I9" s="3" t="s">
        <v>120</v>
      </c>
      <c r="J9" s="6"/>
      <c r="K9" s="6"/>
      <c r="L9" s="93">
        <v>1.25</v>
      </c>
      <c r="M9" s="3"/>
    </row>
    <row r="10" spans="1:13" ht="30" customHeight="1" x14ac:dyDescent="0.25">
      <c r="A10" s="114">
        <v>5675</v>
      </c>
      <c r="B10" s="117" t="s">
        <v>730</v>
      </c>
      <c r="C10" s="39" t="s">
        <v>1251</v>
      </c>
      <c r="D10" s="40">
        <v>41855</v>
      </c>
      <c r="E10" s="40">
        <v>41862</v>
      </c>
      <c r="F10" s="41"/>
      <c r="G10" s="39" t="s">
        <v>1250</v>
      </c>
      <c r="H10" s="39" t="s">
        <v>8</v>
      </c>
      <c r="I10" s="39" t="s">
        <v>116</v>
      </c>
      <c r="J10" s="42">
        <v>1.9</v>
      </c>
      <c r="K10" s="42" t="s">
        <v>211</v>
      </c>
      <c r="L10" s="94">
        <v>1.5</v>
      </c>
      <c r="M10" s="39"/>
    </row>
    <row r="11" spans="1:13" ht="30" customHeight="1" x14ac:dyDescent="0.25">
      <c r="A11" s="114">
        <v>5676</v>
      </c>
      <c r="B11" s="120" t="s">
        <v>1259</v>
      </c>
      <c r="C11" s="58" t="s">
        <v>1260</v>
      </c>
      <c r="D11" s="59">
        <v>41856</v>
      </c>
      <c r="E11" s="59">
        <v>41893</v>
      </c>
      <c r="F11" s="60">
        <v>41880</v>
      </c>
      <c r="G11" s="58" t="s">
        <v>1263</v>
      </c>
      <c r="H11" s="58" t="s">
        <v>11</v>
      </c>
      <c r="I11" s="58" t="s">
        <v>118</v>
      </c>
      <c r="J11" s="61">
        <v>15.58</v>
      </c>
      <c r="K11" s="61" t="s">
        <v>212</v>
      </c>
      <c r="L11" s="96">
        <v>9</v>
      </c>
      <c r="M11" s="58"/>
    </row>
    <row r="12" spans="1:13" ht="30" customHeight="1" x14ac:dyDescent="0.25">
      <c r="A12" s="233">
        <v>5677</v>
      </c>
      <c r="B12" s="116" t="s">
        <v>398</v>
      </c>
      <c r="C12" s="4" t="s">
        <v>408</v>
      </c>
      <c r="D12" s="4">
        <v>41856</v>
      </c>
      <c r="E12" s="4">
        <v>41863</v>
      </c>
      <c r="F12" s="5"/>
      <c r="G12" s="3" t="s">
        <v>1262</v>
      </c>
      <c r="H12" s="39" t="s">
        <v>14</v>
      </c>
      <c r="I12" s="3" t="s">
        <v>116</v>
      </c>
      <c r="J12" s="6">
        <v>0</v>
      </c>
      <c r="K12" s="6"/>
      <c r="L12" s="93">
        <v>1.25</v>
      </c>
      <c r="M12" s="3"/>
    </row>
    <row r="13" spans="1:13" ht="30" customHeight="1" x14ac:dyDescent="0.25">
      <c r="A13" s="233">
        <v>5678</v>
      </c>
      <c r="B13" s="116" t="s">
        <v>994</v>
      </c>
      <c r="C13" s="4"/>
      <c r="D13" s="4">
        <v>41856</v>
      </c>
      <c r="E13" s="4">
        <v>41863</v>
      </c>
      <c r="F13" s="5"/>
      <c r="G13" s="39" t="s">
        <v>1286</v>
      </c>
      <c r="H13" s="39" t="s">
        <v>99</v>
      </c>
      <c r="I13" s="3" t="s">
        <v>117</v>
      </c>
      <c r="J13" s="6"/>
      <c r="K13" s="6"/>
      <c r="L13" s="93">
        <v>1.25</v>
      </c>
      <c r="M13" s="3"/>
    </row>
    <row r="14" spans="1:13" ht="30" customHeight="1" x14ac:dyDescent="0.25">
      <c r="A14" s="145">
        <v>5679</v>
      </c>
      <c r="B14" s="117" t="s">
        <v>1264</v>
      </c>
      <c r="C14" s="39"/>
      <c r="D14" s="40">
        <v>41857</v>
      </c>
      <c r="E14" s="59">
        <v>41864</v>
      </c>
      <c r="F14" s="41"/>
      <c r="G14" s="39" t="s">
        <v>1267</v>
      </c>
      <c r="H14" s="39" t="s">
        <v>927</v>
      </c>
      <c r="I14" s="39" t="s">
        <v>116</v>
      </c>
      <c r="J14" s="42">
        <v>0</v>
      </c>
      <c r="K14" s="42"/>
      <c r="L14" s="94">
        <v>2</v>
      </c>
      <c r="M14" s="39"/>
    </row>
    <row r="15" spans="1:13" ht="30" customHeight="1" x14ac:dyDescent="0.25">
      <c r="A15" s="145">
        <v>5680</v>
      </c>
      <c r="B15" s="116" t="s">
        <v>1265</v>
      </c>
      <c r="C15" s="3" t="s">
        <v>1266</v>
      </c>
      <c r="D15" s="4">
        <v>41857</v>
      </c>
      <c r="E15" s="59">
        <v>41864</v>
      </c>
      <c r="F15" s="5"/>
      <c r="G15" s="3" t="s">
        <v>1268</v>
      </c>
      <c r="H15" s="39" t="s">
        <v>927</v>
      </c>
      <c r="I15" s="3" t="s">
        <v>117</v>
      </c>
      <c r="J15" s="6"/>
      <c r="K15" s="6"/>
      <c r="L15" s="93">
        <v>2</v>
      </c>
      <c r="M15" s="3"/>
    </row>
    <row r="16" spans="1:13" ht="30" customHeight="1" x14ac:dyDescent="0.25">
      <c r="A16" s="233">
        <v>5681</v>
      </c>
      <c r="B16" s="132" t="s">
        <v>318</v>
      </c>
      <c r="C16" s="67" t="s">
        <v>1114</v>
      </c>
      <c r="D16" s="68">
        <v>41857</v>
      </c>
      <c r="E16" s="68">
        <v>41864</v>
      </c>
      <c r="F16" s="69"/>
      <c r="G16" s="67" t="s">
        <v>1269</v>
      </c>
      <c r="H16" s="39" t="s">
        <v>12</v>
      </c>
      <c r="I16" s="67" t="s">
        <v>120</v>
      </c>
      <c r="J16" s="70"/>
      <c r="K16" s="70"/>
      <c r="L16" s="95">
        <v>2</v>
      </c>
      <c r="M16" s="67"/>
    </row>
    <row r="17" spans="1:13" ht="30" customHeight="1" x14ac:dyDescent="0.25">
      <c r="A17" s="145">
        <v>5682</v>
      </c>
      <c r="B17" s="116" t="s">
        <v>298</v>
      </c>
      <c r="C17" s="3" t="s">
        <v>1114</v>
      </c>
      <c r="D17" s="4">
        <v>41858</v>
      </c>
      <c r="E17" s="68">
        <v>41865</v>
      </c>
      <c r="F17" s="5"/>
      <c r="G17" s="3" t="s">
        <v>1270</v>
      </c>
      <c r="H17" s="39" t="s">
        <v>12</v>
      </c>
      <c r="I17" s="3" t="s">
        <v>120</v>
      </c>
      <c r="J17" s="6"/>
      <c r="K17" s="6"/>
      <c r="L17" s="93">
        <v>2</v>
      </c>
      <c r="M17" s="3"/>
    </row>
    <row r="18" spans="1:13" ht="30" customHeight="1" x14ac:dyDescent="0.25">
      <c r="A18" s="233">
        <v>5683</v>
      </c>
      <c r="B18" s="117" t="s">
        <v>1271</v>
      </c>
      <c r="C18" s="39" t="s">
        <v>1272</v>
      </c>
      <c r="D18" s="4">
        <v>41858</v>
      </c>
      <c r="E18" s="68">
        <v>41865</v>
      </c>
      <c r="F18" s="41"/>
      <c r="G18" s="39" t="s">
        <v>1273</v>
      </c>
      <c r="H18" s="39" t="s">
        <v>927</v>
      </c>
      <c r="I18" s="39" t="s">
        <v>117</v>
      </c>
      <c r="J18" s="42"/>
      <c r="K18" s="42"/>
      <c r="L18" s="94">
        <v>2</v>
      </c>
      <c r="M18" s="94"/>
    </row>
    <row r="19" spans="1:13" ht="30" customHeight="1" x14ac:dyDescent="0.25">
      <c r="A19" s="145">
        <v>5684</v>
      </c>
      <c r="B19" s="116" t="s">
        <v>151</v>
      </c>
      <c r="C19" s="3" t="s">
        <v>1235</v>
      </c>
      <c r="D19" s="4">
        <v>41858</v>
      </c>
      <c r="E19" s="68">
        <v>41865</v>
      </c>
      <c r="F19" s="5"/>
      <c r="G19" s="3" t="s">
        <v>1274</v>
      </c>
      <c r="H19" s="39" t="s">
        <v>9</v>
      </c>
      <c r="I19" s="3" t="s">
        <v>120</v>
      </c>
      <c r="J19" s="6"/>
      <c r="K19" s="6"/>
      <c r="L19" s="93">
        <v>1.75</v>
      </c>
      <c r="M19" s="93"/>
    </row>
    <row r="20" spans="1:13" ht="30" customHeight="1" x14ac:dyDescent="0.25">
      <c r="A20" s="233">
        <v>5685</v>
      </c>
      <c r="B20" s="117" t="s">
        <v>1275</v>
      </c>
      <c r="C20" s="39" t="s">
        <v>1287</v>
      </c>
      <c r="D20" s="4">
        <v>41857</v>
      </c>
      <c r="E20" s="68">
        <v>41864</v>
      </c>
      <c r="F20" s="41"/>
      <c r="G20" s="39" t="s">
        <v>1276</v>
      </c>
      <c r="H20" s="39" t="s">
        <v>9</v>
      </c>
      <c r="I20" s="39" t="s">
        <v>117</v>
      </c>
      <c r="J20" s="42"/>
      <c r="K20" s="42"/>
      <c r="L20" s="94">
        <v>1.5</v>
      </c>
      <c r="M20" s="94"/>
    </row>
    <row r="21" spans="1:13" ht="30" customHeight="1" x14ac:dyDescent="0.25">
      <c r="A21" s="234">
        <v>5686</v>
      </c>
      <c r="B21" s="116" t="s">
        <v>1277</v>
      </c>
      <c r="C21" s="3"/>
      <c r="D21" s="4">
        <v>41858</v>
      </c>
      <c r="E21" s="68">
        <v>41897</v>
      </c>
      <c r="F21" s="5">
        <v>41887</v>
      </c>
      <c r="G21" s="3" t="s">
        <v>1278</v>
      </c>
      <c r="H21" s="39" t="s">
        <v>101</v>
      </c>
      <c r="I21" s="3" t="s">
        <v>118</v>
      </c>
      <c r="J21" s="6">
        <v>4.5</v>
      </c>
      <c r="K21" s="6" t="s">
        <v>212</v>
      </c>
      <c r="L21" s="93">
        <v>3</v>
      </c>
      <c r="M21" s="93">
        <v>2</v>
      </c>
    </row>
    <row r="22" spans="1:13" ht="30" customHeight="1" x14ac:dyDescent="0.25">
      <c r="A22" s="114">
        <v>5687</v>
      </c>
      <c r="B22" s="116" t="s">
        <v>1279</v>
      </c>
      <c r="C22" s="3"/>
      <c r="D22" s="4">
        <v>41859</v>
      </c>
      <c r="E22" s="68">
        <v>41897</v>
      </c>
      <c r="F22" s="5">
        <v>41887</v>
      </c>
      <c r="G22" s="3" t="s">
        <v>1312</v>
      </c>
      <c r="H22" s="39" t="s">
        <v>9</v>
      </c>
      <c r="I22" s="3" t="s">
        <v>116</v>
      </c>
      <c r="J22" s="6">
        <v>142.5</v>
      </c>
      <c r="K22" s="6" t="s">
        <v>211</v>
      </c>
      <c r="L22" s="93">
        <v>20</v>
      </c>
      <c r="M22" s="93"/>
    </row>
    <row r="23" spans="1:13" ht="30" customHeight="1" x14ac:dyDescent="0.25">
      <c r="A23" s="263">
        <v>5688</v>
      </c>
      <c r="B23" s="116" t="s">
        <v>1123</v>
      </c>
      <c r="C23" s="3"/>
      <c r="D23" s="4">
        <v>41859</v>
      </c>
      <c r="E23" s="4">
        <v>41871</v>
      </c>
      <c r="F23" s="5"/>
      <c r="G23" s="3" t="s">
        <v>1291</v>
      </c>
      <c r="H23" s="39" t="s">
        <v>99</v>
      </c>
      <c r="I23" s="3" t="s">
        <v>119</v>
      </c>
      <c r="J23" s="6"/>
      <c r="K23" s="6"/>
      <c r="L23" s="93">
        <v>2</v>
      </c>
      <c r="M23" s="93"/>
    </row>
    <row r="24" spans="1:13" ht="30" customHeight="1" x14ac:dyDescent="0.25">
      <c r="A24" s="233">
        <v>5689</v>
      </c>
      <c r="B24" s="116" t="s">
        <v>352</v>
      </c>
      <c r="C24" s="3" t="s">
        <v>1280</v>
      </c>
      <c r="D24" s="4">
        <v>41862</v>
      </c>
      <c r="E24" s="68">
        <v>41869</v>
      </c>
      <c r="F24" s="5"/>
      <c r="G24" s="3" t="s">
        <v>1283</v>
      </c>
      <c r="H24" s="39" t="s">
        <v>927</v>
      </c>
      <c r="I24" s="3" t="s">
        <v>117</v>
      </c>
      <c r="J24" s="6"/>
      <c r="K24" s="6"/>
      <c r="L24" s="93">
        <v>1.5</v>
      </c>
      <c r="M24" s="93"/>
    </row>
    <row r="25" spans="1:13" ht="30" customHeight="1" x14ac:dyDescent="0.25">
      <c r="A25" s="114">
        <v>5690</v>
      </c>
      <c r="B25" s="120" t="s">
        <v>1281</v>
      </c>
      <c r="C25" s="58"/>
      <c r="D25" s="59">
        <v>41862</v>
      </c>
      <c r="E25" s="4">
        <v>41869</v>
      </c>
      <c r="F25" s="60"/>
      <c r="G25" s="58" t="s">
        <v>1310</v>
      </c>
      <c r="H25" s="58" t="s">
        <v>113</v>
      </c>
      <c r="I25" s="58" t="s">
        <v>116</v>
      </c>
      <c r="J25" s="61">
        <v>0</v>
      </c>
      <c r="K25" s="61"/>
      <c r="L25" s="96">
        <v>2</v>
      </c>
      <c r="M25" s="96"/>
    </row>
    <row r="26" spans="1:13" ht="30" customHeight="1" x14ac:dyDescent="0.25">
      <c r="A26" s="233">
        <v>5691</v>
      </c>
      <c r="B26" s="204" t="s">
        <v>1282</v>
      </c>
      <c r="C26" s="205" t="s">
        <v>1285</v>
      </c>
      <c r="D26" s="206">
        <v>41862</v>
      </c>
      <c r="E26" s="206">
        <v>41869</v>
      </c>
      <c r="F26" s="207"/>
      <c r="G26" s="205" t="s">
        <v>1284</v>
      </c>
      <c r="H26" s="205" t="s">
        <v>8</v>
      </c>
      <c r="I26" s="205" t="s">
        <v>120</v>
      </c>
      <c r="J26" s="208"/>
      <c r="K26" s="208"/>
      <c r="L26" s="209">
        <v>1.5</v>
      </c>
      <c r="M26" s="209"/>
    </row>
    <row r="27" spans="1:13" ht="30" customHeight="1" x14ac:dyDescent="0.25">
      <c r="A27" s="114">
        <v>5692</v>
      </c>
      <c r="B27" s="204" t="s">
        <v>1182</v>
      </c>
      <c r="C27" s="205"/>
      <c r="D27" s="206">
        <v>41863</v>
      </c>
      <c r="E27" s="206">
        <v>41900</v>
      </c>
      <c r="F27" s="207">
        <v>41890</v>
      </c>
      <c r="G27" s="205" t="s">
        <v>1306</v>
      </c>
      <c r="H27" s="205" t="s">
        <v>98</v>
      </c>
      <c r="I27" s="205" t="s">
        <v>118</v>
      </c>
      <c r="J27" s="208">
        <v>3.4</v>
      </c>
      <c r="K27" s="208" t="s">
        <v>211</v>
      </c>
      <c r="L27" s="209">
        <v>4</v>
      </c>
      <c r="M27" s="209">
        <v>2</v>
      </c>
    </row>
    <row r="28" spans="1:13" ht="30" customHeight="1" x14ac:dyDescent="0.25">
      <c r="A28" s="145">
        <v>5693</v>
      </c>
      <c r="B28" s="204" t="s">
        <v>786</v>
      </c>
      <c r="C28" s="205"/>
      <c r="D28" s="206">
        <v>41863</v>
      </c>
      <c r="E28" s="206">
        <v>41870</v>
      </c>
      <c r="F28" s="207"/>
      <c r="G28" s="205" t="s">
        <v>1307</v>
      </c>
      <c r="H28" s="205" t="s">
        <v>9</v>
      </c>
      <c r="I28" s="205" t="s">
        <v>117</v>
      </c>
      <c r="J28" s="208"/>
      <c r="K28" s="208"/>
      <c r="L28" s="209">
        <v>2</v>
      </c>
      <c r="M28" s="209"/>
    </row>
    <row r="29" spans="1:13" ht="30" customHeight="1" x14ac:dyDescent="0.25">
      <c r="A29" s="114">
        <v>5694</v>
      </c>
      <c r="B29" s="204" t="s">
        <v>1288</v>
      </c>
      <c r="C29" s="205"/>
      <c r="D29" s="206">
        <v>41864</v>
      </c>
      <c r="E29" s="206">
        <v>41871</v>
      </c>
      <c r="F29" s="207"/>
      <c r="G29" s="205" t="s">
        <v>1308</v>
      </c>
      <c r="H29" s="205" t="s">
        <v>12</v>
      </c>
      <c r="I29" s="205" t="s">
        <v>117</v>
      </c>
      <c r="J29" s="208"/>
      <c r="K29" s="208"/>
      <c r="L29" s="209">
        <v>1.25</v>
      </c>
      <c r="M29" s="209">
        <v>0.25</v>
      </c>
    </row>
    <row r="30" spans="1:13" ht="30" customHeight="1" x14ac:dyDescent="0.25">
      <c r="A30" s="378">
        <v>5695</v>
      </c>
      <c r="B30" s="204" t="s">
        <v>1176</v>
      </c>
      <c r="C30" s="205"/>
      <c r="D30" s="206">
        <v>41864</v>
      </c>
      <c r="E30" s="206">
        <v>41901</v>
      </c>
      <c r="F30" s="207">
        <v>41891</v>
      </c>
      <c r="G30" s="205" t="s">
        <v>1311</v>
      </c>
      <c r="H30" s="205" t="s">
        <v>9</v>
      </c>
      <c r="I30" s="205" t="s">
        <v>116</v>
      </c>
      <c r="J30" s="208">
        <v>10.039999999999999</v>
      </c>
      <c r="K30" s="208" t="s">
        <v>211</v>
      </c>
      <c r="L30" s="209">
        <v>4</v>
      </c>
      <c r="M30" s="209"/>
    </row>
    <row r="31" spans="1:13" ht="30" customHeight="1" x14ac:dyDescent="0.25">
      <c r="A31" s="114">
        <v>5696</v>
      </c>
      <c r="B31" s="204" t="s">
        <v>1289</v>
      </c>
      <c r="C31" s="205"/>
      <c r="D31" s="206">
        <v>41864</v>
      </c>
      <c r="E31" s="206">
        <v>41871</v>
      </c>
      <c r="F31" s="207"/>
      <c r="G31" s="205" t="s">
        <v>1309</v>
      </c>
      <c r="H31" s="205" t="s">
        <v>110</v>
      </c>
      <c r="I31" s="205" t="s">
        <v>120</v>
      </c>
      <c r="J31" s="208"/>
      <c r="K31" s="208"/>
      <c r="L31" s="209">
        <v>2</v>
      </c>
      <c r="M31" s="209"/>
    </row>
    <row r="32" spans="1:13" ht="30" customHeight="1" x14ac:dyDescent="0.25">
      <c r="A32" s="235">
        <v>5697</v>
      </c>
      <c r="B32" s="204" t="s">
        <v>1292</v>
      </c>
      <c r="C32" s="205"/>
      <c r="D32" s="206">
        <v>41864</v>
      </c>
      <c r="E32" s="206">
        <v>41901</v>
      </c>
      <c r="F32" s="207">
        <v>41891</v>
      </c>
      <c r="G32" s="205" t="s">
        <v>1293</v>
      </c>
      <c r="H32" s="205" t="s">
        <v>97</v>
      </c>
      <c r="I32" s="205" t="s">
        <v>116</v>
      </c>
      <c r="J32" s="208">
        <v>0</v>
      </c>
      <c r="K32" s="208"/>
      <c r="L32" s="209">
        <v>6</v>
      </c>
      <c r="M32" s="209"/>
    </row>
    <row r="33" spans="1:13" ht="30" customHeight="1" x14ac:dyDescent="0.25">
      <c r="A33" s="235">
        <v>5698</v>
      </c>
      <c r="B33" s="204" t="s">
        <v>1008</v>
      </c>
      <c r="C33" s="205"/>
      <c r="D33" s="206">
        <v>41865</v>
      </c>
      <c r="E33" s="206">
        <v>41872</v>
      </c>
      <c r="F33" s="207"/>
      <c r="G33" s="205" t="s">
        <v>1294</v>
      </c>
      <c r="H33" s="205" t="s">
        <v>9</v>
      </c>
      <c r="I33" s="205" t="s">
        <v>117</v>
      </c>
      <c r="J33" s="208"/>
      <c r="K33" s="208"/>
      <c r="L33" s="209">
        <v>2.25</v>
      </c>
      <c r="M33" s="209"/>
    </row>
    <row r="34" spans="1:13" ht="30" customHeight="1" x14ac:dyDescent="0.25">
      <c r="A34" s="235">
        <v>5699</v>
      </c>
      <c r="B34" s="204" t="s">
        <v>1198</v>
      </c>
      <c r="C34" s="205"/>
      <c r="D34" s="206">
        <v>41866</v>
      </c>
      <c r="E34" s="206">
        <v>41873</v>
      </c>
      <c r="F34" s="207"/>
      <c r="G34" s="205" t="s">
        <v>1295</v>
      </c>
      <c r="H34" s="205" t="s">
        <v>9</v>
      </c>
      <c r="I34" s="205" t="s">
        <v>116</v>
      </c>
      <c r="J34" s="208">
        <v>2.74</v>
      </c>
      <c r="K34" s="208" t="s">
        <v>211</v>
      </c>
      <c r="L34" s="209">
        <v>3</v>
      </c>
      <c r="M34" s="209"/>
    </row>
    <row r="35" spans="1:13" ht="30" customHeight="1" x14ac:dyDescent="0.25">
      <c r="A35" s="235">
        <v>5700</v>
      </c>
      <c r="B35" s="204" t="s">
        <v>1296</v>
      </c>
      <c r="C35" s="205" t="s">
        <v>844</v>
      </c>
      <c r="D35" s="206">
        <v>41866</v>
      </c>
      <c r="E35" s="206">
        <v>41873</v>
      </c>
      <c r="F35" s="207"/>
      <c r="G35" s="205" t="s">
        <v>1305</v>
      </c>
      <c r="H35" s="205" t="s">
        <v>9</v>
      </c>
      <c r="I35" s="205" t="s">
        <v>120</v>
      </c>
      <c r="J35" s="208"/>
      <c r="K35" s="208"/>
      <c r="L35" s="209">
        <v>3</v>
      </c>
      <c r="M35" s="209"/>
    </row>
    <row r="36" spans="1:13" ht="30" customHeight="1" x14ac:dyDescent="0.25">
      <c r="A36" s="235">
        <v>5701</v>
      </c>
      <c r="B36" s="204" t="s">
        <v>151</v>
      </c>
      <c r="C36" s="205" t="s">
        <v>1235</v>
      </c>
      <c r="D36" s="206">
        <v>41865</v>
      </c>
      <c r="E36" s="206">
        <v>41872</v>
      </c>
      <c r="F36" s="207"/>
      <c r="G36" s="205" t="s">
        <v>1304</v>
      </c>
      <c r="H36" s="205" t="s">
        <v>9</v>
      </c>
      <c r="I36" s="205" t="s">
        <v>119</v>
      </c>
      <c r="J36" s="208"/>
      <c r="K36" s="208"/>
      <c r="L36" s="209">
        <v>1.5</v>
      </c>
      <c r="M36" s="209"/>
    </row>
    <row r="37" spans="1:13" ht="30" customHeight="1" x14ac:dyDescent="0.25">
      <c r="A37" s="235">
        <v>5702</v>
      </c>
      <c r="B37" s="204" t="s">
        <v>1297</v>
      </c>
      <c r="C37" s="205"/>
      <c r="D37" s="206">
        <v>41869</v>
      </c>
      <c r="E37" s="206">
        <v>41906</v>
      </c>
      <c r="F37" s="207">
        <v>41894</v>
      </c>
      <c r="G37" s="205" t="s">
        <v>1303</v>
      </c>
      <c r="H37" s="205" t="s">
        <v>115</v>
      </c>
      <c r="I37" s="205" t="s">
        <v>116</v>
      </c>
      <c r="J37" s="208">
        <v>11.97</v>
      </c>
      <c r="K37" s="208" t="s">
        <v>211</v>
      </c>
      <c r="L37" s="209">
        <v>5</v>
      </c>
      <c r="M37" s="209"/>
    </row>
    <row r="38" spans="1:13" ht="30" customHeight="1" x14ac:dyDescent="0.25">
      <c r="A38" s="235">
        <v>5703</v>
      </c>
      <c r="B38" s="204" t="s">
        <v>1298</v>
      </c>
      <c r="C38" s="205"/>
      <c r="D38" s="206">
        <v>41866</v>
      </c>
      <c r="E38" s="206">
        <v>41873</v>
      </c>
      <c r="F38" s="207"/>
      <c r="G38" s="205" t="s">
        <v>1302</v>
      </c>
      <c r="H38" s="205" t="s">
        <v>9</v>
      </c>
      <c r="I38" s="205" t="s">
        <v>116</v>
      </c>
      <c r="J38" s="208">
        <v>5.24</v>
      </c>
      <c r="K38" s="208" t="s">
        <v>211</v>
      </c>
      <c r="L38" s="209">
        <v>3</v>
      </c>
      <c r="M38" s="209"/>
    </row>
    <row r="39" spans="1:13" ht="30" customHeight="1" x14ac:dyDescent="0.25">
      <c r="A39" s="235">
        <v>5704</v>
      </c>
      <c r="B39" s="204" t="s">
        <v>1299</v>
      </c>
      <c r="C39" s="205" t="s">
        <v>1301</v>
      </c>
      <c r="D39" s="206">
        <v>41869</v>
      </c>
      <c r="E39" s="206">
        <v>41906</v>
      </c>
      <c r="F39" s="207">
        <v>41894</v>
      </c>
      <c r="G39" s="205" t="s">
        <v>1300</v>
      </c>
      <c r="H39" s="205" t="s">
        <v>10</v>
      </c>
      <c r="I39" s="205" t="s">
        <v>117</v>
      </c>
      <c r="J39" s="208"/>
      <c r="K39" s="208"/>
      <c r="L39" s="209">
        <v>4</v>
      </c>
      <c r="M39" s="209"/>
    </row>
    <row r="40" spans="1:13" ht="30" customHeight="1" x14ac:dyDescent="0.25">
      <c r="A40" s="235">
        <v>5705</v>
      </c>
      <c r="B40" s="204" t="s">
        <v>1313</v>
      </c>
      <c r="C40" s="205" t="s">
        <v>1314</v>
      </c>
      <c r="D40" s="206">
        <v>41872</v>
      </c>
      <c r="E40" s="206">
        <v>41879</v>
      </c>
      <c r="F40" s="207"/>
      <c r="G40" s="205" t="s">
        <v>1315</v>
      </c>
      <c r="H40" s="205" t="s">
        <v>927</v>
      </c>
      <c r="I40" s="205" t="s">
        <v>117</v>
      </c>
      <c r="J40" s="208"/>
      <c r="K40" s="208"/>
      <c r="L40" s="209">
        <v>1.75</v>
      </c>
      <c r="M40" s="209"/>
    </row>
    <row r="41" spans="1:13" ht="30" customHeight="1" x14ac:dyDescent="0.25">
      <c r="A41" s="235">
        <v>5706</v>
      </c>
      <c r="B41" s="204" t="s">
        <v>1317</v>
      </c>
      <c r="C41" s="205" t="s">
        <v>1318</v>
      </c>
      <c r="D41" s="206">
        <v>41872</v>
      </c>
      <c r="E41" s="206">
        <v>41879</v>
      </c>
      <c r="F41" s="207"/>
      <c r="G41" s="205" t="s">
        <v>1319</v>
      </c>
      <c r="H41" s="205" t="s">
        <v>99</v>
      </c>
      <c r="I41" s="205" t="s">
        <v>120</v>
      </c>
      <c r="J41" s="208"/>
      <c r="K41" s="208"/>
      <c r="L41" s="209">
        <v>2</v>
      </c>
      <c r="M41" s="209"/>
    </row>
    <row r="42" spans="1:13" ht="30" customHeight="1" x14ac:dyDescent="0.25">
      <c r="A42" s="235">
        <v>5707</v>
      </c>
      <c r="B42" s="204" t="s">
        <v>1275</v>
      </c>
      <c r="C42" s="205" t="s">
        <v>1287</v>
      </c>
      <c r="D42" s="206">
        <v>41872</v>
      </c>
      <c r="E42" s="206">
        <v>41879</v>
      </c>
      <c r="F42" s="207"/>
      <c r="G42" s="205" t="s">
        <v>1320</v>
      </c>
      <c r="H42" s="205" t="s">
        <v>9</v>
      </c>
      <c r="I42" s="205" t="s">
        <v>117</v>
      </c>
      <c r="J42" s="208"/>
      <c r="K42" s="208"/>
      <c r="L42" s="209">
        <v>1.5</v>
      </c>
      <c r="M42" s="209"/>
    </row>
    <row r="43" spans="1:13" ht="30" customHeight="1" x14ac:dyDescent="0.25">
      <c r="A43" s="235">
        <v>5708</v>
      </c>
      <c r="B43" s="204" t="s">
        <v>1321</v>
      </c>
      <c r="C43" s="205" t="s">
        <v>1322</v>
      </c>
      <c r="D43" s="206">
        <v>41873</v>
      </c>
      <c r="E43" s="206">
        <v>41880</v>
      </c>
      <c r="F43" s="207"/>
      <c r="G43" s="205" t="s">
        <v>1372</v>
      </c>
      <c r="H43" s="205" t="s">
        <v>113</v>
      </c>
      <c r="I43" s="205" t="s">
        <v>117</v>
      </c>
      <c r="J43" s="208"/>
      <c r="K43" s="208"/>
      <c r="L43" s="209">
        <v>2</v>
      </c>
      <c r="M43" s="209"/>
    </row>
    <row r="44" spans="1:13" ht="30" customHeight="1" x14ac:dyDescent="0.25">
      <c r="A44" s="235">
        <v>5709</v>
      </c>
      <c r="B44" s="204" t="s">
        <v>151</v>
      </c>
      <c r="C44" s="205" t="s">
        <v>1235</v>
      </c>
      <c r="D44" s="206">
        <v>41873</v>
      </c>
      <c r="E44" s="206">
        <v>41880</v>
      </c>
      <c r="F44" s="207"/>
      <c r="G44" s="266" t="s">
        <v>1324</v>
      </c>
      <c r="H44" s="205" t="s">
        <v>99</v>
      </c>
      <c r="I44" s="205" t="s">
        <v>117</v>
      </c>
      <c r="J44" s="208"/>
      <c r="K44" s="208"/>
      <c r="L44" s="209">
        <v>1.25</v>
      </c>
      <c r="M44" s="209"/>
    </row>
    <row r="45" spans="1:13" ht="30" customHeight="1" x14ac:dyDescent="0.25">
      <c r="A45" s="235">
        <v>5710</v>
      </c>
      <c r="B45" s="204" t="s">
        <v>151</v>
      </c>
      <c r="C45" s="205" t="s">
        <v>1235</v>
      </c>
      <c r="D45" s="206">
        <v>41873</v>
      </c>
      <c r="E45" s="206">
        <v>41880</v>
      </c>
      <c r="F45" s="207"/>
      <c r="G45" s="205" t="s">
        <v>1323</v>
      </c>
      <c r="H45" s="205" t="s">
        <v>100</v>
      </c>
      <c r="I45" s="205" t="s">
        <v>120</v>
      </c>
      <c r="J45" s="208"/>
      <c r="K45" s="208"/>
      <c r="L45" s="209">
        <v>2.5</v>
      </c>
      <c r="M45" s="209"/>
    </row>
    <row r="46" spans="1:13" ht="30" customHeight="1" x14ac:dyDescent="0.25">
      <c r="A46" s="235">
        <v>5711</v>
      </c>
      <c r="B46" s="204" t="s">
        <v>1325</v>
      </c>
      <c r="C46" s="205" t="s">
        <v>1333</v>
      </c>
      <c r="D46" s="206">
        <v>41876</v>
      </c>
      <c r="E46" s="206">
        <v>41914</v>
      </c>
      <c r="F46" s="207">
        <v>41904</v>
      </c>
      <c r="G46" s="205" t="s">
        <v>1339</v>
      </c>
      <c r="H46" s="205" t="s">
        <v>13</v>
      </c>
      <c r="I46" s="205" t="s">
        <v>116</v>
      </c>
      <c r="J46" s="208">
        <v>14.4</v>
      </c>
      <c r="K46" s="208" t="s">
        <v>212</v>
      </c>
      <c r="L46" s="209">
        <v>8.5</v>
      </c>
      <c r="M46" s="209"/>
    </row>
    <row r="47" spans="1:13" ht="30" customHeight="1" x14ac:dyDescent="0.25">
      <c r="A47" s="235">
        <v>5712</v>
      </c>
      <c r="B47" s="204" t="s">
        <v>1326</v>
      </c>
      <c r="C47" s="205"/>
      <c r="D47" s="206">
        <v>41876</v>
      </c>
      <c r="E47" s="206">
        <v>41884</v>
      </c>
      <c r="F47" s="207"/>
      <c r="G47" s="205" t="s">
        <v>1338</v>
      </c>
      <c r="H47" s="205" t="s">
        <v>108</v>
      </c>
      <c r="I47" s="205" t="s">
        <v>116</v>
      </c>
      <c r="J47" s="208">
        <v>9.7200000000000006</v>
      </c>
      <c r="K47" s="208" t="s">
        <v>211</v>
      </c>
      <c r="L47" s="209">
        <v>1.75</v>
      </c>
      <c r="M47" s="209"/>
    </row>
    <row r="48" spans="1:13" ht="30" customHeight="1" x14ac:dyDescent="0.25">
      <c r="A48" s="235">
        <v>5713</v>
      </c>
      <c r="B48" s="204" t="s">
        <v>1327</v>
      </c>
      <c r="C48" s="205"/>
      <c r="D48" s="206">
        <v>41876</v>
      </c>
      <c r="E48" s="206">
        <v>41914</v>
      </c>
      <c r="F48" s="207">
        <v>41904</v>
      </c>
      <c r="G48" s="205" t="s">
        <v>1332</v>
      </c>
      <c r="H48" s="205" t="s">
        <v>11</v>
      </c>
      <c r="I48" s="205" t="s">
        <v>120</v>
      </c>
      <c r="J48" s="208"/>
      <c r="K48" s="208"/>
      <c r="L48" s="209">
        <v>6</v>
      </c>
      <c r="M48" s="209"/>
    </row>
    <row r="49" spans="1:13" ht="30" customHeight="1" x14ac:dyDescent="0.25">
      <c r="A49" s="377">
        <v>5714</v>
      </c>
      <c r="B49" s="204" t="s">
        <v>1328</v>
      </c>
      <c r="C49" s="205"/>
      <c r="D49" s="206">
        <v>41876</v>
      </c>
      <c r="E49" s="206">
        <v>41929</v>
      </c>
      <c r="F49" s="207">
        <v>41904</v>
      </c>
      <c r="G49" s="205" t="s">
        <v>1331</v>
      </c>
      <c r="H49" s="205" t="s">
        <v>46</v>
      </c>
      <c r="I49" s="205" t="s">
        <v>118</v>
      </c>
      <c r="J49" s="208">
        <v>69.7</v>
      </c>
      <c r="K49" s="208" t="s">
        <v>212</v>
      </c>
      <c r="L49" s="209">
        <v>37</v>
      </c>
      <c r="M49" s="209"/>
    </row>
    <row r="50" spans="1:13" ht="30" customHeight="1" x14ac:dyDescent="0.25">
      <c r="A50" s="235">
        <v>5715</v>
      </c>
      <c r="B50" s="204" t="s">
        <v>1329</v>
      </c>
      <c r="C50" s="205" t="s">
        <v>1337</v>
      </c>
      <c r="D50" s="206">
        <v>41876</v>
      </c>
      <c r="E50" s="206">
        <v>41914</v>
      </c>
      <c r="F50" s="207">
        <v>41904</v>
      </c>
      <c r="G50" s="205" t="s">
        <v>1336</v>
      </c>
      <c r="H50" s="205" t="s">
        <v>9</v>
      </c>
      <c r="I50" s="205" t="s">
        <v>116</v>
      </c>
      <c r="J50" s="208">
        <v>10.95</v>
      </c>
      <c r="K50" s="208" t="s">
        <v>212</v>
      </c>
      <c r="L50" s="209">
        <v>2.25</v>
      </c>
      <c r="M50" s="209"/>
    </row>
    <row r="51" spans="1:13" ht="30" customHeight="1" x14ac:dyDescent="0.25">
      <c r="A51" s="235">
        <v>5716</v>
      </c>
      <c r="B51" s="116" t="s">
        <v>473</v>
      </c>
      <c r="C51" s="3" t="s">
        <v>1335</v>
      </c>
      <c r="D51" s="4">
        <v>41876</v>
      </c>
      <c r="E51" s="4">
        <v>41884</v>
      </c>
      <c r="F51" s="5"/>
      <c r="G51" s="3" t="s">
        <v>1334</v>
      </c>
      <c r="H51" s="39" t="s">
        <v>113</v>
      </c>
      <c r="I51" s="3" t="s">
        <v>116</v>
      </c>
      <c r="J51" s="6">
        <v>10.220000000000001</v>
      </c>
      <c r="K51" s="6" t="s">
        <v>211</v>
      </c>
      <c r="L51" s="93">
        <v>1.5</v>
      </c>
      <c r="M51" s="93"/>
    </row>
    <row r="52" spans="1:13" ht="30" customHeight="1" x14ac:dyDescent="0.25">
      <c r="A52" s="235">
        <v>5717</v>
      </c>
      <c r="B52" s="116" t="s">
        <v>1340</v>
      </c>
      <c r="C52" s="3" t="s">
        <v>1341</v>
      </c>
      <c r="D52" s="4">
        <v>41877</v>
      </c>
      <c r="E52" s="4">
        <v>41885</v>
      </c>
      <c r="F52" s="5"/>
      <c r="G52" s="3" t="s">
        <v>1348</v>
      </c>
      <c r="H52" s="39" t="s">
        <v>13</v>
      </c>
      <c r="I52" s="3" t="s">
        <v>117</v>
      </c>
      <c r="J52" s="6"/>
      <c r="K52" s="6"/>
      <c r="L52" s="93">
        <v>2.25</v>
      </c>
      <c r="M52" s="93"/>
    </row>
    <row r="53" spans="1:13" ht="30" customHeight="1" x14ac:dyDescent="0.25">
      <c r="A53" s="235">
        <v>5718</v>
      </c>
      <c r="B53" s="116" t="s">
        <v>1342</v>
      </c>
      <c r="C53" s="3" t="s">
        <v>1343</v>
      </c>
      <c r="D53" s="4">
        <v>41877</v>
      </c>
      <c r="E53" s="4">
        <v>41885</v>
      </c>
      <c r="F53" s="5"/>
      <c r="G53" s="3" t="s">
        <v>1349</v>
      </c>
      <c r="H53" s="39" t="s">
        <v>113</v>
      </c>
      <c r="I53" s="3" t="s">
        <v>116</v>
      </c>
      <c r="J53" s="6">
        <v>0</v>
      </c>
      <c r="K53" s="6"/>
      <c r="L53" s="93">
        <v>2</v>
      </c>
      <c r="M53" s="93"/>
    </row>
    <row r="54" spans="1:13" ht="30" customHeight="1" x14ac:dyDescent="0.25">
      <c r="A54" s="235">
        <v>5719</v>
      </c>
      <c r="B54" s="116" t="s">
        <v>1344</v>
      </c>
      <c r="C54" s="3" t="s">
        <v>1345</v>
      </c>
      <c r="D54" s="4">
        <v>41877</v>
      </c>
      <c r="E54" s="4">
        <v>41885</v>
      </c>
      <c r="F54" s="5"/>
      <c r="G54" s="3" t="s">
        <v>1347</v>
      </c>
      <c r="H54" s="39" t="s">
        <v>9</v>
      </c>
      <c r="I54" s="3" t="s">
        <v>116</v>
      </c>
      <c r="J54" s="6">
        <v>3.3</v>
      </c>
      <c r="K54" s="6" t="s">
        <v>211</v>
      </c>
      <c r="L54" s="93">
        <v>3</v>
      </c>
      <c r="M54" s="93"/>
    </row>
    <row r="55" spans="1:13" ht="30" customHeight="1" x14ac:dyDescent="0.25">
      <c r="A55" s="235">
        <v>5720</v>
      </c>
      <c r="B55" s="116" t="s">
        <v>791</v>
      </c>
      <c r="C55" s="3" t="s">
        <v>792</v>
      </c>
      <c r="D55" s="4">
        <v>41877</v>
      </c>
      <c r="E55" s="4">
        <v>41885</v>
      </c>
      <c r="F55" s="5"/>
      <c r="G55" s="3" t="s">
        <v>1346</v>
      </c>
      <c r="H55" s="39" t="s">
        <v>113</v>
      </c>
      <c r="I55" s="3" t="s">
        <v>116</v>
      </c>
      <c r="J55" s="6">
        <v>1.9</v>
      </c>
      <c r="K55" s="6" t="s">
        <v>212</v>
      </c>
      <c r="L55" s="93">
        <v>2</v>
      </c>
      <c r="M55" s="93"/>
    </row>
    <row r="56" spans="1:13" ht="30" customHeight="1" x14ac:dyDescent="0.25">
      <c r="A56" s="235">
        <v>5721</v>
      </c>
      <c r="B56" s="116" t="s">
        <v>1350</v>
      </c>
      <c r="C56" s="3"/>
      <c r="D56" s="4">
        <v>41878</v>
      </c>
      <c r="E56" s="4">
        <v>41886</v>
      </c>
      <c r="F56" s="5"/>
      <c r="G56" s="3" t="s">
        <v>1364</v>
      </c>
      <c r="H56" s="39" t="s">
        <v>927</v>
      </c>
      <c r="I56" s="3" t="s">
        <v>116</v>
      </c>
      <c r="J56" s="6">
        <v>0</v>
      </c>
      <c r="K56" s="6"/>
      <c r="L56" s="93">
        <v>1.5</v>
      </c>
      <c r="M56" s="93"/>
    </row>
    <row r="57" spans="1:13" ht="30" customHeight="1" x14ac:dyDescent="0.25">
      <c r="A57" s="235">
        <v>5722</v>
      </c>
      <c r="B57" s="116" t="s">
        <v>1354</v>
      </c>
      <c r="C57" s="3"/>
      <c r="D57" s="4">
        <v>41878</v>
      </c>
      <c r="E57" s="4">
        <v>41886</v>
      </c>
      <c r="F57" s="5"/>
      <c r="G57" s="266" t="s">
        <v>1365</v>
      </c>
      <c r="H57" s="39" t="s">
        <v>101</v>
      </c>
      <c r="I57" s="3" t="s">
        <v>118</v>
      </c>
      <c r="J57" s="6">
        <v>2.82</v>
      </c>
      <c r="K57" s="6" t="s">
        <v>211</v>
      </c>
      <c r="L57" s="93">
        <v>1.5</v>
      </c>
      <c r="M57" s="93"/>
    </row>
    <row r="58" spans="1:13" ht="30" customHeight="1" x14ac:dyDescent="0.25">
      <c r="A58" s="235">
        <v>5723</v>
      </c>
      <c r="B58" s="116" t="s">
        <v>1355</v>
      </c>
      <c r="C58" s="3"/>
      <c r="D58" s="4">
        <v>41878</v>
      </c>
      <c r="E58" s="4">
        <v>41897</v>
      </c>
      <c r="F58" s="5">
        <v>41908</v>
      </c>
      <c r="G58" s="3" t="s">
        <v>1356</v>
      </c>
      <c r="H58" s="39" t="s">
        <v>96</v>
      </c>
      <c r="I58" s="3" t="s">
        <v>119</v>
      </c>
      <c r="J58" s="6"/>
      <c r="K58" s="6"/>
      <c r="L58" s="93">
        <v>3</v>
      </c>
      <c r="M58" s="93"/>
    </row>
    <row r="59" spans="1:13" ht="30" customHeight="1" x14ac:dyDescent="0.25">
      <c r="A59" s="235">
        <v>5724</v>
      </c>
      <c r="B59" s="116" t="s">
        <v>1355</v>
      </c>
      <c r="C59" s="3"/>
      <c r="D59" s="4">
        <v>41878</v>
      </c>
      <c r="E59" s="4">
        <v>41897</v>
      </c>
      <c r="F59" s="5">
        <v>41908</v>
      </c>
      <c r="G59" s="3" t="s">
        <v>1356</v>
      </c>
      <c r="H59" s="39" t="s">
        <v>97</v>
      </c>
      <c r="I59" s="3" t="s">
        <v>119</v>
      </c>
      <c r="J59" s="6"/>
      <c r="K59" s="6"/>
      <c r="L59" s="93">
        <v>3</v>
      </c>
      <c r="M59" s="93"/>
    </row>
    <row r="60" spans="1:13" ht="30" customHeight="1" x14ac:dyDescent="0.25">
      <c r="A60" s="235">
        <v>5725</v>
      </c>
      <c r="B60" s="116" t="s">
        <v>1355</v>
      </c>
      <c r="C60" s="3"/>
      <c r="D60" s="4">
        <v>41878</v>
      </c>
      <c r="E60" s="4">
        <v>41897</v>
      </c>
      <c r="F60" s="5">
        <v>41908</v>
      </c>
      <c r="G60" s="3" t="s">
        <v>1356</v>
      </c>
      <c r="H60" s="39" t="s">
        <v>8</v>
      </c>
      <c r="I60" s="3" t="s">
        <v>119</v>
      </c>
      <c r="J60" s="6"/>
      <c r="K60" s="6"/>
      <c r="L60" s="93">
        <v>3</v>
      </c>
      <c r="M60" s="93"/>
    </row>
    <row r="61" spans="1:13" ht="30" customHeight="1" x14ac:dyDescent="0.25">
      <c r="A61" s="235">
        <v>5726</v>
      </c>
      <c r="B61" s="116" t="s">
        <v>1355</v>
      </c>
      <c r="C61" s="3"/>
      <c r="D61" s="4">
        <v>41878</v>
      </c>
      <c r="E61" s="4">
        <v>41897</v>
      </c>
      <c r="F61" s="5">
        <v>41908</v>
      </c>
      <c r="G61" s="3" t="s">
        <v>1356</v>
      </c>
      <c r="H61" s="39" t="s">
        <v>99</v>
      </c>
      <c r="I61" s="3" t="s">
        <v>119</v>
      </c>
      <c r="J61" s="6"/>
      <c r="K61" s="6"/>
      <c r="L61" s="93">
        <v>2.5</v>
      </c>
      <c r="M61" s="93"/>
    </row>
    <row r="62" spans="1:13" ht="30" customHeight="1" x14ac:dyDescent="0.25">
      <c r="A62" s="235">
        <v>5727</v>
      </c>
      <c r="B62" s="224" t="s">
        <v>1355</v>
      </c>
      <c r="C62" s="3"/>
      <c r="D62" s="4">
        <v>41878</v>
      </c>
      <c r="E62" s="4">
        <v>41897</v>
      </c>
      <c r="F62" s="5">
        <v>41908</v>
      </c>
      <c r="G62" s="3" t="s">
        <v>1356</v>
      </c>
      <c r="H62" s="39" t="s">
        <v>9</v>
      </c>
      <c r="I62" s="3" t="s">
        <v>119</v>
      </c>
      <c r="J62" s="6"/>
      <c r="K62" s="6"/>
      <c r="L62" s="93">
        <v>7</v>
      </c>
      <c r="M62" s="93"/>
    </row>
    <row r="63" spans="1:13" ht="30" customHeight="1" x14ac:dyDescent="0.25">
      <c r="A63" s="235">
        <v>5728</v>
      </c>
      <c r="B63" s="224" t="s">
        <v>1355</v>
      </c>
      <c r="C63" s="3"/>
      <c r="D63" s="4">
        <v>41878</v>
      </c>
      <c r="E63" s="4">
        <v>41897</v>
      </c>
      <c r="F63" s="5">
        <v>41908</v>
      </c>
      <c r="G63" s="3" t="s">
        <v>1356</v>
      </c>
      <c r="H63" s="39" t="s">
        <v>100</v>
      </c>
      <c r="I63" s="3" t="s">
        <v>119</v>
      </c>
      <c r="J63" s="6"/>
      <c r="K63" s="6"/>
      <c r="L63" s="93">
        <v>3.5</v>
      </c>
      <c r="M63" s="93"/>
    </row>
    <row r="64" spans="1:13" ht="30" customHeight="1" x14ac:dyDescent="0.25">
      <c r="A64" s="235">
        <v>5729</v>
      </c>
      <c r="B64" s="116" t="s">
        <v>1355</v>
      </c>
      <c r="C64" s="3"/>
      <c r="D64" s="4">
        <v>41878</v>
      </c>
      <c r="E64" s="4">
        <v>41897</v>
      </c>
      <c r="F64" s="5">
        <v>41908</v>
      </c>
      <c r="G64" s="3" t="s">
        <v>1356</v>
      </c>
      <c r="H64" s="39" t="s">
        <v>11</v>
      </c>
      <c r="I64" s="3" t="s">
        <v>119</v>
      </c>
      <c r="J64" s="6"/>
      <c r="K64" s="6"/>
      <c r="L64" s="93">
        <v>7</v>
      </c>
      <c r="M64" s="93"/>
    </row>
    <row r="65" spans="1:13" ht="30" customHeight="1" x14ac:dyDescent="0.25">
      <c r="A65" s="235">
        <v>5730</v>
      </c>
      <c r="B65" s="116" t="s">
        <v>1355</v>
      </c>
      <c r="C65" s="4"/>
      <c r="D65" s="4">
        <v>41878</v>
      </c>
      <c r="E65" s="4">
        <v>41897</v>
      </c>
      <c r="F65" s="5">
        <v>41908</v>
      </c>
      <c r="G65" s="3" t="s">
        <v>1356</v>
      </c>
      <c r="H65" s="3" t="s">
        <v>12</v>
      </c>
      <c r="I65" s="6" t="s">
        <v>119</v>
      </c>
      <c r="J65" s="6"/>
      <c r="K65" s="3"/>
      <c r="L65" s="93">
        <v>3</v>
      </c>
      <c r="M65" s="341"/>
    </row>
    <row r="66" spans="1:13" ht="30" customHeight="1" x14ac:dyDescent="0.25">
      <c r="A66" s="235">
        <v>5731</v>
      </c>
      <c r="B66" s="116" t="s">
        <v>1355</v>
      </c>
      <c r="C66" s="4"/>
      <c r="D66" s="4">
        <v>41878</v>
      </c>
      <c r="E66" s="4">
        <v>41897</v>
      </c>
      <c r="F66" s="5">
        <v>41908</v>
      </c>
      <c r="G66" s="3" t="s">
        <v>1356</v>
      </c>
      <c r="H66" s="3" t="s">
        <v>101</v>
      </c>
      <c r="I66" s="6" t="s">
        <v>119</v>
      </c>
      <c r="J66" s="6"/>
      <c r="K66" s="3"/>
      <c r="L66" s="93">
        <v>4.25</v>
      </c>
      <c r="M66" s="341"/>
    </row>
    <row r="67" spans="1:13" ht="30" customHeight="1" x14ac:dyDescent="0.25">
      <c r="A67" s="235">
        <v>5732</v>
      </c>
      <c r="B67" s="116" t="s">
        <v>1357</v>
      </c>
      <c r="C67" s="4" t="s">
        <v>1333</v>
      </c>
      <c r="D67" s="4">
        <v>41878</v>
      </c>
      <c r="E67" s="4">
        <v>41916</v>
      </c>
      <c r="F67" s="5">
        <v>41908</v>
      </c>
      <c r="G67" s="194" t="s">
        <v>1360</v>
      </c>
      <c r="H67" s="3" t="s">
        <v>13</v>
      </c>
      <c r="I67" s="6" t="s">
        <v>118</v>
      </c>
      <c r="J67" s="6">
        <v>0</v>
      </c>
      <c r="K67" s="3"/>
      <c r="L67" s="93">
        <v>19</v>
      </c>
      <c r="M67" s="341"/>
    </row>
    <row r="68" spans="1:13" ht="30" customHeight="1" x14ac:dyDescent="0.25">
      <c r="A68" s="235">
        <v>5733</v>
      </c>
      <c r="B68" s="116" t="s">
        <v>1361</v>
      </c>
      <c r="C68" s="4"/>
      <c r="D68" s="4">
        <v>41880</v>
      </c>
      <c r="E68" s="5">
        <v>41890</v>
      </c>
      <c r="F68" s="4"/>
      <c r="G68" s="39" t="s">
        <v>1366</v>
      </c>
      <c r="H68" s="3" t="s">
        <v>110</v>
      </c>
      <c r="I68" s="6" t="s">
        <v>117</v>
      </c>
      <c r="J68" s="6"/>
      <c r="K68" s="3"/>
      <c r="L68" s="93">
        <v>1.5</v>
      </c>
      <c r="M68" s="341"/>
    </row>
    <row r="69" spans="1:13" ht="30" customHeight="1" x14ac:dyDescent="0.25">
      <c r="A69" s="235">
        <v>5734</v>
      </c>
      <c r="B69" s="116" t="s">
        <v>549</v>
      </c>
      <c r="C69" s="4"/>
      <c r="D69" s="4">
        <v>41880</v>
      </c>
      <c r="E69" s="5">
        <v>41920</v>
      </c>
      <c r="F69" s="4">
        <v>41908</v>
      </c>
      <c r="G69" s="39" t="s">
        <v>1367</v>
      </c>
      <c r="H69" s="3" t="s">
        <v>9</v>
      </c>
      <c r="I69" s="6" t="s">
        <v>116</v>
      </c>
      <c r="J69" s="6">
        <v>5.25</v>
      </c>
      <c r="K69" s="3" t="s">
        <v>211</v>
      </c>
      <c r="L69" s="93">
        <v>3</v>
      </c>
      <c r="M69" s="341"/>
    </row>
    <row r="70" spans="1:13" ht="30" customHeight="1" x14ac:dyDescent="0.25">
      <c r="A70" s="235">
        <v>5735</v>
      </c>
      <c r="B70" s="116" t="s">
        <v>1362</v>
      </c>
      <c r="C70" s="4"/>
      <c r="D70" s="4">
        <v>41880</v>
      </c>
      <c r="E70" s="5">
        <v>41920</v>
      </c>
      <c r="F70" s="4">
        <v>41908</v>
      </c>
      <c r="G70" s="39" t="s">
        <v>1368</v>
      </c>
      <c r="H70" s="3" t="s">
        <v>115</v>
      </c>
      <c r="I70" s="6" t="s">
        <v>118</v>
      </c>
      <c r="J70" s="6">
        <v>17.190000000000001</v>
      </c>
      <c r="K70" s="3" t="s">
        <v>212</v>
      </c>
      <c r="L70" s="93">
        <v>8</v>
      </c>
      <c r="M70" s="341"/>
    </row>
    <row r="71" spans="1:13" ht="30" customHeight="1" x14ac:dyDescent="0.25">
      <c r="A71" s="235">
        <v>5736</v>
      </c>
      <c r="B71" s="116" t="s">
        <v>1317</v>
      </c>
      <c r="C71" s="4"/>
      <c r="D71" s="4">
        <v>41880</v>
      </c>
      <c r="E71" s="5">
        <v>41890</v>
      </c>
      <c r="F71" s="4"/>
      <c r="G71" s="39" t="s">
        <v>1369</v>
      </c>
      <c r="H71" s="3" t="s">
        <v>99</v>
      </c>
      <c r="I71" s="6" t="s">
        <v>116</v>
      </c>
      <c r="J71" s="6">
        <v>7</v>
      </c>
      <c r="K71" s="3" t="s">
        <v>212</v>
      </c>
      <c r="L71" s="93">
        <v>1.25</v>
      </c>
      <c r="M71" s="341"/>
    </row>
    <row r="72" spans="1:13" ht="30" customHeight="1" x14ac:dyDescent="0.25">
      <c r="A72" s="235">
        <v>5737</v>
      </c>
      <c r="B72" s="116" t="s">
        <v>1363</v>
      </c>
      <c r="C72" s="4"/>
      <c r="D72" s="4">
        <v>41880</v>
      </c>
      <c r="E72" s="5">
        <v>41890</v>
      </c>
      <c r="F72" s="4"/>
      <c r="G72" s="39" t="s">
        <v>1370</v>
      </c>
      <c r="H72" s="3" t="s">
        <v>101</v>
      </c>
      <c r="I72" s="6" t="s">
        <v>116</v>
      </c>
      <c r="J72" s="6">
        <v>1.9</v>
      </c>
      <c r="K72" s="3" t="s">
        <v>211</v>
      </c>
      <c r="L72" s="93">
        <v>1.5</v>
      </c>
      <c r="M72" s="341"/>
    </row>
    <row r="73" spans="1:13" ht="30" customHeight="1" x14ac:dyDescent="0.25">
      <c r="A73" s="235">
        <v>5738</v>
      </c>
      <c r="B73" s="116" t="s">
        <v>1401</v>
      </c>
      <c r="C73" s="4"/>
      <c r="D73" s="4">
        <v>41880</v>
      </c>
      <c r="E73" s="5">
        <v>41890</v>
      </c>
      <c r="F73" s="4"/>
      <c r="G73" s="39" t="s">
        <v>1371</v>
      </c>
      <c r="H73" s="3" t="s">
        <v>113</v>
      </c>
      <c r="I73" s="6" t="s">
        <v>118</v>
      </c>
      <c r="J73" s="6">
        <v>3.32</v>
      </c>
      <c r="K73" s="3" t="s">
        <v>212</v>
      </c>
      <c r="L73" s="93">
        <v>5</v>
      </c>
      <c r="M73" s="341"/>
    </row>
    <row r="74" spans="1:13" x14ac:dyDescent="0.25">
      <c r="A74" s="105"/>
      <c r="B74" s="51"/>
      <c r="C74" s="51"/>
      <c r="D74" s="52"/>
      <c r="E74" s="50"/>
      <c r="F74" s="191"/>
      <c r="G74" s="50"/>
      <c r="H74" s="50"/>
      <c r="I74" s="54"/>
      <c r="J74" s="54"/>
      <c r="K74" s="50"/>
      <c r="L74" s="99"/>
      <c r="M74" s="55"/>
    </row>
    <row r="75" spans="1:13" x14ac:dyDescent="0.25">
      <c r="A75" s="20"/>
      <c r="B75" s="37"/>
      <c r="C75" s="37"/>
      <c r="D75" s="38"/>
      <c r="E75" s="21"/>
      <c r="F75" s="56"/>
      <c r="G75" s="21"/>
      <c r="H75" s="21"/>
      <c r="J75" s="22">
        <f>SUM(J3:J73)</f>
        <v>369.15</v>
      </c>
      <c r="K75" s="22"/>
      <c r="L75" s="2">
        <f>SUM(L3:L73)*26</f>
        <v>6948.5</v>
      </c>
      <c r="M75" s="90">
        <f>SUM(M3:M73)*26</f>
        <v>110.5</v>
      </c>
    </row>
    <row r="76" spans="1:13" x14ac:dyDescent="0.25">
      <c r="A76" s="20"/>
      <c r="B76" s="37"/>
      <c r="C76" s="37"/>
      <c r="D76" s="38"/>
      <c r="E76" s="21"/>
      <c r="F76" s="56"/>
      <c r="G76" s="21"/>
      <c r="H76" s="21"/>
      <c r="I76" s="22"/>
      <c r="J76" s="22"/>
      <c r="K76" s="2"/>
      <c r="L76" s="90"/>
      <c r="M76" s="23"/>
    </row>
    <row r="77" spans="1:13" x14ac:dyDescent="0.25">
      <c r="A77" s="20"/>
      <c r="B77" s="37"/>
      <c r="C77" s="37"/>
      <c r="D77" s="38"/>
      <c r="E77" s="21"/>
      <c r="F77" s="56"/>
      <c r="G77" s="21"/>
      <c r="H77" s="21"/>
      <c r="I77" s="22"/>
      <c r="J77" s="22"/>
      <c r="K77" s="1"/>
      <c r="L77" s="90"/>
      <c r="M77" s="23"/>
    </row>
    <row r="78" spans="1:13" ht="30" customHeight="1" x14ac:dyDescent="0.25">
      <c r="A78" s="106" t="s">
        <v>68</v>
      </c>
      <c r="B78" s="37"/>
      <c r="C78" s="37"/>
      <c r="D78" s="38"/>
      <c r="E78" s="21"/>
      <c r="F78" s="56"/>
      <c r="G78" s="21"/>
      <c r="H78" s="21"/>
      <c r="I78" s="22"/>
      <c r="J78" s="22"/>
      <c r="K78" s="1"/>
      <c r="L78" s="90"/>
      <c r="M78" s="23"/>
    </row>
    <row r="79" spans="1:13" ht="30" x14ac:dyDescent="0.25">
      <c r="A79" s="107" t="s">
        <v>876</v>
      </c>
      <c r="B79" s="3" t="s">
        <v>65</v>
      </c>
      <c r="C79" s="376" t="s">
        <v>1290</v>
      </c>
      <c r="D79" s="38"/>
      <c r="E79" s="21"/>
      <c r="F79" s="56"/>
      <c r="G79" s="21"/>
      <c r="H79" s="21"/>
      <c r="I79" s="22"/>
      <c r="J79" s="22"/>
      <c r="K79" s="1"/>
      <c r="L79" s="90"/>
      <c r="M79" s="23"/>
    </row>
    <row r="80" spans="1:13" ht="30" x14ac:dyDescent="0.25">
      <c r="A80" s="108" t="s">
        <v>877</v>
      </c>
      <c r="B80" s="43" t="s">
        <v>878</v>
      </c>
      <c r="C80" s="37"/>
      <c r="D80" s="38"/>
      <c r="E80" s="21"/>
      <c r="F80" s="56"/>
      <c r="G80" s="21"/>
      <c r="H80" s="21"/>
      <c r="I80" s="22"/>
      <c r="J80" s="22"/>
      <c r="K80" s="1"/>
      <c r="L80" s="90"/>
      <c r="M80" s="23"/>
    </row>
    <row r="81" spans="1:13" ht="30" x14ac:dyDescent="0.25">
      <c r="A81" s="217" t="s">
        <v>875</v>
      </c>
      <c r="B81" s="8" t="s">
        <v>66</v>
      </c>
      <c r="C81" s="37"/>
      <c r="D81" s="38"/>
      <c r="E81" s="21"/>
      <c r="F81" s="56"/>
      <c r="G81" s="21"/>
      <c r="H81" s="21"/>
      <c r="I81" s="22"/>
      <c r="J81" s="22"/>
      <c r="K81" s="1"/>
      <c r="L81" s="90"/>
      <c r="M81" s="23"/>
    </row>
    <row r="82" spans="1:13" ht="30" customHeight="1" x14ac:dyDescent="0.25">
      <c r="A82" s="66" t="s">
        <v>589</v>
      </c>
      <c r="B82" s="193" t="s">
        <v>700</v>
      </c>
      <c r="C82" s="292" t="s">
        <v>1237</v>
      </c>
      <c r="D82" s="222"/>
      <c r="E82" s="222"/>
      <c r="F82" s="223"/>
      <c r="G82" s="222"/>
      <c r="H82" s="222"/>
      <c r="I82" s="222"/>
      <c r="J82" s="222"/>
      <c r="K82" s="222"/>
      <c r="L82" s="222"/>
      <c r="M82" s="222"/>
    </row>
  </sheetData>
  <sheetProtection algorithmName="SHA-512" hashValue="mGftp82UiWyj+QTym7UV3zTb6C0ekorBN083S3uqzVF5uywN7Lu/2o3vwgGIWsnv5FTzx9PJBlzp+MplUGvKew==" saltValue="LktzWR5Ayp4gBE4cnRfMfQ==" spinCount="100000" sheet="1" selectLockedCells="1" selectUnlockedCells="1"/>
  <dataValidations count="3">
    <dataValidation type="textLength" allowBlank="1" showInputMessage="1" showErrorMessage="1" error="This cell is limited to 95 characters.  Please revise your entry.  Thank you." sqref="G58:G66 E74 F5:F6 G7:G12 G14:G43 G45:G56 F68:F73">
      <formula1>1</formula1>
      <formula2>95</formula2>
    </dataValidation>
    <dataValidation type="list" allowBlank="1" showInputMessage="1" showErrorMessage="1" sqref="H3:I73 F74:H81 K3:K73">
      <formula1>#REF!</formula1>
    </dataValidation>
    <dataValidation type="list" allowBlank="1" showErrorMessage="1" sqref="I2">
      <formula1>$J$37:$J$88</formula1>
    </dataValidation>
  </dataValidations>
  <hyperlinks>
    <hyperlink ref="A4" r:id="rId1"/>
    <hyperlink ref="A6" r:id="rId2" display="2014\08 August (5668 -\5671 Sherred"/>
    <hyperlink ref="A8" r:id="rId3" display="2014\08 August (5668 -\5673 Achampong"/>
    <hyperlink ref="A9" r:id="rId4" display="2014\08 August (5668 -\5674 Garza"/>
    <hyperlink ref="A12" r:id="rId5" display="2014\08 August (5668 -\5677 Wheeler"/>
    <hyperlink ref="A13" r:id="rId6" display="2014\08 August (5668 -\5678 Miller"/>
    <hyperlink ref="A16" r:id="rId7" display="2014\08 August (5668 -\5681 LaMonda"/>
    <hyperlink ref="A18" r:id="rId8" display="2014\08 August (5668 -\5683 Muller"/>
    <hyperlink ref="A20" r:id="rId9" display="2014\08 August (5668 -\5685 Jonas"/>
    <hyperlink ref="A24" r:id="rId10" display="2014\08 August (5668 -\5689 Gallagher"/>
    <hyperlink ref="A26" r:id="rId11" display="2014"/>
    <hyperlink ref="A21" r:id="rId12" display="2014\08 August (5668 -\5686 McCune"/>
    <hyperlink ref="A32" r:id="rId13" display="2014\08 August (5668 -\5697 Spaid"/>
    <hyperlink ref="A33" r:id="rId14" display="2014\08 August (5668 -\5698 Hopson"/>
    <hyperlink ref="A34" r:id="rId15" display="2014\08 August (5668 -\5699 Heath"/>
    <hyperlink ref="A35" r:id="rId16" display="2014\08 August (5668 -\5700 Krawitz"/>
    <hyperlink ref="A23" r:id="rId17" display="2014\08 August (5668 -\5688 Brennan"/>
    <hyperlink ref="A36" r:id="rId18" display="2014\08 August (5668 -\5701 Franzen"/>
    <hyperlink ref="A37" r:id="rId19" display="2014\08 August (5668 -\5702 Parker"/>
    <hyperlink ref="A38" r:id="rId20" display="2014\08 August (5668 -\5703 McGee"/>
    <hyperlink ref="A39" r:id="rId21" display="2014\08 August (5668 -\5704 Clark\Coordinator"/>
    <hyperlink ref="A40" r:id="rId22" display="2014\08 August (5668 -\5705 Truitt"/>
    <hyperlink ref="A41" r:id="rId23" display="2014\08 August (5668 -\5703 McGee"/>
    <hyperlink ref="A42" r:id="rId24" display="2014\08 August (5668 -\5707 Jonas"/>
    <hyperlink ref="A43" r:id="rId25" display="2014\08 August (5668 -\5708 Will"/>
    <hyperlink ref="A44" r:id="rId26" display="2014\08 August (5668 -57xx)\5709 Franzen"/>
    <hyperlink ref="A45" r:id="rId27" display="2014\08 August (5668 -57xx)\5710 Franzen"/>
    <hyperlink ref="A46" r:id="rId28" display="2014\08 August (5668 -57xx)\5711 Kerlik"/>
    <hyperlink ref="A47" r:id="rId29" display="2014\08 August (5668 -57xx)\5712 Rome"/>
    <hyperlink ref="A48" r:id="rId30" display="2014\08 August (5668 -57xx)\5713 Scarnati"/>
    <hyperlink ref="A49" r:id="rId31" display="2014\08 August (5668 -57xx)\5714 Strub"/>
    <hyperlink ref="A50" r:id="rId32" display="2014\08 August (5668 -57xx)\5715 Sternlieb"/>
    <hyperlink ref="A51" r:id="rId33" display="2014\08 August (5668 -57xx)\5716 Celler"/>
    <hyperlink ref="A52" r:id="rId34" display="2014\08 August (5668 -57xx)\5717 Matse"/>
    <hyperlink ref="A53" r:id="rId35" display="2014\08 August (5668 -57xx)\5718 Goldstein"/>
    <hyperlink ref="A54" r:id="rId36" display="2014\08 August (5668 -57xx)\5719 Yarus"/>
    <hyperlink ref="A55" r:id="rId37" display="2014\08 August (5668 -57xx)\5720 Shipman"/>
    <hyperlink ref="A56" r:id="rId38" display="2014\08 August (5668 -57xx)\5721 Sato"/>
    <hyperlink ref="A57" r:id="rId39" display="2014\08 August (5668 -57xx)\5722 Blystone"/>
    <hyperlink ref="A58" r:id="rId40" display="2014\08 August (5668 -57xx)\5723 Anderson Dist 1-0"/>
    <hyperlink ref="A59" r:id="rId41" display="2014\08 August (5668 -57xx)\5724 Anderson Dist 2-0"/>
    <hyperlink ref="A60" r:id="rId42" display="2014\08 August (5668 -57xx)\5725 Anderson Dist 3-0 9-0"/>
    <hyperlink ref="A61" r:id="rId43" display="2014\08 August (5668 -57xx)\5726 Anderson Dist 5-0"/>
    <hyperlink ref="A62" r:id="rId44" display="2014\08 August (5668 -57xx)\5726 Anderson Dist 5-0"/>
    <hyperlink ref="A63" r:id="rId45" display="2014\08 August (5668 -57xx)\5728 Anderson Dist 8-0"/>
    <hyperlink ref="A64" r:id="rId46" display="2014\08 August (5668 -57xx)\5729 Anderson Dist 10-0"/>
    <hyperlink ref="A65" r:id="rId47" display="2014\08 August (5668 -57xx)\5730 Anderson Dist 11-0"/>
    <hyperlink ref="A66" r:id="rId48" display="2014\08 August (5668 -57xx)\5731 Anderson Dist 12-0"/>
    <hyperlink ref="A67" r:id="rId49" display="2014\08 August (5668 -57xx)\5732 Wereschagin"/>
    <hyperlink ref="A68" r:id="rId50" display="2014\08 August (5668 -57xx)\5733 Erwin"/>
    <hyperlink ref="A69" r:id="rId51" display="2014\08 August (5668 -57xx)\5734 Arbuckle"/>
    <hyperlink ref="A70" r:id="rId52" display="2014\08 August (5668 -57xx)\5735 Gregory"/>
    <hyperlink ref="A71" r:id="rId53" display="2014\08 August (5668 -57xx)\5736 Popper"/>
    <hyperlink ref="A72" r:id="rId54" display="2014\08 August (5668 -57xx)\5737 Harshman"/>
    <hyperlink ref="A73" r:id="rId55" display="2014\08 August (5668 -57xx)\5738 Duzinski"/>
  </hyperlinks>
  <pageMargins left="0.7" right="0.7" top="0.75" bottom="0.75" header="0.3" footer="0.3"/>
  <pageSetup scale="54" fitToHeight="0" orientation="landscape" r:id="rId5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Blank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March!Print_Area</vt:lpstr>
      <vt:lpstr>January!Print_Titles</vt:lpstr>
    </vt:vector>
  </TitlesOfParts>
  <Company>PENNDOT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wkerr</cp:lastModifiedBy>
  <cp:lastPrinted>2015-06-29T17:40:20Z</cp:lastPrinted>
  <dcterms:created xsi:type="dcterms:W3CDTF">2008-12-12T13:38:03Z</dcterms:created>
  <dcterms:modified xsi:type="dcterms:W3CDTF">2017-03-20T15:15:00Z</dcterms:modified>
</cp:coreProperties>
</file>