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225" windowWidth="15480" windowHeight="7395" tabRatio="798" activeTab="1"/>
  </bookViews>
  <sheets>
    <sheet name="PROJECTS" sheetId="6" r:id="rId1"/>
    <sheet name="DETAILED EXPENDITURES"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1" hidden="1">'DETAILED EXPENDITURES'!$A$1:$I$1</definedName>
    <definedName name="_xlnm._FilterDatabase" localSheetId="0" hidden="1">PROJECTS!$A$1:$V$1</definedName>
    <definedName name="component">PROJECTS!$C$2:$C$122</definedName>
    <definedName name="fiscal_year">PROJECTS!$B$2:$B$122</definedName>
    <definedName name="fund_auth_type">PROJECTS!#REF!</definedName>
    <definedName name="_xlnm.Print_Area" localSheetId="1">'DETAILED EXPENDITURES'!$B$1:$I$21</definedName>
    <definedName name="_xlnm.Print_Area" localSheetId="0">PROJECTS!$B$1:$V$41</definedName>
    <definedName name="_xlnm.Print_Titles" localSheetId="0">PROJECTS!$1:$1</definedName>
  </definedNames>
  <calcPr calcId="145621"/>
</workbook>
</file>

<file path=xl/calcChain.xml><?xml version="1.0" encoding="utf-8"?>
<calcChain xmlns="http://schemas.openxmlformats.org/spreadsheetml/2006/main">
  <c r="F225" i="3" l="1"/>
  <c r="G224" i="3"/>
  <c r="G223" i="3"/>
  <c r="T1144" i="6" l="1"/>
  <c r="T1143" i="6"/>
  <c r="T1142" i="6"/>
  <c r="T1140" i="6"/>
  <c r="T1139" i="6"/>
  <c r="T1135" i="6"/>
  <c r="T1131" i="6"/>
  <c r="T1130" i="6"/>
  <c r="G183" i="3" l="1"/>
  <c r="G182" i="3"/>
  <c r="H182" i="3" s="1"/>
  <c r="G181" i="3"/>
  <c r="H181" i="3" s="1"/>
  <c r="G180" i="3"/>
  <c r="H180" i="3" s="1"/>
  <c r="G179" i="3"/>
  <c r="H179" i="3" s="1"/>
  <c r="G178" i="3"/>
  <c r="H178" i="3" s="1"/>
  <c r="N916" i="6"/>
  <c r="N875" i="6"/>
  <c r="M875" i="6"/>
  <c r="M873" i="6"/>
</calcChain>
</file>

<file path=xl/sharedStrings.xml><?xml version="1.0" encoding="utf-8"?>
<sst xmlns="http://schemas.openxmlformats.org/spreadsheetml/2006/main" count="11672" uniqueCount="4695">
  <si>
    <t>Project Number</t>
  </si>
  <si>
    <t>Project Title</t>
  </si>
  <si>
    <t>Award Date</t>
  </si>
  <si>
    <t>Current Completion Date</t>
  </si>
  <si>
    <t>Original Completion Date</t>
  </si>
  <si>
    <t>Original Contract Amount ($000)</t>
  </si>
  <si>
    <t>Current Contract Obligation ($000)</t>
  </si>
  <si>
    <t>Component</t>
  </si>
  <si>
    <t>Fiscal Year</t>
  </si>
  <si>
    <t>Use of funds</t>
  </si>
  <si>
    <t xml:space="preserve"> </t>
  </si>
  <si>
    <t>Data as of Date</t>
  </si>
  <si>
    <t>ALASKA</t>
  </si>
  <si>
    <t>ARIZONA</t>
  </si>
  <si>
    <t>CALIFORNIA</t>
  </si>
  <si>
    <t>COLORADO</t>
  </si>
  <si>
    <t>FLORIDA</t>
  </si>
  <si>
    <t>GEORGIA</t>
  </si>
  <si>
    <t>HAWAII</t>
  </si>
  <si>
    <t>KENTUCKY</t>
  </si>
  <si>
    <t>NORTH CAROLINA</t>
  </si>
  <si>
    <t>NEW MEXICO</t>
  </si>
  <si>
    <t>VIRGINIA</t>
  </si>
  <si>
    <t>WASHINGTON</t>
  </si>
  <si>
    <t>NEW YORK</t>
  </si>
  <si>
    <t>CONNECTICUT</t>
  </si>
  <si>
    <t>DISTRICT OF COLUMBIA</t>
  </si>
  <si>
    <t>ILLINOIS</t>
  </si>
  <si>
    <t>INDIANA</t>
  </si>
  <si>
    <t>LOUISIANA</t>
  </si>
  <si>
    <t>MARYLAND</t>
  </si>
  <si>
    <t>MAINE</t>
  </si>
  <si>
    <t>NEVADA</t>
  </si>
  <si>
    <t>PENNSYLVANIA</t>
  </si>
  <si>
    <t>RHODE ISLAND</t>
  </si>
  <si>
    <t>SOUTH CAROLINA</t>
  </si>
  <si>
    <t>TEXAS</t>
  </si>
  <si>
    <t>WEST VIRGINIA</t>
  </si>
  <si>
    <t>NEW JERSEY</t>
  </si>
  <si>
    <t>MISSISSIPPI</t>
  </si>
  <si>
    <t>UTAH</t>
  </si>
  <si>
    <t>MINNESOTA</t>
  </si>
  <si>
    <t>IDAHO</t>
  </si>
  <si>
    <t>OHIO</t>
  </si>
  <si>
    <t>MASSACHUSETTS</t>
  </si>
  <si>
    <t>OKLAHOMA</t>
  </si>
  <si>
    <t>DELAWARE</t>
  </si>
  <si>
    <t>Army National Guard</t>
  </si>
  <si>
    <t>ALABAMA</t>
  </si>
  <si>
    <t>MICHIGAN</t>
  </si>
  <si>
    <t>SOUTH DAKOTA</t>
  </si>
  <si>
    <t>TENNESSEE</t>
  </si>
  <si>
    <t>IOWA</t>
  </si>
  <si>
    <t>KANSAS</t>
  </si>
  <si>
    <t>MISSOURI</t>
  </si>
  <si>
    <t>MONTANA</t>
  </si>
  <si>
    <t>NEBRASKA</t>
  </si>
  <si>
    <t>NORTH DAKOTA</t>
  </si>
  <si>
    <t>OREGON</t>
  </si>
  <si>
    <t>PUERTO RICO</t>
  </si>
  <si>
    <t>ARKANSAS</t>
  </si>
  <si>
    <t>NEW HAMPSHIRE</t>
  </si>
  <si>
    <t>WISCONSIN</t>
  </si>
  <si>
    <t>WYOMING</t>
  </si>
  <si>
    <t>Air Force Reserve</t>
  </si>
  <si>
    <t>Air National Guard</t>
  </si>
  <si>
    <t>CLASSIFIED LOCATION</t>
  </si>
  <si>
    <t>Army Active</t>
  </si>
  <si>
    <t>Army Reserve</t>
  </si>
  <si>
    <t>Construction Project Type</t>
  </si>
  <si>
    <t>Placed-In-Service Date</t>
  </si>
  <si>
    <t>Percent Complete</t>
  </si>
  <si>
    <t>Diverted Funds Amount
($000)</t>
  </si>
  <si>
    <t xml:space="preserve">Diverted Funds Recipient Project    
</t>
  </si>
  <si>
    <t>Remarks</t>
  </si>
  <si>
    <t>Military Family Housing</t>
  </si>
  <si>
    <t>Military Family Housing O&amp;M</t>
  </si>
  <si>
    <t>Military Family Housing Improvement</t>
  </si>
  <si>
    <t>Unspecified Minor Military Construction</t>
  </si>
  <si>
    <t>Base Realignment and Closures</t>
  </si>
  <si>
    <t>Air Force Active</t>
  </si>
  <si>
    <t>Navy Active</t>
  </si>
  <si>
    <t>Navy Reserve</t>
  </si>
  <si>
    <t>Marine Corps Active</t>
  </si>
  <si>
    <t>Marine Corps Reserve</t>
  </si>
  <si>
    <t>Special Operations Command</t>
  </si>
  <si>
    <t>Missile Defense Agency</t>
  </si>
  <si>
    <t xml:space="preserve">Defense Finance and Accounting Service </t>
  </si>
  <si>
    <t xml:space="preserve">Defense Information Systems Agency </t>
  </si>
  <si>
    <t xml:space="preserve">Defense Intelligence Agency </t>
  </si>
  <si>
    <t>Defense Logistics Agency – Other (HQ, etc)</t>
  </si>
  <si>
    <t xml:space="preserve">DLA Defense Distribution Center </t>
  </si>
  <si>
    <t xml:space="preserve">DLA Defense Reutilization and Marketing Service </t>
  </si>
  <si>
    <t xml:space="preserve">DLA Defense Energy Support Center </t>
  </si>
  <si>
    <t xml:space="preserve">DLA Defense Supply Center Philadelphia </t>
  </si>
  <si>
    <t xml:space="preserve">DLA Defense Supply Center Columbus </t>
  </si>
  <si>
    <t>National Geospatial-Intelligence Agency</t>
  </si>
  <si>
    <t xml:space="preserve">National Security Agency </t>
  </si>
  <si>
    <t>Defense Security Service</t>
  </si>
  <si>
    <t xml:space="preserve">DoD Education Activity </t>
  </si>
  <si>
    <t xml:space="preserve">Washington Headquarters Services </t>
  </si>
  <si>
    <t xml:space="preserve">Improvements                                                   </t>
  </si>
  <si>
    <t>Planning and Design</t>
  </si>
  <si>
    <t>Military Family Housing - Operations and Maintenance [MFH O&amp;M]</t>
  </si>
  <si>
    <t>Overseas Contingency Operations [OCO]</t>
  </si>
  <si>
    <t xml:space="preserve">AFGHANISTAN </t>
  </si>
  <si>
    <t xml:space="preserve">BAHRAIN </t>
  </si>
  <si>
    <t xml:space="preserve">BELGIUM </t>
  </si>
  <si>
    <t xml:space="preserve">DIEGO GARCIA </t>
  </si>
  <si>
    <t xml:space="preserve">DJIBOUTI </t>
  </si>
  <si>
    <t xml:space="preserve">GERMANY </t>
  </si>
  <si>
    <t xml:space="preserve">GREECE </t>
  </si>
  <si>
    <t xml:space="preserve">GREENLAND </t>
  </si>
  <si>
    <t xml:space="preserve">GUAM </t>
  </si>
  <si>
    <t xml:space="preserve">GUANTANAMO BAY NAVAL BASE </t>
  </si>
  <si>
    <t xml:space="preserve">HONDURAS </t>
  </si>
  <si>
    <t xml:space="preserve">ITALY </t>
  </si>
  <si>
    <t xml:space="preserve">JAPAN </t>
  </si>
  <si>
    <t xml:space="preserve">KOREA, SOUTH </t>
  </si>
  <si>
    <t xml:space="preserve">KUWAIT </t>
  </si>
  <si>
    <t xml:space="preserve">MARSHALL ISLANDS </t>
  </si>
  <si>
    <t xml:space="preserve">PUERTO RICO </t>
  </si>
  <si>
    <t xml:space="preserve">QATAR </t>
  </si>
  <si>
    <t xml:space="preserve">ROMANIA </t>
  </si>
  <si>
    <t xml:space="preserve">SINGAPORE </t>
  </si>
  <si>
    <t xml:space="preserve">SPAIN </t>
  </si>
  <si>
    <t xml:space="preserve">TURKEY </t>
  </si>
  <si>
    <t xml:space="preserve">UNITED ARAB EMIRATES </t>
  </si>
  <si>
    <t xml:space="preserve">UNITED KINGDOM </t>
  </si>
  <si>
    <t xml:space="preserve">UNITED STATES </t>
  </si>
  <si>
    <t>WORLDWIDE CLASSIFIED</t>
  </si>
  <si>
    <t>Defense Health Agency</t>
  </si>
  <si>
    <t>Major Military Construction</t>
  </si>
  <si>
    <t xml:space="preserve">State </t>
  </si>
  <si>
    <t>Country</t>
  </si>
  <si>
    <t>Appropriated Amount ($000)</t>
  </si>
  <si>
    <t>Solicitation Date</t>
  </si>
  <si>
    <t xml:space="preserve">Current Expenditure Amount 
($000) </t>
  </si>
  <si>
    <t>Current Obligated Amount ($000)</t>
  </si>
  <si>
    <t>Start Date</t>
  </si>
  <si>
    <t>Prime Contract Recipient
(Company Name)</t>
  </si>
  <si>
    <t xml:space="preserve">Prime Contract Number </t>
  </si>
  <si>
    <t>630</t>
  </si>
  <si>
    <t>2011</t>
  </si>
  <si>
    <t>2012</t>
  </si>
  <si>
    <t>2015</t>
  </si>
  <si>
    <t>639</t>
  </si>
  <si>
    <t>636</t>
  </si>
  <si>
    <t>2014</t>
  </si>
  <si>
    <t>5034</t>
  </si>
  <si>
    <t>2013</t>
  </si>
  <si>
    <t>634</t>
  </si>
  <si>
    <t>Helipad</t>
  </si>
  <si>
    <t>Army Aviation Support Facility</t>
  </si>
  <si>
    <t>633</t>
  </si>
  <si>
    <t>638</t>
  </si>
  <si>
    <t>Headquarters Building</t>
  </si>
  <si>
    <t>170033</t>
  </si>
  <si>
    <t>655</t>
  </si>
  <si>
    <t>647</t>
  </si>
  <si>
    <t>609</t>
  </si>
  <si>
    <t>Regional Training Institute</t>
  </si>
  <si>
    <t>2728</t>
  </si>
  <si>
    <t>1235</t>
  </si>
  <si>
    <t>190142</t>
  </si>
  <si>
    <t>627</t>
  </si>
  <si>
    <t>649</t>
  </si>
  <si>
    <t>170127</t>
  </si>
  <si>
    <t>2010</t>
  </si>
  <si>
    <t>2009</t>
  </si>
  <si>
    <t/>
  </si>
  <si>
    <t>N/A</t>
  </si>
  <si>
    <t>2008</t>
  </si>
  <si>
    <t>Appropriation Fund Type</t>
  </si>
  <si>
    <t>Unspecified Minor Construction [UMC]</t>
  </si>
  <si>
    <t>30-Sep'2014</t>
  </si>
  <si>
    <t>Military family housing projects to improve existing military family housing units and ancillary family housing support facilities pursuant to 10 USC 2825.</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</si>
  <si>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</si>
  <si>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Complete design of FY07 MILCON; design of FY06 Congressional Inserts; start design of FY08 MILCON; fund Congressionally directed designs; fund PACES Cost Engineering; fund misc Air Staff &amp; MAJCOM design requirements</t>
  </si>
  <si>
    <t>Design for MILCON Projects Supporting the Global War on Terror (GWOT)</t>
  </si>
  <si>
    <t>Unspecified minor military construction projects with an approved cost not exceeding the minor construciton thresholds specified in 10 USC 2805(a).</t>
  </si>
  <si>
    <t>Complete design of FY07 MILCON; design of FY06 Congressional Inserts; start design of FY08 MILCON; fund Congressionally directed designs.</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</si>
  <si>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</si>
  <si>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 fund PACES Cost Engineering; fund misc Air Staff &amp; MAJCOM design requirements</t>
  </si>
  <si>
    <t>Complete design of FY08 MILCON; design of FY07 Congressional Inserts; start design of FY09 MILCON; fund Congressionally directed designs.</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</si>
  <si>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</si>
  <si>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 fund PACES Cost Engineering; fund misc Air Staff &amp; MAJCOM design requirements</t>
  </si>
  <si>
    <t>Complete design of FY09 MILCON; design of FY08 Congressional Inserts; start design of FY10 MILCON; fund Congressionally directed designs.</t>
  </si>
  <si>
    <t>Approved Air Force program for all MFH Operations and Maintenance accounts supporting Air Force Military Family Housing</t>
  </si>
  <si>
    <t>Supplemental appropriations for MFH Operations and Maintenance provided by the American Recovery and Reinvestment Act of 2009 (ARRA - P.L. 111-5)</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</si>
  <si>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</si>
  <si>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 fund PACES Cost Engineering; fund misc Air Staff &amp; MAJCOM design requirements</t>
  </si>
  <si>
    <t>Complete design of FY10 MILCON; design of FY09 Congressional Inserts; start design of FY11 MILCON; fund Congressionally directed designs.</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</si>
  <si>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</si>
  <si>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</si>
  <si>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Design for MILCON Projects Supporting the Overseas Contingency Operations (OCO)</t>
  </si>
  <si>
    <t>(OCO) Unspecified minor military construction projects with an approved cost not exceeding the minor construciton thresholds specified in 10 USC 2805(a).</t>
  </si>
  <si>
    <t>Complete design of FY11 MILCON; design of FY10 Congressional Inserts; start design of FY12 MILCON; fund Congressionally directed designs.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</si>
  <si>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</si>
  <si>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 fund PACES Cost Engineering; fund misc Air Staff &amp; MAJCOM design requirements; Overseas Contingency Operations</t>
  </si>
  <si>
    <t>Complete design of FY12 MILCON; start design of FY13 MILCON; fund Congressionally directed designs.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</si>
  <si>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</si>
  <si>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 Overseas Contingency Operations</t>
  </si>
  <si>
    <t>Complete design of FY13 MILCON; start design of FY14 MILCON; fund Congressionally directed designs.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</si>
  <si>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</si>
  <si>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</si>
  <si>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FY15 MILCON; start design of FY16 MILCON; fund Congressionally directed designs.</t>
  </si>
  <si>
    <t>TYFR064009</t>
  </si>
  <si>
    <t>Improve Family Housing, Ph C</t>
  </si>
  <si>
    <t>Bilfinger Berger</t>
  </si>
  <si>
    <t>C 04-1006BB</t>
  </si>
  <si>
    <t>OBG</t>
  </si>
  <si>
    <t>C 04-1006OBG</t>
  </si>
  <si>
    <t>ALDA053001B</t>
  </si>
  <si>
    <t>Multi-Aircraft Maintenance Hanger</t>
  </si>
  <si>
    <t>Rizzani de Eccher (USA) Inc.</t>
  </si>
  <si>
    <t>W912ER10C0026</t>
  </si>
  <si>
    <t>ALUA073008A</t>
  </si>
  <si>
    <t>Facility Replacements</t>
  </si>
  <si>
    <t>TYFR084014</t>
  </si>
  <si>
    <t>Improve Family Housing, Ph E</t>
  </si>
  <si>
    <t>MICKAN</t>
  </si>
  <si>
    <t>C07-1003</t>
  </si>
  <si>
    <t>LJYC084001</t>
  </si>
  <si>
    <t>Improve Family Housing 515 Units</t>
  </si>
  <si>
    <t>EMTA-ILCI Joint Venture</t>
  </si>
  <si>
    <t>W912GB09C0068</t>
  </si>
  <si>
    <t>MPLS093002</t>
  </si>
  <si>
    <t>CNS Addition To Child Development Center (Cdc) B8210</t>
  </si>
  <si>
    <t>MAPCO, Inc.</t>
  </si>
  <si>
    <t>W9126G09D00340002</t>
  </si>
  <si>
    <t>JSR</t>
  </si>
  <si>
    <t>FA301612D00050008</t>
  </si>
  <si>
    <t>AKNR041053</t>
  </si>
  <si>
    <t>CNS Replace Asf Admin Bldg 2621</t>
  </si>
  <si>
    <t>MATOC Contractor</t>
  </si>
  <si>
    <t>W912GB09D00690007</t>
  </si>
  <si>
    <t>FTQW083007</t>
  </si>
  <si>
    <t>Repair Central Heat And Power Plant Boilers, Phase 1</t>
  </si>
  <si>
    <t>Haskell Corporation</t>
  </si>
  <si>
    <t>W911KB11C0009</t>
  </si>
  <si>
    <t>FJXT033003</t>
  </si>
  <si>
    <t>Consol Communications Facility</t>
  </si>
  <si>
    <t>Rand Enterprised Inc</t>
  </si>
  <si>
    <t>W912BU10C0039</t>
  </si>
  <si>
    <t>FTFA061726</t>
  </si>
  <si>
    <t>F-35 POL Ops Facility</t>
  </si>
  <si>
    <t>Mid Eastern Builders, Inc.</t>
  </si>
  <si>
    <t>W9127810C0074</t>
  </si>
  <si>
    <t>FTFA073902</t>
  </si>
  <si>
    <t>F-35 Hydrant Refueling System Phase 1</t>
  </si>
  <si>
    <t>Mid Eastern Builders, Inc</t>
  </si>
  <si>
    <t>FTFA073904</t>
  </si>
  <si>
    <t>F-35 JP-8 Flightline Fillstands</t>
  </si>
  <si>
    <t>FTFA073905</t>
  </si>
  <si>
    <t>F-35 JP-8 West Side Bulk Fuel Tank Upgrades</t>
  </si>
  <si>
    <t>NVZR033702</t>
  </si>
  <si>
    <t>Consolidated Communications Facility</t>
  </si>
  <si>
    <t>Carothers Construction</t>
  </si>
  <si>
    <t>W9127807D00260003</t>
  </si>
  <si>
    <t>KNMD063003</t>
  </si>
  <si>
    <t>Ground Control Tower</t>
  </si>
  <si>
    <t>RORE/ITSI JV LLC</t>
  </si>
  <si>
    <t>N6274209D1186HC08</t>
  </si>
  <si>
    <t>AJXF063009</t>
  </si>
  <si>
    <t>Replace Munitions Storage Area</t>
  </si>
  <si>
    <t>CHARTER ENVIRONMENTAL, INC.</t>
  </si>
  <si>
    <t>FA890306D85030003</t>
  </si>
  <si>
    <t>YWHG081001</t>
  </si>
  <si>
    <t>Land Acquisition North &amp; South Boundaries</t>
  </si>
  <si>
    <t>In-House Work Force-NWK</t>
  </si>
  <si>
    <t>PN-329217-LAWAFB</t>
  </si>
  <si>
    <t>NZAS003000A</t>
  </si>
  <si>
    <t>Upgrade Weapons Storage Area</t>
  </si>
  <si>
    <t>RSCI</t>
  </si>
  <si>
    <t>W912DW13C0013</t>
  </si>
  <si>
    <t>XTLF033303</t>
  </si>
  <si>
    <t>Control Tower</t>
  </si>
  <si>
    <t>Innovative Technical Solutions</t>
  </si>
  <si>
    <t>W9126G08D0085DS01</t>
  </si>
  <si>
    <t>MPLS083737R2</t>
  </si>
  <si>
    <t>Recruit Dormitory 2, Phase 2</t>
  </si>
  <si>
    <t>M&amp;H Enterprises, dba Martin-Harris Construction</t>
  </si>
  <si>
    <t>W9126G10C0021</t>
  </si>
  <si>
    <t>Federal Pogram Integrators, LLC with JSR Inc.</t>
  </si>
  <si>
    <t>W9126G11C0009</t>
  </si>
  <si>
    <t>American Eagle Protective Services Corp.</t>
  </si>
  <si>
    <t>W9126G12C00170001</t>
  </si>
  <si>
    <t>JSR Incorporated</t>
  </si>
  <si>
    <t>FA304713D00130003B</t>
  </si>
  <si>
    <t>W9126G12D00180022</t>
  </si>
  <si>
    <t>MPLS083737S1</t>
  </si>
  <si>
    <t>Basic Military Training Satellite Classroom/Dining Facility</t>
  </si>
  <si>
    <t>Lyda Swinerton Builders, Inc.</t>
  </si>
  <si>
    <t>W9126G10C0017</t>
  </si>
  <si>
    <t>Federal Pogram Integrators, LLC - JSR Inc.</t>
  </si>
  <si>
    <t>W9126G10C0072</t>
  </si>
  <si>
    <t>Gideon Contracting, LLC</t>
  </si>
  <si>
    <t>W9126G12C0024</t>
  </si>
  <si>
    <t>MUHJ053008</t>
  </si>
  <si>
    <t>West &amp; Lasalle Gates Force Protection/Access</t>
  </si>
  <si>
    <t>Jordan/Versar, LLC</t>
  </si>
  <si>
    <t>W9123608D00560006</t>
  </si>
  <si>
    <t>ALUA073006A</t>
  </si>
  <si>
    <t>Blatchford-Preston Complex Ph II</t>
  </si>
  <si>
    <t>Rizanni De Eccher, Joint Venture</t>
  </si>
  <si>
    <t>W912ER11C0001</t>
  </si>
  <si>
    <t>ALUA103001</t>
  </si>
  <si>
    <t>Construct Network Control Center</t>
  </si>
  <si>
    <t>FNG-PAT Joint Venture LLC, Detroit,  MI</t>
  </si>
  <si>
    <t>W912ER12C0028</t>
  </si>
  <si>
    <t>ALUA107000</t>
  </si>
  <si>
    <t>Coalition Compound Billeting</t>
  </si>
  <si>
    <t>AMEC Environmental and Infrastructure, Inc.</t>
  </si>
  <si>
    <t>W912ER11D00020003</t>
  </si>
  <si>
    <t>LJYC003006</t>
  </si>
  <si>
    <t>Consolidated Community Center</t>
  </si>
  <si>
    <t>EMTA INSAAT Taah. ve Tic. A.S.</t>
  </si>
  <si>
    <t>W912GB09D00690003</t>
  </si>
  <si>
    <t>DHAF100031</t>
  </si>
  <si>
    <t>Construct Maintenance Operations Center And Command Post</t>
  </si>
  <si>
    <t>Lakeshore Engineering Services, Inc.</t>
  </si>
  <si>
    <t>W912ER11C0039</t>
  </si>
  <si>
    <t>DHAF100120</t>
  </si>
  <si>
    <t>Construct SatCom Facility</t>
  </si>
  <si>
    <t>XDAT073008</t>
  </si>
  <si>
    <t>Construct Military Working Dog &amp; Supporting Facility</t>
  </si>
  <si>
    <t>IE PACIFIC INC</t>
  </si>
  <si>
    <t>N62473-07-D-2008</t>
  </si>
  <si>
    <t>CREW MW</t>
  </si>
  <si>
    <t>FA442710D01022058</t>
  </si>
  <si>
    <t>CRWU019119</t>
  </si>
  <si>
    <t>ADAL Weapon Release Facility</t>
  </si>
  <si>
    <t>Tower One Construction Company</t>
  </si>
  <si>
    <t>W912LC10C00010000</t>
  </si>
  <si>
    <t>PRQE089032</t>
  </si>
  <si>
    <t>TFI - Upgrade DCGS Facilities</t>
  </si>
  <si>
    <t>Key Construction Company</t>
  </si>
  <si>
    <t>W912JC10C00040000</t>
  </si>
  <si>
    <t>FKNN089019</t>
  </si>
  <si>
    <t>Replace Aircraft Maintenance Hangar and Shops</t>
  </si>
  <si>
    <t>Sheridan Corp</t>
  </si>
  <si>
    <t>W912JD10C00010000</t>
  </si>
  <si>
    <t>KNMD109501;</t>
  </si>
  <si>
    <t>SPBN019136</t>
  </si>
  <si>
    <t>Replace Ops and Training /ADAL DGS</t>
  </si>
  <si>
    <t>P&amp;S Construction</t>
  </si>
  <si>
    <t>W912SV10R0040</t>
  </si>
  <si>
    <t>JTVE099057</t>
  </si>
  <si>
    <t>Force Protection Measures - Relocate Base Entrance</t>
  </si>
  <si>
    <t>Gottfried Contracting</t>
  </si>
  <si>
    <t>W9127Q09D00090005</t>
  </si>
  <si>
    <t>ULYB099003</t>
  </si>
  <si>
    <t>Add to Fire Station</t>
  </si>
  <si>
    <t>Lee Grover Construction</t>
  </si>
  <si>
    <t>W912NS1022102</t>
  </si>
  <si>
    <t>Lee Grover Constrution</t>
  </si>
  <si>
    <t>W912NS08D00100014</t>
  </si>
  <si>
    <t>NGCB079069</t>
  </si>
  <si>
    <t>Joint Forces Operations Center - ANG Share</t>
  </si>
  <si>
    <t>Hausmann Construction, Inc.</t>
  </si>
  <si>
    <t>W912430422013</t>
  </si>
  <si>
    <t>This projects uses a state contract executed through a Military Construction Cooperative Agreement (MCCA).</t>
  </si>
  <si>
    <t>UCTL919637</t>
  </si>
  <si>
    <t>Replace Fire Station</t>
  </si>
  <si>
    <t>Gilbane Building Company</t>
  </si>
  <si>
    <t>W9124X10C0003</t>
  </si>
  <si>
    <t>SZCQ089023</t>
  </si>
  <si>
    <t>Replace Squadron Operations Facilities</t>
  </si>
  <si>
    <t>NUTMEG Companies, Inc.</t>
  </si>
  <si>
    <t>W912TF11C05030000</t>
  </si>
  <si>
    <t>FPBB069168</t>
  </si>
  <si>
    <t>Reaper LRE  Beddown</t>
  </si>
  <si>
    <t>Black Horse Group</t>
  </si>
  <si>
    <t>W912PQ12D00130003</t>
  </si>
  <si>
    <t>PYKL009136</t>
  </si>
  <si>
    <t>Base Civil Engineer Maintenance and Training Facilities</t>
  </si>
  <si>
    <t>Chris Wood Construction Co, Inc.</t>
  </si>
  <si>
    <t>W912L710C00170000</t>
  </si>
  <si>
    <t>DPEZ019148A</t>
  </si>
  <si>
    <t>Add to Squadron Operations</t>
  </si>
  <si>
    <t>Various Contractors</t>
  </si>
  <si>
    <t>W912L311F00200000</t>
  </si>
  <si>
    <t>FTQW009192</t>
  </si>
  <si>
    <t>Add to Communications Training Facility</t>
  </si>
  <si>
    <t xml:space="preserve"> G2 Construction</t>
  </si>
  <si>
    <t>W91ZRU10D00150003</t>
  </si>
  <si>
    <t>CYQL099005</t>
  </si>
  <si>
    <t>DRBS Storage Facility</t>
  </si>
  <si>
    <t>Sweat, LLC</t>
  </si>
  <si>
    <t>W911YN13C00010000</t>
  </si>
  <si>
    <t>XDQU109096</t>
  </si>
  <si>
    <t>CRTC Squadron  Operation Addition</t>
  </si>
  <si>
    <t>Holland and Holland, Inc.</t>
  </si>
  <si>
    <t>W912JM10D00010005</t>
  </si>
  <si>
    <t>VSSB069014</t>
  </si>
  <si>
    <t>Add To Security Forces Facility</t>
  </si>
  <si>
    <t>H&amp;R Construction</t>
  </si>
  <si>
    <t>W912LP12D00010002</t>
  </si>
  <si>
    <t>PJMS119034</t>
  </si>
  <si>
    <t xml:space="preserve"> A10 Flight Simulator Facility</t>
  </si>
  <si>
    <t>SAF, Inc.</t>
  </si>
  <si>
    <t>W912K612R2016</t>
  </si>
  <si>
    <t>MXRD089075</t>
  </si>
  <si>
    <t>Joint Forces Operations Center- ANG  Share</t>
  </si>
  <si>
    <t>CTA Constr</t>
  </si>
  <si>
    <t>W912SV10C01010000</t>
  </si>
  <si>
    <t>TDVG072909A</t>
  </si>
  <si>
    <t>Replace Classroom Training Facilities</t>
  </si>
  <si>
    <t>Meridan Contracting Services, LLC</t>
  </si>
  <si>
    <t>W912JB09D20030013</t>
  </si>
  <si>
    <t>NGCB109082</t>
  </si>
  <si>
    <t>Alter Base Entry Complex</t>
  </si>
  <si>
    <t>American Contracting, LLC</t>
  </si>
  <si>
    <t>W9124313B00010002</t>
  </si>
  <si>
    <t>TWLR099087</t>
  </si>
  <si>
    <t>C-130 Parking Apron</t>
  </si>
  <si>
    <t>TRAC Builders</t>
  </si>
  <si>
    <t>W912LD11D00250004</t>
  </si>
  <si>
    <t>BKTZ139025</t>
  </si>
  <si>
    <t>Convert RPA Interim SCIF, B720</t>
  </si>
  <si>
    <t>Codell Construction Company</t>
  </si>
  <si>
    <t>W912L710D00060021</t>
  </si>
  <si>
    <t>DDPM109901</t>
  </si>
  <si>
    <t>Add to Civil Engineering  Facility</t>
  </si>
  <si>
    <t>Triune-Beck JV</t>
  </si>
  <si>
    <t>W912L111d00120200</t>
  </si>
  <si>
    <t>DDPM119026</t>
  </si>
  <si>
    <t>Multi Use Training Facility</t>
  </si>
  <si>
    <t>Tribune-Beck JV</t>
  </si>
  <si>
    <t>W912L111d00120043</t>
  </si>
  <si>
    <t>KELL099067</t>
  </si>
  <si>
    <t>F-16 Mission Training Center (Flight Sim) Facility</t>
  </si>
  <si>
    <t>HJD Capital Electric, Inc</t>
  </si>
  <si>
    <t>W912L111C0033</t>
  </si>
  <si>
    <t>FPBD109001</t>
  </si>
  <si>
    <t>Add to Vehicle Maintenance Facility</t>
  </si>
  <si>
    <t>Mirador Enterprise, Inc</t>
  </si>
  <si>
    <t>W912L111D00090008</t>
  </si>
  <si>
    <t>LYBH079028</t>
  </si>
  <si>
    <t>BCE Pavements and Grounds Facility</t>
  </si>
  <si>
    <t>Wycliffe Enterprises, Inc</t>
  </si>
  <si>
    <t>W912L812D00080002</t>
  </si>
  <si>
    <t>LYBH119145</t>
  </si>
  <si>
    <t>Convert Hangar 107 for Aeromedical Relocation</t>
  </si>
  <si>
    <t>Wycliffe Inc</t>
  </si>
  <si>
    <t>W912L812D00080003</t>
  </si>
  <si>
    <t>FTQW083008</t>
  </si>
  <si>
    <t>Repair Central Heat And Power Plant Boiler</t>
  </si>
  <si>
    <t>FBNV063501</t>
  </si>
  <si>
    <t>AMARG Hangar</t>
  </si>
  <si>
    <t>Okland Const. Co.   Salt Lake City, UT</t>
  </si>
  <si>
    <t>W912PL11C0007</t>
  </si>
  <si>
    <t>FBNV113002</t>
  </si>
  <si>
    <t>HC-130J Aerial Cargo Facility</t>
  </si>
  <si>
    <t>Streeter-Summit JV    Desoto/TX</t>
  </si>
  <si>
    <t>W912PL11C0011</t>
  </si>
  <si>
    <t>YWHG111005;</t>
  </si>
  <si>
    <t>NUEX093000</t>
  </si>
  <si>
    <t>F-35 Academic Training Center</t>
  </si>
  <si>
    <t>Archer Western Contractors</t>
  </si>
  <si>
    <t>W912PL12C0017</t>
  </si>
  <si>
    <t>NUEX093001</t>
  </si>
  <si>
    <t>F-35 Squadron Ops Facility</t>
  </si>
  <si>
    <t>RENEW-MASON &amp; HANGER JV</t>
  </si>
  <si>
    <t>W912PL12C0027</t>
  </si>
  <si>
    <t>XQPZ084017</t>
  </si>
  <si>
    <t>Const Center For Character &amp; Leadership Development</t>
  </si>
  <si>
    <t>Environmental Chemical Corp.</t>
  </si>
  <si>
    <t>FA890306D85110091</t>
  </si>
  <si>
    <t>FJXT113001</t>
  </si>
  <si>
    <t>C-5M/C-17 Maintenance Training Facility, Ph 2</t>
  </si>
  <si>
    <t>Asset Group, Incorporated, Oklahoma City,  Oklahoma</t>
  </si>
  <si>
    <t>W912BU11C0024</t>
  </si>
  <si>
    <t>BXUR105000</t>
  </si>
  <si>
    <t>Joint Air Defense Operations Center</t>
  </si>
  <si>
    <t>Sauer Inc.</t>
  </si>
  <si>
    <t>N4008010D04900003</t>
  </si>
  <si>
    <t>SXHT053001</t>
  </si>
  <si>
    <t>Air Force Technical Applications Center</t>
  </si>
  <si>
    <t>Hensel Phelps</t>
  </si>
  <si>
    <t>W9127811C0014</t>
  </si>
  <si>
    <t>CDA Solutions</t>
  </si>
  <si>
    <t>FA252114C0001</t>
  </si>
  <si>
    <t>AWUB025502</t>
  </si>
  <si>
    <t>Weapons Load Crew Training Facility</t>
  </si>
  <si>
    <t>Pacific - Tech - Sauer JV</t>
  </si>
  <si>
    <t>N6945011C1754</t>
  </si>
  <si>
    <t>LKTC113102</t>
  </si>
  <si>
    <t>UAS Airfield Fire/Crash Rescue Station</t>
  </si>
  <si>
    <t>Jaynes Corporation</t>
  </si>
  <si>
    <t>W912PL11C0004</t>
  </si>
  <si>
    <t>CZQZ093004</t>
  </si>
  <si>
    <t>UAS Squadron Ops Facility</t>
  </si>
  <si>
    <t>Speegle Construction Inc</t>
  </si>
  <si>
    <t>W912PP12C0003</t>
  </si>
  <si>
    <t>DKFX913001P1</t>
  </si>
  <si>
    <t>Civil Engineer Complex (TFI) - Phase 1</t>
  </si>
  <si>
    <t>Sauer, Inc.</t>
  </si>
  <si>
    <t>N6945009D12740008</t>
  </si>
  <si>
    <t>MPLS083737R3</t>
  </si>
  <si>
    <t>Recruit Dormitories Phase 3</t>
  </si>
  <si>
    <t>Satterfield &amp; Pontikes Const Inc.</t>
  </si>
  <si>
    <t>W9126G11C0024</t>
  </si>
  <si>
    <t>KRSM103011;</t>
  </si>
  <si>
    <t>Kellogg Brown &amp; Root Svs, Inc.</t>
  </si>
  <si>
    <t>W9126G11C0027</t>
  </si>
  <si>
    <t>Raba-Kistner Consultants</t>
  </si>
  <si>
    <t>PNASA1205700</t>
  </si>
  <si>
    <t>W912BV11C0038</t>
  </si>
  <si>
    <t>Federal Program Integrators, LLC with JSR Inc.</t>
  </si>
  <si>
    <t>Federal Program Integrators, LLC  with JSR Inc.</t>
  </si>
  <si>
    <t>W9126G13C0098</t>
  </si>
  <si>
    <t>W9126G12C0017</t>
  </si>
  <si>
    <t>Red Cedar Enterprises, Inc.</t>
  </si>
  <si>
    <t>W9126G14D00190007</t>
  </si>
  <si>
    <t>MPLS083737S2</t>
  </si>
  <si>
    <t>BMT Satellite Classrooms/Dining Facility No.2</t>
  </si>
  <si>
    <t>American Eagle Protective Services Corporation</t>
  </si>
  <si>
    <t>MPLS093737V</t>
  </si>
  <si>
    <t>BMT Visitors Reception Center</t>
  </si>
  <si>
    <t>Environment Chemical Corporation (ECC)</t>
  </si>
  <si>
    <t>FA890306D85110085</t>
  </si>
  <si>
    <t>ASHE083011</t>
  </si>
  <si>
    <t>Air Support Operations Squadron (ASOS) Facility</t>
  </si>
  <si>
    <t>Bilfinger Berger SE</t>
  </si>
  <si>
    <t>N33191-07-D-0211</t>
  </si>
  <si>
    <t>ALUA073006B</t>
  </si>
  <si>
    <t>Blatchford-Preston Complex, Phase III</t>
  </si>
  <si>
    <t>AMEC Environment and Infrastructure, Inc.</t>
  </si>
  <si>
    <t>W912ER11D00020002</t>
  </si>
  <si>
    <t>ALUA103012</t>
  </si>
  <si>
    <t>Construct Tactical Ramp/Vehicle Maintenance Facility</t>
  </si>
  <si>
    <t>American International Contractors Inc (Arlington, VA)</t>
  </si>
  <si>
    <t>W912ER11D00010007</t>
  </si>
  <si>
    <t>ALUA113001</t>
  </si>
  <si>
    <t>Theater Communications Facility</t>
  </si>
  <si>
    <t>FNG-PAT JV LLC, Detroit, MI</t>
  </si>
  <si>
    <t>LXEZ114127</t>
  </si>
  <si>
    <t>Improve Family Housing, Ph 11</t>
  </si>
  <si>
    <t>Obayashi Corporation (Fukuoka, Japan)</t>
  </si>
  <si>
    <t>FA527012C0001</t>
  </si>
  <si>
    <t>Environmental Science Corp (Chiyoda-Ku/Japan) *ArchTestDigs*</t>
  </si>
  <si>
    <t>FA5270-12-P-0058</t>
  </si>
  <si>
    <t>Pioneering Technology Corp(Mississauga L4Z1S6) *Appl SafeT*</t>
  </si>
  <si>
    <t>FA5270-12-P-0080</t>
  </si>
  <si>
    <t>Capitol Supply Inc (Sunrise, FL) **Appliances**</t>
  </si>
  <si>
    <t>FA5270-12-FA-045</t>
  </si>
  <si>
    <t>TYFR106261</t>
  </si>
  <si>
    <t>PL-1 Security Measures For Communications Compound</t>
  </si>
  <si>
    <t>Mikan</t>
  </si>
  <si>
    <t>C11-4014</t>
  </si>
  <si>
    <t>VYHK113003</t>
  </si>
  <si>
    <t>Catch Basin For Waste Water Treatment</t>
  </si>
  <si>
    <t>UVB BITBURG</t>
  </si>
  <si>
    <t>113003</t>
  </si>
  <si>
    <t>ALUA110032</t>
  </si>
  <si>
    <t>Fuel Truck Parking</t>
  </si>
  <si>
    <t>PAT USA, Inc.</t>
  </si>
  <si>
    <t>W912ER13C0027</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</si>
  <si>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</si>
  <si>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</si>
  <si>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</si>
  <si>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</si>
  <si>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</si>
  <si>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</si>
  <si>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</si>
  <si>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</si>
  <si>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</si>
  <si>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</si>
  <si>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</si>
  <si>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</si>
  <si>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DHAF120037</t>
  </si>
  <si>
    <t>Clinic</t>
  </si>
  <si>
    <t>Al Badeel General Contracting (Abu Dhab,i UAE)</t>
  </si>
  <si>
    <t>W912BU13C0060</t>
  </si>
  <si>
    <t>DHAF120057</t>
  </si>
  <si>
    <t>Fire Protection Water Storage</t>
  </si>
  <si>
    <t>Al Badeel General Contracting (Abu Dhabi, UAE)</t>
  </si>
  <si>
    <t>W912BU13C0055</t>
  </si>
  <si>
    <t>DHAF124001</t>
  </si>
  <si>
    <t>EOD Facility</t>
  </si>
  <si>
    <t>W912ER14C0014</t>
  </si>
  <si>
    <t>Original contract terminated for default</t>
  </si>
  <si>
    <t>FAKZ959574</t>
  </si>
  <si>
    <t>Fuel Cell and Corrosion Control Hangar</t>
  </si>
  <si>
    <t>Lord and Son Constrution, Inc</t>
  </si>
  <si>
    <t>W912JA11C0005</t>
  </si>
  <si>
    <t>HFHA069130</t>
  </si>
  <si>
    <t>TFI - Predator LRE  Beddown</t>
  </si>
  <si>
    <t>Ace Engineering, Inc.</t>
  </si>
  <si>
    <t>W912L213C0001</t>
  </si>
  <si>
    <t>JLWS079103</t>
  </si>
  <si>
    <t>Vigil Contracting, Inc.</t>
  </si>
  <si>
    <t>W912L511B0001</t>
  </si>
  <si>
    <t>LSGA029009A</t>
  </si>
  <si>
    <t>Security Forces Training Facility</t>
  </si>
  <si>
    <t>Americaan Patriot Construction -IMC, LLC</t>
  </si>
  <si>
    <t>W911YN11C00030000</t>
  </si>
  <si>
    <t>KNMD069209</t>
  </si>
  <si>
    <t>TFI - F-22 Hangar, Squadron Operations and AMU</t>
  </si>
  <si>
    <t>Fed Con 1 - JV (Watts and Bullrush)</t>
  </si>
  <si>
    <t>W912J611C00020000</t>
  </si>
  <si>
    <t>KNMD069215;</t>
  </si>
  <si>
    <t>KNMD069215</t>
  </si>
  <si>
    <t>TFI - F-22 Upgrade Munitions Complex</t>
  </si>
  <si>
    <t>Nan Inc.</t>
  </si>
  <si>
    <t>W912J612C00010000</t>
  </si>
  <si>
    <t>KNMD109500</t>
  </si>
  <si>
    <t>TFI - F-22 Beddown Infrastructure Support</t>
  </si>
  <si>
    <t>DCFT069059</t>
  </si>
  <si>
    <t>TFI - cNAF Beddown - Upgrade Facilities</t>
  </si>
  <si>
    <t>JM Industrial Supply, Inc.</t>
  </si>
  <si>
    <t>W91SMC12C00030000</t>
  </si>
  <si>
    <t>PJMS909928</t>
  </si>
  <si>
    <t>Replace Operations and Medical Training Facility</t>
  </si>
  <si>
    <t>Costello Construction of MD, Inc.</t>
  </si>
  <si>
    <t>W912K611C0016</t>
  </si>
  <si>
    <t>FPBB109013</t>
  </si>
  <si>
    <t>TFI - Reaper Infrastructure Support</t>
  </si>
  <si>
    <t>WHAY089079</t>
  </si>
  <si>
    <t>Base Defense Group Beddown</t>
  </si>
  <si>
    <t>APS Contractors Inc</t>
  </si>
  <si>
    <t>W912PQ11B00040004</t>
  </si>
  <si>
    <t>WEFM089029</t>
  </si>
  <si>
    <t>Upgrade ASOS Facilities</t>
  </si>
  <si>
    <t>DOT Construction</t>
  </si>
  <si>
    <t>W9124209D00010904</t>
  </si>
  <si>
    <t>BKTZ069078</t>
  </si>
  <si>
    <t>TFI- Renovate Intel Squadron Facilities</t>
  </si>
  <si>
    <t>W912L710D00060037</t>
  </si>
  <si>
    <t>FWJH069194</t>
  </si>
  <si>
    <t>TFI - Alter UAV Maintenance Hangar (Bldg 1382)</t>
  </si>
  <si>
    <t>LeeTex Construction</t>
  </si>
  <si>
    <t>W912L112C0012</t>
  </si>
  <si>
    <t>KNMD109032</t>
  </si>
  <si>
    <t>TFI- F-22 Beddown- Add to Communication Facility</t>
  </si>
  <si>
    <t>HAKO PLUMBING, INC.</t>
  </si>
  <si>
    <t>W912J612C00030000</t>
  </si>
  <si>
    <t>DPEZ089083</t>
  </si>
  <si>
    <t>Relocate ROSC</t>
  </si>
  <si>
    <t>Recco, Inc.</t>
  </si>
  <si>
    <t>W912L312C0003</t>
  </si>
  <si>
    <t>FTQW083005</t>
  </si>
  <si>
    <t>Dormitory (168 RM)</t>
  </si>
  <si>
    <t>Absher-Bether JV</t>
  </si>
  <si>
    <t>W911KB14C0024</t>
  </si>
  <si>
    <t>FXSB061561</t>
  </si>
  <si>
    <t>Brigade Combat Team (Light) Complex, (480 RM)</t>
  </si>
  <si>
    <t>Kiewit Building Group, Inc. ; Omaha, NE</t>
  </si>
  <si>
    <t>W911KB12C0011</t>
  </si>
  <si>
    <t>ALUA073006B;_x000D_
YWHG111005;_x000D_
WWYK143004A;_x000D_
ZHTV053302;</t>
  </si>
  <si>
    <t>ASRC Civil Construction LLC ; Anchorage, AK</t>
  </si>
  <si>
    <t>FA500012D00030006</t>
  </si>
  <si>
    <t>Frawner Corporation ; Anchorage, AK</t>
  </si>
  <si>
    <t>FA500011D00020009</t>
  </si>
  <si>
    <t>Advanced Blasting Services, LLC ; Wasilla, AK</t>
  </si>
  <si>
    <t>W911KB12C0018</t>
  </si>
  <si>
    <t>Honeywell Inc. Morristown, NJ</t>
  </si>
  <si>
    <t>DACA8797D00640008</t>
  </si>
  <si>
    <t>FBNV103006P1</t>
  </si>
  <si>
    <t>EC-130H Simulator/Training Operations</t>
  </si>
  <si>
    <t>Record Steel and Construction, Inc  Meridian, ID</t>
  </si>
  <si>
    <t>W912PL12C0011</t>
  </si>
  <si>
    <t>WWYK143004A;_x000D_
LKTC093101;</t>
  </si>
  <si>
    <t>FBNV123002</t>
  </si>
  <si>
    <t>HC-130J Joint Use Fuel Cell</t>
  </si>
  <si>
    <t>Creative Times, Inc / Ogden / Utah</t>
  </si>
  <si>
    <t>W912PL12C0018</t>
  </si>
  <si>
    <t>AETC120010</t>
  </si>
  <si>
    <t>F-35 ADAL Aircraft Maintenance Unit</t>
  </si>
  <si>
    <t>AETC120011</t>
  </si>
  <si>
    <t>F-35 Squad Ops/AMU 2</t>
  </si>
  <si>
    <t>Speegle Construction Inc, Niceville, FL</t>
  </si>
  <si>
    <t>W912PL13C0006</t>
  </si>
  <si>
    <t>AJJY983202</t>
  </si>
  <si>
    <t>Air Freight Terminal Complex</t>
  </si>
  <si>
    <t>DCK-ECC Pacific Guam, LLC</t>
  </si>
  <si>
    <t>N6274210D1308JQ01</t>
  </si>
  <si>
    <t>SAKW059101</t>
  </si>
  <si>
    <t>PRTC - Red Horse Cantonment Operations Facility</t>
  </si>
  <si>
    <t>Pacific West Builders</t>
  </si>
  <si>
    <t>N4019210D28100003</t>
  </si>
  <si>
    <t>ZHTV053302;</t>
  </si>
  <si>
    <t>AWUB105002</t>
  </si>
  <si>
    <t>Mission Support Group Complex</t>
  </si>
  <si>
    <t>Gaskins Construction Company</t>
  </si>
  <si>
    <t>N6945009D12700002</t>
  </si>
  <si>
    <t>YWHG071005</t>
  </si>
  <si>
    <t>WSA Security Control Facility</t>
  </si>
  <si>
    <t>Carlson Constructors</t>
  </si>
  <si>
    <t>W912DQ11D40160002</t>
  </si>
  <si>
    <t>YWHG111005</t>
  </si>
  <si>
    <t>Force Support Squadron Facility</t>
  </si>
  <si>
    <t>Titan Construction Organizatio</t>
  </si>
  <si>
    <t>W912DQ11D40150001</t>
  </si>
  <si>
    <t>Mack Mechanical, Inc.</t>
  </si>
  <si>
    <t>W912DQ14C4000</t>
  </si>
  <si>
    <t>SGBP100904C</t>
  </si>
  <si>
    <t>USSTRATCOM Replacement Facility - Incr 1</t>
  </si>
  <si>
    <t>KiewitPhelps JV  Omaha NE</t>
  </si>
  <si>
    <t>W9128F12C0023</t>
  </si>
  <si>
    <t>RKMF103003</t>
  </si>
  <si>
    <t>Communications Network Control Center</t>
  </si>
  <si>
    <t>A4 Construction</t>
  </si>
  <si>
    <t>W912PL12C0008</t>
  </si>
  <si>
    <t>RKMF103010</t>
  </si>
  <si>
    <t>F-35 Add/Alter Engine Shop</t>
  </si>
  <si>
    <t>Au Authum KI, Inc</t>
  </si>
  <si>
    <t>W912PL10D01090001</t>
  </si>
  <si>
    <t>WWYK143004A;</t>
  </si>
  <si>
    <t>MHMV093108</t>
  </si>
  <si>
    <t>AFNWC Sustainment Center</t>
  </si>
  <si>
    <t>KL House Construction/Albuqueque/nm</t>
  </si>
  <si>
    <t>W912PP12C0016</t>
  </si>
  <si>
    <t>TMKH083003</t>
  </si>
  <si>
    <t>C-130 Flight Simulator</t>
  </si>
  <si>
    <t>JAAAT Technical Services LLC</t>
  </si>
  <si>
    <t>W912HN10D00630003</t>
  </si>
  <si>
    <t>QJVF092012</t>
  </si>
  <si>
    <t>B-52 Two-Bay Phase Maintenance Dock</t>
  </si>
  <si>
    <t>PCL Construction Services, Inc.</t>
  </si>
  <si>
    <t>W9128F12C0013</t>
  </si>
  <si>
    <t>MPLS083737R4</t>
  </si>
  <si>
    <t>BMT Recruit Dormitory, Phase IV</t>
  </si>
  <si>
    <t>Spawglass Contractors Inc.</t>
  </si>
  <si>
    <t>W9126G12C0023</t>
  </si>
  <si>
    <t>W9126G14D00J190007</t>
  </si>
  <si>
    <t>WACC120007</t>
  </si>
  <si>
    <t>AIT Barracks Complex, Ph 2</t>
  </si>
  <si>
    <t>Purcell Construction Corp</t>
  </si>
  <si>
    <t>W9123608D00140003</t>
  </si>
  <si>
    <t>WWYK143004A;_x000D_
LKTC093101;_x000D_
ZHTV053302;</t>
  </si>
  <si>
    <t>GJKZ860009</t>
  </si>
  <si>
    <t>Wing Headquarters</t>
  </si>
  <si>
    <t>Jackson Controactor Grp, Inc, Missoula, MT</t>
  </si>
  <si>
    <t>W912DW12C0030</t>
  </si>
  <si>
    <t>USAFE17001</t>
  </si>
  <si>
    <t>Aircraft Apron/Taxiway And Maintenance Shelters</t>
  </si>
  <si>
    <t>United Infrastructure Projects</t>
  </si>
  <si>
    <t>N3319109D01200011</t>
  </si>
  <si>
    <t>USAFE17002</t>
  </si>
  <si>
    <t>Combat Aircraft Loading Area</t>
  </si>
  <si>
    <t>CH2MHill-METAG JV</t>
  </si>
  <si>
    <t>N6247012C2008</t>
  </si>
  <si>
    <t>USAFE17003</t>
  </si>
  <si>
    <t>Parallel Taxiway Extension</t>
  </si>
  <si>
    <t>USAFE17004</t>
  </si>
  <si>
    <t>Expeditionary Lodging</t>
  </si>
  <si>
    <t>Tetra Tech EC, Inc.</t>
  </si>
  <si>
    <t>N3319112C0614</t>
  </si>
  <si>
    <t>TYFR063017</t>
  </si>
  <si>
    <t>Dormitory (192 RM)</t>
  </si>
  <si>
    <t>LBB (EBC AWD)</t>
  </si>
  <si>
    <t>W912GB11C0013</t>
  </si>
  <si>
    <t>WWYK143004A;_x000D_
ZHTV053302;</t>
  </si>
  <si>
    <t>WWCX103033</t>
  </si>
  <si>
    <t>Dormitory (72 PN)</t>
  </si>
  <si>
    <t>MTHojgaard</t>
  </si>
  <si>
    <t>W912DS12C0012</t>
  </si>
  <si>
    <t>ASHE163000</t>
  </si>
  <si>
    <t>Child Development Center Addition</t>
  </si>
  <si>
    <t>Collodetto Angelo Costruzioni</t>
  </si>
  <si>
    <t>N3319112R06220002</t>
  </si>
  <si>
    <t>LXEZ124285</t>
  </si>
  <si>
    <t>Improve Family Housing Infrastructure, Ph 1</t>
  </si>
  <si>
    <t>American Engineering Corporation-Ginowan City, Okinawa, JAP</t>
  </si>
  <si>
    <t>FA527013C0006</t>
  </si>
  <si>
    <t>QKKA124002</t>
  </si>
  <si>
    <t>Improve MFH Infrastructure, Phase 1</t>
  </si>
  <si>
    <t>Hibiya Engineering, Ltd</t>
  </si>
  <si>
    <t>W912HV12C0003</t>
  </si>
  <si>
    <t>AGGN123002P</t>
  </si>
  <si>
    <t>Communications Network Control Center Consolidation</t>
  </si>
  <si>
    <t>Kothane Enterprises</t>
  </si>
  <si>
    <t>FA441914C0101</t>
  </si>
  <si>
    <t>ALUA113026</t>
  </si>
  <si>
    <t>C-130 Aircraft Maintenance Unit</t>
  </si>
  <si>
    <t>ALUA113027</t>
  </si>
  <si>
    <t>Air Defense Artillery Maintenance Facility</t>
  </si>
  <si>
    <t>Gulf Supplies and Construction Services</t>
  </si>
  <si>
    <t>W912ER13C0023</t>
  </si>
  <si>
    <t>ALUA113032</t>
  </si>
  <si>
    <t>Precision Measurement Equipment Laboratory</t>
  </si>
  <si>
    <t>ALUA113034</t>
  </si>
  <si>
    <t>AFOSI Regional And Local Facility</t>
  </si>
  <si>
    <t>Gulf Supplies &amp; Commercial Services</t>
  </si>
  <si>
    <t>PDPG020143</t>
  </si>
  <si>
    <t>Construct New Airfield Control Tower, B1295 &amp; Base Op'S B395</t>
  </si>
  <si>
    <t>Flintco, LLC.</t>
  </si>
  <si>
    <t>W912QR12C0048</t>
  </si>
  <si>
    <t>RVKQ120572</t>
  </si>
  <si>
    <t>Vehicle Maintenance Facility</t>
  </si>
  <si>
    <t>Oddo Construction Services</t>
  </si>
  <si>
    <t>FA667014C0002</t>
  </si>
  <si>
    <t>DKFX079003</t>
  </si>
  <si>
    <t>Red Horse Readiness And Training Facility</t>
  </si>
  <si>
    <t>IKHANA</t>
  </si>
  <si>
    <t>N6945012C1760</t>
  </si>
  <si>
    <t>KRSM099001</t>
  </si>
  <si>
    <t>Fire Station #4 Annex</t>
  </si>
  <si>
    <t>Grand Enterprises, LLC</t>
  </si>
  <si>
    <t>FA820112D00250004</t>
  </si>
  <si>
    <t>BAEY029154</t>
  </si>
  <si>
    <t>Wing Operations and Training Facility</t>
  </si>
  <si>
    <t>SM Construction</t>
  </si>
  <si>
    <t>W912LA12C00080000</t>
  </si>
  <si>
    <t>QMSN019029</t>
  </si>
  <si>
    <t>Replace Pararescue Training Facility</t>
  </si>
  <si>
    <t>Flintco Construction</t>
  </si>
  <si>
    <t>W912LA12C7025</t>
  </si>
  <si>
    <t>KNMD069212</t>
  </si>
  <si>
    <t>TFI - F-22 Flight Simulator Facility</t>
  </si>
  <si>
    <t>KNMD069213</t>
  </si>
  <si>
    <t>TFI - F-22 Weapons Load Crew Training Facility</t>
  </si>
  <si>
    <t>HAKO PLUMBING INC</t>
  </si>
  <si>
    <t>KNMD069216</t>
  </si>
  <si>
    <t>TFI - F-22 Combat Aircraft Parking Apron</t>
  </si>
  <si>
    <t>Cutting Edge Concrete Services Inc.</t>
  </si>
  <si>
    <t>W9128A12C00070000</t>
  </si>
  <si>
    <t>Nan, Inc</t>
  </si>
  <si>
    <t>W912J613C00060000</t>
  </si>
  <si>
    <t>SPBN079047</t>
  </si>
  <si>
    <t>Maron Construction Co.</t>
  </si>
  <si>
    <t>W912SV13C00030000</t>
  </si>
  <si>
    <t>WAAR109001</t>
  </si>
  <si>
    <t>Alter Predator Operations Center Facility</t>
  </si>
  <si>
    <t>UTS-DAG Construction Co., LLC</t>
  </si>
  <si>
    <t>W9136412C00460000</t>
  </si>
  <si>
    <t>FXSB121354</t>
  </si>
  <si>
    <t>Construct Aerospace Support Equipment Storage Facility</t>
  </si>
  <si>
    <t>H. Watt &amp; Scott</t>
  </si>
  <si>
    <t>W91ZRU10D00060011</t>
  </si>
  <si>
    <t>XDQU129062</t>
  </si>
  <si>
    <t xml:space="preserve"> Vehicle Maintenance  Addition</t>
  </si>
  <si>
    <t>Tyler Construction Group, Inc.</t>
  </si>
  <si>
    <t>W912JM10D00040001</t>
  </si>
  <si>
    <t>FKNN049094</t>
  </si>
  <si>
    <t>Pavements and Grounds Facility</t>
  </si>
  <si>
    <t>Cornerstone Construction</t>
  </si>
  <si>
    <t>W912JD11D00070003</t>
  </si>
  <si>
    <t>AXQD119004</t>
  </si>
  <si>
    <t>Add to and Alter  Survival Equipment  Shop</t>
  </si>
  <si>
    <t>Cornerstone Construction Svs</t>
  </si>
  <si>
    <t>W912SV10D00080004</t>
  </si>
  <si>
    <t>WAAR129078</t>
  </si>
  <si>
    <t>Relocate Main  Gate</t>
  </si>
  <si>
    <t>Lewaro/Butt JV</t>
  </si>
  <si>
    <t>W9136413D00050002</t>
  </si>
  <si>
    <t>KJAQ119031</t>
  </si>
  <si>
    <t xml:space="preserve"> Addition Squadron Operations Facility</t>
  </si>
  <si>
    <t>Anthem Builders, Inc</t>
  </si>
  <si>
    <t>W912JV14C00020000</t>
  </si>
  <si>
    <t>NKAK103006</t>
  </si>
  <si>
    <t>C-130J Fuel Systems Maintenance Hangar</t>
  </si>
  <si>
    <t>The Ross Group</t>
  </si>
  <si>
    <t>W9127S13C6002</t>
  </si>
  <si>
    <t>NKAK113005</t>
  </si>
  <si>
    <t>C-130J Flight Simulator Addition</t>
  </si>
  <si>
    <t>Alesssi Keys Construction</t>
  </si>
  <si>
    <t>W9127S14C0011</t>
  </si>
  <si>
    <t>BAEY133001</t>
  </si>
  <si>
    <t>Civil Engineer Administration/Operations Facility</t>
  </si>
  <si>
    <t>Macnak Korte Group LLC, Lakewood, WA</t>
  </si>
  <si>
    <t>W9123814C0039</t>
  </si>
  <si>
    <t>XLWU103002</t>
  </si>
  <si>
    <t>F-22 Add/Alt Hangar For Low Observable/Composite Repair</t>
  </si>
  <si>
    <t>Barlovento</t>
  </si>
  <si>
    <t>W9127810D00780006</t>
  </si>
  <si>
    <t>QSEU103008</t>
  </si>
  <si>
    <t>HC-130J Simulator Facility</t>
  </si>
  <si>
    <t>IBKI, Inc. Choctaw, MS</t>
  </si>
  <si>
    <t>W912HN13C0011</t>
  </si>
  <si>
    <t>ACC123184</t>
  </si>
  <si>
    <t>Air Support Operations Center</t>
  </si>
  <si>
    <t>Better Built Construction Serv</t>
  </si>
  <si>
    <t>W912HN10D00530003</t>
  </si>
  <si>
    <t>LKTC133101</t>
  </si>
  <si>
    <t>RPA Mission Complex Physical Protection System</t>
  </si>
  <si>
    <t>Cobblestone Construction</t>
  </si>
  <si>
    <t>W912PL14C0012</t>
  </si>
  <si>
    <t>KWRD123004</t>
  </si>
  <si>
    <t>MQ-9 Maintenance Hangar</t>
  </si>
  <si>
    <t>HEW-Phelps</t>
  </si>
  <si>
    <t>W912PP13C0019</t>
  </si>
  <si>
    <t>QJVF092011</t>
  </si>
  <si>
    <t>B-52 Add/Alter Munitions Age Facility</t>
  </si>
  <si>
    <t>Rolac Contracting, Inc.</t>
  </si>
  <si>
    <t>W9128F13C0008</t>
  </si>
  <si>
    <t>MPLS083008</t>
  </si>
  <si>
    <t>Dormitory (96 Rm)</t>
  </si>
  <si>
    <t>Earthworks Mortensen JV</t>
  </si>
  <si>
    <t>W9126G13C0016</t>
  </si>
  <si>
    <t>KRSM103012</t>
  </si>
  <si>
    <t>F-35 Adal Hangar 45W/AMU</t>
  </si>
  <si>
    <t>Creative Times, Inc., Ogden, UT</t>
  </si>
  <si>
    <t>W912PL14C0005</t>
  </si>
  <si>
    <t>KRSM103030</t>
  </si>
  <si>
    <t>F-35A Modular Storage Magazines</t>
  </si>
  <si>
    <t>Zumwalt Construction, Inc.</t>
  </si>
  <si>
    <t>W9123811D00260006</t>
  </si>
  <si>
    <t>KRSM113028</t>
  </si>
  <si>
    <t>F-35 Adal Building 118 For Flight Simulator</t>
  </si>
  <si>
    <t>Creative Times, Inc. (CTI)</t>
  </si>
  <si>
    <t>W9123811D00240002</t>
  </si>
  <si>
    <t>WWCX103032</t>
  </si>
  <si>
    <t>Dormitory (48 Pn)</t>
  </si>
  <si>
    <t>Pilegaard-Henriksen</t>
  </si>
  <si>
    <t>W912DS13C0030</t>
  </si>
  <si>
    <t>LXEZ134286</t>
  </si>
  <si>
    <t>Improve Family Housing Infrastructure, Ph 2</t>
  </si>
  <si>
    <t>Tokyu Construction Co., Ltd. (Tokyo, Japan)</t>
  </si>
  <si>
    <t>W912HV13C0004</t>
  </si>
  <si>
    <t>QKKA133001P2</t>
  </si>
  <si>
    <t>Improve Family Housing, Ph 2</t>
  </si>
  <si>
    <t>Nishimatsu Construction Co., Ltd</t>
  </si>
  <si>
    <t>FZ520513C0005</t>
  </si>
  <si>
    <t>QKKA134001</t>
  </si>
  <si>
    <t>Improve Mfh Infrastructure, Phase 2</t>
  </si>
  <si>
    <t>Tokyu Construction Co., Ltd</t>
  </si>
  <si>
    <t>FZ520513C0006</t>
  </si>
  <si>
    <t>FBNV133500</t>
  </si>
  <si>
    <t>T-10 Engine Test Cell (AMARG)</t>
  </si>
  <si>
    <t>J.I. GARCIA CONSTRUCTION</t>
  </si>
  <si>
    <t>W912PL10D0110</t>
  </si>
  <si>
    <t>NKAK113003</t>
  </si>
  <si>
    <t>C130J Propeller Repair Training Facility</t>
  </si>
  <si>
    <t>HGL Construction</t>
  </si>
  <si>
    <t>FA446011D00075014</t>
  </si>
  <si>
    <t>WWYK120123A</t>
  </si>
  <si>
    <t>Correct Life Safety Code Deficiencies, Bldg 282</t>
  </si>
  <si>
    <t>Southwind Construction</t>
  </si>
  <si>
    <t>W912BV12D00180003</t>
  </si>
  <si>
    <t>RVKQ099095</t>
  </si>
  <si>
    <t>Flight Simulator Facility</t>
  </si>
  <si>
    <t>SCMS, LLC</t>
  </si>
  <si>
    <t>W912QR14C0012</t>
  </si>
  <si>
    <t>KYJM129022</t>
  </si>
  <si>
    <t>Add Simulator Bay, Building 191</t>
  </si>
  <si>
    <t>CCI</t>
  </si>
  <si>
    <t>W9127810D001180020</t>
  </si>
  <si>
    <t>HAYW109006</t>
  </si>
  <si>
    <t>F-15 Conversion</t>
  </si>
  <si>
    <t>RS Morris Construction</t>
  </si>
  <si>
    <t>W912LA11D00180010</t>
  </si>
  <si>
    <t>RS Morris Cosntruction</t>
  </si>
  <si>
    <t>W912LA11D00180011</t>
  </si>
  <si>
    <t>MHMV119001</t>
  </si>
  <si>
    <t>Alter Target Intelligence Facility</t>
  </si>
  <si>
    <t>K.L. HOUSE CONSTRUCTION CO.</t>
  </si>
  <si>
    <t>W912J314C10010000</t>
  </si>
  <si>
    <t>DPEZ089017</t>
  </si>
  <si>
    <t>C-130 Flight Simulator Training Facility</t>
  </si>
  <si>
    <t>Faith Enterprises</t>
  </si>
  <si>
    <t>W912L313D0003</t>
  </si>
  <si>
    <t>FJRP079016</t>
  </si>
  <si>
    <t>BCE pavements and Grounds Facility</t>
  </si>
  <si>
    <t>Showalter Construction</t>
  </si>
  <si>
    <t>W9124209D0013N908</t>
  </si>
  <si>
    <t>NUEX093007</t>
  </si>
  <si>
    <t>Construct Addition, Field Training Facility, B936</t>
  </si>
  <si>
    <t>Candelaria Corp</t>
  </si>
  <si>
    <t>W912PL10D01080004</t>
  </si>
  <si>
    <t>NUEX093011</t>
  </si>
  <si>
    <t>Construct Squadron Operations/Aircraft Maintenance Unit (#3)</t>
  </si>
  <si>
    <t>Okland Construction Company</t>
  </si>
  <si>
    <t>W912PL14C0007</t>
  </si>
  <si>
    <t>BAEY143000</t>
  </si>
  <si>
    <t>Distributed Common Ground Station (DCGS) Operations Facility</t>
  </si>
  <si>
    <t>Swinerton Builders,Arvada,CO</t>
  </si>
  <si>
    <t>W9123814C0046</t>
  </si>
  <si>
    <t>AJJY143760</t>
  </si>
  <si>
    <t>Hardened Structures For POL Fuel Systems</t>
  </si>
  <si>
    <t>P&amp;S Construction Inc.</t>
  </si>
  <si>
    <t>N4019210D28040020</t>
  </si>
  <si>
    <t>AJJY153011</t>
  </si>
  <si>
    <t>Guam Strike Tactical Missile Maintenance Facility</t>
  </si>
  <si>
    <t>AIC International, Inc.</t>
  </si>
  <si>
    <t>N6274214C1318</t>
  </si>
  <si>
    <t>KNMD142222</t>
  </si>
  <si>
    <t>C-17 Modernize Hangar 35, Docks 1 and 2</t>
  </si>
  <si>
    <t>SRB International LLC</t>
  </si>
  <si>
    <t>N6274214C1312</t>
  </si>
  <si>
    <t>PRQE145117</t>
  </si>
  <si>
    <t>KC-46A 2-Bay Corrosion/Fuel Hangar</t>
  </si>
  <si>
    <t>Archer Western Aviation Part</t>
  </si>
  <si>
    <t>W912DQ14C4006</t>
  </si>
  <si>
    <t>SGBP100904C;</t>
  </si>
  <si>
    <t>PRQE145136</t>
  </si>
  <si>
    <t>KC-46A Alter Apron Fuels Distribution Systems</t>
  </si>
  <si>
    <t>MEB General Contractors, INC</t>
  </si>
  <si>
    <t>W912DQ14C4010</t>
  </si>
  <si>
    <t>PRQE145137</t>
  </si>
  <si>
    <t>KC-46A Alter Miscellaneous Facilities</t>
  </si>
  <si>
    <t>Red Cedar Enterprises, Inc</t>
  </si>
  <si>
    <t>W912DQ13D40010002</t>
  </si>
  <si>
    <t>PRQE145138</t>
  </si>
  <si>
    <t>KC-46A Alter Aircraft Parking Apron</t>
  </si>
  <si>
    <t>Archer Western Aviation Partn</t>
  </si>
  <si>
    <t>PRQE145142</t>
  </si>
  <si>
    <t>KC-46A 1-Bay Maintenance Hangar</t>
  </si>
  <si>
    <t>PRQE155119</t>
  </si>
  <si>
    <t>KC-46A 3-Bay General Purpose Maintenance Hangar</t>
  </si>
  <si>
    <t>PRQE155122</t>
  </si>
  <si>
    <t>KC-46A Pipeline Student Dormitory (48PN)</t>
  </si>
  <si>
    <t>PentaCon</t>
  </si>
  <si>
    <t>W912DQ14C4021</t>
  </si>
  <si>
    <t>ACC123183</t>
  </si>
  <si>
    <t>MACNAK Korte Group</t>
  </si>
  <si>
    <t>W912QR14C0027</t>
  </si>
  <si>
    <t>PAYZ130011</t>
  </si>
  <si>
    <t>U.S. Cyber Command Joint Operations Center</t>
  </si>
  <si>
    <t>W912DR14C0016</t>
  </si>
  <si>
    <t>YWHG111010</t>
  </si>
  <si>
    <t>WSA: Construct Two New MOP Igloos</t>
  </si>
  <si>
    <t>Record Steel And Construction</t>
  </si>
  <si>
    <t>W912DQ14C4005</t>
  </si>
  <si>
    <t>LKTC073101</t>
  </si>
  <si>
    <t>Land Acquisition</t>
  </si>
  <si>
    <t>USACE</t>
  </si>
  <si>
    <t>W81EYN42417577</t>
  </si>
  <si>
    <t>RKMF083002</t>
  </si>
  <si>
    <t>Dormitory</t>
  </si>
  <si>
    <t>Macnac-Korte</t>
  </si>
  <si>
    <t>W912PL14C0003</t>
  </si>
  <si>
    <t>RKMF103005</t>
  </si>
  <si>
    <t>F-35A ADAL AME Storage Facility</t>
  </si>
  <si>
    <t>RCDS Contractors</t>
  </si>
  <si>
    <t>W912PL10D0113</t>
  </si>
  <si>
    <t>RKMF103006</t>
  </si>
  <si>
    <t>F-35A Parts Store</t>
  </si>
  <si>
    <t>Sybrant Candelaria</t>
  </si>
  <si>
    <t>W912PL10D00970005</t>
  </si>
  <si>
    <t>RKMF103009</t>
  </si>
  <si>
    <t>F-35A Add/Alter Fuel Cell Hangar</t>
  </si>
  <si>
    <t>TeeHee Straub</t>
  </si>
  <si>
    <t>W912PL10D00960002</t>
  </si>
  <si>
    <t>RKMF113005</t>
  </si>
  <si>
    <t>RPA Weapons School</t>
  </si>
  <si>
    <t>W912PL14C0008</t>
  </si>
  <si>
    <t>CZQZ073050</t>
  </si>
  <si>
    <t>Dormitory (144 Rm)</t>
  </si>
  <si>
    <t>MACNAK Korte Team LLC, Lakewood, Washington</t>
  </si>
  <si>
    <t>W912PP14C0020</t>
  </si>
  <si>
    <t>MHMV103105B</t>
  </si>
  <si>
    <t>Nuclear Systems Wing &amp; Sustainment Center Ph 2</t>
  </si>
  <si>
    <t>K.L. House Construction</t>
  </si>
  <si>
    <t>W912PP14C0016</t>
  </si>
  <si>
    <t>QJVF092013</t>
  </si>
  <si>
    <t>B-52 Munitions Storage Igloos</t>
  </si>
  <si>
    <t>Raass Brother's Inc.</t>
  </si>
  <si>
    <t>W9128F14C0009</t>
  </si>
  <si>
    <t>AGGN143001</t>
  </si>
  <si>
    <t>KC-46A FTU Renovate Facility For 97 OG &amp; 97 MXTS</t>
  </si>
  <si>
    <t>The Ross Grp Construction Corp</t>
  </si>
  <si>
    <t>W912BV10D20140006</t>
  </si>
  <si>
    <t>AGGN143002</t>
  </si>
  <si>
    <t>KC-46A FTU ADAL Sq Ops/Amu</t>
  </si>
  <si>
    <t>AGGN143003</t>
  </si>
  <si>
    <t>KC-46A FTU Fuselage Trainer Phase 1</t>
  </si>
  <si>
    <t>The Ross Group Construction Corporation</t>
  </si>
  <si>
    <t>W912BV14C0015</t>
  </si>
  <si>
    <t>AGGN143004</t>
  </si>
  <si>
    <t>KC-46A FTU Ftc Simulator Facility Phase 1</t>
  </si>
  <si>
    <t>AETC176870</t>
  </si>
  <si>
    <t>Construct New BAK 12/14 Aircraft Arresting Syst At Rwy 3-21</t>
  </si>
  <si>
    <t>Head, Inc/Columbus/Ohio</t>
  </si>
  <si>
    <t>W9127S14C6000</t>
  </si>
  <si>
    <t>KRSM103011</t>
  </si>
  <si>
    <t>F-35 ADAL Hangar 45E/AMU</t>
  </si>
  <si>
    <t>CTI</t>
  </si>
  <si>
    <t>WWCX103028</t>
  </si>
  <si>
    <t>Consolidated Vehicle Maint And Pavements &amp; Grounds Facility</t>
  </si>
  <si>
    <t>Per Aarsleff</t>
  </si>
  <si>
    <t>W912DS14C0016</t>
  </si>
  <si>
    <t>LXEZ144287</t>
  </si>
  <si>
    <t>Improve MFH Infrastructure, Phase 3</t>
  </si>
  <si>
    <t>WITCO Industries Ltd (Stearley-Water&amp;Sewer)</t>
  </si>
  <si>
    <t>W912HV12D00020006</t>
  </si>
  <si>
    <t>Sumitomo Heavy Industries, Ltd (Kishaba-Water&amp;Sewer))</t>
  </si>
  <si>
    <t>W912HV12D00030005</t>
  </si>
  <si>
    <t>Sumitomo Heavy Industries, Ltd (Plaza-Electrical)</t>
  </si>
  <si>
    <t>W912HV12D00030006</t>
  </si>
  <si>
    <t>QKKA144002</t>
  </si>
  <si>
    <t>Sanken Setsubi Kogyo Co., Ltd/Tokyo, Japan</t>
  </si>
  <si>
    <t>W912HV14C0016</t>
  </si>
  <si>
    <t>QSEU123003</t>
  </si>
  <si>
    <t>Add HC-130J Aircraft Maintenance Unit Facility</t>
  </si>
  <si>
    <t>Artesian Construction Co.</t>
  </si>
  <si>
    <t>FA483014D00040001</t>
  </si>
  <si>
    <t>PSTE129092</t>
  </si>
  <si>
    <t>Construct North Overrun</t>
  </si>
  <si>
    <t>Carolina Siteworks</t>
  </si>
  <si>
    <t>W912420930003S401</t>
  </si>
  <si>
    <t>GUAM</t>
  </si>
  <si>
    <t>Military Construction [Major]</t>
  </si>
  <si>
    <t>54785</t>
  </si>
  <si>
    <t>Child Development Center</t>
  </si>
  <si>
    <t>ASSET Group, Inc.</t>
  </si>
  <si>
    <t>W9127S-11-C-6011</t>
  </si>
  <si>
    <t>68772</t>
  </si>
  <si>
    <t>58784</t>
  </si>
  <si>
    <t>Barracks Complex</t>
  </si>
  <si>
    <t>ECC International, LLC (ECC)</t>
  </si>
  <si>
    <t>W912UM-12-C-0058</t>
  </si>
  <si>
    <t>55313, 59557, 59804, 60045, 60151, 60241, 61148, 61355, 61873, 62077, 63662, 64143, 64903, 65795, 65796, 67038, 67169, 68458, 68763, 68769, 68784, 68840, 68847, 68863, 68877, 70979</t>
  </si>
  <si>
    <t>66725</t>
  </si>
  <si>
    <t>Ballistic Evaluation Facility Ph 1</t>
  </si>
  <si>
    <t>APS Contracting Inc.</t>
  </si>
  <si>
    <t>W912DS-12-C-0030</t>
  </si>
  <si>
    <t>67579</t>
  </si>
  <si>
    <t>Add/Alt Army Reserve Center</t>
  </si>
  <si>
    <t>E. W. Howell Company, Inc.</t>
  </si>
  <si>
    <t>W912QR-09-C-0040</t>
  </si>
  <si>
    <t>72125</t>
  </si>
  <si>
    <t>SOF Alpha Ramp Facilities</t>
  </si>
  <si>
    <t>Prime Projects Int'l (Const) Limited</t>
  </si>
  <si>
    <t>W912ER-12-C-0040</t>
  </si>
  <si>
    <t>66726</t>
  </si>
  <si>
    <t>Ballistic Evaluation Facility, Ph 2</t>
  </si>
  <si>
    <t>69430</t>
  </si>
  <si>
    <t>Army Reserve Center/Land</t>
  </si>
  <si>
    <t>Lobar Inc.</t>
  </si>
  <si>
    <t>W912QR-11-C-0062</t>
  </si>
  <si>
    <t>69471</t>
  </si>
  <si>
    <t>Blackhawk-Jamco, A SDVOB Joint Venture</t>
  </si>
  <si>
    <t>W912QR-12-C-0022</t>
  </si>
  <si>
    <t>69568</t>
  </si>
  <si>
    <t>RBC Construction Coporation</t>
  </si>
  <si>
    <t>W912QR-11-C-0046</t>
  </si>
  <si>
    <t>71485</t>
  </si>
  <si>
    <t>APS Warehouses</t>
  </si>
  <si>
    <t>Contrack International, Inc.</t>
  </si>
  <si>
    <t>W912ER-13-C-0032</t>
  </si>
  <si>
    <t>72477</t>
  </si>
  <si>
    <t>USFOR-A Headquarters &amp; Housing</t>
  </si>
  <si>
    <t>Contrack International  Inc.</t>
  </si>
  <si>
    <t>W912ER-11-C-0049</t>
  </si>
  <si>
    <t>74408</t>
  </si>
  <si>
    <t>Ft Lewis-McChord AFB Joint Access</t>
  </si>
  <si>
    <t>TSS-Garco Joint Venture</t>
  </si>
  <si>
    <t>W912DW-13-C-0040</t>
  </si>
  <si>
    <t>75110</t>
  </si>
  <si>
    <t>Tactical Equipment Maintenance Facility</t>
  </si>
  <si>
    <t>Leetex Construction LLC</t>
  </si>
  <si>
    <t>W912QR-12-C-0010</t>
  </si>
  <si>
    <t>52269</t>
  </si>
  <si>
    <t>Barracks</t>
  </si>
  <si>
    <t>Nan, Inc. dba Ocean House Builders</t>
  </si>
  <si>
    <t>W9128A-11-C-0016</t>
  </si>
  <si>
    <t>56024</t>
  </si>
  <si>
    <t>Flood Mitigation</t>
  </si>
  <si>
    <t>W9128A-12-C-0019</t>
  </si>
  <si>
    <t>59044</t>
  </si>
  <si>
    <t>Science Facility, Ph 2</t>
  </si>
  <si>
    <t>Walsh Construction Company II L.L.C.</t>
  </si>
  <si>
    <t>W912DS-11-C-0023</t>
  </si>
  <si>
    <t>59434</t>
  </si>
  <si>
    <t>Physical Fitness Center</t>
  </si>
  <si>
    <t>Staatliches Hochbauamt Nurnberg II</t>
  </si>
  <si>
    <t>W912GB-09-C-0040</t>
  </si>
  <si>
    <t>60555</t>
  </si>
  <si>
    <t>Information Processing Center</t>
  </si>
  <si>
    <t>Hessisches Baumanagement Wiesbaden</t>
  </si>
  <si>
    <t>W912GB-08-C-0005</t>
  </si>
  <si>
    <t>61383</t>
  </si>
  <si>
    <t>Contracting, Consulting, Engineering, LLC</t>
  </si>
  <si>
    <t>W91278-11-C-0028</t>
  </si>
  <si>
    <t>61453</t>
  </si>
  <si>
    <t>TMG SERVICES, INC. Linda Frazier</t>
  </si>
  <si>
    <t>W912DR-13-C-0030</t>
  </si>
  <si>
    <t>68961</t>
  </si>
  <si>
    <t>63015</t>
  </si>
  <si>
    <t>Satellite Communications Facility</t>
  </si>
  <si>
    <t>Watts Constructors, LLC</t>
  </si>
  <si>
    <t>W912PP-08-C-0019</t>
  </si>
  <si>
    <t>73686</t>
  </si>
  <si>
    <t>64760</t>
  </si>
  <si>
    <t>Training Aids Center</t>
  </si>
  <si>
    <t>W9128A-12-C-0013</t>
  </si>
  <si>
    <t>65650</t>
  </si>
  <si>
    <t>Command and Control Facility, Ph 1</t>
  </si>
  <si>
    <t>Niking Corporation</t>
  </si>
  <si>
    <t>W9128A-12-C-0003</t>
  </si>
  <si>
    <t>66834</t>
  </si>
  <si>
    <t>Vehicle Maintenance Shop</t>
  </si>
  <si>
    <t>W912GB-09-C-0030</t>
  </si>
  <si>
    <t>68074</t>
  </si>
  <si>
    <t>Construct New ACP</t>
  </si>
  <si>
    <t>68866</t>
  </si>
  <si>
    <t>Sensitive Compartmented Information Fac</t>
  </si>
  <si>
    <t>ECC International LLC</t>
  </si>
  <si>
    <t>W912GB-13-C-0003</t>
  </si>
  <si>
    <t>65714, 68822, 69936</t>
  </si>
  <si>
    <t>OBG Hochbau GmbH &amp; Co. KG</t>
  </si>
  <si>
    <t>69421</t>
  </si>
  <si>
    <t>Highmark Construction Company, LLC</t>
  </si>
  <si>
    <t>W912QR-12-C-0047</t>
  </si>
  <si>
    <t>69599</t>
  </si>
  <si>
    <t>J. Kokolakis Contracting, Inc.</t>
  </si>
  <si>
    <t>W912QR-12-C-0057</t>
  </si>
  <si>
    <t>70654</t>
  </si>
  <si>
    <t>Army Reserve Center</t>
  </si>
  <si>
    <t>The Vertex Companies</t>
  </si>
  <si>
    <t>W912QR-12-C-0014</t>
  </si>
  <si>
    <t>71462</t>
  </si>
  <si>
    <t>Battalion Complex</t>
  </si>
  <si>
    <t>JAMA Constructors</t>
  </si>
  <si>
    <t>W912HN-11-D-0035</t>
  </si>
  <si>
    <t>71604</t>
  </si>
  <si>
    <t>Eastside Utilities Infrastructure</t>
  </si>
  <si>
    <t>ANHAM-ICSS Joint Venture</t>
  </si>
  <si>
    <t>W912ER-11-D-0003</t>
  </si>
  <si>
    <t>71639</t>
  </si>
  <si>
    <t>Brigade Complex</t>
  </si>
  <si>
    <t>Bristol General Contractors, LLC</t>
  </si>
  <si>
    <t>72854</t>
  </si>
  <si>
    <t>Regional Logistic Support Complex</t>
  </si>
  <si>
    <t>Garco Construction, Inc.</t>
  </si>
  <si>
    <t>W912DW-13-C-0020</t>
  </si>
  <si>
    <t>74220</t>
  </si>
  <si>
    <t>Liberty Mutual Insurance Company</t>
  </si>
  <si>
    <t>W912QR-11-C-0048</t>
  </si>
  <si>
    <t>74731</t>
  </si>
  <si>
    <t>Training Exercise Warehouse</t>
  </si>
  <si>
    <t>Total Team Construction Services</t>
  </si>
  <si>
    <t>W912QR-12-C-0042</t>
  </si>
  <si>
    <t>74757</t>
  </si>
  <si>
    <t>Fire Alarm System</t>
  </si>
  <si>
    <t>Custom Mechanical Systems, Corp</t>
  </si>
  <si>
    <t>W912QR-12-C-0050</t>
  </si>
  <si>
    <t>79128</t>
  </si>
  <si>
    <t>DEPMEDS</t>
  </si>
  <si>
    <t>Imperial Construction</t>
  </si>
  <si>
    <t>W912QR-13-C-0046</t>
  </si>
  <si>
    <t>Physical Fitness Facility</t>
  </si>
  <si>
    <t>Grahams Construction Inc.</t>
  </si>
  <si>
    <t>W912DY-11-D-0040</t>
  </si>
  <si>
    <t>Zieson Construction Co.</t>
  </si>
  <si>
    <t>Anthony &amp; Gordon Construction Co. Inc.</t>
  </si>
  <si>
    <t>W9126G-13-C-0005</t>
  </si>
  <si>
    <t>65745</t>
  </si>
  <si>
    <t>17220</t>
  </si>
  <si>
    <t>Fire Station</t>
  </si>
  <si>
    <t>W9126G-09-D-0101</t>
  </si>
  <si>
    <t>20697</t>
  </si>
  <si>
    <t>Chapel</t>
  </si>
  <si>
    <t>W912BV-12-C-0018</t>
  </si>
  <si>
    <t>43335</t>
  </si>
  <si>
    <t>NCO Academy</t>
  </si>
  <si>
    <t>Caddell Construction CO., INC</t>
  </si>
  <si>
    <t>W912HN-10-D-0044</t>
  </si>
  <si>
    <t>55823</t>
  </si>
  <si>
    <t>Life Sciences Test Facility Addition</t>
  </si>
  <si>
    <t>Big-D Construction Corp</t>
  </si>
  <si>
    <t>W91238-12-C-0024</t>
  </si>
  <si>
    <t>55985</t>
  </si>
  <si>
    <t>Bauamt Amberg-Sulzbach</t>
  </si>
  <si>
    <t>W912GB-06-C-0005</t>
  </si>
  <si>
    <t>56425</t>
  </si>
  <si>
    <t>General Instruction Building</t>
  </si>
  <si>
    <t>Souza Construction, Inc.</t>
  </si>
  <si>
    <t>W91238-10-D-0010</t>
  </si>
  <si>
    <t>57508</t>
  </si>
  <si>
    <t>Information Dominance Center, Ph 1</t>
  </si>
  <si>
    <t>Hensel Phelps Construction Co.</t>
  </si>
  <si>
    <t>W912DR-13-C-0035</t>
  </si>
  <si>
    <t>57594</t>
  </si>
  <si>
    <t>Satellite Communications Center</t>
  </si>
  <si>
    <t>JV PGWM SATCOM</t>
  </si>
  <si>
    <t>W912GB-14-C-0003</t>
  </si>
  <si>
    <t>58046</t>
  </si>
  <si>
    <t>Operational Readiness Training Cplx, Ph 1</t>
  </si>
  <si>
    <t>W912DW-12-C-0043</t>
  </si>
  <si>
    <t>58207</t>
  </si>
  <si>
    <t>Railroad Tracks</t>
  </si>
  <si>
    <t>McAlester Contract</t>
  </si>
  <si>
    <t>W44XGQ80956921</t>
  </si>
  <si>
    <t>58925</t>
  </si>
  <si>
    <t>W912GB-14-C-0037</t>
  </si>
  <si>
    <t>59581</t>
  </si>
  <si>
    <t>Centralized Wash Facility</t>
  </si>
  <si>
    <t>Watts Constructors,  LLC</t>
  </si>
  <si>
    <t>W9128A-12-C-0001</t>
  </si>
  <si>
    <t>61515</t>
  </si>
  <si>
    <t>W911KB-13-C-0002</t>
  </si>
  <si>
    <t>62657</t>
  </si>
  <si>
    <t>Water Treatment Plant</t>
  </si>
  <si>
    <t>CDM CONSTRUCTORS INC.</t>
  </si>
  <si>
    <t>W912PL-12-C-0022</t>
  </si>
  <si>
    <t>62955</t>
  </si>
  <si>
    <t>Trainee Barracks Complex, Ph 2</t>
  </si>
  <si>
    <t>CLARK CONSTRUCTION GROUP LLC</t>
  </si>
  <si>
    <t>W9126G-11-D-0049</t>
  </si>
  <si>
    <t>64014</t>
  </si>
  <si>
    <t>MEGEN Construction Company, Inc.</t>
  </si>
  <si>
    <t>64415</t>
  </si>
  <si>
    <t>Blackhawk Ventures, LLC</t>
  </si>
  <si>
    <t>64939</t>
  </si>
  <si>
    <t>Applied Instruction Facility</t>
  </si>
  <si>
    <t>Grimberg/Amatea JV</t>
  </si>
  <si>
    <t>W912DR-12-C-0023</t>
  </si>
  <si>
    <t>64967</t>
  </si>
  <si>
    <t>57 Builders, Ltd.</t>
  </si>
  <si>
    <t>W9128A-12-C-0002</t>
  </si>
  <si>
    <t>65374</t>
  </si>
  <si>
    <t>Operational Readiness Training Complex</t>
  </si>
  <si>
    <t>AMG &amp; Satterfield &amp; Pontikes, a JV</t>
  </si>
  <si>
    <t>W9126G-12-C-0043</t>
  </si>
  <si>
    <t>Turner Strategic Technologies, LLC</t>
  </si>
  <si>
    <t>65755</t>
  </si>
  <si>
    <t>Skanska USA Building Inc.</t>
  </si>
  <si>
    <t>W912DR-13-C-0002</t>
  </si>
  <si>
    <t>34129, 52856, 64797, 65138, 69167, 69999, 71539</t>
  </si>
  <si>
    <t>66206</t>
  </si>
  <si>
    <t>Infrastructure, Ph 1</t>
  </si>
  <si>
    <t>CeSight Joint Venture</t>
  </si>
  <si>
    <t>W912DW-13-C-0024</t>
  </si>
  <si>
    <t>66691</t>
  </si>
  <si>
    <t>Maneuver Systems Sustainment Ctr, Ph 3</t>
  </si>
  <si>
    <t>GCC McCarthy Joint Venture IV</t>
  </si>
  <si>
    <t>W9126G-12-C-0015</t>
  </si>
  <si>
    <t>67113</t>
  </si>
  <si>
    <t>Aviation Complex, Ph 3A</t>
  </si>
  <si>
    <t>Watterson Construction Company</t>
  </si>
  <si>
    <t>W911KB-12-C-0008</t>
  </si>
  <si>
    <t>68962, 71539</t>
  </si>
  <si>
    <t>67466</t>
  </si>
  <si>
    <t>IKHANA, LL</t>
  </si>
  <si>
    <t>W912QR-12-C-0055</t>
  </si>
  <si>
    <t>67658</t>
  </si>
  <si>
    <t>W912QR-12-C-0028</t>
  </si>
  <si>
    <t>67713</t>
  </si>
  <si>
    <t>Accel/Pacific J.V.</t>
  </si>
  <si>
    <t>W912QR-12-C-0068</t>
  </si>
  <si>
    <t>68993</t>
  </si>
  <si>
    <t>Electronics Maintenance Facility</t>
  </si>
  <si>
    <t>Venegas Engineering &amp; Management Construction Company</t>
  </si>
  <si>
    <t>69286</t>
  </si>
  <si>
    <t>Infrastructure</t>
  </si>
  <si>
    <t>W9126G-12-C-0044</t>
  </si>
  <si>
    <t>69489</t>
  </si>
  <si>
    <t>Combat Aviation Brigade Complex, Ph 1</t>
  </si>
  <si>
    <t>David Boland, Inc.</t>
  </si>
  <si>
    <t>W9128A-12-C-0009</t>
  </si>
  <si>
    <t>69501</t>
  </si>
  <si>
    <t>Unmanned Aerial Vehicle Maintenance Hangar</t>
  </si>
  <si>
    <t>Archer Western Federal JV</t>
  </si>
  <si>
    <t>W912QR-12-C-0058</t>
  </si>
  <si>
    <t>69614</t>
  </si>
  <si>
    <t>Staatliches Hochbauamt Amberg</t>
  </si>
  <si>
    <t>W912GB-10-C-0043</t>
  </si>
  <si>
    <t>69828</t>
  </si>
  <si>
    <t>JAM-MAP JV</t>
  </si>
  <si>
    <t>W9126G-14-C-0016</t>
  </si>
  <si>
    <t>69834</t>
  </si>
  <si>
    <t>Law Company, Inc.</t>
  </si>
  <si>
    <t>W912DQ-14-C-4003</t>
  </si>
  <si>
    <t>Arch Insurance Company</t>
  </si>
  <si>
    <t>71569</t>
  </si>
  <si>
    <t>Westside Utilities Infrastructure</t>
  </si>
  <si>
    <t>W912ER-11-D-0009</t>
  </si>
  <si>
    <t>71682</t>
  </si>
  <si>
    <t>Alutiiq Diversified Services, LLC</t>
  </si>
  <si>
    <t>W9126G-12-C-0018</t>
  </si>
  <si>
    <t>STREETER-SUMMIT JV 1, LLC</t>
  </si>
  <si>
    <t>72650</t>
  </si>
  <si>
    <t>Samsung C&amp;T Corporation</t>
  </si>
  <si>
    <t>W912UM-12-C-0012</t>
  </si>
  <si>
    <t>Hanmi C&amp;E Co., LTD.</t>
  </si>
  <si>
    <t>74067</t>
  </si>
  <si>
    <t>Construct Drainage System, Ph 3</t>
  </si>
  <si>
    <t>ANHAM-ICSS JV</t>
  </si>
  <si>
    <t>76235</t>
  </si>
  <si>
    <t>Fine Construction Co., Ltd.</t>
  </si>
  <si>
    <t>W912UM-12-C-0022</t>
  </si>
  <si>
    <t>76768</t>
  </si>
  <si>
    <t>Aviation Complex, Ph 1B</t>
  </si>
  <si>
    <t>Glen/Mar Construction, Inc.</t>
  </si>
  <si>
    <t>77187</t>
  </si>
  <si>
    <t>77306</t>
  </si>
  <si>
    <t>Aircraft Maintenance Hangar</t>
  </si>
  <si>
    <t>M.A. Mortenson Company dba Mortenson Construction</t>
  </si>
  <si>
    <t>78505</t>
  </si>
  <si>
    <t>Family Housing New Construction</t>
  </si>
  <si>
    <t>78506</t>
  </si>
  <si>
    <t>78841</t>
  </si>
  <si>
    <t>Family Housing Improvements</t>
  </si>
  <si>
    <t>Klebl GmbH</t>
  </si>
  <si>
    <t>W912GB-12-C-0018</t>
  </si>
  <si>
    <t>79097</t>
  </si>
  <si>
    <t>W912GB-12-C-0017</t>
  </si>
  <si>
    <t>79749</t>
  </si>
  <si>
    <t>Forward Operating Site</t>
  </si>
  <si>
    <t>EMTA INSAAT A.S</t>
  </si>
  <si>
    <t>W912GB-12-D-0033</t>
  </si>
  <si>
    <t>33771</t>
  </si>
  <si>
    <t>Adv Individual Training Barracks Cplx, Ph2</t>
  </si>
  <si>
    <t>Purcell Construction Corporation</t>
  </si>
  <si>
    <t>W91236-13-C-0064</t>
  </si>
  <si>
    <t>VISTA Construction LLC</t>
  </si>
  <si>
    <t>51519</t>
  </si>
  <si>
    <t>Ballistic Evaluation Center</t>
  </si>
  <si>
    <t>Benard Associates, Inc.</t>
  </si>
  <si>
    <t>W912DS-13-C-0049</t>
  </si>
  <si>
    <t>54489</t>
  </si>
  <si>
    <t>Trainee Barracks Complex 3, Ph 2</t>
  </si>
  <si>
    <t>Caddell Construction Co. (DE), LLC</t>
  </si>
  <si>
    <t>W912DQ-13-C-4024</t>
  </si>
  <si>
    <t>Donald Maggi, Inc.</t>
  </si>
  <si>
    <t>57794</t>
  </si>
  <si>
    <t>Digital Multipurpose Training Range</t>
  </si>
  <si>
    <t>Caddell Construction Co. (DE),  LLC</t>
  </si>
  <si>
    <t>58970</t>
  </si>
  <si>
    <t>Trainee Barracks Complex 2, Ph 2</t>
  </si>
  <si>
    <t>ACC Construction Co., Inc</t>
  </si>
  <si>
    <t>W912HP-14-C-0003</t>
  </si>
  <si>
    <t>59626</t>
  </si>
  <si>
    <t>NEU Security Services, LLC</t>
  </si>
  <si>
    <t>W9128F-13-C-0016</t>
  </si>
  <si>
    <t>61810</t>
  </si>
  <si>
    <t>Battalion Headquarters Complex</t>
  </si>
  <si>
    <t>Sundt Construction Inc.</t>
  </si>
  <si>
    <t>W912QR-14-C-0007</t>
  </si>
  <si>
    <t>Orocon-Carothers JV1</t>
  </si>
  <si>
    <t>62783</t>
  </si>
  <si>
    <t>Prime Projects International Japan Co., Ltd.</t>
  </si>
  <si>
    <t>W912HV-14-C-0007</t>
  </si>
  <si>
    <t>36113, 61562, 64474, 66441, 69999, 71472, 71485, 72242</t>
  </si>
  <si>
    <t>65679</t>
  </si>
  <si>
    <t>ACC Construction Co., Inc.</t>
  </si>
  <si>
    <t>W912DQ-13-C-4011</t>
  </si>
  <si>
    <t>66023</t>
  </si>
  <si>
    <t>Automated Infantry Platoon Battle Course</t>
  </si>
  <si>
    <t>Goodfellow Bros., Inc.</t>
  </si>
  <si>
    <t>W9128A-14-C-0005</t>
  </si>
  <si>
    <t>66099</t>
  </si>
  <si>
    <t>Battalion Complex Facilities</t>
  </si>
  <si>
    <t>MW Builders, Inc.</t>
  </si>
  <si>
    <t>67017</t>
  </si>
  <si>
    <t>Multipurpose Machine Gun Range</t>
  </si>
  <si>
    <t>Bristol Environmental Remediation Service</t>
  </si>
  <si>
    <t>W912DY-12-D-0053</t>
  </si>
  <si>
    <t>67545</t>
  </si>
  <si>
    <t>Convoy Live Fire Range</t>
  </si>
  <si>
    <t>Vet Industrial Inc.</t>
  </si>
  <si>
    <t>W912DW-10-D-1021</t>
  </si>
  <si>
    <t>67659</t>
  </si>
  <si>
    <t>Accel/Pacific Joint Venture</t>
  </si>
  <si>
    <t>W912QR-13-C-0024</t>
  </si>
  <si>
    <t>67660</t>
  </si>
  <si>
    <t>Army Reserve Center/AMSA</t>
  </si>
  <si>
    <t>MACNAK Korte Team LLC</t>
  </si>
  <si>
    <t>W912QR-13-C-0014</t>
  </si>
  <si>
    <t>67689</t>
  </si>
  <si>
    <t>Central Issue Facility</t>
  </si>
  <si>
    <t>KEPA-TCI JV LLC</t>
  </si>
  <si>
    <t>W912QR-13-C-0016</t>
  </si>
  <si>
    <t>67715</t>
  </si>
  <si>
    <t>S.M. Wilson &amp; Co.</t>
  </si>
  <si>
    <t>W912QR-13-C-0017</t>
  </si>
  <si>
    <t>68077</t>
  </si>
  <si>
    <t>Arriba Corporation</t>
  </si>
  <si>
    <t>W912QR-14-C-0023</t>
  </si>
  <si>
    <t>71120</t>
  </si>
  <si>
    <t>PENTACON, LLC</t>
  </si>
  <si>
    <t>W912DY-12-D-0030</t>
  </si>
  <si>
    <t>71482</t>
  </si>
  <si>
    <t>ORTC</t>
  </si>
  <si>
    <t>Sauer Incorporated</t>
  </si>
  <si>
    <t>W912QR-14-C-0006</t>
  </si>
  <si>
    <t>71675</t>
  </si>
  <si>
    <t>Flight Equipment Complex</t>
  </si>
  <si>
    <t>The Bedwell Company</t>
  </si>
  <si>
    <t>W912DS-14-C-0004</t>
  </si>
  <si>
    <t>71720</t>
  </si>
  <si>
    <t>Automated Infantry Squad Battle Course</t>
  </si>
  <si>
    <t>Eastern Construction &amp; Electric, Inc.</t>
  </si>
  <si>
    <t>W912QR-13-C-0015</t>
  </si>
  <si>
    <t>71997</t>
  </si>
  <si>
    <t>Dining Facility</t>
  </si>
  <si>
    <t>TCI Architects Engineers Contractor Inc.</t>
  </si>
  <si>
    <t>W912QR-13-C-0026</t>
  </si>
  <si>
    <t>72088</t>
  </si>
  <si>
    <t>ECS TEMF</t>
  </si>
  <si>
    <t>W912QR-13-C-0018</t>
  </si>
  <si>
    <t>72160</t>
  </si>
  <si>
    <t>UPH Barracks</t>
  </si>
  <si>
    <t>Pre Con Industries, Inc.</t>
  </si>
  <si>
    <t>W912QR-13-C-0027</t>
  </si>
  <si>
    <t>73008</t>
  </si>
  <si>
    <t>Unmanned Aerial Vehicle Complex</t>
  </si>
  <si>
    <t>Caddell Construction CO. (DE), LLC</t>
  </si>
  <si>
    <t>75165</t>
  </si>
  <si>
    <t>Waste Water Treatment Plant</t>
  </si>
  <si>
    <t>CDM Constructors Inc.</t>
  </si>
  <si>
    <t>W912DW-14-C-0002</t>
  </si>
  <si>
    <t>76086</t>
  </si>
  <si>
    <t>Lightning Protection System</t>
  </si>
  <si>
    <t>Hal Hays Construction Inc.</t>
  </si>
  <si>
    <t>W91238-14-C-0050</t>
  </si>
  <si>
    <t>76091</t>
  </si>
  <si>
    <t>Engineering/Housing Maintenance Shop</t>
  </si>
  <si>
    <t>Federal Solutions Group</t>
  </si>
  <si>
    <t>W91238-14-C-0051</t>
  </si>
  <si>
    <t>76196</t>
  </si>
  <si>
    <t>Hyosung Corporation</t>
  </si>
  <si>
    <t>W912UM-13-C-0021</t>
  </si>
  <si>
    <t>76239</t>
  </si>
  <si>
    <t>W912QR-13-C-0012</t>
  </si>
  <si>
    <t>76586</t>
  </si>
  <si>
    <t>W9128A-13-C-0001</t>
  </si>
  <si>
    <t>76587</t>
  </si>
  <si>
    <t>76903</t>
  </si>
  <si>
    <t>Combat Aviation Brigade Barracks</t>
  </si>
  <si>
    <t>Nan-Samsung, LLC</t>
  </si>
  <si>
    <t>W9128A-14-C-0002</t>
  </si>
  <si>
    <t>77416</t>
  </si>
  <si>
    <t>Ground Source Heat Transfer System</t>
  </si>
  <si>
    <t>R. C. Construction Co., Inc.</t>
  </si>
  <si>
    <t>W912HN-10-D-0058</t>
  </si>
  <si>
    <t>79933</t>
  </si>
  <si>
    <t>Cadet Barracks</t>
  </si>
  <si>
    <t>Walsh Construction Company II, LLC</t>
  </si>
  <si>
    <t>W912DS-13-C-0032</t>
  </si>
  <si>
    <t>79980</t>
  </si>
  <si>
    <t>WATER SUPPLY/TREATMENT BUILDING, POTABLE</t>
  </si>
  <si>
    <t>Huffman Construction, LLC</t>
  </si>
  <si>
    <t>80066</t>
  </si>
  <si>
    <t>Controlled Humidity Warehouse, Installatio</t>
  </si>
  <si>
    <t>Tyler Construction Co., INC</t>
  </si>
  <si>
    <t>W912HN-10-D-0060</t>
  </si>
  <si>
    <t>80087</t>
  </si>
  <si>
    <t>Storage Building, General Purpose</t>
  </si>
  <si>
    <t>80113</t>
  </si>
  <si>
    <t>J&amp;S Construction Company, Inc</t>
  </si>
  <si>
    <t>W9126G-13-C-0039</t>
  </si>
  <si>
    <t>80246</t>
  </si>
  <si>
    <t>VETCO Contracting Services, LLC</t>
  </si>
  <si>
    <t>W912DS-09-D-0007</t>
  </si>
  <si>
    <t>80317</t>
  </si>
  <si>
    <t>WATER DISTRIBUTION LINES, POTABLE</t>
  </si>
  <si>
    <t>FLBE, INC.</t>
  </si>
  <si>
    <t>W912DR-14-C-0006</t>
  </si>
  <si>
    <t>81106</t>
  </si>
  <si>
    <t>POLICE/MP STATION</t>
  </si>
  <si>
    <t>W91238-11-D-0026</t>
  </si>
  <si>
    <t>81320</t>
  </si>
  <si>
    <t>STORAGE BUILDING, GENERAL PURPOSE, INSTALL</t>
  </si>
  <si>
    <t>Northcon, Inc.</t>
  </si>
  <si>
    <t>W912DW-13-C-0047</t>
  </si>
  <si>
    <t>81367</t>
  </si>
  <si>
    <t>EXPLOSIVES RECEIVING/SERVICE BUILDING, DEP</t>
  </si>
  <si>
    <t>Cyber Professional Solution Corp</t>
  </si>
  <si>
    <t>W912PL-14-C-0006</t>
  </si>
  <si>
    <t>81431</t>
  </si>
  <si>
    <t>ADMINISTRATIVE BUILDING, GENERAL PURPOSE</t>
  </si>
  <si>
    <t>PORTICO SERVICES, LLC</t>
  </si>
  <si>
    <t>W912DR-14-C-0028</t>
  </si>
  <si>
    <t>DIESEL OIL/JP8 STORAGE, ABOVE GROUND, BULK</t>
  </si>
  <si>
    <t>Nan Inc</t>
  </si>
  <si>
    <t>W9128A-12-D-0012</t>
  </si>
  <si>
    <t>81515</t>
  </si>
  <si>
    <t>CIDC FIELD OPERATIONS BUILDING</t>
  </si>
  <si>
    <t>Guyco, Inc.</t>
  </si>
  <si>
    <t>W9126G-09-D-0095</t>
  </si>
  <si>
    <t>81597</t>
  </si>
  <si>
    <t>AMSA Addition/Alteration</t>
  </si>
  <si>
    <t>FutureNet Group, Inc.</t>
  </si>
  <si>
    <t>W912QR-13-D-0023</t>
  </si>
  <si>
    <t>82067</t>
  </si>
  <si>
    <t>Unheated Storage Building</t>
  </si>
  <si>
    <t>Komada, LLC</t>
  </si>
  <si>
    <t>W912QR-14-C-0003</t>
  </si>
  <si>
    <t>53584</t>
  </si>
  <si>
    <t>Adv Individual Training Barracks Cplx, Ph3</t>
  </si>
  <si>
    <t>W91236-14-C-0046</t>
  </si>
  <si>
    <t>54106</t>
  </si>
  <si>
    <t>Automated Multipurpose Machine Gun Range</t>
  </si>
  <si>
    <t>W912DW-14-C-0012</t>
  </si>
  <si>
    <t>65277</t>
  </si>
  <si>
    <t>Consolidated Dining Facility</t>
  </si>
  <si>
    <t>Boro Developers, Inc. d.b.a. Boro Construction</t>
  </si>
  <si>
    <t>W912QR-14-C-0015</t>
  </si>
  <si>
    <t>67116</t>
  </si>
  <si>
    <t xml:space="preserve">Aviation Battalion Complex </t>
  </si>
  <si>
    <t>Silver Mountain Construction, LLC</t>
  </si>
  <si>
    <t>W911KB-14-C-0008</t>
  </si>
  <si>
    <t>Arctic-American JV</t>
  </si>
  <si>
    <t>69624</t>
  </si>
  <si>
    <t>Command and Control Facility</t>
  </si>
  <si>
    <t>Brantley Construction Services, LLC</t>
  </si>
  <si>
    <t>W912HN-10-D-0056</t>
  </si>
  <si>
    <t>69669</t>
  </si>
  <si>
    <t>Ranco Construction, Inc.</t>
  </si>
  <si>
    <t>W912QR-14-C-0021</t>
  </si>
  <si>
    <t>71221</t>
  </si>
  <si>
    <t>Mountain West Precast Concrete</t>
  </si>
  <si>
    <t>W9128F-14-C-0022</t>
  </si>
  <si>
    <t>71502</t>
  </si>
  <si>
    <t>Adv Individual Training Barracks Cplx, Ph1</t>
  </si>
  <si>
    <t>W912DQ-14-C-4009</t>
  </si>
  <si>
    <t>71769</t>
  </si>
  <si>
    <t>Modified Record Fire Range</t>
  </si>
  <si>
    <t>RACC/ Nelcorp JV</t>
  </si>
  <si>
    <t>W912QR-14-C-0060</t>
  </si>
  <si>
    <t>71900</t>
  </si>
  <si>
    <t>ACC Construction Co Inc.</t>
  </si>
  <si>
    <t>W912QR-14-C-0054</t>
  </si>
  <si>
    <t>71999</t>
  </si>
  <si>
    <t>NCO Academy Dining Facility</t>
  </si>
  <si>
    <t>Wilson Brigadier Joint Venture</t>
  </si>
  <si>
    <t>W912QR-14-C-0013</t>
  </si>
  <si>
    <t>72284</t>
  </si>
  <si>
    <t>TASS Training Center (TTC)</t>
  </si>
  <si>
    <t>Bara Infoware Inc.</t>
  </si>
  <si>
    <t>W912QR-14-C-0053</t>
  </si>
  <si>
    <t>74861</t>
  </si>
  <si>
    <t>Carlson Constructors Corporation</t>
  </si>
  <si>
    <t>W9128F-14-C-0050</t>
  </si>
  <si>
    <t>76024</t>
  </si>
  <si>
    <t>Simulations Center</t>
  </si>
  <si>
    <t>Carothers Construction, Inc.</t>
  </si>
  <si>
    <t>W912DQ-14-C-4008</t>
  </si>
  <si>
    <t>76601</t>
  </si>
  <si>
    <t>Aviation Storage Hangar</t>
  </si>
  <si>
    <t>UNIT COMPANY</t>
  </si>
  <si>
    <t>W911KB-14-C-0021</t>
  </si>
  <si>
    <t>Tunista Construction, LLC</t>
  </si>
  <si>
    <t>76777</t>
  </si>
  <si>
    <t>W912DW-14-C-0023</t>
  </si>
  <si>
    <t>The Renew Group, Inc.</t>
  </si>
  <si>
    <t>77262</t>
  </si>
  <si>
    <t>Mirador Enterprises, Inc.</t>
  </si>
  <si>
    <t>W9128F-14-C-0020</t>
  </si>
  <si>
    <t>Medvolt, LLC</t>
  </si>
  <si>
    <t>77304</t>
  </si>
  <si>
    <t>Swinerton Builders</t>
  </si>
  <si>
    <t>W9128F-14-C-0031</t>
  </si>
  <si>
    <t>SEK JV</t>
  </si>
  <si>
    <t>77405</t>
  </si>
  <si>
    <t>W9128F-14-C-0068</t>
  </si>
  <si>
    <t>77539</t>
  </si>
  <si>
    <t>Automated Sniper Field Fire Range</t>
  </si>
  <si>
    <t>Barlovento LLC</t>
  </si>
  <si>
    <t>W91278-10-D-0072</t>
  </si>
  <si>
    <t>77885</t>
  </si>
  <si>
    <t>Runway</t>
  </si>
  <si>
    <t>Federal Contracting Inc dba Bryan Construction</t>
  </si>
  <si>
    <t>W9128F-14-C-0012</t>
  </si>
  <si>
    <t>77980</t>
  </si>
  <si>
    <t>Cantonment Area, Roads, Paved</t>
  </si>
  <si>
    <t>W912QR-09-D-0050</t>
  </si>
  <si>
    <t>78778</t>
  </si>
  <si>
    <t>Battlefield Weather Support Facility</t>
  </si>
  <si>
    <t>TJC Engineering</t>
  </si>
  <si>
    <t>W912QR-14-C-0018</t>
  </si>
  <si>
    <t>79618</t>
  </si>
  <si>
    <t>Simulator Building</t>
  </si>
  <si>
    <t>W9128F-14-C-0021</t>
  </si>
  <si>
    <t>79679</t>
  </si>
  <si>
    <t>Materials Analysis Lab</t>
  </si>
  <si>
    <t>Au' Authum Ki, Inc</t>
  </si>
  <si>
    <t>W912PL-10-D-0109</t>
  </si>
  <si>
    <t>80477</t>
  </si>
  <si>
    <t>Fragmentation Simulation Lab</t>
  </si>
  <si>
    <t>The Clement Group, L.L.C.</t>
  </si>
  <si>
    <t>W91278-11-D-0029</t>
  </si>
  <si>
    <t>80919</t>
  </si>
  <si>
    <t>Underground Electric Lines</t>
  </si>
  <si>
    <t>W912DW-14-C-0029</t>
  </si>
  <si>
    <t>81155</t>
  </si>
  <si>
    <t>W9126G-14-C-0039</t>
  </si>
  <si>
    <t>81186</t>
  </si>
  <si>
    <t>Cadet Barracks, Incr 2</t>
  </si>
  <si>
    <t>81875</t>
  </si>
  <si>
    <t>Operations and Maintenance Facilities</t>
  </si>
  <si>
    <t>Edifice-Schlosser JV, LLC</t>
  </si>
  <si>
    <t>W912DR-14-C-0017</t>
  </si>
  <si>
    <t>Power Plant Facility 994</t>
  </si>
  <si>
    <t>San Juan Construction, Inc.</t>
  </si>
  <si>
    <t>W9128A-12-D-0010</t>
  </si>
  <si>
    <t>85260</t>
  </si>
  <si>
    <t xml:space="preserve">Secure Operations Center </t>
  </si>
  <si>
    <t>Kaiserkane, Inc.</t>
  </si>
  <si>
    <t>W912HN-14-C-0022</t>
  </si>
  <si>
    <t>79652</t>
  </si>
  <si>
    <t>Radar Security and Support Facilities</t>
  </si>
  <si>
    <t>American Int'l Contractors Inc</t>
  </si>
  <si>
    <t>Host Nation Support</t>
  </si>
  <si>
    <t>Funding used to represent US interests during the planning, design, and construction of projects funded by foreign governments, when US Forces are the sole or primary users.</t>
  </si>
  <si>
    <t>$29,944 Appropriated + $13,000 ATR</t>
  </si>
  <si>
    <t>Funding used to represent US interests during the planning, design, and construction of projects funded by foreign governments, when US Forces are the sole or primary users.  $25,500 Appropriated + $1,500 BTR + $9,000 ATR</t>
  </si>
  <si>
    <t>Army Family Housing O&amp;M</t>
  </si>
  <si>
    <t>Unspecified Minor Construction for Projects &lt; $2.M</t>
  </si>
  <si>
    <t>Complete design of FY10 MILCON; design of FY09 Congressional Inserts; start design of FY11 MILCON; fund Congressionally directed design; fund PACES cost engineering; fund other design requirements.</t>
  </si>
  <si>
    <t>Army Family Housing Construction for Projects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</si>
  <si>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</si>
  <si>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</si>
  <si>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</si>
  <si>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</si>
  <si>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M67001004</t>
  </si>
  <si>
    <t>MOTOR TRANSPORTATION/COMM MAINTENANCE FAC</t>
  </si>
  <si>
    <t>DCK NORTH AMERICA, LLC</t>
  </si>
  <si>
    <t>N4008510D5329 0002</t>
  </si>
  <si>
    <t>M67695005</t>
  </si>
  <si>
    <t>PAINT AND BLAST FACILITY</t>
  </si>
  <si>
    <t>SAUER, INC.</t>
  </si>
  <si>
    <t>N6945009D1277 0005</t>
  </si>
  <si>
    <t>N62813005</t>
  </si>
  <si>
    <t>JOINT POW/MIA ACCOUNTING, USPACOM</t>
  </si>
  <si>
    <t>NAN INC. DBAOCEAN HOUSE BUILDERS</t>
  </si>
  <si>
    <t>N6274211C1300 AWD</t>
  </si>
  <si>
    <t>M00318006</t>
  </si>
  <si>
    <t>PHYSICAL FITNESS CENTER, CAMP SMITH</t>
  </si>
  <si>
    <t>AMEC - NAN JOINT VENTURE</t>
  </si>
  <si>
    <t>N6274209D1171 HC01</t>
  </si>
  <si>
    <t>M67695012</t>
  </si>
  <si>
    <t>CONTAINER STAGING AND LOADING LOT</t>
  </si>
  <si>
    <t>MCCARTHY IMPROVEMENT COMPANY</t>
  </si>
  <si>
    <t>N6945011C1255 AWD</t>
  </si>
  <si>
    <t>M006811014</t>
  </si>
  <si>
    <t>TRUCK COMPANY OPERATIONS COMPLEX</t>
  </si>
  <si>
    <t>STRAUB-DRIVER A JOINT VENTURE</t>
  </si>
  <si>
    <t>N6247311C0405 AWD</t>
  </si>
  <si>
    <t>N61007015</t>
  </si>
  <si>
    <t>CALIBRATION FACILITY LAND ACQUISITION</t>
  </si>
  <si>
    <t>M67695017</t>
  </si>
  <si>
    <t>HARDSTAND EXTENSION</t>
  </si>
  <si>
    <t>M67695022</t>
  </si>
  <si>
    <t>CONSOLIDATED WAREHOUSE FACILITY</t>
  </si>
  <si>
    <t>N6945009D1277 0003</t>
  </si>
  <si>
    <t>M67695023</t>
  </si>
  <si>
    <t>WASHRACK EXPANSION</t>
  </si>
  <si>
    <t>BARLOVENTO L.L.C.</t>
  </si>
  <si>
    <t>N6945011D1259 0002</t>
  </si>
  <si>
    <t>M67695024</t>
  </si>
  <si>
    <t>CONTAINER STORAGE LOT</t>
  </si>
  <si>
    <t>N62813056</t>
  </si>
  <si>
    <t>CENTER FOR DISASTER MANAGEMENT/HUMANITARIAN ASSISTANCE</t>
  </si>
  <si>
    <t>FOPCO, INC</t>
  </si>
  <si>
    <t>N6247810D4019 0006</t>
  </si>
  <si>
    <t>N32411068</t>
  </si>
  <si>
    <t>ELECTROMAGNETIC SENSOR FACILITY</t>
  </si>
  <si>
    <t>SUFFOLK CONSTRUCTION CO INC</t>
  </si>
  <si>
    <t>N4008511C7231 AWD</t>
  </si>
  <si>
    <t>M670011034</t>
  </si>
  <si>
    <t>2ND INTEL BN OPERATIONS COMPLEX</t>
  </si>
  <si>
    <t>UNIVERSAL CONSTRUCTION COMPANY INC.DBA TURNER/UNIVERSAL</t>
  </si>
  <si>
    <t>N4008511C4000 AWD</t>
  </si>
  <si>
    <t>M006811043A</t>
  </si>
  <si>
    <t>NORTH REGION TERTIARY TREATMENT PLANT INC 2 OF 2</t>
  </si>
  <si>
    <t>CDM-FILANC JV</t>
  </si>
  <si>
    <t>N6247310C5011 PC000001</t>
  </si>
  <si>
    <t>M006811044</t>
  </si>
  <si>
    <t>CONVEYANCE/WATER TREATMENT</t>
  </si>
  <si>
    <t>CH2M HILL CONSTRUCTORS, INC.</t>
  </si>
  <si>
    <t>N6247312C5033 AWD</t>
  </si>
  <si>
    <t>M67604109</t>
  </si>
  <si>
    <t>CNAT/FRS AVIATION TRAINING AND BEQ</t>
  </si>
  <si>
    <t>HARPER CONSTRUCTION COMPANY, INC</t>
  </si>
  <si>
    <t>N6247311C0434 AWD</t>
  </si>
  <si>
    <t>N61151162, Sequestration Reprogramming</t>
  </si>
  <si>
    <t>M006811109</t>
  </si>
  <si>
    <t>BACHELOR ENLISTED QUARTERS, LAS FLORES</t>
  </si>
  <si>
    <t>N6247311C0406 AWD</t>
  </si>
  <si>
    <t>M67604111</t>
  </si>
  <si>
    <t>MALS-39 MAINTENANCE HANGAR EXPANSION</t>
  </si>
  <si>
    <t>RQ CONSTRUCTION, LLC</t>
  </si>
  <si>
    <t>N6247310D5409 0003</t>
  </si>
  <si>
    <t>M006811113</t>
  </si>
  <si>
    <t>BACHELOR ENLISTED QUARTERS, 24 AREA</t>
  </si>
  <si>
    <t>M006811200</t>
  </si>
  <si>
    <t>MARINE CORPS ENERGY INITIATIVE</t>
  </si>
  <si>
    <t>STRONGHOLD ENGINEERING INC</t>
  </si>
  <si>
    <t>N6247310D5483 0003</t>
  </si>
  <si>
    <t>M670011240</t>
  </si>
  <si>
    <t>MAINTENANCE/OPS COMPLEX, 2ND ANGLICO</t>
  </si>
  <si>
    <t>M670011246</t>
  </si>
  <si>
    <t>EOD ADDITION, 2ND MARINE LOGISTICS GROUP</t>
  </si>
  <si>
    <t>JOYCE &amp; ASSOCIATES CONSTRUCTION INC</t>
  </si>
  <si>
    <t>N4008510D0259 0007</t>
  </si>
  <si>
    <t>M670011249</t>
  </si>
  <si>
    <t>BACHELOR ENLISTED QUARTERS, WALLACE CREEK NORTH</t>
  </si>
  <si>
    <t>RQ/BRASFIELD GORRIE JV</t>
  </si>
  <si>
    <t>N4008511C4001 AWD</t>
  </si>
  <si>
    <t>M670011251</t>
  </si>
  <si>
    <t>BACHELOR ENLISTED QUARTERS, COURTHOUSE BAY</t>
  </si>
  <si>
    <t>N4008511C4009 AWD</t>
  </si>
  <si>
    <t>M670011254</t>
  </si>
  <si>
    <t>M670011256</t>
  </si>
  <si>
    <t>MESS HALL ADDITION, COURTHOUSE BAY</t>
  </si>
  <si>
    <t>DANIEL AND DANIELS CONSTRUCTIONCOMPANY INC</t>
  </si>
  <si>
    <t>N4008510D0262 0006</t>
  </si>
  <si>
    <t>M670011264</t>
  </si>
  <si>
    <t>UTILITY EXPANSION, HADNOT POINT</t>
  </si>
  <si>
    <t>S. T. WOOTEN CORPORATION</t>
  </si>
  <si>
    <t>N4008511C4030 AWD</t>
  </si>
  <si>
    <t>M670011265</t>
  </si>
  <si>
    <t>UTILITY EXPANSION, FRENCH CREEK</t>
  </si>
  <si>
    <t>M670011267</t>
  </si>
  <si>
    <t>MESS HALL, FRENCH CREEK</t>
  </si>
  <si>
    <t>ENVIRO AGSCIENCE, INC</t>
  </si>
  <si>
    <t>N4008511C4022 AWD</t>
  </si>
  <si>
    <t>M670011286</t>
  </si>
  <si>
    <t>BACHELOR ENLISTED QUARTERS, RIFLE RANGE</t>
  </si>
  <si>
    <t>BALFOUR BEATTY CONSTRUCTION, LLCBALFOUR BEATTY CONSTRUCTION</t>
  </si>
  <si>
    <t>N4008511C4008 AWD</t>
  </si>
  <si>
    <t>M00681310</t>
  </si>
  <si>
    <t>SMALL ARMS MAGAZINE, EDSON RANGE</t>
  </si>
  <si>
    <t>KOO CONSTRUCTION INC</t>
  </si>
  <si>
    <t>N6247309D1618 0004</t>
  </si>
  <si>
    <t>M670011317</t>
  </si>
  <si>
    <t>BACHELOR ENLISTED QUARTERS, FRENCH CREEK</t>
  </si>
  <si>
    <t>ANDALE-SUNDT, A JOINT VENTURE</t>
  </si>
  <si>
    <t>N4008511C4021 AWD</t>
  </si>
  <si>
    <t>M670011319</t>
  </si>
  <si>
    <t>BACHELOR ENLISTED QUARTERS, CAMP JOHNSON</t>
  </si>
  <si>
    <t>N4008511C4020 AWD</t>
  </si>
  <si>
    <t>M670011322</t>
  </si>
  <si>
    <t>M670011323</t>
  </si>
  <si>
    <t>ARMORY II MEF, WALLACE CREEK</t>
  </si>
  <si>
    <t>N4008511C4001 P00004</t>
  </si>
  <si>
    <t>M00681159</t>
  </si>
  <si>
    <t>M00146136</t>
  </si>
  <si>
    <t>BACHELOR ENLISTED QUARTERS</t>
  </si>
  <si>
    <t>KISAQ-RQ 8A 2 JV</t>
  </si>
  <si>
    <t>N4008511C4026 AWD</t>
  </si>
  <si>
    <t>M670011400</t>
  </si>
  <si>
    <t>URS-IAP LLC</t>
  </si>
  <si>
    <t>N6247006D6009 0016-02</t>
  </si>
  <si>
    <t>M00146148</t>
  </si>
  <si>
    <t>MISSILE MAGAZINE</t>
  </si>
  <si>
    <t>N4008511C4010 P00003</t>
  </si>
  <si>
    <t>M67865152</t>
  </si>
  <si>
    <t>PARKING APRON/TAXIWAY EXPANSION</t>
  </si>
  <si>
    <t>HENSEL PHELPS GRANITE HANGAR JOINT</t>
  </si>
  <si>
    <t>N6247311C0401 AWD</t>
  </si>
  <si>
    <t>N50092499, N60191527, Design, N47608561</t>
  </si>
  <si>
    <t>N61151162</t>
  </si>
  <si>
    <t>AGILE CHEMICAL FACILITY PHASE 2</t>
  </si>
  <si>
    <t>JOHN C. GRIMBERG CO., INC.</t>
  </si>
  <si>
    <t>N4008012C2001 AWD</t>
  </si>
  <si>
    <t>M67399163</t>
  </si>
  <si>
    <t>BACHELOR ENLISTED QUARTERS/PARKING STRUCTURE</t>
  </si>
  <si>
    <t>STRAUB MARTIN A JOINT VENTURE</t>
  </si>
  <si>
    <t>N6247310C5007 PC000001</t>
  </si>
  <si>
    <t>M00146164</t>
  </si>
  <si>
    <t>MARINER'S BAY LAND ACQUISITION BOGUE</t>
  </si>
  <si>
    <t>M00146176</t>
  </si>
  <si>
    <t>STATION INFRASTRUCTURE UPGRADES</t>
  </si>
  <si>
    <t>QUADRANT CONSTRUCTION, INC</t>
  </si>
  <si>
    <t>N4008510D0261 0003</t>
  </si>
  <si>
    <t>M67865185</t>
  </si>
  <si>
    <t>HANGAR 4 ADDITION</t>
  </si>
  <si>
    <t>M00681159, Design</t>
  </si>
  <si>
    <t>M67865192</t>
  </si>
  <si>
    <t>GTF-HANGAR MODIFICATION (HMT-302)</t>
  </si>
  <si>
    <t>N50092499, Design</t>
  </si>
  <si>
    <t>N61057203</t>
  </si>
  <si>
    <t>AVIATION SIMULATOR TRAINING FACILITY</t>
  </si>
  <si>
    <t>Awarded by Other Agency</t>
  </si>
  <si>
    <t>N61755204A</t>
  </si>
  <si>
    <t>APRA HARBOR WHARF IMPROVEMENT, INC 2 OF 2</t>
  </si>
  <si>
    <t>OVERLAND FEDERAL, LLC</t>
  </si>
  <si>
    <t>N4019210D2803 0006</t>
  </si>
  <si>
    <t>N3379A219</t>
  </si>
  <si>
    <t>GENERAL WAREHOUSE</t>
  </si>
  <si>
    <t>ECC MEZZ LLC</t>
  </si>
  <si>
    <t>N3319112C0620 AWD</t>
  </si>
  <si>
    <t>N60042260</t>
  </si>
  <si>
    <t>LAND ACQUISITION OF PARCEL 52-A &amp; 52-C</t>
  </si>
  <si>
    <t>N47608263</t>
  </si>
  <si>
    <t>BROAD AREA MARITIME SURVEILLANCE T&amp;E FAC</t>
  </si>
  <si>
    <t>HENSEL PHELPS CONSTRUCTION CO.</t>
  </si>
  <si>
    <t>N4008011C0154 AWD</t>
  </si>
  <si>
    <t>N60508266</t>
  </si>
  <si>
    <t>PROVIDE T-6 SOLO CAPABLE OUTLYING LANDING FIELD</t>
  </si>
  <si>
    <t>HEAD, INC.</t>
  </si>
  <si>
    <t>N6945012C0760 AWD</t>
  </si>
  <si>
    <t>N00245327</t>
  </si>
  <si>
    <t>BERTHING PIER 12 REPL &amp; DREDGING</t>
  </si>
  <si>
    <t>MANSON CONSTRUCTION CO</t>
  </si>
  <si>
    <t>N6247311C2850 AWD</t>
  </si>
  <si>
    <t>M00243400</t>
  </si>
  <si>
    <t>DYNALECTRIC COMPANY INC</t>
  </si>
  <si>
    <t>N6247310D5480 0012</t>
  </si>
  <si>
    <t>N00245405</t>
  </si>
  <si>
    <t>BACHELOR QUARTERS HOMEPORT ASHORE</t>
  </si>
  <si>
    <t>HENSEL PHELPS CONSTRUCTION CO</t>
  </si>
  <si>
    <t>N6247311C2804 AWD</t>
  </si>
  <si>
    <t>N42237100</t>
  </si>
  <si>
    <t>M60169420</t>
  </si>
  <si>
    <t>PHYSICAL FITNESS CENTER, BEAUFORT</t>
  </si>
  <si>
    <t>HIGHTOWER CONSTRUCTION CO., INC.</t>
  </si>
  <si>
    <t>N6945011C1760 AWD</t>
  </si>
  <si>
    <t>M60169444</t>
  </si>
  <si>
    <t>TRAINING AND SIMULATOR FACILITY</t>
  </si>
  <si>
    <t>N6945011C1756 AWD</t>
  </si>
  <si>
    <t>M62974447A</t>
  </si>
  <si>
    <t>AIRCRAFT MAINTENANCE HANGAR (JSF)</t>
  </si>
  <si>
    <t>DCK/TTEC, LLC</t>
  </si>
  <si>
    <t>N6274209D1172 FZN1</t>
  </si>
  <si>
    <t>M60169454</t>
  </si>
  <si>
    <t>F-35B AIRCRAFT HANGAR FOR FRS-2</t>
  </si>
  <si>
    <t>M62974460</t>
  </si>
  <si>
    <t>AIRCRAFT MAINTENANCE HANGAR, PHASE 2 (JSF)</t>
  </si>
  <si>
    <t>N32443516A</t>
  </si>
  <si>
    <t>SHIP REPAIR PIER REPLACEMENT INC 2 OF 2</t>
  </si>
  <si>
    <t>SKANSKA USA CIVIL SOUTHEAST INC</t>
  </si>
  <si>
    <t>N4008510C3006 P00003</t>
  </si>
  <si>
    <t>M62974533</t>
  </si>
  <si>
    <t>SIMULATOR FACILITY (JSF)</t>
  </si>
  <si>
    <t>SUNDT CONSTRUCTION, INC.</t>
  </si>
  <si>
    <t>N6247310D5408 0002</t>
  </si>
  <si>
    <t>M00264541</t>
  </si>
  <si>
    <t>ADDITION, MCU RESEARCH CENTER</t>
  </si>
  <si>
    <t>CDM SMITH/COAKLEY WILLIAMS, JV</t>
  </si>
  <si>
    <t>N4008012C0006 AWD</t>
  </si>
  <si>
    <t>Sequestration Reprogramming</t>
  </si>
  <si>
    <t>M62974546</t>
  </si>
  <si>
    <t>UTILITY UPGRADES (JSF)</t>
  </si>
  <si>
    <t>N6274209D1172 FZN0</t>
  </si>
  <si>
    <t>M00264566</t>
  </si>
  <si>
    <t>STUDENT QUARTERS, THE BASIC SCHOOL, PHASE 5</t>
  </si>
  <si>
    <t>N4008013C0001 AWD</t>
  </si>
  <si>
    <t>M62974573</t>
  </si>
  <si>
    <t>INTERMEDIATE MAINT ACTIVITY FACILITY (JSF)</t>
  </si>
  <si>
    <t>N6247310D5405 0002</t>
  </si>
  <si>
    <t>M62974578</t>
  </si>
  <si>
    <t>VAN PAD RELOCATION (JSF)</t>
  </si>
  <si>
    <t>BILBRO CONSTRUCTION COMPANY</t>
  </si>
  <si>
    <t>N6247309D1653 0003</t>
  </si>
  <si>
    <t>M62974583</t>
  </si>
  <si>
    <t>COMMUNICATION INFRASTRUCTURE UPGRADE (JSF)</t>
  </si>
  <si>
    <t>M00264599</t>
  </si>
  <si>
    <t>BACHELOR ENLISTED QUARTERS, THE BASIC SCHOOL</t>
  </si>
  <si>
    <t>URS GROUP, INC.</t>
  </si>
  <si>
    <t>N6274209D1174 JU01</t>
  </si>
  <si>
    <t>N42237601</t>
  </si>
  <si>
    <t>SECURITY ENCLAVE AND VEHICLE BARRIER</t>
  </si>
  <si>
    <t>N6945009D1277 0007</t>
  </si>
  <si>
    <t>M00264615</t>
  </si>
  <si>
    <t>SNCO ACADEMIC FACILITY ADDITION</t>
  </si>
  <si>
    <t>TTEC-TESORO JOINT VENTURE</t>
  </si>
  <si>
    <t>N4008010D0493 0002</t>
  </si>
  <si>
    <t>N42237620</t>
  </si>
  <si>
    <t>WATERFRONT EMERGENCY GENERATORS</t>
  </si>
  <si>
    <t>CMS CORP/TOLTEST JV IV</t>
  </si>
  <si>
    <t>N6945010D1271 0003</t>
  </si>
  <si>
    <t>M67001683</t>
  </si>
  <si>
    <t>HANGAR</t>
  </si>
  <si>
    <t>THE HASKELL COMPANY</t>
  </si>
  <si>
    <t>N4008511C4019 AWD</t>
  </si>
  <si>
    <t>M67001687</t>
  </si>
  <si>
    <t>MV-22 MAINTENANCE HANGAR (HMLA)</t>
  </si>
  <si>
    <t>N00246750</t>
  </si>
  <si>
    <t>ROTARY HANGAR</t>
  </si>
  <si>
    <t>N6247312C1406 P00001</t>
  </si>
  <si>
    <t>M00318816</t>
  </si>
  <si>
    <t>WATERFRONT OPERATIONS FACILITY</t>
  </si>
  <si>
    <t>WATTS-HEALY TIBBITTS A JV</t>
  </si>
  <si>
    <t>N6247809D4019 0006</t>
  </si>
  <si>
    <t>N62688828</t>
  </si>
  <si>
    <t>DDG 1000 UPGRADES TO PIERS 9 AND 10 UPGRADE</t>
  </si>
  <si>
    <t>CONSTRUCTION DEVELOPMENT SERVICES5900 E VIRGINIA BEACH BLVD</t>
  </si>
  <si>
    <t>N4008511D6585 0001</t>
  </si>
  <si>
    <t>N68436843</t>
  </si>
  <si>
    <t>CSDS-5 LABORATORY EXPANSION PHASE !</t>
  </si>
  <si>
    <t>SAN JUAN CONSTRUCTION INC</t>
  </si>
  <si>
    <t>N4425510D5006 0005</t>
  </si>
  <si>
    <t>M00318858</t>
  </si>
  <si>
    <t>HAWAIIAN DREDGING CONTRUCTIONCOMPANY INC</t>
  </si>
  <si>
    <t>N6247811C1492 AWD</t>
  </si>
  <si>
    <t>N60191527, N60191582, Sequestration Reprogramming</t>
  </si>
  <si>
    <t>N62688862</t>
  </si>
  <si>
    <t>PIER 1 UPGRADES TO BERTH USNS COMFORT</t>
  </si>
  <si>
    <t>W.F. MAGANN CORPORATION</t>
  </si>
  <si>
    <t>N4008511C0020 AWD</t>
  </si>
  <si>
    <t>M00681159, N42237100</t>
  </si>
  <si>
    <t>N62863897</t>
  </si>
  <si>
    <t>AIR TRAFFIC CONTROL TOWER</t>
  </si>
  <si>
    <t>SACYR SA</t>
  </si>
  <si>
    <t>N3319112C0603 AWD</t>
  </si>
  <si>
    <t>N63005908</t>
  </si>
  <si>
    <t>CONSOLIDATED OPERATIONS &amp; SUPPORT FACILITY</t>
  </si>
  <si>
    <t>NAVY STANDARD DOCUMENT</t>
  </si>
  <si>
    <t>N68436910</t>
  </si>
  <si>
    <t>WATERFRONT RESTRICTED AREA EMERGENCY POWER</t>
  </si>
  <si>
    <t>WALSH CONSTRUCTIONCOMPANY OF ILLINOIS</t>
  </si>
  <si>
    <t>N4425511C9011 AWD</t>
  </si>
  <si>
    <t>N3379A912</t>
  </si>
  <si>
    <t>PAVE EXTERNAL ROADS</t>
  </si>
  <si>
    <t>N63005954</t>
  </si>
  <si>
    <t>WATERFRONT DEVELOPMENT, PHASE 3</t>
  </si>
  <si>
    <t>N68436973F</t>
  </si>
  <si>
    <t>LIMITED AREA PRODUCTION/STRG CMPLX INC 7 OF 7</t>
  </si>
  <si>
    <t>KIEWIT-GENERAL, A JOINT VENTURE</t>
  </si>
  <si>
    <t>N4425508C6003 PC000094</t>
  </si>
  <si>
    <t>N68436987</t>
  </si>
  <si>
    <t>EMERGENCY GENERATOR, LIMITED AREA</t>
  </si>
  <si>
    <t>M67001030</t>
  </si>
  <si>
    <t>SQUAD BATTLE COURSE</t>
  </si>
  <si>
    <t>WHITING-TURNER CONTRACTING CO</t>
  </si>
  <si>
    <t>N4008510D5330 0003</t>
  </si>
  <si>
    <t>N62813041</t>
  </si>
  <si>
    <t>NAVY INFORMATION OPERATIONS COMMAND FES FACILITY</t>
  </si>
  <si>
    <t>RAASS BROTHERS INC.</t>
  </si>
  <si>
    <t>N6247810D4022 0019</t>
  </si>
  <si>
    <t>M006811037</t>
  </si>
  <si>
    <t>INDIVIDUAL EQUIPMENT ISSUE WAREHOUSE</t>
  </si>
  <si>
    <t>BALFOUR BEATTY CONSTRUCTION, LLC</t>
  </si>
  <si>
    <t>N6247310D5407 0002-PC000002</t>
  </si>
  <si>
    <t>N00246909</t>
  </si>
  <si>
    <t>M006811040</t>
  </si>
  <si>
    <t>INTERSECTION BRIDGE AND IMPROVEMENTS</t>
  </si>
  <si>
    <t>REYES CONSTRUCTION INC</t>
  </si>
  <si>
    <t>N6247309D1606 0009</t>
  </si>
  <si>
    <t>M006811045</t>
  </si>
  <si>
    <t>NEW POTABLE WATER CONVEYANCE</t>
  </si>
  <si>
    <t>FILANC-ORION JOINT VENTURE</t>
  </si>
  <si>
    <t>N6247312C5032 AWD</t>
  </si>
  <si>
    <t>N684691400</t>
  </si>
  <si>
    <t>N68469110</t>
  </si>
  <si>
    <t>REPLACE CONDEMNED COATINGS LABORATORY</t>
  </si>
  <si>
    <t>G-W MANAGEMENT SERVICES, LLC</t>
  </si>
  <si>
    <t>N4008010D0498 0019</t>
  </si>
  <si>
    <t>M67604114</t>
  </si>
  <si>
    <t>MV-22 DOUBLE HANGAR REPLACEMENT</t>
  </si>
  <si>
    <t>N6247310D5407 0004</t>
  </si>
  <si>
    <t>M67604116</t>
  </si>
  <si>
    <t>MV-22 AVIATION PAVEMENT</t>
  </si>
  <si>
    <t>PAVE-TECH INC</t>
  </si>
  <si>
    <t>N6247309D1605 0012</t>
  </si>
  <si>
    <t>M67604117</t>
  </si>
  <si>
    <t>MV-22 AVIATION FUEL STORAGE</t>
  </si>
  <si>
    <t>WESTON SOLUTIONS, INC</t>
  </si>
  <si>
    <t>N6247007D7000 FZN7</t>
  </si>
  <si>
    <t>N62688123</t>
  </si>
  <si>
    <t>BACHELOR QUARTERS, HOMEPORT ASHORE</t>
  </si>
  <si>
    <t>N4008512C4572 AWD</t>
  </si>
  <si>
    <t>M670011253</t>
  </si>
  <si>
    <t>2D COMBAT ENGINEER MAINTENANCE/OPS CENTER</t>
  </si>
  <si>
    <t>N4008512C7719 AWD</t>
  </si>
  <si>
    <t>M67001138</t>
  </si>
  <si>
    <t>BACHELOR ENLISTED QUARTERS , WALLACE CREEK</t>
  </si>
  <si>
    <t>HOMELAND CONTRACTING CORP</t>
  </si>
  <si>
    <t>N4008512C7704 AWD</t>
  </si>
  <si>
    <t>M670011383</t>
  </si>
  <si>
    <t>BASE ENTRY POINT AND ROAD</t>
  </si>
  <si>
    <t>DRAGADOS USA, INC.</t>
  </si>
  <si>
    <t>N4008512C7714 AWD</t>
  </si>
  <si>
    <t>N00207153</t>
  </si>
  <si>
    <t>BAMS UAS OPERATOR TRAINING FACILITY</t>
  </si>
  <si>
    <t>ELKINS CONSTRUCTORS, INC.</t>
  </si>
  <si>
    <t>N6945012C1256 AWD</t>
  </si>
  <si>
    <t>M67399177</t>
  </si>
  <si>
    <t>MULTI-USE OPERATIONAL FITNESS AREA</t>
  </si>
  <si>
    <t>T. B. PENICK &amp; SONS, INC.</t>
  </si>
  <si>
    <t>N6247309D1651 0004</t>
  </si>
  <si>
    <t>N68539184</t>
  </si>
  <si>
    <t>POTABLE WATER PLANT MODERNIZATION</t>
  </si>
  <si>
    <t>G4S-SJC, LLC</t>
  </si>
  <si>
    <t>N4008413C0001 AWD</t>
  </si>
  <si>
    <t>N57095197</t>
  </si>
  <si>
    <t>DECENTRALIZE STEAM SYSTEM</t>
  </si>
  <si>
    <t>N4008509D5026 0004</t>
  </si>
  <si>
    <t>M67399212</t>
  </si>
  <si>
    <t>CHILD DEVELOPMENT CENTER</t>
  </si>
  <si>
    <t>N6247310D5412 0006</t>
  </si>
  <si>
    <t>N61151222</t>
  </si>
  <si>
    <t>CLARK/BELL, A JOINT VENTURE</t>
  </si>
  <si>
    <t>N4008012C0151 AWD</t>
  </si>
  <si>
    <t>N32443383</t>
  </si>
  <si>
    <t>CONTROLLED INDUSTRIAL FACILITY</t>
  </si>
  <si>
    <t>MEB GENERAL CONTRACTORS, INC.</t>
  </si>
  <si>
    <t>N4008512C4554 AWD</t>
  </si>
  <si>
    <t>N61064400</t>
  </si>
  <si>
    <t>NORTH LOOP ELECTRICAL REPLACEMENT</t>
  </si>
  <si>
    <t>SUMO-NAN JV II LLC</t>
  </si>
  <si>
    <t>N6247811D4046 0005</t>
  </si>
  <si>
    <t>N68436419</t>
  </si>
  <si>
    <t>INTEGRATED DRY DOCK WATER TREATMENT FAC, PHASE 1</t>
  </si>
  <si>
    <t>NOVA GROUP INC</t>
  </si>
  <si>
    <t>N4425510D5019 0002</t>
  </si>
  <si>
    <t>M60169442</t>
  </si>
  <si>
    <t>VERTICAL LANDING PADS FOR F-35B</t>
  </si>
  <si>
    <t>N6945012C1758 AWD</t>
  </si>
  <si>
    <t>N50092499</t>
  </si>
  <si>
    <t>POWER DISTRIBUTION UPGRADES</t>
  </si>
  <si>
    <t>DRISKILL, J. C., INC.</t>
  </si>
  <si>
    <t>N4008512C1704 AWD</t>
  </si>
  <si>
    <t>N60201503</t>
  </si>
  <si>
    <t>MASSEY AVENUE CORRIDOR IMPROVEMENTS</t>
  </si>
  <si>
    <t>TMG SERVICES, INC</t>
  </si>
  <si>
    <t>N6945012C0757 AWD</t>
  </si>
  <si>
    <t>N60191527</t>
  </si>
  <si>
    <t>SOF PERIMETER SECURITY &amp; MAIN ENTRY IMPROVEMENTS</t>
  </si>
  <si>
    <t>TESORO CORPORATION</t>
  </si>
  <si>
    <t>N4008509D5027 0005</t>
  </si>
  <si>
    <t>M00681532</t>
  </si>
  <si>
    <t>ARMORY, 1ST MARINE DIVISION</t>
  </si>
  <si>
    <t>A&amp;D GC INC</t>
  </si>
  <si>
    <t>N6247309D1658 0006</t>
  </si>
  <si>
    <t>M62974535</t>
  </si>
  <si>
    <t>N6247308D8617 0004</t>
  </si>
  <si>
    <t>M67399541</t>
  </si>
  <si>
    <t>MULTI-PURPOSE BUILDING ADDITION</t>
  </si>
  <si>
    <t>N6247309D1655 0003</t>
  </si>
  <si>
    <t>M00264543</t>
  </si>
  <si>
    <t>WASTE WATER TREATMENT PLANT, CAMPT UPSHUR</t>
  </si>
  <si>
    <t>N4008010D0498 0020</t>
  </si>
  <si>
    <t>M62974545</t>
  </si>
  <si>
    <t>DOUBLE AIRCRAFT MAINTENANCE HANGAR (JSF)</t>
  </si>
  <si>
    <t>N6247310D5406 0003</t>
  </si>
  <si>
    <t>N69232559</t>
  </si>
  <si>
    <t>E-2D AIRCREW TRAINING FACILITY</t>
  </si>
  <si>
    <t>ALLEN ENGINEERING CONTRACTOR, INC</t>
  </si>
  <si>
    <t>N6247309D1658 0012</t>
  </si>
  <si>
    <t>N47608561</t>
  </si>
  <si>
    <t>AIRCRAFT PROTOTYPE FACILITY, PHASE 2</t>
  </si>
  <si>
    <t>N4008010D0492 0008</t>
  </si>
  <si>
    <t>M00264567</t>
  </si>
  <si>
    <t>THE BASIC SCHOOL STUDENT QUARTERS, PHASE 6</t>
  </si>
  <si>
    <t>M00264571</t>
  </si>
  <si>
    <t>REALIGN PURVIS RD/RUSSELL RD INTERSECTION</t>
  </si>
  <si>
    <t>CORINTHIAN CONTRACTORS, INC</t>
  </si>
  <si>
    <t>N4008010D0497 0011</t>
  </si>
  <si>
    <t>M62974575</t>
  </si>
  <si>
    <t>AUXILIARY LANDING FIELD (JSF)</t>
  </si>
  <si>
    <t>N6247312C1802 AWD</t>
  </si>
  <si>
    <t>N42237636</t>
  </si>
  <si>
    <t>M00264611</t>
  </si>
  <si>
    <t>N4008010D0494 0008</t>
  </si>
  <si>
    <t>M00264612</t>
  </si>
  <si>
    <t>ENLISTED DINING FACILITY</t>
  </si>
  <si>
    <t>M00264621</t>
  </si>
  <si>
    <t>EMBASSY SECURITY GROUP FACILITIES</t>
  </si>
  <si>
    <t>ARGO SYSTEMS, LLC</t>
  </si>
  <si>
    <t>N4008013C0002 AWD</t>
  </si>
  <si>
    <t>N00207624</t>
  </si>
  <si>
    <t>P-8A TRAINING FACILITY</t>
  </si>
  <si>
    <t>N42237636, N42237100</t>
  </si>
  <si>
    <t>M00264632</t>
  </si>
  <si>
    <t>ACADEMIC INSTRUCTION FACILITY</t>
  </si>
  <si>
    <t>WATERFRONT RESTRICTED AREA LAND/WATER INTERFACE</t>
  </si>
  <si>
    <t>CADDELL CONSTRUCTION COMPANY, INC.</t>
  </si>
  <si>
    <t>N6945009D1279 0002</t>
  </si>
  <si>
    <t>M67001705</t>
  </si>
  <si>
    <t>AIRCRAFT MAINTENANCE HANGAR AND APRON</t>
  </si>
  <si>
    <t>M A MORTENSON COMPANY</t>
  </si>
  <si>
    <t>N4008512C7722 AWD</t>
  </si>
  <si>
    <t>N00246705</t>
  </si>
  <si>
    <t>FITNESS CENTER, NORTH ISLAND</t>
  </si>
  <si>
    <t>N6247310D5409 0013</t>
  </si>
  <si>
    <t>M67001710</t>
  </si>
  <si>
    <t>ORDNANCE LOADING AREA ADDITION</t>
  </si>
  <si>
    <t>N00128816</t>
  </si>
  <si>
    <t>KROESCHELL ESG LLC, JV</t>
  </si>
  <si>
    <t>N4008312C0016 AWD</t>
  </si>
  <si>
    <t>M00318822</t>
  </si>
  <si>
    <t>MCAS OPERATIONS COMPLEX</t>
  </si>
  <si>
    <t>DCK-ECC PACIFIC GUAM, LLC</t>
  </si>
  <si>
    <t>N6274210D1308 HC01</t>
  </si>
  <si>
    <t>N00246880</t>
  </si>
  <si>
    <t>ROTARY AIRCRAFT DEPOT MAINTENANCE FAC, NORTH ISLAND</t>
  </si>
  <si>
    <t>N6247310D5409 0011</t>
  </si>
  <si>
    <t>N68436913</t>
  </si>
  <si>
    <t>EHW SECURITY FORCE FACILITY</t>
  </si>
  <si>
    <t>LCC-MZT TEAM IV</t>
  </si>
  <si>
    <t>N4425512C3007 AWD</t>
  </si>
  <si>
    <t>M62204925</t>
  </si>
  <si>
    <t>DIP TANK CLEANING FACILITY</t>
  </si>
  <si>
    <t>HAL HAYS CONSTRUCTION INC</t>
  </si>
  <si>
    <t>N6247309D1616 0009</t>
  </si>
  <si>
    <t>N60508927</t>
  </si>
  <si>
    <t>APPLIED INSTRUCTION FACILITIES, EOD COURSE</t>
  </si>
  <si>
    <t>N68436985</t>
  </si>
  <si>
    <t>WRA VEHICLE BARRIERS</t>
  </si>
  <si>
    <t>WASHINGTON PATRIOT CONSTRUCTION LLC</t>
  </si>
  <si>
    <t>N4425510D5008 0012</t>
  </si>
  <si>
    <t>N68436990</t>
  </si>
  <si>
    <t>EXPLOSIVES HANDLING WHARF #2 INC 1 OF 4</t>
  </si>
  <si>
    <t>EHW CONSTRUCTORS, A JOINT VENTURE</t>
  </si>
  <si>
    <t>N4425512C3008 AWD</t>
  </si>
  <si>
    <t>M00146991</t>
  </si>
  <si>
    <t>H-1 HELICOPTER GEARBOX REPAIR &amp; TEST FACILITY</t>
  </si>
  <si>
    <t>WALBRIDGE ALDINGER COMPANY, INC.</t>
  </si>
  <si>
    <t>N4008510D5331 0003</t>
  </si>
  <si>
    <t>M67001003</t>
  </si>
  <si>
    <t>STAFF NCO ACADEMY FACILITIES</t>
  </si>
  <si>
    <t>N4008510D5330 0007</t>
  </si>
  <si>
    <t>N41557101A</t>
  </si>
  <si>
    <t>NORTH RAMP PARKING (Andersen AFB) INC 2 OF 2</t>
  </si>
  <si>
    <t>GUAM MACC BUILDERS A JV</t>
  </si>
  <si>
    <t>N6274210D1309 JQ01</t>
  </si>
  <si>
    <t>M67604113</t>
  </si>
  <si>
    <t>MV-22 AVIATION SIMULATOR BUILDING</t>
  </si>
  <si>
    <t>VANDER WERFF, PETER CONSTRUCTION</t>
  </si>
  <si>
    <t>N6247309D1619 0008</t>
  </si>
  <si>
    <t>M006811176</t>
  </si>
  <si>
    <t>SAN JACINTO ROAD EXTENSION</t>
  </si>
  <si>
    <t>N6247312D0258 0022</t>
  </si>
  <si>
    <t>M670011384</t>
  </si>
  <si>
    <t>BASE ACCESS AND ROAD, PHASE 3</t>
  </si>
  <si>
    <t>M00146163</t>
  </si>
  <si>
    <t>MARINE AIR SUPPORT SQUADRON COMPOUND</t>
  </si>
  <si>
    <t>MITCHELL INDUSTRIAL CONTRACTORS INC/BRASFIELD &amp; GORRIE, LLC JOINT VENT</t>
  </si>
  <si>
    <t>N4008513C6015 AWD</t>
  </si>
  <si>
    <t>M67865181</t>
  </si>
  <si>
    <t>HANGAR 5 RENOVATIONS &amp; ADDITION</t>
  </si>
  <si>
    <t>SOLTEK PACIFIC CONSTRUCTION CO</t>
  </si>
  <si>
    <t>N6247310D5411 0002</t>
  </si>
  <si>
    <t>N61065229</t>
  </si>
  <si>
    <t>STRATEGIC SYSTEMS WEAPONS EVALUATION TEST LAB</t>
  </si>
  <si>
    <t>N6247310D5405 0003</t>
  </si>
  <si>
    <t>N69213237</t>
  </si>
  <si>
    <t>COMBAT SYSTEM ENGEINEERING BUILDING ADDITION</t>
  </si>
  <si>
    <t>N4008513C3513 AWD</t>
  </si>
  <si>
    <t>N00620245</t>
  </si>
  <si>
    <t>EA-18G FLIGHT SIMULATOR FACILITY</t>
  </si>
  <si>
    <t>ADVANCED TECHNOLOGY CONSTRUCTION</t>
  </si>
  <si>
    <t>N4425510D5004 0009</t>
  </si>
  <si>
    <t>N61151290</t>
  </si>
  <si>
    <t>CRUISE/DESTROYER UPGRADE TRAINING FACILITY</t>
  </si>
  <si>
    <t>N4008010D0492 0007</t>
  </si>
  <si>
    <t>M00243313</t>
  </si>
  <si>
    <t>ENTRY CONTROL POINT (GATE 5)</t>
  </si>
  <si>
    <t>N6247309D1658 0013</t>
  </si>
  <si>
    <t>N63043317</t>
  </si>
  <si>
    <t>DINING FACILITY</t>
  </si>
  <si>
    <t>JCON GROUP, CORP</t>
  </si>
  <si>
    <t>N6945014D0754 0001</t>
  </si>
  <si>
    <t>N61056353</t>
  </si>
  <si>
    <t>BACHELOR QUARTERS</t>
  </si>
  <si>
    <t>N61151372</t>
  </si>
  <si>
    <t>PHYSICAL FITNESS CENTER</t>
  </si>
  <si>
    <t>C.E.R. INC.</t>
  </si>
  <si>
    <t>N4008010D0302 0021</t>
  </si>
  <si>
    <t>M62974378</t>
  </si>
  <si>
    <t>SECURITY OPERATIONS COMPLEX</t>
  </si>
  <si>
    <t>I E PACIFIC INC</t>
  </si>
  <si>
    <t>N6247309D1657 0007</t>
  </si>
  <si>
    <t>M00263382</t>
  </si>
  <si>
    <t>FRONT GATE AT/FP IMPROVMENTS</t>
  </si>
  <si>
    <t>FUTURENET, GROUP, INC.</t>
  </si>
  <si>
    <t>N6945014C1757 AWD</t>
  </si>
  <si>
    <t>N62590400</t>
  </si>
  <si>
    <t>AEGIS ASHORE MISSILE DEFENSE COMPLEX</t>
  </si>
  <si>
    <t>M60169427</t>
  </si>
  <si>
    <t>GROUND SUPPORT EQUIPMENT SHOP</t>
  </si>
  <si>
    <t>BRADY-FLUOR, LLC</t>
  </si>
  <si>
    <t>N6945013D1761 0001</t>
  </si>
  <si>
    <t>M60169456</t>
  </si>
  <si>
    <t>SIMULATED LHD FLIGHT DECK</t>
  </si>
  <si>
    <t>N6945013C1773 AWD</t>
  </si>
  <si>
    <t>M60169465</t>
  </si>
  <si>
    <t>AIRCRAFT MAINTENANCE HANGAR</t>
  </si>
  <si>
    <t>CAROTHERS CONSTRUCTION INC</t>
  </si>
  <si>
    <t>N6945014D1266 0001</t>
  </si>
  <si>
    <t>M60169472</t>
  </si>
  <si>
    <t>AIRFIELD SECURITY UPGRADES</t>
  </si>
  <si>
    <t>HITT CONTRACTING INC.</t>
  </si>
  <si>
    <t>N6945013C1772 AWD</t>
  </si>
  <si>
    <t>N00245500</t>
  </si>
  <si>
    <t>LCS TRAINING FACILITY</t>
  </si>
  <si>
    <t>N6247313C4206 AWD</t>
  </si>
  <si>
    <t>N60191513</t>
  </si>
  <si>
    <t>A SCHOOL BARRACKS</t>
  </si>
  <si>
    <t>N4008509D5026 0005</t>
  </si>
  <si>
    <t>M00264562</t>
  </si>
  <si>
    <t>THE BASIC SCHOOL STUDENT QUARTERS, PHASE 7</t>
  </si>
  <si>
    <t>N4008013C0001 A00001</t>
  </si>
  <si>
    <t>M62974566</t>
  </si>
  <si>
    <t>COMBAT AIRCRAFT LOADING APRON</t>
  </si>
  <si>
    <t>BALDI BROS INC201 CALIFORNIA AVENUE</t>
  </si>
  <si>
    <t>N6247309D1603 0013</t>
  </si>
  <si>
    <t>N60191582</t>
  </si>
  <si>
    <t>UNDERSEA SURVEILLANCE SCIF FACILITY</t>
  </si>
  <si>
    <t>HOURIGAN CONSTRUCTION CORPORATION</t>
  </si>
  <si>
    <t>N4008508D9738 0003</t>
  </si>
  <si>
    <t>M00146601</t>
  </si>
  <si>
    <t>ARMORY</t>
  </si>
  <si>
    <t>N4008510D5330 0006</t>
  </si>
  <si>
    <t>M00264644</t>
  </si>
  <si>
    <t>WEAPONS TRAINING BATALLION MESS HALL</t>
  </si>
  <si>
    <t>N4008010D0302 0020</t>
  </si>
  <si>
    <t>N00207655</t>
  </si>
  <si>
    <t>BAMS MISSION CONTROL COMPLEX</t>
  </si>
  <si>
    <t>WHITESELL-GREEN, INC.</t>
  </si>
  <si>
    <t>N6945013C1257 AWD</t>
  </si>
  <si>
    <t>N62863709</t>
  </si>
  <si>
    <t>GENERAL PURPOSE WAREHOUSE</t>
  </si>
  <si>
    <t>ACCIONA INFRAESTRUCTURAS</t>
  </si>
  <si>
    <t>N6247013C3014 AWD</t>
  </si>
  <si>
    <t>N62863710</t>
  </si>
  <si>
    <t>HIGH EXPLOSIVE MAGAZINE</t>
  </si>
  <si>
    <t>M67001711</t>
  </si>
  <si>
    <t>PERSONNEL ADMINISTRATION CENTER</t>
  </si>
  <si>
    <t>N4008510D0262 0018</t>
  </si>
  <si>
    <t>N69232900</t>
  </si>
  <si>
    <t>BAMS MAINTENANCE TRAINING FACILITY</t>
  </si>
  <si>
    <t>N6247309D1658 0008</t>
  </si>
  <si>
    <t>M00318904</t>
  </si>
  <si>
    <t>MV-22 HANGAR AND INFRASTRUCTURE</t>
  </si>
  <si>
    <t>WATTS CONTRACK A JV</t>
  </si>
  <si>
    <t>N6274214C1327 AWD</t>
  </si>
  <si>
    <t>M00318905</t>
  </si>
  <si>
    <t>AIRCRAFT STAGING AREA</t>
  </si>
  <si>
    <t>N66691907</t>
  </si>
  <si>
    <t>AIRCRAFT PARKING APRON EXPANSION</t>
  </si>
  <si>
    <t>SOCIEDAD ESPAQOLA DE MONTAJESINDUSTRIALES S.A.Y EIFFAGE INFRAEST</t>
  </si>
  <si>
    <t>N6247014C3012 AWD</t>
  </si>
  <si>
    <t>H-60S SIMULATOR TRAINING FACILITY</t>
  </si>
  <si>
    <t>PACIFIC WEST BUILDERS</t>
  </si>
  <si>
    <t>N6247311D0020 0008</t>
  </si>
  <si>
    <t>N69212984</t>
  </si>
  <si>
    <t>REGIMENTAL HEADQUARTERS</t>
  </si>
  <si>
    <t>ARCHER WESTERN CONTRACTORS, LTD</t>
  </si>
  <si>
    <t>N4008508D9739 0006</t>
  </si>
  <si>
    <t>N69212985</t>
  </si>
  <si>
    <t>N69212986</t>
  </si>
  <si>
    <t>MOTOR TRANSPORTATION FACILITY</t>
  </si>
  <si>
    <t>N4008508D9738 0004</t>
  </si>
  <si>
    <t>N69212987</t>
  </si>
  <si>
    <t>SUPPLY WAREHOUSE FACILITY</t>
  </si>
  <si>
    <t>N69212989</t>
  </si>
  <si>
    <t>N68436990A</t>
  </si>
  <si>
    <t>EXPLOSIVE HANDLING WHARF #2, INC 2 OF 4</t>
  </si>
  <si>
    <t>N4425512C3008 P00001</t>
  </si>
  <si>
    <t>M62613995</t>
  </si>
  <si>
    <t>MAINTENANCE HANGAR IMPROVEMENTS</t>
  </si>
  <si>
    <t>M62613996</t>
  </si>
  <si>
    <t>VERTICAL TAKE-OFF AND LANDING PAD NORTH</t>
  </si>
  <si>
    <t>N32443998</t>
  </si>
  <si>
    <t>DRYDOCK 8 ELECTRICAL DISTRIBUTION UPGRADE</t>
  </si>
  <si>
    <t>HELIX ELECTRIC, INC.</t>
  </si>
  <si>
    <t>N4008514C8106 AWD</t>
  </si>
  <si>
    <t>N41557J200</t>
  </si>
  <si>
    <t>NORTH RAMP UTILITIES II</t>
  </si>
  <si>
    <t>CORE TECH-AMEC, JV</t>
  </si>
  <si>
    <t>N6274215C1329 AWD</t>
  </si>
  <si>
    <t>N61054011</t>
  </si>
  <si>
    <t>COMMUNICATIONS SYSTEM UPGRADE</t>
  </si>
  <si>
    <t>NUCLEAR POWER OPERATION TRAINING FACILITY</t>
  </si>
  <si>
    <t>CADDELL CONSTRUCTION CO. (DE), LLC</t>
  </si>
  <si>
    <t>N6945014C1756 AWD</t>
  </si>
  <si>
    <t>N32411103</t>
  </si>
  <si>
    <t>HEWITT HALL RESEARCH CENTER</t>
  </si>
  <si>
    <t>H.V. COLLINS COMPANY</t>
  </si>
  <si>
    <t>N4008514C5221 AWD</t>
  </si>
  <si>
    <t>N41557109</t>
  </si>
  <si>
    <t>AIRCRAFT MAINTENANCE HANGAR (NORTH RAMP)</t>
  </si>
  <si>
    <t>N6274210D1308 0002</t>
  </si>
  <si>
    <t>M670011353</t>
  </si>
  <si>
    <t>LANDFILL, PHASE 4</t>
  </si>
  <si>
    <t>GLOVER CONSTRUCTION COMPANY INC</t>
  </si>
  <si>
    <t>N4008514C8400 AWD</t>
  </si>
  <si>
    <t>N83447136</t>
  </si>
  <si>
    <t>TACAMO E-6B HANGAR</t>
  </si>
  <si>
    <t>HGL CONSTRUCTION INC</t>
  </si>
  <si>
    <t>N6945014C1770 AWD</t>
  </si>
  <si>
    <t>NAVSEA HQ RESTORATION</t>
  </si>
  <si>
    <t>N6247013D6019 AWD</t>
  </si>
  <si>
    <t>M67400201</t>
  </si>
  <si>
    <t>N3379A227</t>
  </si>
  <si>
    <t>JV SKE DJIBOUTI MACC</t>
  </si>
  <si>
    <t>N3319113D0841 0003</t>
  </si>
  <si>
    <t>N00620239</t>
  </si>
  <si>
    <t>EA-18G FACILITY IMPROVEMENTS</t>
  </si>
  <si>
    <t>KORTE CONSTRUCTION COMPANY DBAKORTE COMPANY, THE</t>
  </si>
  <si>
    <t>N4425514C5004 AWD</t>
  </si>
  <si>
    <t>N00620251</t>
  </si>
  <si>
    <t>P-8A HANGAR AND TRAINING FACILITIES</t>
  </si>
  <si>
    <t>N4425514C5002 AWD</t>
  </si>
  <si>
    <t>N62813270</t>
  </si>
  <si>
    <t>DRYDOCK WATERFRONT FACILITY</t>
  </si>
  <si>
    <t>N6247809D4019 KB03</t>
  </si>
  <si>
    <t>N69232281</t>
  </si>
  <si>
    <t>AIRCRAFT ENGINE TEST PADS</t>
  </si>
  <si>
    <t>N6247309D1657 0016</t>
  </si>
  <si>
    <t>N62813320</t>
  </si>
  <si>
    <t>SUBMARINE PRODUCTION SUPPORT FAC (PHNSY&amp;IMF)</t>
  </si>
  <si>
    <t>N6274214C1304 AWD</t>
  </si>
  <si>
    <t>N68436420</t>
  </si>
  <si>
    <t>INTEGRATED WATER TREATMENT SYS DRY DOCKS 3</t>
  </si>
  <si>
    <t>WATTS CONSTRUCTORS, LLC</t>
  </si>
  <si>
    <t>N4425514C5000 AWD</t>
  </si>
  <si>
    <t>N60201425</t>
  </si>
  <si>
    <t>LCS LOGISTICS SUPPORT FACILITY</t>
  </si>
  <si>
    <t>LEEBCOR SERVICES LLC</t>
  </si>
  <si>
    <t>N6945013D1765 0002</t>
  </si>
  <si>
    <t>N61755425</t>
  </si>
  <si>
    <t>MODULAR STORAGE MAGAZINE</t>
  </si>
  <si>
    <t>N6274210D1309 0005</t>
  </si>
  <si>
    <t>N62688500</t>
  </si>
  <si>
    <t>PIER 11 POWER UPGRADES FOR CVN-78</t>
  </si>
  <si>
    <t>SYNCON, LLC</t>
  </si>
  <si>
    <t>N4008514D8152 0001</t>
  </si>
  <si>
    <t>N61755518</t>
  </si>
  <si>
    <t>X-RAY WHARF IMPROVEMENTS</t>
  </si>
  <si>
    <t>N6274210D1309 0006</t>
  </si>
  <si>
    <t>N61755566</t>
  </si>
  <si>
    <t>EMERGENT REPAIR FACILITY EXPANSION</t>
  </si>
  <si>
    <t>N6274210D1309 0004</t>
  </si>
  <si>
    <t>N41557625</t>
  </si>
  <si>
    <t>BAMS FORWARD OPERATIONAL AND MAINTENANCE HANGAR</t>
  </si>
  <si>
    <t>N6274210D1309 0003</t>
  </si>
  <si>
    <t>N61755637</t>
  </si>
  <si>
    <t>DEHUMIDIFIED SUPPLY STORAGE FACILITY</t>
  </si>
  <si>
    <t>BULLTRACK-WATTS, A JOINT VENTURE</t>
  </si>
  <si>
    <t>N4019210D2801 KB01</t>
  </si>
  <si>
    <t>N61755638</t>
  </si>
  <si>
    <t>SIERRA WHARF IMPROVEMENTS</t>
  </si>
  <si>
    <t>FARGO PACIFIC INC.</t>
  </si>
  <si>
    <t>N4019210D2808 0009</t>
  </si>
  <si>
    <t>N00207659</t>
  </si>
  <si>
    <t>P-8A TRAINING &amp; PARKING APRON EXPANSION</t>
  </si>
  <si>
    <t>ARCHER WESTERN CONSTRUCTION, LLC</t>
  </si>
  <si>
    <t>N6945014C1261 AWD</t>
  </si>
  <si>
    <t>M67001676</t>
  </si>
  <si>
    <t>CH-53K MAINTENANCE TRAINING FACILITY</t>
  </si>
  <si>
    <t>N4008510D5331 0005</t>
  </si>
  <si>
    <t>N00213678</t>
  </si>
  <si>
    <t>AIRCRAFT CRASH/RESCUE &amp; FIRE HEADQUARTERS</t>
  </si>
  <si>
    <t>DRACE ANDERSON JOINT VENTURE</t>
  </si>
  <si>
    <t>N6945013D1762 0002</t>
  </si>
  <si>
    <t>M67001726</t>
  </si>
  <si>
    <t>REGIONAL COMMUNICATION STATION</t>
  </si>
  <si>
    <t>N60191815</t>
  </si>
  <si>
    <t>AERIAL TARGET OPERATION CONSOLIDATION</t>
  </si>
  <si>
    <t>M00318852</t>
  </si>
  <si>
    <t>3RD BATTALION COMPLEX</t>
  </si>
  <si>
    <t>DAWSON-HAWAIIAN BUILDERS I</t>
  </si>
  <si>
    <t>N6274214C1310 AWD</t>
  </si>
  <si>
    <t>M00318864</t>
  </si>
  <si>
    <t>AIRCRAFT MAINTENANCE EXPANSION</t>
  </si>
  <si>
    <t>FTSI PHELPS JOINT VENTURE</t>
  </si>
  <si>
    <t>N6274214C1315 AWD</t>
  </si>
  <si>
    <t>M00318884</t>
  </si>
  <si>
    <t>AVIATION SIMULATOR MODERNIZATION/ADDITION</t>
  </si>
  <si>
    <t>ALLIED PACIFIC BUILDERS INC</t>
  </si>
  <si>
    <t>N6274214C1300 AWD</t>
  </si>
  <si>
    <t>N3379A921</t>
  </si>
  <si>
    <t>UNACCOMPANIED HOUSING</t>
  </si>
  <si>
    <t>B.L. HARBERT INTERNATIONAL, L.L.C.</t>
  </si>
  <si>
    <t>N6247015C5000 AWD</t>
  </si>
  <si>
    <t>M67004934</t>
  </si>
  <si>
    <t>WEAPONS STORAGE AND INSPECTION FACILITY</t>
  </si>
  <si>
    <t>BLUEFORGE, LLC</t>
  </si>
  <si>
    <t>N6945014D1271 0001</t>
  </si>
  <si>
    <t>M67004954</t>
  </si>
  <si>
    <t>CERS DISPATCH FACILITY</t>
  </si>
  <si>
    <t>ARTESIAN CONTRACTING CO INC</t>
  </si>
  <si>
    <t>N6945012D1769 0005</t>
  </si>
  <si>
    <t>N00246957</t>
  </si>
  <si>
    <t>H-60 TRAINER FACILITY, NAS NORTH ISLAND</t>
  </si>
  <si>
    <t>N6247309D1657 0018</t>
  </si>
  <si>
    <t>N68436990B</t>
  </si>
  <si>
    <t>EXPLOSIVE HANDLING WHARF #2 (BANGOR) INC 3 OF 4</t>
  </si>
  <si>
    <t>N61054012</t>
  </si>
  <si>
    <t>CONSTRUCT NACCC ADDITION</t>
  </si>
  <si>
    <t>SUMIYOKO MITOMO JV</t>
  </si>
  <si>
    <t>N4008410D0014 0003</t>
  </si>
  <si>
    <t>N62813071</t>
  </si>
  <si>
    <t>INSTALL EMERGENCY NOTIFICATION &amp; ALARM SYSTEM (RED HILL)</t>
  </si>
  <si>
    <t>ENVIRONET, INC.</t>
  </si>
  <si>
    <t>N6247810D4020 0014</t>
  </si>
  <si>
    <t>N57095101</t>
  </si>
  <si>
    <t>ROAD IMPROVEMENTS CAMP ALLEN AREA</t>
  </si>
  <si>
    <t>N4008509D5027 0003-PC000002</t>
  </si>
  <si>
    <t>N50092201</t>
  </si>
  <si>
    <t>RIVERINE SQUADRON TWO BOAT &amp; VEHICLE MAINTENANCE FACILITY</t>
  </si>
  <si>
    <t>JESSICO, INC</t>
  </si>
  <si>
    <t>N4008511C3026 AWD</t>
  </si>
  <si>
    <t>N69212202</t>
  </si>
  <si>
    <t>RIVERINE SQUADRON THREE BOAT STORAGE BUILDING</t>
  </si>
  <si>
    <t>THR ENTERPRISES, INC.</t>
  </si>
  <si>
    <t>N4008506D6009 0008</t>
  </si>
  <si>
    <t>N32414203</t>
  </si>
  <si>
    <t>EMERGENCY EGRESS FOR NFPC BRIDGE CRANES</t>
  </si>
  <si>
    <t>FREITAS CONSTRUCTION CORPORATION</t>
  </si>
  <si>
    <t>N4008512C5002 AWD</t>
  </si>
  <si>
    <t>N69213206</t>
  </si>
  <si>
    <t>CONSTRUCT DISPATCH CENTER</t>
  </si>
  <si>
    <t>WU &amp; ASSOCIATES INC</t>
  </si>
  <si>
    <t>N4008510D9451 0005</t>
  </si>
  <si>
    <t>N50092242</t>
  </si>
  <si>
    <t>ELECTRICAL UPGRADES TO PIERS 16, 17, AND DOGLEG</t>
  </si>
  <si>
    <t>N4008512C7000 AWD</t>
  </si>
  <si>
    <t>N63042331</t>
  </si>
  <si>
    <t>WATER WELL</t>
  </si>
  <si>
    <t>EPC CORPORATION</t>
  </si>
  <si>
    <t>N6247310D5415 0012</t>
  </si>
  <si>
    <t>M670011425</t>
  </si>
  <si>
    <t>OVERHEAD RANGE BAFFLE SYSTEM</t>
  </si>
  <si>
    <t>MILITARY &amp; FEDERAL CONSTRUCTION CO,INC.</t>
  </si>
  <si>
    <t>N4008511D8026 0008</t>
  </si>
  <si>
    <t>N50092199</t>
  </si>
  <si>
    <t>MSRON FOUR BOAT STORAGE BUILDING</t>
  </si>
  <si>
    <t>N4008511D3021 0008</t>
  </si>
  <si>
    <t>N60241294</t>
  </si>
  <si>
    <t>CONNECT TO KINGSVILLE WATER SYSTEM</t>
  </si>
  <si>
    <t>GLOBAL ENGINEERING &amp; CONSTRUCTION,LLC</t>
  </si>
  <si>
    <t>N6945010D0776 0002</t>
  </si>
  <si>
    <t>N63042363</t>
  </si>
  <si>
    <t>MAINTENANCE HANGAR SPACE FOR NEW SAR IN FY13</t>
  </si>
  <si>
    <t>T SIMONS CO INC</t>
  </si>
  <si>
    <t>N6247312C3410 AWD</t>
  </si>
  <si>
    <t>N63042364</t>
  </si>
  <si>
    <t>HANGAR 1 ALTERATIONS FOR F/A 18 REALIGNMENT</t>
  </si>
  <si>
    <t>ANDERSON BURTON CONSTRUCTION, INC.</t>
  </si>
  <si>
    <t>N6247312C3413 AWD</t>
  </si>
  <si>
    <t>N00206501</t>
  </si>
  <si>
    <t>MILITARY WORKING DOG FACILITY</t>
  </si>
  <si>
    <t>DRACE CONSTRUCTION CORP.</t>
  </si>
  <si>
    <t>N6945013C5571 AWD</t>
  </si>
  <si>
    <t>N69212543</t>
  </si>
  <si>
    <t>NAVELSG RESERVE FORCES MARSHALLING YARDS</t>
  </si>
  <si>
    <t>OCEAN CONSTRUCTION SERVICES</t>
  </si>
  <si>
    <t>N4008511D6588 0006</t>
  </si>
  <si>
    <t>N63406563</t>
  </si>
  <si>
    <t>PURE WATER DIST SYS PIERS 5000, 5002 &amp; 5003</t>
  </si>
  <si>
    <t>NOVA R M F</t>
  </si>
  <si>
    <t>N6247312D0245 0003</t>
  </si>
  <si>
    <t>N62863708</t>
  </si>
  <si>
    <t>CONSTRUCT LCAC BEACH ACCESS RAMP</t>
  </si>
  <si>
    <t>SOCIEDAD ESPANOLA DE MONTAJES INDUSTRIALES, S.A. DBA SEMI, S.A.</t>
  </si>
  <si>
    <t>N3319110D0219 0009</t>
  </si>
  <si>
    <t>N00204791</t>
  </si>
  <si>
    <t>HVAC JOINT AVIATION SURVIVAL TRAINING</t>
  </si>
  <si>
    <t>R L BURNS INC.</t>
  </si>
  <si>
    <t>N6945012C6343 AWD</t>
  </si>
  <si>
    <t>N68436839</t>
  </si>
  <si>
    <t>RENOVATE LOWER BASE FIRE STATION</t>
  </si>
  <si>
    <t>PERFORMANCE SYSTEMS INC.</t>
  </si>
  <si>
    <t>N4425509D4007 0017</t>
  </si>
  <si>
    <t>N61014851</t>
  </si>
  <si>
    <t>JOINST ISR &amp; CYBER WARFARE SCIF EXPANSION</t>
  </si>
  <si>
    <t>M E AVILA CONSTRUCTION CORPORATION</t>
  </si>
  <si>
    <t>N6247314C2801 AWD</t>
  </si>
  <si>
    <t>N00246896</t>
  </si>
  <si>
    <t>MESG-1 CONSOLIDATED BOAT MAINTENANCE FACILITY</t>
  </si>
  <si>
    <t>NEI CONTRACTING AND ENGINEERING INC</t>
  </si>
  <si>
    <t>N6247311D0067 0004</t>
  </si>
  <si>
    <t>N47609003</t>
  </si>
  <si>
    <t>EOD/TEU RANGE SUPPORT FACILITY</t>
  </si>
  <si>
    <t>COPPERTOP LEDCOR JV</t>
  </si>
  <si>
    <t>N6247313D4608 0007</t>
  </si>
  <si>
    <t>N32411056</t>
  </si>
  <si>
    <t>VPT TEST FACILITY</t>
  </si>
  <si>
    <t>P&amp;S CONSTRUCTION, INC.</t>
  </si>
  <si>
    <t>N4008510D9450 0006</t>
  </si>
  <si>
    <t>N61077123</t>
  </si>
  <si>
    <t>TEMPORARY LCS SUSTAINMENT FACILITY</t>
  </si>
  <si>
    <t>PAE SINGAPORE PTE LTD.</t>
  </si>
  <si>
    <t>N4008413C9001 AWD</t>
  </si>
  <si>
    <t>N00620246</t>
  </si>
  <si>
    <t>RANGE OPERATIONS/EMERGENCY MEDICAL FACILITY</t>
  </si>
  <si>
    <t>EAGLE RIVER DEVELOPMENT LLC</t>
  </si>
  <si>
    <t>N4425513C7005 AWD</t>
  </si>
  <si>
    <t>N50092255</t>
  </si>
  <si>
    <t>FIELD CARRIER LANDING PRACTICE DECK FOR E2/C2</t>
  </si>
  <si>
    <t>N4008513C7711 AWD</t>
  </si>
  <si>
    <t>N60241288</t>
  </si>
  <si>
    <t>WASTEWATER SYSTEM</t>
  </si>
  <si>
    <t>DAKOTA MEYER ENTERPRISES, INC.</t>
  </si>
  <si>
    <t>N6945014C0763 AWD</t>
  </si>
  <si>
    <t>M67400305</t>
  </si>
  <si>
    <t>DEMOLISH 45 HOUSING UNITS, KISHABA HOUSING</t>
  </si>
  <si>
    <t>N68436857</t>
  </si>
  <si>
    <t>FLOATING LABORATORY, MOORING DOLPHINS</t>
  </si>
  <si>
    <t>N61057221</t>
  </si>
  <si>
    <t>HELO ALFS TEST ROOM, BUILDING 194</t>
  </si>
  <si>
    <t>NIHON MECCS CO., LTD.</t>
  </si>
  <si>
    <t>N4008414C8302 AWD</t>
  </si>
  <si>
    <t>N00620257</t>
  </si>
  <si>
    <t>HANGAR 11 MODIFICATIONS FOR SEARCH AND RESCUE</t>
  </si>
  <si>
    <t>RORE, INC.</t>
  </si>
  <si>
    <t>N63042376</t>
  </si>
  <si>
    <t>VFA-94 HANGAR ALTERATIONS</t>
  </si>
  <si>
    <t>N6247313D4608 0014</t>
  </si>
  <si>
    <t>N61755630</t>
  </si>
  <si>
    <t>HARDEN ELECTRICAL DISTRIBUTION LINE (POLARIS PT ROAD)</t>
  </si>
  <si>
    <t>N50092662</t>
  </si>
  <si>
    <t>EOD ESU TWO EXPEDITIONARY LOGISTICS OVERHAUL WAREHOUSE</t>
  </si>
  <si>
    <t>DOYON MANAGEMENT SERVICES, LLC</t>
  </si>
  <si>
    <t>N4008514D2102 0001</t>
  </si>
  <si>
    <t>N62863733</t>
  </si>
  <si>
    <t>PROVIDE ELECTROMAGNETIC CALIBRATION COMPLEX</t>
  </si>
  <si>
    <t>N3319110D1801 *X478</t>
  </si>
  <si>
    <t>N47608262</t>
  </si>
  <si>
    <t>SITE AND UTILITIES FOR BAMS-D TFS</t>
  </si>
  <si>
    <t>REILLY CONSTRUCTION, INC</t>
  </si>
  <si>
    <t>N4008014D3014 AWD</t>
  </si>
  <si>
    <t>N3379A917</t>
  </si>
  <si>
    <t>CRITICAL POWER FOR BULDING 200</t>
  </si>
  <si>
    <t>ATLANTIC CONTINGENCY CONSTRUCTION, LLC</t>
  </si>
  <si>
    <t>N3379A918</t>
  </si>
  <si>
    <t>CRITICAL POWER FOR BUILDING T-130</t>
  </si>
  <si>
    <t>N3379A919</t>
  </si>
  <si>
    <t>CRITICAL POWER FOR BLDGS 111, 113 AND 115</t>
  </si>
  <si>
    <t>M67399092</t>
  </si>
  <si>
    <t>TANK VEHICLE MAINTENANCE FACILITY</t>
  </si>
  <si>
    <t>HALBERT CONSTRUCTION</t>
  </si>
  <si>
    <t>N6247309D1615 0041</t>
  </si>
  <si>
    <t>M68479060</t>
  </si>
  <si>
    <t>MARINE CORPS RESERVE CENTER</t>
  </si>
  <si>
    <t>N4425510D5004 0005</t>
  </si>
  <si>
    <t>M68479030</t>
  </si>
  <si>
    <t>RESERVE CENTER TRAINING CENTER - MEMPHIS</t>
  </si>
  <si>
    <t>N4008313C0019 AWD</t>
  </si>
  <si>
    <t>M68479130</t>
  </si>
  <si>
    <t>VEHICLE MAINTENANCE FAC - BROOKLYN NY</t>
  </si>
  <si>
    <t>CCI SOLUTIONS, LLC</t>
  </si>
  <si>
    <t>N4008513D8006 F270</t>
  </si>
  <si>
    <t>M67386139</t>
  </si>
  <si>
    <t>RESERVE CENTER &amp; ADMINISTRATIVE FACILITY</t>
  </si>
  <si>
    <t>OLD VETERAN CONSTRUCTION, INC.</t>
  </si>
  <si>
    <t>N6945013D1766 0002</t>
  </si>
  <si>
    <t>N00206477</t>
  </si>
  <si>
    <t>CONSTRUCT JOINT AIR TRAFFIC CONTROL FACILITY</t>
  </si>
  <si>
    <t>J. KOKOLAKIS CONTRACTING, INC.</t>
  </si>
  <si>
    <t>N6945011C0756 AWD</t>
  </si>
  <si>
    <t>N69212743</t>
  </si>
  <si>
    <t>NAVY ORD CARGO LOGISTICS TRAINING COMPLEX</t>
  </si>
  <si>
    <t>BALLARD, S.B., INC.DBA S.B. BALLARD CONSTRUCTION CO.</t>
  </si>
  <si>
    <t>N4008509D5019 0003</t>
  </si>
  <si>
    <t>N32414860</t>
  </si>
  <si>
    <t>ARMED FORCES RESERVE CENTER, PITTSBURGH</t>
  </si>
  <si>
    <t>CPM-PJD MPA JV</t>
  </si>
  <si>
    <t>N4008312C0005 AWD</t>
  </si>
  <si>
    <t>N83447047</t>
  </si>
  <si>
    <t>COMMERCIAL VEHICLE INSPECTION SITE</t>
  </si>
  <si>
    <t>KOMADA, LLC</t>
  </si>
  <si>
    <t>N6945013D1767 0001</t>
  </si>
  <si>
    <t>M670291101</t>
  </si>
  <si>
    <t>REPLACE INTERIOR PASSENGER LIFT QUARTERS #6</t>
  </si>
  <si>
    <t>N4008010D0498 0001-07</t>
  </si>
  <si>
    <t>M626130601</t>
  </si>
  <si>
    <t>WHOLEHOUSE REVITALIZATION MIDRISE 955</t>
  </si>
  <si>
    <t>NIPPO CORPORATION</t>
  </si>
  <si>
    <t>N4008412D6501 0002</t>
  </si>
  <si>
    <t>M626131001</t>
  </si>
  <si>
    <t>REVITALIZE NORTH SIDE TOWNHOUSES, PHASE 1</t>
  </si>
  <si>
    <t>N4008412D6501 0004</t>
  </si>
  <si>
    <t>M678611201</t>
  </si>
  <si>
    <t>INSTALL SECURITY ALARM SYSTEMS QUARTERS A (GFOQ)</t>
  </si>
  <si>
    <t>M626130901</t>
  </si>
  <si>
    <t>WHOLE HOUSE REVITALIZATION MIDRISE 589</t>
  </si>
  <si>
    <t>NISHIMATSU CONSTRUCTION CO.,LTD</t>
  </si>
  <si>
    <t>N4008414C5500 AWD</t>
  </si>
  <si>
    <t>M626130501</t>
  </si>
  <si>
    <t>WHOLEHOUSE REVITALIZATION MIDRISE 906</t>
  </si>
  <si>
    <t>PENTA-OCEAN CONSTRUCTION CO.,LTD.</t>
  </si>
  <si>
    <t>N4008411C5504 AWD</t>
  </si>
  <si>
    <t>N610541101</t>
  </si>
  <si>
    <t>WHOLEHOUSE REVITALIZATION - SAKURA TOWER</t>
  </si>
  <si>
    <t>N4008411C0129 AWD</t>
  </si>
  <si>
    <t>N627351102</t>
  </si>
  <si>
    <t>WHOLEHOUSE IMPROVEMENT</t>
  </si>
  <si>
    <t>N4008411C0006 AWD</t>
  </si>
  <si>
    <t>N610541201</t>
  </si>
  <si>
    <t>WHOLEHOUSE REVITALIZATION, HIMAWARI HEIGHTS HI RISE (4309)</t>
  </si>
  <si>
    <t>N4008412C0108 AWD</t>
  </si>
  <si>
    <t>N610541202</t>
  </si>
  <si>
    <t>WHOLEHOUSE REVITALIZATION, TOWNHOUSES, PHASE 1</t>
  </si>
  <si>
    <t>N4008412C0109 AWD</t>
  </si>
  <si>
    <t>N610571201</t>
  </si>
  <si>
    <t>CONVERSION, ON-BASE HIGH RISE (3042) FROM 2 BR TO 4 BR</t>
  </si>
  <si>
    <t>ICHIBO CO., LTD.</t>
  </si>
  <si>
    <t>N4008412C8325 AWD</t>
  </si>
  <si>
    <t>N610571202</t>
  </si>
  <si>
    <t>WHOLEHOUSE REVITALIZATION, HIGH RISE (BLDG 3050)</t>
  </si>
  <si>
    <t>N4008412C0004 AWD</t>
  </si>
  <si>
    <t>N610541305</t>
  </si>
  <si>
    <t>WHOLE HOUSE REVITALIZATION PHASE 2 OF 2</t>
  </si>
  <si>
    <t>MECCS-URAYASU JV</t>
  </si>
  <si>
    <t>N4008414C0107 AWD</t>
  </si>
  <si>
    <t>N610571302</t>
  </si>
  <si>
    <t>REVITALIZATION OF FAMILY HOUSING TOWNHOMES</t>
  </si>
  <si>
    <t>N4008414C8401 AWD</t>
  </si>
  <si>
    <t>N617551301</t>
  </si>
  <si>
    <t>WHOLE HOUSE REVITALIZATION PHASE 1 AT LOCKWOOD TERRACE</t>
  </si>
  <si>
    <t>PERINI/NORTON A JOINT VENTURE</t>
  </si>
  <si>
    <t>N6274210D1312 JQ02</t>
  </si>
  <si>
    <t>M626131403</t>
  </si>
  <si>
    <t>WHOLEHOUSE REVITALIZATION, MIDRISE 655</t>
  </si>
  <si>
    <t>N4008414C0012 AWD</t>
  </si>
  <si>
    <t>M678611407</t>
  </si>
  <si>
    <t>SITE IMPROVEMENTS - GENERAL OFFICERS QUARTERS A</t>
  </si>
  <si>
    <t>QUALITY SUPPORT SERVICES, INC.</t>
  </si>
  <si>
    <t>N4008314D1014 0003</t>
  </si>
  <si>
    <t>N610581401</t>
  </si>
  <si>
    <t>W/H REVITALIZATION - BARA TOWER (#5035)</t>
  </si>
  <si>
    <t>N4008414R0002 AWD</t>
  </si>
  <si>
    <t>Navy and Marine Corps MCON: Complete design of FY12 MILCON; design of FY11 Congressional Inserts; start design of FY13 MILCON; fund Congressionally directed designs</t>
  </si>
  <si>
    <t>Navy and Marine Corps MCON: Complete design of FY13 MILCON; design of FY12 Congressional Inserts; start design of FY14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</si>
  <si>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</si>
  <si>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</si>
  <si>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</si>
  <si>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Appropriated Amount reflects funds allocated to date only.</t>
  </si>
  <si>
    <t>Family Housing Complete design of FY12 MILCON; design of FY11 Congressional Inserts; start design of FY13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</si>
  <si>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</si>
  <si>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</si>
  <si>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</si>
  <si>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</si>
  <si>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No funds yet allocated for FY15</t>
  </si>
  <si>
    <t>010154</t>
  </si>
  <si>
    <t>HDH General Contractors, Inc.</t>
  </si>
  <si>
    <t>PL 111-117 Rescission &amp; PL 112-25 (Budget Control Act, 2011)</t>
  </si>
  <si>
    <t>130109</t>
  </si>
  <si>
    <t>Armed Forces Reserve Center</t>
  </si>
  <si>
    <t xml:space="preserve">New South Construction Company, Inc.   </t>
  </si>
  <si>
    <t xml:space="preserve">41100-044-0000070579 </t>
  </si>
  <si>
    <t>230070</t>
  </si>
  <si>
    <t>Regional Training Institute, PH 1</t>
  </si>
  <si>
    <t xml:space="preserve">Nickerson &amp; O'Day, Inc.                                   </t>
  </si>
  <si>
    <t>230070-D</t>
  </si>
  <si>
    <t>240189</t>
  </si>
  <si>
    <t>Army Aviation Support Facility, Add/Alt</t>
  </si>
  <si>
    <t xml:space="preserve">Tetra-Tech Facilities Construction, LLC  </t>
  </si>
  <si>
    <t xml:space="preserve">W912K6-09-C-0002 </t>
  </si>
  <si>
    <t>PL 111-117 Rescission &amp; PL 112-25 (Budget Control Act, 2011), Project has claim with ASBC and claim has not been finalized, schedule to go to trial in Oct 15</t>
  </si>
  <si>
    <t>260212</t>
  </si>
  <si>
    <t>Infrantry Squad Battle Course</t>
  </si>
  <si>
    <t>The Garrison Company</t>
  </si>
  <si>
    <t>Congressional Add, PL 111-117 Rescission &amp; PL 112-25 (Budget Control Act, 2011)</t>
  </si>
  <si>
    <t>270260</t>
  </si>
  <si>
    <t>Readiness Center</t>
  </si>
  <si>
    <t xml:space="preserve">Holte/Graham, JV    </t>
  </si>
  <si>
    <t xml:space="preserve">W912LM-09-C-0005 </t>
  </si>
  <si>
    <t>320069</t>
  </si>
  <si>
    <t xml:space="preserve">Nevada State Public Works        </t>
  </si>
  <si>
    <t xml:space="preserve"> W9124X-11-2-2001 </t>
  </si>
  <si>
    <t>Congressional Add, PL 111-117 Rescission &amp; PL 112-25 (Budget Control Act, 2011) (Closeout procedures are in progress)</t>
  </si>
  <si>
    <t>320152</t>
  </si>
  <si>
    <t>Paint Booth</t>
  </si>
  <si>
    <t>Nevada State Public Works</t>
  </si>
  <si>
    <t>Congressionally Directed</t>
  </si>
  <si>
    <t>360191</t>
  </si>
  <si>
    <t>Maneauver Area Training and Equipment Site, PH 3</t>
  </si>
  <si>
    <t>Beardsley Design Associates</t>
  </si>
  <si>
    <t xml:space="preserve">DAHA30-00-0009 </t>
  </si>
  <si>
    <t>390270</t>
  </si>
  <si>
    <t>Ravenna TTB Utilities</t>
  </si>
  <si>
    <t>Portage County Water Resources Department</t>
  </si>
  <si>
    <t>420511</t>
  </si>
  <si>
    <t>Readiness Center, Add/Alt</t>
  </si>
  <si>
    <t xml:space="preserve">Lobar Incorporated </t>
  </si>
  <si>
    <t xml:space="preserve">DGS 961-20.1 </t>
  </si>
  <si>
    <t>440039</t>
  </si>
  <si>
    <t>Army Aviation Support Facility, Add/Alt 
(additional funds for FY08 project)</t>
  </si>
  <si>
    <t xml:space="preserve">Bacon Construction Co., Inc.   </t>
  </si>
  <si>
    <t xml:space="preserve">W912LD-08-C-0036 </t>
  </si>
  <si>
    <t>460077</t>
  </si>
  <si>
    <t>J Scull Construction</t>
  </si>
  <si>
    <t xml:space="preserve">W912MM-04-2-2001 </t>
  </si>
  <si>
    <t>460132</t>
  </si>
  <si>
    <t>Barracks/Dining/Admin &amp; Parking Complex, PH1</t>
  </si>
  <si>
    <t xml:space="preserve">W912-MM-09-2-2001 </t>
  </si>
  <si>
    <t>470043</t>
  </si>
  <si>
    <t xml:space="preserve">Sain Construction Co.                  </t>
  </si>
  <si>
    <t xml:space="preserve">W912L7-09-C-0008 </t>
  </si>
  <si>
    <t xml:space="preserve">Congressional Add, PL 111-117 Rescission &amp; PL 112-25 (Budget Control Act, 2011) </t>
  </si>
  <si>
    <t>490101</t>
  </si>
  <si>
    <t>Ammunition Supply Point</t>
  </si>
  <si>
    <t>Creative Times Inc.</t>
  </si>
  <si>
    <t>530012</t>
  </si>
  <si>
    <t xml:space="preserve">Wade Perrow Construction, LLC                         </t>
  </si>
  <si>
    <t xml:space="preserve">W912K3-09-C-0001 </t>
  </si>
  <si>
    <t>540105</t>
  </si>
  <si>
    <t>Joint Interagency Training Education Center, PH 1</t>
  </si>
  <si>
    <t>The Whiting-Turner Contracting Company</t>
  </si>
  <si>
    <t xml:space="preserve">DEFK10003 </t>
  </si>
  <si>
    <t>Emerging Requirement, PL 111-117 Rescission &amp; PL 112-25 (Budget Control Act, 2011), Generator work being completed</t>
  </si>
  <si>
    <t>540205</t>
  </si>
  <si>
    <t>Access Control Point</t>
  </si>
  <si>
    <t>DanHill Construction</t>
  </si>
  <si>
    <t xml:space="preserve">DEFK13007 </t>
  </si>
  <si>
    <t>Congressional Add, PL 111-117 Rescission &amp; PL 112-25 (Budget Control Act, 2011), Formal Reprogramming $2,358 funds from FY09 project savings {PN: 490101}, PM Assigned</t>
  </si>
  <si>
    <t>540206</t>
  </si>
  <si>
    <t>Multi-Purpose Building, PH II</t>
  </si>
  <si>
    <t xml:space="preserve">Rycon Construction Inc. </t>
  </si>
  <si>
    <t>DEFK10004</t>
  </si>
  <si>
    <t>Congressional Add, PL 111-117 Rescission &amp; PL 112-25 (Budget Control Act, 2011), Final Settlement Actions - PM to complete upon execution</t>
  </si>
  <si>
    <t>540208</t>
  </si>
  <si>
    <t>Tri-State Armory Addition</t>
  </si>
  <si>
    <t xml:space="preserve">Neighborgall Construction Company                                 </t>
  </si>
  <si>
    <t>Congressionally Directed, PM Assigned</t>
  </si>
  <si>
    <t>010279</t>
  </si>
  <si>
    <t>Urban Assault Course</t>
  </si>
  <si>
    <t>Baggette Construction, Inc.</t>
  </si>
  <si>
    <t>AC-10-C-0045-S</t>
  </si>
  <si>
    <t>PL 112-25 (Budget Control Act, 2011)</t>
  </si>
  <si>
    <t>040227</t>
  </si>
  <si>
    <t>Combat Pistol Qualification Course</t>
  </si>
  <si>
    <t>Norquay Construction</t>
  </si>
  <si>
    <t xml:space="preserve">M10-0015 </t>
  </si>
  <si>
    <t>060115</t>
  </si>
  <si>
    <t>Readiness Center, PH 1</t>
  </si>
  <si>
    <t>Bethel Services, Inc.</t>
  </si>
  <si>
    <t>W912LA-10-C-0009</t>
  </si>
  <si>
    <t>PL 112-25 (Budget Control Act, 2011)/2853 Notification ($20,505)</t>
  </si>
  <si>
    <t>Commander, NAVFAC Pacific</t>
  </si>
  <si>
    <t xml:space="preserve">N40192-10-C-1335 </t>
  </si>
  <si>
    <t>PL 112-25 (Budget Control Act, 2011)/2853 Notification ($20,537)</t>
  </si>
  <si>
    <t xml:space="preserve">Capital Development Board  </t>
  </si>
  <si>
    <t>W91SMC-10-2-2001-100</t>
  </si>
  <si>
    <t>Congressional Add, PL 112-25 (Budget Control Act, 2011) Completed (Pending dispute resolution w/State for paperwork)</t>
  </si>
  <si>
    <t>A &amp; K Construction Company, Inc.</t>
  </si>
  <si>
    <t>CT2 785 1000000319 1</t>
  </si>
  <si>
    <t>Programmatic Plus Up, PL 112-25 (Budget Control Act, 2011) (NGB 593 being reviewed)</t>
  </si>
  <si>
    <t>Regional Training Institute, PH II</t>
  </si>
  <si>
    <t>Nickerson &amp; O'Day, Inc.</t>
  </si>
  <si>
    <t>Programmatic Plus Up, PL 112-25 (Budget Control Act, 2011)</t>
  </si>
  <si>
    <t>Armed Forces Reserve Center (JFHQ)</t>
  </si>
  <si>
    <t>CTA Construction</t>
  </si>
  <si>
    <t>CTA Base Bid</t>
  </si>
  <si>
    <t>060413</t>
  </si>
  <si>
    <t>Organizational Maintenance Shop (ADRS)</t>
  </si>
  <si>
    <t>LD Dosca Associates, Inc.</t>
  </si>
  <si>
    <t xml:space="preserve">W912JB-09-D-2014 </t>
  </si>
  <si>
    <t>Congressional Add, PL 112-25 (Budget Control Act, 2011)</t>
  </si>
  <si>
    <t>270261</t>
  </si>
  <si>
    <t>Readiness Center, PH 2</t>
  </si>
  <si>
    <t xml:space="preserve">MAVCON </t>
  </si>
  <si>
    <t xml:space="preserve">W912LM-10-C-0003 </t>
  </si>
  <si>
    <t>PL 112-25 (Budget Control Act, 2011)/2853 Notification ($3,184)</t>
  </si>
  <si>
    <t>270263</t>
  </si>
  <si>
    <t>CST, Add/Alt</t>
  </si>
  <si>
    <t xml:space="preserve">LS Black Constructors </t>
  </si>
  <si>
    <t xml:space="preserve">W912LM-10-D-0004 </t>
  </si>
  <si>
    <t>320197</t>
  </si>
  <si>
    <t>Renewable Energy Sustainable Projects</t>
  </si>
  <si>
    <t>Ray Heating Products Inc.</t>
  </si>
  <si>
    <t>W9124X-10-2-2001</t>
  </si>
  <si>
    <t>350043</t>
  </si>
  <si>
    <t>PCL Construction Services Inc.</t>
  </si>
  <si>
    <t xml:space="preserve">W912PP-10-C-0022 </t>
  </si>
  <si>
    <t>080067</t>
  </si>
  <si>
    <t>410120</t>
  </si>
  <si>
    <t>Lease Crutcher Lewis</t>
  </si>
  <si>
    <t xml:space="preserve">410120D002 </t>
  </si>
  <si>
    <t>410820</t>
  </si>
  <si>
    <t>Water Supply Company</t>
  </si>
  <si>
    <t xml:space="preserve">Hoffman Construction Company  </t>
  </si>
  <si>
    <t>410820D002</t>
  </si>
  <si>
    <t>436019</t>
  </si>
  <si>
    <t>Remex Co.</t>
  </si>
  <si>
    <t>W912LR-10-B-0001</t>
  </si>
  <si>
    <t>460141</t>
  </si>
  <si>
    <t>Joint Force HQ Readiness Center, Supplemental</t>
  </si>
  <si>
    <t>J. Scull Construction Services, Inc.</t>
  </si>
  <si>
    <t xml:space="preserve">W912MM-09-2-2003 </t>
  </si>
  <si>
    <t>Congressional Add, PL 112-25 (Budget Control Act, 2011)/2853 Notification ($5,705), Delays in getting LEED Certification, State holding funds from A-E for this.  Tentative submission date is May 2015</t>
  </si>
  <si>
    <t>510302</t>
  </si>
  <si>
    <t>Regional Training Institute, PH 2</t>
  </si>
  <si>
    <t>Barton Marlow Company</t>
  </si>
  <si>
    <t>W91236-08-C-0079-P00001</t>
  </si>
  <si>
    <t>PL 112-25 (Budget Control Act, 2011) (NGB 593)</t>
  </si>
  <si>
    <t>540217</t>
  </si>
  <si>
    <t>Readiness Center Addition/Life Safety Upgrades</t>
  </si>
  <si>
    <t xml:space="preserve">Hayslett Construction Company      </t>
  </si>
  <si>
    <t>DEFK11013</t>
  </si>
  <si>
    <t>040023</t>
  </si>
  <si>
    <t>Haydon Building Corporation-Tem</t>
  </si>
  <si>
    <t>M11-31</t>
  </si>
  <si>
    <t>PL 112-10 SEC 1119 (a) 0.2% Recission &amp; PL 112-25 (Budget Control Act, 2011) (NGB 593 being reviewed)</t>
  </si>
  <si>
    <t>080202</t>
  </si>
  <si>
    <t>AP Mountain States</t>
  </si>
  <si>
    <t xml:space="preserve">080202 - Adolfson &amp; Peterson Construction </t>
  </si>
  <si>
    <t>PL 112-10 SEC 1119 (a) 0.2% Recission &amp; PL 112-25 (Budget Control Act, 2011), Final closeout in progress</t>
  </si>
  <si>
    <t>140001</t>
  </si>
  <si>
    <t>Combined Support Maintenance Shop, Ph 1</t>
  </si>
  <si>
    <t>NAVFAC Pacific</t>
  </si>
  <si>
    <t xml:space="preserve">N40192-10-D-2801-0004 </t>
  </si>
  <si>
    <t>160122</t>
  </si>
  <si>
    <t>Tactical Unmanned Aircraft System Facility</t>
  </si>
  <si>
    <t>Construction Inc, Moutain Home</t>
  </si>
  <si>
    <t xml:space="preserve">W912J7-11-C-0001 </t>
  </si>
  <si>
    <t>PL 112-10 SEC 1119 (a) 0.2% Recission &amp; PL 112-25 (Budget Control Act, 2011) (NGB 593)</t>
  </si>
  <si>
    <t>210034</t>
  </si>
  <si>
    <t>D.W. Wilburn</t>
  </si>
  <si>
    <t>CT2 785 1200000063 1</t>
  </si>
  <si>
    <t>220114</t>
  </si>
  <si>
    <t xml:space="preserve">Walton Construction Co., LLC. </t>
  </si>
  <si>
    <t xml:space="preserve">LA11-C-125 </t>
  </si>
  <si>
    <t>PL 112-10 SEC 1119 (a) 0.2% Recission &amp; PL 112-25 (Budget Control Act, 2011)/2853 Notification ($19,308)</t>
  </si>
  <si>
    <t>260207</t>
  </si>
  <si>
    <t>Combined Arms Collective Training Facility</t>
  </si>
  <si>
    <t xml:space="preserve">Saylor Construction LLC </t>
  </si>
  <si>
    <t xml:space="preserve">Y11261 </t>
  </si>
  <si>
    <t>270096</t>
  </si>
  <si>
    <t>Infantry Squad Battle Course</t>
  </si>
  <si>
    <t xml:space="preserve">Eagle Construction Company, Inc. </t>
  </si>
  <si>
    <t xml:space="preserve">EAG010025 </t>
  </si>
  <si>
    <t>270267</t>
  </si>
  <si>
    <t>Donlar Construction Company</t>
  </si>
  <si>
    <t xml:space="preserve">DON050003 </t>
  </si>
  <si>
    <t>PL 112-10 SEC 1119 (a) 0.2% Recission &amp; PL 112-25 (Budget Control Act, 2011)</t>
  </si>
  <si>
    <t>310110</t>
  </si>
  <si>
    <t>Kingery Construction Company</t>
  </si>
  <si>
    <t xml:space="preserve"> EastCampus-CONSTR-KINGERY-01 </t>
  </si>
  <si>
    <t>380014</t>
  </si>
  <si>
    <t>Comstock Construction, Inc.</t>
  </si>
  <si>
    <t xml:space="preserve">AGND11-30 </t>
  </si>
  <si>
    <t>480267</t>
  </si>
  <si>
    <t>Combat Pistol/Military Pistol Qualification Course</t>
  </si>
  <si>
    <t>Unified Services of Texas, Inc.</t>
  </si>
  <si>
    <t>TX11-ENG-10</t>
  </si>
  <si>
    <t>480290</t>
  </si>
  <si>
    <t>Gaeke Construction Co., Inc.</t>
  </si>
  <si>
    <t>TX11-ENG-06</t>
  </si>
  <si>
    <t>120193</t>
  </si>
  <si>
    <t>Live Fire Shoot House</t>
  </si>
  <si>
    <t>STG Contracting Group</t>
  </si>
  <si>
    <t xml:space="preserve">120193 LFSH Construction </t>
  </si>
  <si>
    <t>330052</t>
  </si>
  <si>
    <t>Readiness Center, add/Alt</t>
  </si>
  <si>
    <t>Turnstone Corporation</t>
  </si>
  <si>
    <t xml:space="preserve">330052-GC </t>
  </si>
  <si>
    <t>(Closeout procedures are in progress)</t>
  </si>
  <si>
    <t>490618</t>
  </si>
  <si>
    <t>Multi-Purpose Machine Gun Range</t>
  </si>
  <si>
    <t>Cracar Construction</t>
  </si>
  <si>
    <t>W911YP-12-C-0007</t>
  </si>
  <si>
    <t>560702</t>
  </si>
  <si>
    <t>0110007</t>
  </si>
  <si>
    <t>National Guard Readiness Center</t>
  </si>
  <si>
    <t>Butler Construction Company, LLC.</t>
  </si>
  <si>
    <t>AC-13-B-0051-S</t>
  </si>
  <si>
    <t>010278</t>
  </si>
  <si>
    <t>Hurst Construction, LLC</t>
  </si>
  <si>
    <t>AC-13-C-0052-S</t>
  </si>
  <si>
    <t xml:space="preserve">PL 113-6 (Consolidated and Further Continuing Appropriations Act, 2013) &amp; PL 112-25 (Budget Control Act, 2011) </t>
  </si>
  <si>
    <t>040669</t>
  </si>
  <si>
    <t>Underground Electrical Lines</t>
  </si>
  <si>
    <t>Ludvik Electric</t>
  </si>
  <si>
    <t>M13-0037</t>
  </si>
  <si>
    <t>050139</t>
  </si>
  <si>
    <t>Field Maintenance Shop</t>
  </si>
  <si>
    <t>Tycor Construction, LLC</t>
  </si>
  <si>
    <t>PL 113-6 (Consolidated and Further Continuing Appropriations Act, 2013) &amp; PL 112-25 (Budget Control Act, 2011)</t>
  </si>
  <si>
    <t>Maneuver Area Training &amp; Equipment Site Ph 3</t>
  </si>
  <si>
    <t>Cox Construction Co.</t>
  </si>
  <si>
    <t>W912LA-13-C-0003</t>
  </si>
  <si>
    <t>PL 113-6 (Consolidated and Further Continuing Appropriations Act, 2013) &amp; PL 112-25 (Budget Control Act, 2011)/2853 Notification &amp; Formal Reprogramming $7,612 funds from FY10 project savings {PNs: 180145 (1,500), 320143 ($3,112), 250087 ($2,000) &amp; 160120 ($1,000)</t>
  </si>
  <si>
    <t>090043</t>
  </si>
  <si>
    <t>Combined Support Maintenance Shop</t>
  </si>
  <si>
    <t>Whiting Turner</t>
  </si>
  <si>
    <t xml:space="preserve">W91ZRS-13-C-0002 </t>
  </si>
  <si>
    <t>090115</t>
  </si>
  <si>
    <t>RIP RAP</t>
  </si>
  <si>
    <t>Nutmeg Companies, Inc.</t>
  </si>
  <si>
    <t>W91ZRS-12-D-0026-0005</t>
  </si>
  <si>
    <t>11 USC 2854, Restoration or Replacement of Damaged or Destroyed Facilities (Funds reprogrammed from FY10, PN: 450252)</t>
  </si>
  <si>
    <t>100010</t>
  </si>
  <si>
    <t>Regional Training Institute Ph1</t>
  </si>
  <si>
    <t>EDIS Company</t>
  </si>
  <si>
    <t>120102</t>
  </si>
  <si>
    <t>Munilla Construction Management (MCM)</t>
  </si>
  <si>
    <t>120102 Construction-MCM</t>
  </si>
  <si>
    <t>120192</t>
  </si>
  <si>
    <t>Upgrade: Combined Arms Collective Training Facility</t>
  </si>
  <si>
    <t>Thomas May Construction Company</t>
  </si>
  <si>
    <t>120192 Construction</t>
  </si>
  <si>
    <t>120228</t>
  </si>
  <si>
    <t>Ready Building</t>
  </si>
  <si>
    <t>Halfacre Construction Company</t>
  </si>
  <si>
    <t>120228 SOD-C Ready D-B Halfacre</t>
  </si>
  <si>
    <t>140040</t>
  </si>
  <si>
    <t>JFHQ Ph 4</t>
  </si>
  <si>
    <t>N40192-10-D-2800</t>
  </si>
  <si>
    <t>150023</t>
  </si>
  <si>
    <t>Army Aviation Support Facility Ph1</t>
  </si>
  <si>
    <t>USPFO - HI</t>
  </si>
  <si>
    <t>W912J6-14-R-00001</t>
  </si>
  <si>
    <t>PL 113-6 (Consolidated and Further Continuing Appropriations Act, 2013) &amp; PL 112-25 (Budget Control Act, 2011)/2853 Notification &amp; Formal Reprgramming $7,996 funds from FY11 project savings {PNs: 200063 ($4,000) &amp; 200090 ($3,996)}</t>
  </si>
  <si>
    <t>160100</t>
  </si>
  <si>
    <t>ORTC (Barracks) Ph2</t>
  </si>
  <si>
    <t>Trainor Enterprises</t>
  </si>
  <si>
    <t>W912J7-13-C-0001</t>
  </si>
  <si>
    <t>180106</t>
  </si>
  <si>
    <t xml:space="preserve">Gamong Construction </t>
  </si>
  <si>
    <t>MDI-SAB-14-C-0002</t>
  </si>
  <si>
    <t>180144</t>
  </si>
  <si>
    <t>Armed Forces Reserve Center Add/Alt</t>
  </si>
  <si>
    <t>Ziolkowski Construction</t>
  </si>
  <si>
    <t xml:space="preserve">MDI-SAB-14-C-0001 </t>
  </si>
  <si>
    <t>Grow the Army, PL 113-6 (Consolidated and Further Continuing Appropriations Act, 2013) &amp; PL 112-25 (Budget Control Act, 2011)</t>
  </si>
  <si>
    <t>Rochon Corporation of Iowa</t>
  </si>
  <si>
    <t>C751SI088</t>
  </si>
  <si>
    <t>200102</t>
  </si>
  <si>
    <t>Taxiway, Ramp &amp; Hangar Alterations</t>
  </si>
  <si>
    <t>Senne &amp; Co</t>
  </si>
  <si>
    <t xml:space="preserve">CONSTRUCTION </t>
  </si>
  <si>
    <t>200127</t>
  </si>
  <si>
    <t>Water Distribution Lines, Portable</t>
  </si>
  <si>
    <t>Harbin Construction</t>
  </si>
  <si>
    <t>W912JC-12-D-5308</t>
  </si>
  <si>
    <t>210001</t>
  </si>
  <si>
    <t>DW Wilburn</t>
  </si>
  <si>
    <t>CT2 1300000269</t>
  </si>
  <si>
    <t>220241</t>
  </si>
  <si>
    <t xml:space="preserve">Holly and Smith Architects </t>
  </si>
  <si>
    <t>LA15-C-005</t>
  </si>
  <si>
    <t>10 USC 2854, Restoration or Replacement of Damaged or Destroyed Facilities (Funds reprogrammed from FY10, $4,400 - PN: 450252, $4,900 - PN: 450353 )</t>
  </si>
  <si>
    <t>220243</t>
  </si>
  <si>
    <t>Jackson Barracks Billeting Replacement</t>
  </si>
  <si>
    <t>Gibbs Construction</t>
  </si>
  <si>
    <t>LA06-C-081</t>
  </si>
  <si>
    <t>10 USC 2854, Restoration or Replacement of Damaged or Destroyed Facilities (Funds reprogrammed from FY10, $3,000 - PN: 450252, $2,700 - PN: 450353)</t>
  </si>
  <si>
    <t>240194</t>
  </si>
  <si>
    <t>Combat Pistol/MP Firearms Qualification Course</t>
  </si>
  <si>
    <t>W M Schlosser</t>
  </si>
  <si>
    <t>001B4400150</t>
  </si>
  <si>
    <t>250065</t>
  </si>
  <si>
    <t>Unit Training Equipment Site</t>
  </si>
  <si>
    <t>Nauset Construction Corp.</t>
  </si>
  <si>
    <t xml:space="preserve">W912SV-13-R-0001 </t>
  </si>
  <si>
    <t>250196</t>
  </si>
  <si>
    <t>Water Well, Non-Potable</t>
  </si>
  <si>
    <t xml:space="preserve">Corps of Engineers, New England District </t>
  </si>
  <si>
    <t>DESIGN-250196-USACES</t>
  </si>
  <si>
    <t>270236</t>
  </si>
  <si>
    <t>Scout Reconnaissance Range</t>
  </si>
  <si>
    <t>Eagle Construction Company, Inc.</t>
  </si>
  <si>
    <t xml:space="preserve">EAGLE - SWIFT 67879 </t>
  </si>
  <si>
    <t>270238</t>
  </si>
  <si>
    <t>LS Black Constructors</t>
  </si>
  <si>
    <t>W912LM-13-C-0007</t>
  </si>
  <si>
    <t>290176</t>
  </si>
  <si>
    <t>KCI Construction Company</t>
  </si>
  <si>
    <t>T1203-01B</t>
  </si>
  <si>
    <t>290215</t>
  </si>
  <si>
    <t>Readiness Center Add/Alt</t>
  </si>
  <si>
    <t xml:space="preserve">Larrison Construction Inc. </t>
  </si>
  <si>
    <t xml:space="preserve">T1206-01 </t>
  </si>
  <si>
    <t>290216</t>
  </si>
  <si>
    <t>Branco Enterprises</t>
  </si>
  <si>
    <t xml:space="preserve">T1205-01B </t>
  </si>
  <si>
    <t>Grow the Army, PL 113-6 (Consolidated and Further Continuing Appropriations Act, 2013) &amp; PL 112-25 (Budget Control Act, 2011) (NGB 593)</t>
  </si>
  <si>
    <t>290217</t>
  </si>
  <si>
    <t>Zoellner Construction Co, Inc.</t>
  </si>
  <si>
    <t xml:space="preserve">T1204-04 </t>
  </si>
  <si>
    <t>300032</t>
  </si>
  <si>
    <t xml:space="preserve">Jackson Contractor Group, Inc. </t>
  </si>
  <si>
    <t>340110</t>
  </si>
  <si>
    <t>Dobco, Inc.</t>
  </si>
  <si>
    <t>SG301</t>
  </si>
  <si>
    <t>340130</t>
  </si>
  <si>
    <t>Communication Lines and Ductbank, Underground</t>
  </si>
  <si>
    <t xml:space="preserve">Rome Management Associates, LLC </t>
  </si>
  <si>
    <t>W912KN-13-D-0029</t>
  </si>
  <si>
    <t>PL 113-2 Disaster Relief Appropriations Act, 2013 &amp; PL 113-6 (Consolidated and Further Continuing Appropriations Act, 2013)</t>
  </si>
  <si>
    <t>380053</t>
  </si>
  <si>
    <t>National Guard Vehicle Maintenance Shop Addition</t>
  </si>
  <si>
    <t>Smithco Inc.</t>
  </si>
  <si>
    <t>AGND14-52</t>
  </si>
  <si>
    <t>380123</t>
  </si>
  <si>
    <t xml:space="preserve">Close Construction Company  </t>
  </si>
  <si>
    <t xml:space="preserve">AGND14-01 </t>
  </si>
  <si>
    <t>390230</t>
  </si>
  <si>
    <t xml:space="preserve">Construction ADJ-090001 </t>
  </si>
  <si>
    <t>390256</t>
  </si>
  <si>
    <t>Field Maintenance Shop Add/Alt</t>
  </si>
  <si>
    <t>Henderson Contractors, Inc.</t>
  </si>
  <si>
    <t>W91364-13-Q-0003</t>
  </si>
  <si>
    <t>390263</t>
  </si>
  <si>
    <t>Hutments</t>
  </si>
  <si>
    <t xml:space="preserve">USPFO - OH                                      </t>
  </si>
  <si>
    <t>11 USC 2854, Restoration or Replacement of Damaged or Destroyed Facilities (Funds reprogrammed from FY10, PN: 060115)</t>
  </si>
  <si>
    <t>400066</t>
  </si>
  <si>
    <t>Operations Readiness Training Complex</t>
  </si>
  <si>
    <t>Semi-USA</t>
  </si>
  <si>
    <t>PL 113-6 (Consolidated and Further Continuing Appropriations Act, 2013) &amp; PL 112-25 (Budget Control Act, 2011)/2853 Notification &amp; Formal Reprogramming  $5,004 funds from FY11 project savings (PN: 200090)</t>
  </si>
  <si>
    <t>420542</t>
  </si>
  <si>
    <t>Controlled Access Secure Facility</t>
  </si>
  <si>
    <t>Miller Bros. Construction, Inc.</t>
  </si>
  <si>
    <t>W912KC-14-R-0005</t>
  </si>
  <si>
    <t>430081</t>
  </si>
  <si>
    <t>Readiness Center (JFHQ)</t>
  </si>
  <si>
    <t xml:space="preserve">R B Construction Group Inc. </t>
  </si>
  <si>
    <t xml:space="preserve">W912LR-13-C-0001 </t>
  </si>
  <si>
    <t>PL 113-6 (Consolidated and Further Continuing Appropriations Act, 2013) &amp; PL 112-25 (Budget Control Act, 2011)/2853 Notification &amp; Formal Reprogramming $3,786 funds from FY10 project savings {PNs: 370897 ($2,856) &amp; 130077 ($1,300)}</t>
  </si>
  <si>
    <t>430622</t>
  </si>
  <si>
    <t>Sanitary Sewer</t>
  </si>
  <si>
    <t>Integrated Construction Services, Inc.</t>
  </si>
  <si>
    <t>W912LR-14-B-2005</t>
  </si>
  <si>
    <t>430804</t>
  </si>
  <si>
    <t>Refill Station Building</t>
  </si>
  <si>
    <t xml:space="preserve">Design Build S E </t>
  </si>
  <si>
    <t>430806</t>
  </si>
  <si>
    <t>Design Build S E</t>
  </si>
  <si>
    <t>490076</t>
  </si>
  <si>
    <t>BEQ Facility (Regional Training Institute)</t>
  </si>
  <si>
    <t>Okland Construction Co. Inc.</t>
  </si>
  <si>
    <t>490444</t>
  </si>
  <si>
    <t>Regional Training Institute Ph2</t>
  </si>
  <si>
    <t>Jacobsen Construction Company</t>
  </si>
  <si>
    <t>PL 113-6 (Consolidated and Further Continuing Appropriations Act, 2013) &amp; PL 112-25 (Budget Control Act, 2011)/2853 Notification &amp; Formal Reprogramming  $8,461 funds from FY11 project savings (PN: 200063)</t>
  </si>
  <si>
    <t>490803</t>
  </si>
  <si>
    <t>Unheated Aircraft Storage Hangar</t>
  </si>
  <si>
    <t>Keller Construction Inc.</t>
  </si>
  <si>
    <t>530015</t>
  </si>
  <si>
    <t>US Army Corp of Engineers (Seattle)</t>
  </si>
  <si>
    <t xml:space="preserve">USACE Construction Contract </t>
  </si>
  <si>
    <t>530035</t>
  </si>
  <si>
    <t xml:space="preserve">Absher Construction                </t>
  </si>
  <si>
    <t>10 USC 2854, Restoration or Replacement of Damaged or Destroyed Facilities (Funds reprogrammed from FY10 -$3,000 - PN: 140300, $3,500M - PN: 270261, $6,000 - PN: 280308, $4,500 - PN: 450353, $2,500 - PN: 460141 and from FY11 - $6,500 - PN: 050163)</t>
  </si>
  <si>
    <t>540075</t>
  </si>
  <si>
    <t xml:space="preserve">Paramount Builders LLC </t>
  </si>
  <si>
    <t xml:space="preserve">DEFK14000 </t>
  </si>
  <si>
    <t>550142</t>
  </si>
  <si>
    <t>Ellis Stone Construction Company</t>
  </si>
  <si>
    <t xml:space="preserve">NGB-47-13-C-0005 </t>
  </si>
  <si>
    <t>550161</t>
  </si>
  <si>
    <t>National Guard Readiness Center Addition</t>
  </si>
  <si>
    <t>Miron Construction</t>
  </si>
  <si>
    <t>NGB-47-13-C-0009</t>
  </si>
  <si>
    <t>011014</t>
  </si>
  <si>
    <t>National Guard Readiness Center Add/Alt</t>
  </si>
  <si>
    <t>Carmon Construction, Inc.</t>
  </si>
  <si>
    <t>AC-14-C-0045-S</t>
  </si>
  <si>
    <t>050182</t>
  </si>
  <si>
    <t>Scout REECE Gunnery Complex</t>
  </si>
  <si>
    <t>SSI Incorporated</t>
  </si>
  <si>
    <t>W912JF-14-B-0001</t>
  </si>
  <si>
    <t>120195</t>
  </si>
  <si>
    <t xml:space="preserve">120195 D-B Kokolakis </t>
  </si>
  <si>
    <t>George Scollitt Construction Co.</t>
  </si>
  <si>
    <t>W91SMC-14-2-2004-100</t>
  </si>
  <si>
    <t>W91SMC-14-2-2003-100</t>
  </si>
  <si>
    <t>250095</t>
  </si>
  <si>
    <t>Enlisted Barracks, Transient Training Addition</t>
  </si>
  <si>
    <t>Nutmeg Company</t>
  </si>
  <si>
    <t>W912SV-14-C-0008</t>
  </si>
  <si>
    <t>260051</t>
  </si>
  <si>
    <t xml:space="preserve">Enlisted Barracks, Transient Training </t>
  </si>
  <si>
    <t>Aspen Contracting, Inc.</t>
  </si>
  <si>
    <t>Y14290</t>
  </si>
  <si>
    <t>270014</t>
  </si>
  <si>
    <t>CM Construction Company, Inc.</t>
  </si>
  <si>
    <t>281305</t>
  </si>
  <si>
    <t>Raw Sewage Lagoon and Oxidation Pond</t>
  </si>
  <si>
    <t xml:space="preserve">Miller Enterprises  </t>
  </si>
  <si>
    <t>01 Construction</t>
  </si>
  <si>
    <t>280272</t>
  </si>
  <si>
    <t>D.N.P., Incorporated</t>
  </si>
  <si>
    <t>NGB-22-14-C-0003-S</t>
  </si>
  <si>
    <t>280423</t>
  </si>
  <si>
    <t>Water Supply/Treatment Building, Potable</t>
  </si>
  <si>
    <t>Larry J. Sumrall Contractors</t>
  </si>
  <si>
    <t>NGB22-14-C-0005-S</t>
  </si>
  <si>
    <t>290191</t>
  </si>
  <si>
    <t>National Guard Vehicle Maintenance Shop</t>
  </si>
  <si>
    <t>Sircal Contracting Inc.</t>
  </si>
  <si>
    <t xml:space="preserve">T1227-01C </t>
  </si>
  <si>
    <t>290221</t>
  </si>
  <si>
    <t>Global Environmental, Inc.</t>
  </si>
  <si>
    <t>W912NS-14-R-1000</t>
  </si>
  <si>
    <t>360161</t>
  </si>
  <si>
    <t>National Guard Readiness Center Alteration</t>
  </si>
  <si>
    <t>Design Resources Group Architects, A.I.A, Inc.</t>
  </si>
  <si>
    <t>State Contract MILCON 5th Avenue</t>
  </si>
  <si>
    <t>390292</t>
  </si>
  <si>
    <t>USPFO - OH</t>
  </si>
  <si>
    <t>W91364-13-D-0003</t>
  </si>
  <si>
    <t>420051</t>
  </si>
  <si>
    <t>Aircraft Maintenance Instructional Building</t>
  </si>
  <si>
    <t>Senate Builders &amp; Const Manager</t>
  </si>
  <si>
    <t>W912KC-14-C-0006</t>
  </si>
  <si>
    <t>430070</t>
  </si>
  <si>
    <t>Maneuver Area Training &amp; Equipment Site Addition</t>
  </si>
  <si>
    <t xml:space="preserve">Maglez Engineering and Contractor Corp </t>
  </si>
  <si>
    <t>W912LR-14-B-20003</t>
  </si>
  <si>
    <t>450131</t>
  </si>
  <si>
    <t>Hendrick Construction, Inc.</t>
  </si>
  <si>
    <t>450283</t>
  </si>
  <si>
    <t>560081</t>
  </si>
  <si>
    <t>Layton Construction Company, Inc.</t>
  </si>
  <si>
    <t>Complete design of FY10 MILCON; design of FY09 Congressional Inserts; start design of FY11 MILCON; fund Congressionally directed designs; fund PACES cost engineering; fund other design requirements.</t>
  </si>
  <si>
    <t>Unspecified Minor Military Construction [UMMC]</t>
  </si>
  <si>
    <t>Unspecified Minor Military Construction for projects &lt; $2M</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</si>
  <si>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</si>
  <si>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</si>
  <si>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</si>
  <si>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t>
  </si>
  <si>
    <t>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</si>
  <si>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</si>
  <si>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</si>
  <si>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80230</t>
  </si>
  <si>
    <t>DFAS Administration Building</t>
  </si>
  <si>
    <t>US Army COE
Guyco,  INC</t>
  </si>
  <si>
    <t>Contract No. W9127S-09-D-6006</t>
  </si>
  <si>
    <t>Fisher House Utility Upgrade</t>
  </si>
  <si>
    <t>NICC JV LLC</t>
  </si>
  <si>
    <t>N40080 08 D 0305  DO 0816</t>
  </si>
  <si>
    <t>Financially closed</t>
  </si>
  <si>
    <t>Satellite Pharmacy (Corry Station)</t>
  </si>
  <si>
    <t>American Contractor &amp; Technology, Inc</t>
  </si>
  <si>
    <t>N69450 12 C 6323</t>
  </si>
  <si>
    <t>Project is not financially closed.</t>
  </si>
  <si>
    <t>LRC Extension</t>
  </si>
  <si>
    <t>Grunley/Growel JV, LLC</t>
  </si>
  <si>
    <t>N40080 06 D 0004  DO 9001</t>
  </si>
  <si>
    <t>Joint Navy-VA Project</t>
  </si>
  <si>
    <t>Billy W. Jarrett Const Co Inc</t>
  </si>
  <si>
    <t>N62470 13 MPS 0046</t>
  </si>
  <si>
    <t>Funds transferred from NAVFAC to VA to execute.  Project is not financially closed out.</t>
  </si>
  <si>
    <t>Site Development, NiCOE</t>
  </si>
  <si>
    <t>Sunland Builders, Inc</t>
  </si>
  <si>
    <t>N40085 09 D 9027  DO 0026</t>
  </si>
  <si>
    <t>Veterinary Treatment Facility Alterations</t>
  </si>
  <si>
    <t>Bio-Environmental Engineering Facility</t>
  </si>
  <si>
    <t>Ventresca Brothers</t>
  </si>
  <si>
    <t>Final payment made 20 July 2012.  Contract is closed. Financial closeout complete.</t>
  </si>
  <si>
    <t>Medical Admin Annex</t>
  </si>
  <si>
    <t>John Bowman, Inc</t>
  </si>
  <si>
    <t>Project completed and closed. DD1354 information requested. Looking into best source to provide DHA w/transfer documents.</t>
  </si>
  <si>
    <t>Computer Operations Center</t>
  </si>
  <si>
    <t>Federal Republic of Germany</t>
  </si>
  <si>
    <t xml:space="preserve">Project compeleted. </t>
  </si>
  <si>
    <t>Wayss &amp; Freytag</t>
  </si>
  <si>
    <t>Bldg 509 Alteration of Medical Laboratory</t>
  </si>
  <si>
    <t>Odyssey International, Inc</t>
  </si>
  <si>
    <t>Undelivered orders/commitments ($36,173) returned. Preparation for fiscal closeout.</t>
  </si>
  <si>
    <t>Flight Medicine Addition</t>
  </si>
  <si>
    <t>Synergy Systems, Inc</t>
  </si>
  <si>
    <t>1 Feb 13 -  Customer has taken occupancy of the building. Project closed.</t>
  </si>
  <si>
    <t>Medical Ed. &amp; Training Facility</t>
  </si>
  <si>
    <t xml:space="preserve"> AT/FP Modification was negotiated on 27 Sept 2013 with 72 calendar day extension.  Revised Final Design completed  15 JAN 14.   Physical Construction to start FEB 2014.
 Preconstruction Meeting held 31 JAN 2014.  Physical Construction (mobilization) started FEB 2014.    BOD 11 AUG 2014.  Project Complete.  The field office is currently working with the contractor on punch list items.  Some of punch list items might require the shut down at least 10 hours to the Mike O'Callaghan Federal Medical Center so the contractor can repair a shutter in the switch gear.   Coordination for the shutdown between the affected departments is in progress. The field office is trying to see if it can happen before the 31 December to minimize the impact to the patients.</t>
  </si>
  <si>
    <t>New Clinic Addition</t>
  </si>
  <si>
    <t>There is a chance there will be no bids after repackage...FY11 funds expire 30 Sep 2015.  Construction schedule will coincide with SRM project (PN74868) Phase 2 schedule (complete Dec '15) to connect new utilities from the UMC addition project to the SRM existing clinic and avoid any mold growth in the addition area if left unoccupied for several months.  Solicitation  issued 9 May 14  via RFP (DBB) vice IFB due to recent bid busts on other POJ projects.  Unfortunately, no bids were received on the bid opening date of 11 Jul 14.  On 29 Jul 14, District met with one of the two contractors who had displayed interest but did not submit a proposal.  Several reasons for deciding to not submit a proposal, including not being able to propose an amount below the stat limit, inflation due to 2020 Olympics and reconstruction after the Great Tsunami of March 2011.  District met with MEDDAC reps on 15 Aug and discussed de-scoping the project, e.g., changing from a raised slab to a slab-on-grade.  A mod to the A-E contract will be awarded in Nov 14 to de-scope the project.  Project will be re-solicited.  The eventual construction contract will utilize FY11 funds, for which the budget foreign currency exchange rate (101.9517 yen/$) is favorable versus subsequent fiscal years (&lt; 92 yen/$).   It’s important that the contract is awarded NLT end FY15.  Scope Reduction plan: a.  Delete the following functions:
1)  Toilet (customers and end-users) will use toilets in main clinic.
2)  Mask Fit Testing - this function will remain at the current Preventive Medicine building.
b.  Reduce the following areas in size:
1)  Sub-waiting area - will utilize the Clinic's waiting area, but need access into new corridor.
2)  Classroom.
c.  Reduce scope of the Pergola to a Torii Gate (insert as a bid option).
d.  Change Wellness Center to Community Health Nurse - this is not de-scoping but changing of a function.
e.  Construction methods:
1)  Provide a slab on grade in lieu of a raised slab.
2)  Changing design of roofing system to match the same type being installed for the SRM project (PN74868).
3)  Provide only one staging area for contractor.
4)  Eliminate cherry blossom tree (80+ years old) salvaging.
5)  Delete air barrier testing.
6)  Eliminate sound testing for Sound Booth Room - wall construction should provide for adequate sound transmission through walls.
7)  Stub-out for plumbing from new SRM toilets for new sinks in Clinic Addition. 
8)  Delete plumbing fixtures in new classroom (move new Community Health Nurse &amp; Public Health Nurse to that location since the SRM contains plumbing along that wall which is near the new toilets for the SRM project.
9)  Relocate electrical closet to location near the new SRM electrical room (Grid Line 1-A).</t>
  </si>
  <si>
    <t>Site Dev in Support of NiCOE</t>
  </si>
  <si>
    <t>GKK</t>
  </si>
  <si>
    <t xml:space="preserve">Contractor has completed deficiencies listed during the Final Inspection.  Currently awaiting the Contractor's final billing with the signed ENG 93 and Release of Claims.  Anticipate Final Payment to occur before the end of September.  </t>
  </si>
  <si>
    <t>Dominion Virginia Power, American Water Operations and Maintenance, Inc., and Defense Telecommunication Service</t>
  </si>
  <si>
    <t>Project required no USACE Contract or Administration. Funds MIPR'ed to Garrison. Work executed via FBVA contract.  100% complete.  BOD achieved 30 June 2013.   Received invoice from DLA rep who manages American Water (water &amp; wastewater) showing that they were paid in full, don't have a separate document from American Water that is a Release of Claims.  Received from DPW a copy of a "Project Completion Form" sent by Dominion Virginia Power (electricity).  PM was told this is what DPW requires from DVP when a project is complete.  Received the last "Release of Claims" from NEC/ITA/Verizon with the statement, "All, I attached the MIPR Acceptance Form for the NICOE Building 1259. NEC was provided $68,141.25 to install the Outside Plant Copper and Fiber Cables. NEC/ITA/Verizon Federal completed the installation July 2013. No further funding required."  Project Fiscal Closeout Ongoing.</t>
  </si>
  <si>
    <t>Veterinary Clinic</t>
  </si>
  <si>
    <t>W912BV-12-C-0030</t>
  </si>
  <si>
    <t>Interior MEP (mechanical, electrical, plumbing) is complete: HVAC ducting installed and ready for insulation; Electrical contractor is currently pulling conductors; Rough-in plumbing has been pressure checked. Drywall installed, taping, fire chalking, and mud complete with final sanding underway. Concrete sidewalks are cast, sealed, and forms stripped. Asphalt parking lot to be paved week of 29 SEP. Communications systems installation to begin the week of 29 SEP. Contractor submitted REA for a waterline they broke during excavation for sewer connection. Basis of case is that waterline was not located within 24" of the utility locate markings. Initial meeting held, and challenges were answered by contractor, revised amount is $26k but still appears unreasonable. Additional discussions are being scheduled. DB</t>
  </si>
  <si>
    <t>Veterinary Clinic Replacement</t>
  </si>
  <si>
    <t xml:space="preserve">PA is $1.5M and CWE is $1.98M.  PDT will identify acceptable cost reduction measures.  Once a confidence level is established that the requirements of the RFP have been adjusted to achieve the target CWE, a revised solicitation will be issued to the SWL SB Medical MATOC pool and proposals requested.  SAM will develop a schedule and budget to complete this proposed action which can begin in Oct 14 if funding is available.  New projected award date is 30 Jun 15. </t>
  </si>
  <si>
    <t>Medical Warehouse Add/Alt</t>
  </si>
  <si>
    <t>Design Build admin space.</t>
  </si>
  <si>
    <t>NiCOE Satellite, Infrastructure Support</t>
  </si>
  <si>
    <t>DB. Construction to start 25 Oct.  SWF to provide other dates on next submission.</t>
  </si>
  <si>
    <t>401V</t>
  </si>
  <si>
    <t>Traffic Mitigation Increment 1</t>
  </si>
  <si>
    <t>Clark/Balfour Beatty, JV, Gates N&amp;S Wood Drive</t>
  </si>
  <si>
    <t>N40080 10 C 1504</t>
  </si>
  <si>
    <t>Authorization of Project is financially closed.</t>
  </si>
  <si>
    <t>Whiting-Turner, University Road &amp; Perimeter Road/Palmer Road</t>
  </si>
  <si>
    <t>N40080 10 C 1505</t>
  </si>
  <si>
    <t>401A</t>
  </si>
  <si>
    <t>Traffic Mitigation Increment 2</t>
  </si>
  <si>
    <t>RMA Land Construction Inc, Gates Gunnell &amp; Grier</t>
  </si>
  <si>
    <t>N62742 09 D 1185</t>
  </si>
  <si>
    <t>005V</t>
  </si>
  <si>
    <t>Medical Center Add/Alt, Inc 1</t>
  </si>
  <si>
    <t xml:space="preserve">Clark/Balfour Beatty, JV  </t>
  </si>
  <si>
    <t>N40080 08 C 0007</t>
  </si>
  <si>
    <t>Actively working to close - invoices and deobligations</t>
  </si>
  <si>
    <t>005A</t>
  </si>
  <si>
    <t>Medical Center Add/Alt, Inc 2</t>
  </si>
  <si>
    <t>005B</t>
  </si>
  <si>
    <t>Medical Center Add/Alt, Inc 3</t>
  </si>
  <si>
    <t>Medical Center Add/Alt, Congressional Notification</t>
  </si>
  <si>
    <t>478V</t>
  </si>
  <si>
    <t>Community Hospital</t>
  </si>
  <si>
    <t>W.G. Yates &amp; Sons Construction Co.</t>
  </si>
  <si>
    <t>N69450 10 C 0763</t>
  </si>
  <si>
    <t>Not financially closed. Final invoicing for equipment - working with DLA.</t>
  </si>
  <si>
    <t>020V</t>
  </si>
  <si>
    <t>Site Utility Infra Upgrade for NiCOE</t>
  </si>
  <si>
    <t>Turner Construction Company</t>
  </si>
  <si>
    <t>N40080 09 C 1502</t>
  </si>
  <si>
    <t xml:space="preserve">Project is financially closed. </t>
  </si>
  <si>
    <t>796V</t>
  </si>
  <si>
    <t>Supt Fac for WTC Admin Ctr (BQ/Dining)</t>
  </si>
  <si>
    <t xml:space="preserve">Whiting-Turner </t>
  </si>
  <si>
    <t>N40080 09 C 0018</t>
  </si>
  <si>
    <t>701V</t>
  </si>
  <si>
    <t>Consolidation of Administration Spaces (WTU Admin), Inc 1</t>
  </si>
  <si>
    <t>Whiting-Turner</t>
  </si>
  <si>
    <t>701A</t>
  </si>
  <si>
    <t>Consolidation of Administration Spaces (WTU Admin), Inc 2</t>
  </si>
  <si>
    <t>64238</t>
  </si>
  <si>
    <t>Hopsital Replacement, Inc 1</t>
  </si>
  <si>
    <t>Turner/Gilbane JV</t>
  </si>
  <si>
    <t>Claim pending for approx $10.6M. T/G has indicated that the claim will be withdrawn.  NAO fwded Withdrawal and Release of Claim to T/G 25 Sep;  DCAA Audit negotiations were successful.  Bi-lateral mod and final release to be sent to T/G by 15 Oct. Currently retaining $4M until DCAA audit is finally resolved.  Do not anticipate the final settlement to exceed current contract amount.  One remaining MIPR to MEDCOM needs a contract de-obligation of $332K (DLA action).  Weekly call with MEDCOM to track progress.</t>
  </si>
  <si>
    <t>Hopsital Replacement, Inc 2</t>
  </si>
  <si>
    <t>Hopsital Replacement, Inc 3</t>
  </si>
  <si>
    <t>69865</t>
  </si>
  <si>
    <t>Hopsital Replacement, Inc 4</t>
  </si>
  <si>
    <t>77071</t>
  </si>
  <si>
    <t>Hopsital Replacement, Inc 5</t>
  </si>
  <si>
    <t>64179</t>
  </si>
  <si>
    <t>San Antonio Regional MEDCEN, Inc 1</t>
  </si>
  <si>
    <t>Clark/Hunt Construction</t>
  </si>
  <si>
    <t>There are still actions on-going that will prevent close-out:
1.  There are Department of Labor Investigations on going on some of Clark-Hunt Invoices.  Resolution period to be determined.  Clark-Hunt was the construction contractor.  
2.  Firm EYAK Technology, Inc payments have been suspended.  They provided the telephones for the project.  Throughout USACE invoices from EYAK Technology, Inc continue to be considered as part of monies owed USACE and are covered by a Contracting Officer's Demand of monies owed USACE.  USACE does not expect this matter to be resolved by the Department of Justice during FY 2014.  The status is unchanged.  The SWF invoices continue to be considered as part of monies owed USACE and are covered by a Contracting Officer's Demand of monies owed USACE.  I do not expect this matter to be resolved by the Department of Justice during FY 2014. - Per USACE CT Office
3.  TEAM Integrated Services Task Orders.  Last DCAA audit is estimated to be completed 31 Dec 2015.</t>
  </si>
  <si>
    <t>San Antonio Regional MEDCEN, Inc 2</t>
  </si>
  <si>
    <t>69840</t>
  </si>
  <si>
    <t>San Antonio Regional MEDCEN, Inc 3</t>
  </si>
  <si>
    <t>70990</t>
  </si>
  <si>
    <t>San Antonio Regional MEDCEN, Inc 4</t>
  </si>
  <si>
    <t>64188</t>
  </si>
  <si>
    <t>Health Clinic</t>
  </si>
  <si>
    <t>Satterfield &amp; Pontikes Construction</t>
  </si>
  <si>
    <t>Construction 100% Complete. 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</si>
  <si>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64241</t>
  </si>
  <si>
    <t>Dental Clinic</t>
  </si>
  <si>
    <t>Forrester Construction Company</t>
  </si>
  <si>
    <t>NAB received 0516 BRAC Consolidated funding, executed the Global Settlement Modification, paid Final Invoice, and received Release of Claims from Contractor. Construction Contract and Project in Close Out Phase.  Fiscal Closeout is scheduled, and tracking for 28 Nov 2014.</t>
  </si>
  <si>
    <t>64156</t>
  </si>
  <si>
    <t>USAMRICD Replacement, Inc 1</t>
  </si>
  <si>
    <t>Clark Construction Group, LLC</t>
  </si>
  <si>
    <t>W912DR-09-C-0052</t>
  </si>
  <si>
    <t>(10/30/14) PDT (USACE/HFPA/ICD) coordinating for partial BOD of administrative spaces in Bldgs A/B/C for 24 Nov 14, with follow on remaining BOD on 22 Dec 14 for remainder of spaces.  Contractor continues to struggle with comissioning activities, significantly impacting schedule &amp; timeline for final acceptance of equipment/systems.  DHA On-Site Quarterly scheduled for 08 October 2014.  (Historical data: Project reprogrammed through ACSIM as a BTR 02/27/13.  Increase = $1.699M. No new BRAC obligations post 15 Sept 2011.  Expenditure of BRAC funds will occur on mandatory changes through completion of project.)  Split funded with DODM.  NAB will provide financial close out date.</t>
  </si>
  <si>
    <t>65270</t>
  </si>
  <si>
    <t>Hospital Replacement, Inc 1</t>
  </si>
  <si>
    <t>Watts Webcor Obayashi A JV</t>
  </si>
  <si>
    <t>N62742 10 C 1304</t>
  </si>
  <si>
    <t>93% complete is 100% of the hospital completion.  The remaining 7% is the demo of the existing facility. Reprogrammed $19,460 in FY10 MILCON funds from NAVHOSP Guam for FY13 Bethesda Electrical and Cooling Towers project on 7 Jul 2014.</t>
  </si>
  <si>
    <t>Hospital Replacement, Inc 2 (Not Funded)</t>
  </si>
  <si>
    <t>Cancelled due to funds not being necessary</t>
  </si>
  <si>
    <t>77154</t>
  </si>
  <si>
    <t>Ambulatory Care Center, Inc 1</t>
  </si>
  <si>
    <t>Manhattan Hunt JV</t>
  </si>
  <si>
    <t>N40080 13 C 0151</t>
  </si>
  <si>
    <t>Single Contract for both ACC &amp; Dental. Total contract award IAO $214,801K</t>
  </si>
  <si>
    <t>Ambulatory Care Center, Inc 2</t>
  </si>
  <si>
    <t>DHA issued $76,200,000 of FY14 MILCON dollars to NAVFAC for ACC, Inc 2, JB Andrews on 3/11/14</t>
  </si>
  <si>
    <t>Total Engineering for Site Package</t>
  </si>
  <si>
    <t>W912DR-09-C-0030</t>
  </si>
  <si>
    <t>Tier 2 P2 shows ESP $6,956,749; Main Building $21,759,697; NOTE: $6,840 for ESP award w/Balance on BRAC</t>
  </si>
  <si>
    <t>Clark Construction Group, LLC (Contract for main building)</t>
  </si>
  <si>
    <t>Tier 2 P2 shows ESP $6,956,749; Main Building $21,759,697; NOTE: $6,840 for ESP award w/Balance on BRAC.  $9,000 recinded as a result of Sequestration (04/29/13).</t>
  </si>
  <si>
    <t>USAMRICD Replacement, Inc 2</t>
  </si>
  <si>
    <t>BGE for Gas Line Contract</t>
  </si>
  <si>
    <t>Main Building $142,857,143 FY10 Increment Awarded at $100,375,000 on 5 Mar 10 ($109,567,007 funded per D. Pritchett 17 Mar 10 email)</t>
  </si>
  <si>
    <t>USAMRICD Replacement, Inc 3</t>
  </si>
  <si>
    <t>Full FY11 MILCON increment placed against contract.</t>
  </si>
  <si>
    <t xml:space="preserve">USAMRICD Replacement, Inc 4 </t>
  </si>
  <si>
    <t xml:space="preserve">USAMRIID Replacement Stage I, Increment 1    </t>
  </si>
  <si>
    <t>Cont #1 - Offiste San Sewer &amp; Storm (James Construction)</t>
  </si>
  <si>
    <t>W912DR-07-C-0070</t>
  </si>
  <si>
    <t>Work complete.  Contracts closed.</t>
  </si>
  <si>
    <t>Cont #2 - Storm Lat 1&amp;3A (James Construction)</t>
  </si>
  <si>
    <t>W912DR-08-C-0038</t>
  </si>
  <si>
    <t>Cont #3 - IMP Pond (James Corporation)</t>
  </si>
  <si>
    <t>W912DR-08-C-0078</t>
  </si>
  <si>
    <t>Cont #4 - Early Site/Utility (Grunley/Goel JVA LLC)</t>
  </si>
  <si>
    <t>W912DR-08-C-0053</t>
  </si>
  <si>
    <t>N/A (SSP Mod)</t>
  </si>
  <si>
    <t>Con# 7 - SSP Equipment (John C. Grimberg Co., Inc.)</t>
  </si>
  <si>
    <t>W912DR-08-C-0016</t>
  </si>
  <si>
    <t>Work being accomplished by contract modification to USAMRIID Steam Sterilization Plant project (FY 06, DODM, Army PN 059215).  BOD/completion dates shown are for that project.  *** Need to add Contract #7 line items for FY 10/11 funding.  FY 10: original contract amount ($496,221) and current contract/total obligation ($524,505.60).  FY 11: original contract amount ($603,803) and current contract/total obligation ($638,219.77).  DHA provided $800K of reprogrammed FY10 MILCON funds from the Blood Donor Center, Ft. Benning project to the FY07 SSP project via 0$FAD on 3/4/14.</t>
  </si>
  <si>
    <t>USAMRIID Replacement Stage I, Increment 4</t>
  </si>
  <si>
    <t xml:space="preserve">Line added to show correct FYI funds usage. Work was accomplished by contract modification to USAMRIID Steam Sterilization Plant (FY06, DODM, PN 059215). BOD/completion dates are shown for that project. </t>
  </si>
  <si>
    <t>USAMRIID Replacement Stage I, Increment 5</t>
  </si>
  <si>
    <t>USAMRIID Replacement, Incr 1</t>
  </si>
  <si>
    <t>Cont # 5 - USAMRIID Replacement Stage I, Phase I (Manhattan/Torcon JV)</t>
  </si>
  <si>
    <t>W912DR-09-C-0026</t>
  </si>
  <si>
    <t>% Complete (Scheduled/Actual): 99/94  Phase I - MTJV contract increments are fully funded.  Systems commissioning activities underway.  T&amp;E change under negotiation.  Primary facility BOD is changed to 1 Jul 17 due to fire in BSL-4 area. Work continues in unaffected areas of the facility. FY07, FY08, FY10, and FY11 funds fully obligated.  Project has consumed original 5% contingency, but has $15M remaining for certification.   Two-phase occupancy acceptance planned - Jun 2016 for admin, BSL2, and BSL3 suites, July 2017 for BSL4.</t>
  </si>
  <si>
    <t>USAMRIID Replacement, Incr 2</t>
  </si>
  <si>
    <t>Phase I - FY 08 (note corrected PN)</t>
  </si>
  <si>
    <t>USAMRIID Replacement, Incr 3</t>
  </si>
  <si>
    <t>Phase I - FY 09  UPDATE JUN 13:  PA decremented due to sequestration.</t>
  </si>
  <si>
    <t>USAMRIID Replacement, Incr 4</t>
  </si>
  <si>
    <t>Phase I - FY 10  UPDATE JUN 13:  PA decremented due to sequestration.</t>
  </si>
  <si>
    <t>USAMRIID Replacement, Incr 5</t>
  </si>
  <si>
    <t>Phase I - FY 11 (note - previous report inadvertently included the contract 7 value - the amount has been corrected to avoid doublecounting)</t>
  </si>
  <si>
    <t>USAMRIID Replacement, Incr 6</t>
  </si>
  <si>
    <t>Phase I - FY 12.  UPDATE JUN 13:  PA decremented due to sequestration.</t>
  </si>
  <si>
    <t>USAMRIID Replacement, Incr 7</t>
  </si>
  <si>
    <t>Utilities, DDC, amd related costs associated with Contract # 5 for primary facility.  UPDATE JUN 13:  PA decremented due to sequestration.</t>
  </si>
  <si>
    <t>USAMRIID Replacement, Incr 8</t>
  </si>
  <si>
    <t xml:space="preserve">Cont # 6 (North Parking) (TBD)                                                            </t>
  </si>
  <si>
    <t xml:space="preserve"> CENAB in-house resources completing design.  RTA date for North Parking adjusted to 16 Jan 15 and schedule readjusted to reflect delay to leave government trailer complex on site for replacement contract.  Contract solicitation will include NIBC Fence - Ph II (FY 11 DODM).</t>
  </si>
  <si>
    <t>Cont # 8 (South Parking/Demolition) (TBD)</t>
  </si>
  <si>
    <t>Notional schedule shown; dependent on CDC/DA Safety certification of USAMRIID primary facility and vacation/decommissioniung of existing  buildings 1408/1412/1414/1415. Due to delay in main contract, projections for award are moved out 2 years.</t>
  </si>
  <si>
    <t>Fort Bliss Hospital Repl, Incr 1</t>
  </si>
  <si>
    <t>Hospital Const. Contract Award, CM JV</t>
  </si>
  <si>
    <t>•Construction Progress: Sch. 26% Act. 22% : Based on Accepted Recovery Schedule the Contractor is working to the late finish parameters. •Structural steel and concrete decking activities continue at the Hospital on 1st, 2nd and 3rd floors and are currently the main critical path items. •Roof Decking on the Cup continues with slab on grade &amp; CMU wall construction. •Drill piers for canopies and other ancillary structures continue. •Roof for thermal storage water tank continues. •Clinics: tie/grade beams being constructed •Rotunda: tie/grade beams being constructed . Next IPR /Principles Quarterly Meeting has been scheduled for 4 Dec 2014 in conjunction with the topping off ceremony.  Contractor must pospone topping off ceremony.</t>
  </si>
  <si>
    <t>Sundt Construction, Inc. - Infrastructure</t>
  </si>
  <si>
    <t>Construction 100% Complete</t>
  </si>
  <si>
    <t>Janco - Water Tower</t>
  </si>
  <si>
    <t>VEMAC - Parking Pkg A</t>
  </si>
  <si>
    <t>El Paso Water Utility</t>
  </si>
  <si>
    <t xml:space="preserve">A pre-construction meeting was held on October 2nd at EPWU. The NTP is still pending due to a minor insurance requirement but is expected to be issued this week, most likely October 9th. The contractor is planning on mobilizing on the 13th. EPWU will also be providing a copy of the preliminary construction schedule once they receive it. Contract time is scheduled to commence October 10th. Final Completion has been revised to August 6, 2015. </t>
  </si>
  <si>
    <t>El Paso Electrical Substation</t>
  </si>
  <si>
    <t>All work was completed on 6 Jan 2014. The utility company final invoice was processed on 5 May 2014.</t>
  </si>
  <si>
    <t>Temp Electric Contract</t>
  </si>
  <si>
    <t>Temp power costs.</t>
  </si>
  <si>
    <t>Fort Bliss Hospital Repl, Incr 2</t>
  </si>
  <si>
    <t>Fort Bliss Hospital Repl, Incr 3</t>
  </si>
  <si>
    <t>Fort Bliss Hospital Repl, Incr 4</t>
  </si>
  <si>
    <t>Hospital Contract</t>
  </si>
  <si>
    <t xml:space="preserve">Helipad Construction Progress: Sch. 75% Act. 75%: •Asphalt for the outer helipad buffer zone was completed on 11 Sep 14. •The Contractor is Working on the lighting installation. •USACE has provided a copy of the Helipad package to El Paso International for review. El Paso International completed their review on 24 Sep 14 with no exceptions found except that furhter coordination would be required for the operational flight patterns. A pre-final inspection has been scheduled for 24 Oct 14. </t>
  </si>
  <si>
    <t>El Paso Water Utility Pmt 2 / Sewer Contract</t>
  </si>
  <si>
    <t>The contract that was awarded on 25 July 2014 to CMD Endeavors for $3.4M was disqualified by EPWU based on document verification. The contract was subsequently awarded to Danny Sander Construction in the amount of $4,048,948. The contract completion date remains 10 Aug 2015. PM will be submitting a funds request in order to process a mod to contracting for the delta in the funding provided to EPWU. The delta is $769,528 .  This action drove up the HQCWE Number.</t>
  </si>
  <si>
    <t>TBD (NOTES)</t>
  </si>
  <si>
    <t>Parking Pkg B</t>
  </si>
  <si>
    <t xml:space="preserve"> Parking Package “B”:(small business- LPTA) Est. Award: $5.5M •Solicitation Package is complete. •Proposed Award Date: 15 Feb 15 </t>
  </si>
  <si>
    <t>Fort Bliss Hospital Repl, Incr 5</t>
  </si>
  <si>
    <t>ACPs</t>
  </si>
  <si>
    <t>ACP Package: (small business-Best Value) Est. Award: $24.7M •Solicitation package is complete. •Proposed Award Date: 10 Dec 14</t>
  </si>
  <si>
    <t>CAT E Equipment</t>
  </si>
  <si>
    <t xml:space="preserve">No update this reporting period. </t>
  </si>
  <si>
    <t>Fort Bliss Hospital Repl, Incr 6</t>
  </si>
  <si>
    <t>Landscaping</t>
  </si>
  <si>
    <t xml:space="preserve">Landscaping Package: (small business-LPTA) Est. Award: $22.7M •Solicitation package is complete. •Proposed Award Date: 28 Mar 16 with a potential early award in May of 2016. </t>
  </si>
  <si>
    <t>Fort Bliss Hospital Repl, Incr 7</t>
  </si>
  <si>
    <t>72754</t>
  </si>
  <si>
    <t>Ambulatory Care Center Phase 3, Inc 1</t>
  </si>
  <si>
    <t>Skanska USA Building Inc</t>
  </si>
  <si>
    <t>Construction Progress: Sch. 81% Act. 81%. Above Threshold Reprogramming (ATR) action for phase 3 was approved and funds are at USACE HQ. Headquarters has released $10M to SWF to replenish CAT-E and fund current Mods.   Negotiated mods have been within estimates...expect to finish project within the funds provided.</t>
  </si>
  <si>
    <t>Ambulatory Care Center Phase 3, Inc 2</t>
  </si>
  <si>
    <t>Medical Center Replacement, Incr 1</t>
  </si>
  <si>
    <t>Environmental Compensation</t>
  </si>
  <si>
    <t>German government solicitation and award dates to German industry are estimated. [Constr Oblig to FRG 3/15/2012]</t>
  </si>
  <si>
    <t>Lot 1 Temporary Construction Fence</t>
  </si>
  <si>
    <t>Construction completed April 2014 [Constr Oblig to FRG 3/15/2012]</t>
  </si>
  <si>
    <t>Lot 2.1 Demolition, Site Clearing</t>
  </si>
  <si>
    <t>Contractor mobilized 16 June 2014.  Fourteen bunkers have been uncovered and are being removed.  Removal of the material is slower htan expected as the construction gate along L369 is not yet operational.  [Constr Oblig to FRG 3/15/2012]</t>
  </si>
  <si>
    <t>Lot 2.2 Mass Grading</t>
  </si>
  <si>
    <t>100% P&amp;S received 28 July 14 and approved 7 Aug 14. Estimated German government solicitation and award dates to German industry are are as follows:  Construction award: Sep 2014; Construction start in Oct 2014. [Constr Oblig to FRG 3/15/2012]</t>
  </si>
  <si>
    <t>Transformers/Substation</t>
  </si>
  <si>
    <t>FRG to solicit in est. 2QFY15.  German government solicitation and award dates to German industry are estimated. [Constr Oblig to FRG 3/15/2012]</t>
  </si>
  <si>
    <t>Lot 3.9 Site Security</t>
  </si>
  <si>
    <t>Contract for overall site security. Contract will run through the end of construction.  [Constr Oblig to FRG 3/15/2012]</t>
  </si>
  <si>
    <t>Medical Center Replacement, Incr 2</t>
  </si>
  <si>
    <t xml:space="preserve"> 8/27/2013</t>
  </si>
  <si>
    <t>Lot 3.1 Construction Preparatory Measures</t>
  </si>
  <si>
    <t>ABG3 mod accepting final design and requesting tender action sent on 23 Sep 2014; package awaiting solicitation pending resolve of water/supply/ redundancy/ hygiene discussions. Anticipated to be released for solicitation late Nov 2014.  [Constr Oblig to FRG 8/27/2013]</t>
  </si>
  <si>
    <t>Lot 4 Access Control Point, Bridge, External Roadways</t>
  </si>
  <si>
    <t>Currently at 35% design.  German government solicitation and award dates to German industry are estimated.   [Constr Oblig to FRG 8/27/2013]</t>
  </si>
  <si>
    <t>Medical Center Replacement, Incr 3</t>
  </si>
  <si>
    <t>Lot 5.1 Parking Structures, Campus Roadways</t>
  </si>
  <si>
    <t>Included in MedCen 20% design.  EUD provided letter authorizing the design kickoff, currently targeted for Nov 2014.  German government solicitation and award dates to German industry are estimated.  [Constr Obligation to FRG est. Mar 2015]</t>
  </si>
  <si>
    <t>Medical Center Replacement, Incr 4/5</t>
  </si>
  <si>
    <t>Medical Center (Bed Tower, D&amp;T, Clinics, Admin)</t>
  </si>
  <si>
    <t>US led 20% MedCen final design submitted 2 Aug 2013.  USACE is transitioning design to German government.  German govt AE target selection date is est. Dec 2014 for follow-on 20-100% design. German government solicitation and award dates to German industry are estimated.  Note must be updated.  Admin now apart of Med Ctr.  [Constr Oblig Est. Mar 16]</t>
  </si>
  <si>
    <t>Medical Center Replacement, Incr 6</t>
  </si>
  <si>
    <t>Lot 5.2 Central Utility Plants, Helipads</t>
  </si>
  <si>
    <t>Pending funding profile determinations, currently estimated for construction obligation in FY15.  German government solicitation and award dates to German industry are TBD. [Constr Oblig Est. Mar 17]</t>
  </si>
  <si>
    <t>CAT E/F Equipment</t>
  </si>
  <si>
    <t>52330</t>
  </si>
  <si>
    <t>Clinic Replacement, Inc 1</t>
  </si>
  <si>
    <t>Caddell Construction Co, Inc</t>
  </si>
  <si>
    <t xml:space="preserve">BOD for Phase 1 (the Addition) was 8 Jun 09. BOD for PH 2 (Alteration) was 27 Mar 10.  PH 3 (Alteration) is on-going, mod for replacing AHU-7 was negotiated and will extended completion date to 16 Sep 10.  Proposal from MATOC contractor to perform BASH, standpipes, extra sidewalks pending. </t>
  </si>
  <si>
    <t>Clinic Replacement, Inc 2</t>
  </si>
  <si>
    <t>Clinic turned over to Cust 11 Sep 2009.  Since, AFCEE requested add fire sprinkler hose standpipes and more exterior sidewalks per fire marshall's interpretaion of fire code, AF has requested different flooring in places,  AF requested retention pond revisions for BASH.   Design A-E providing designs and cost estimates. Est CWE $43.129K.  Will update as estimates arrive.</t>
  </si>
  <si>
    <t>65028</t>
  </si>
  <si>
    <t>Federal Healthcare Facility</t>
  </si>
  <si>
    <t>Flannery Fire Protection</t>
  </si>
  <si>
    <t>N40083 08 C 0069</t>
  </si>
  <si>
    <t>Walsh Construction Company of Illinois</t>
  </si>
  <si>
    <t>N40083 08 C 0059</t>
  </si>
  <si>
    <t>Hospital Addition</t>
  </si>
  <si>
    <t>W.M. Jordan Company, Inc</t>
  </si>
  <si>
    <t>N40085 10 C 5305</t>
  </si>
  <si>
    <t>Funds used for FY00 Settlement, Ft. Wainwright. Residual activity on project funding items.</t>
  </si>
  <si>
    <t>53577</t>
  </si>
  <si>
    <t>Environ. Prev. Med Unit 2 Replacement</t>
  </si>
  <si>
    <t>Virtexo Corporation</t>
  </si>
  <si>
    <t>N40085 09 D 5033  DO 0002</t>
  </si>
  <si>
    <t>64809</t>
  </si>
  <si>
    <t>Pharacare Addition/Alteration</t>
  </si>
  <si>
    <t>J2 Engineering, Inc</t>
  </si>
  <si>
    <t>Hospital Replacement (w/FY09 BRAC PN 65081)</t>
  </si>
  <si>
    <t xml:space="preserve">Contract awarded on 28 Sep 09.  Received GAO protests from the two non-selecteed firms on 5 Nov 09.   Contractor Terminated for Convenience on 24 Mar 10.  Amended solicitation for remaining offerors on 5 May 10.   Contract with Turner reinstated 5 Aug 10.  Contractor on schedule; inspections and punch-outs continue.  Contingencies at District: $1,585,759. Ribbon cutting held 7 Nov 2014. </t>
  </si>
  <si>
    <t>Hospital Replacement</t>
  </si>
  <si>
    <t>Balfour Beatty / Walton JV</t>
  </si>
  <si>
    <t>W912DQ-09-C-4024</t>
  </si>
  <si>
    <t>10/23/2014 Fort Riley Replacement Hospital. a. Current CCD: 13 May 2014 b. Placement: 97% actual vs. 100% scheduled (as of August's pay estimate). c. Construction in progress: Logic changes to multiple air handlers work has been completed and TAB/commissioning has restarted (with some adjustments still being made to the logic); site work in the healing garden area has been started with initial concrete placements made to receive flagstone; completing the healing garden site work first pushes the testing of the atrium curtain walls to about 10 Dec; expansion joint continues on both sides of the building but is now expected to extend into Oct due to their sub not having some transition joints which will require modification and/or refabrication; roofing subcontractor has completed replacing wet materials on the high roof; Pre-final Inspections have been suspended since 29 Sep (meeting with BWJV this week to discuss the way forward). d. Contractor's Schedule: Schedule not accepted as of November 2012 update. Schedule updates are being analyzed by NIBS and rejected. e. Estimated Completion: USACE estimated completion is 30 Jan 2015, but the Contractor will not finish by this date if he is unable to mobilize more resources to complete work. There will likely be a need to have some overlap of the Hospital IO&amp;T and IMF contractors and final Integrated Systems Commissioning and Final Inspections. The contractor exceeded the required completion date of 13 May 2014. Liquidated damages are being withheld at $16,500 per calendar day. Corporate/senior manager engagement continues. IBA back on site testing windows, but several areas have not been repaired to allow retesting of the windows that previously failed, nor are they prepared to do the outside chamber test to verify head conditions (scheduled to come back in 2 weeks). Next HFPA update and Council of Colonels meeting is scheduled for 18 Nov 2014.</t>
  </si>
  <si>
    <t>Health Clinic Add/Alt</t>
  </si>
  <si>
    <t>Bette &amp; Cring, LLC</t>
  </si>
  <si>
    <t xml:space="preserve"> closeout documents being processed </t>
  </si>
  <si>
    <t>Health Clinic Replacement</t>
  </si>
  <si>
    <t>BOD was 2 Aug 10.  Ribboncutting held 28 Sep 10.</t>
  </si>
  <si>
    <t>Burn Rehabilitation Center</t>
  </si>
  <si>
    <t>Clark/Hunt, A Joint Venture</t>
  </si>
  <si>
    <t>Part of SAMMC-N (Part of 4TH Floor in Tower): BRU is turned over and in use, contract closeout ongoing.  Project will show 100% when final payments are made.  SWF provide new closeout date!!!!</t>
  </si>
  <si>
    <t>Medical/Dental Clinic</t>
  </si>
  <si>
    <t>The Korte Company</t>
  </si>
  <si>
    <t>Project closed.  DD1354 requested. Looking into best source for DHA to acquire transfer document.</t>
  </si>
  <si>
    <t>Medical Clinic Replacement</t>
  </si>
  <si>
    <t xml:space="preserve">Project is 100% complete with ABG7 signed 13 Jul '12.  Ribbon cutting event 07 Sep '12.   The contractor is in the process of filing a claim through the host nation for an amount in excess of 3.5M Euro.  This issue will take several years to resolve through the German court system.  Final close out cannot be completed until then. NAU will provide details on the claim. </t>
  </si>
  <si>
    <t>Hospital Replacement (ARRA)</t>
  </si>
  <si>
    <t>Clark/McCarthy, JV</t>
  </si>
  <si>
    <t>N62473 10 C 0001</t>
  </si>
  <si>
    <t>Multiple residual closeout issues.</t>
  </si>
  <si>
    <t>971B</t>
  </si>
  <si>
    <t>Hospital Alteration (ARRA)</t>
  </si>
  <si>
    <t>Brasfield &amp; Gorrie, LLC</t>
  </si>
  <si>
    <t>N69450 10 C 1258</t>
  </si>
  <si>
    <t>Vision Center of Excellence</t>
  </si>
  <si>
    <t>Clark / Balfour Beatty, JV</t>
  </si>
  <si>
    <t>N40080 10 C 1506</t>
  </si>
  <si>
    <t>Hospital Renovation &amp; MRI Addition (Cong Add)</t>
  </si>
  <si>
    <t>Active Project.</t>
  </si>
  <si>
    <t>GUAM GU</t>
  </si>
  <si>
    <t>Central Utility Plant</t>
  </si>
  <si>
    <t>PDI - HSW JV</t>
  </si>
  <si>
    <t>N62742 09 C 1308</t>
  </si>
  <si>
    <t>Residual closeout issues.</t>
  </si>
  <si>
    <t>Federal Contracting DBA Bryan Construction</t>
  </si>
  <si>
    <t xml:space="preserve">Awaiting completion of as-builts. Additional funds returned. </t>
  </si>
  <si>
    <t>Hospital Replacement (Supplemental)</t>
  </si>
  <si>
    <t>A Partial suspension of work associated with the water tank has been instituted for a period of 120 days which will most likely be expanded as an engineering solution is generated.    The Designer of Record is urgently working on an engineering solution to be presented to CDPH.  The USACE Medical Center of Expertise (MCX) has approved the change but will evaluate the final design.   Final cvosts and Time impacts are dependent upon the final appproved design.  All other activities not encumbered by ECBs continue.  DHA provided $15M of the $56M required.  All changes are mandatory engineering changes.  The team continues to work towards resolution of engineering changes while remaining cognizant of schedule impacts.  Steps to mitigate schedule and cost impacts are being evaluated as part of an ongoing process to identify and reduce risk in the change management process.  All unencumbered work activities are proceeding.</t>
  </si>
  <si>
    <t>Satellite Pharmacy</t>
  </si>
  <si>
    <t>Liberty-Mass II</t>
  </si>
  <si>
    <t xml:space="preserve">Project closed. All remaining distgrict funds were returned on 1 Apr 11. DD1354 requested. Looking into the best source for DHA to acquire final DD1354's. </t>
  </si>
  <si>
    <t>Eglin Hospital Alteration (ARRA)</t>
  </si>
  <si>
    <t>JE Dunn Construction</t>
  </si>
  <si>
    <t>Current total obligations shown in column P are for ARRA MILCON only. Current completion percentage is 93%. Obligated ARRA MILCON amount $63,928,736.13/Disbursed Amount $60,120,086.24. Required completion date 8-Dec-14/Scheduled completion 26-Jan-15.  Schedule analysis shows contractor is 48 days behind schedule.  Contract including all currently identified modifications is at 99.58% of PA.  Unknown extent of mold, rust and unforseen site conditions of areas to be renovated present a moderate to high risk that mandatory  modifications will exceed PA.  CT/PET initial proposal excessive.  CT/PET RFP reissued and and received 17-Sep-14.  Parts of scope  still under discussion with AF medical comands.  This date may be extended, area under partial suspension of work due to CT/PET equipment hold by AF.   Surgery Suite Phase 3, Lab phase 1, B2794 Command Office, ENT, Plastics and new coffee shop under construction.   Contractor has submitted requests for equitable adjustment.   Currently there are no outstanding funds requests.  $560K REA is being discussed.  Lessons Learned is being developed.</t>
  </si>
  <si>
    <t>Consolidated Troop Medical Clinic</t>
  </si>
  <si>
    <t>Mathis and Sons, Inc</t>
  </si>
  <si>
    <t>Construction complete. Project financially complete.</t>
  </si>
  <si>
    <t>Medical / Dental Clinic</t>
  </si>
  <si>
    <t>NTP was 11 Jun 09 //  BOD is 01 Jun 2011; FAD 10-0012-04323 28 Jan 10 increased construction funds by $454,808 (from $17,178,439 to $17,633,247).  Returned $500,000. Fiscal Closeout 31 Oct 13. $1.5M diverted to Wright Patterson Hospital Renovation PN72722 on August 26, 2013 by DHA.</t>
  </si>
  <si>
    <t>Primary Care Clinic Add/Alt</t>
  </si>
  <si>
    <t>MAXFour Weitz JV</t>
  </si>
  <si>
    <t>Project closed.</t>
  </si>
  <si>
    <t>Hospital Add/Alt (Supplemental)</t>
  </si>
  <si>
    <t>Travelers/Gilbane Bldg. Co.</t>
  </si>
  <si>
    <t>W912DS-11-C-0016</t>
  </si>
  <si>
    <t>Project substantial completion was extended out to 31 Mar 2015 by the TOA. Takeover Contractor working on improving delivery date for curtain wall glass with subcontractor. Electrical sub contractor continues work on permanent power installation. Electrical tie in work completed on 10/3/14 and 10/6/14. Air Vapor Barrier installation is ongoing. Drywall installation started on 2nd floor. History: T4D 10 Jan 2014.  Surety NTP 15 Aug 2014.</t>
  </si>
  <si>
    <t>Hospital Renovation (Supplemental)</t>
  </si>
  <si>
    <t>Walsh Butt Joint Venture</t>
  </si>
  <si>
    <t>Large dollar changes prompted a funding request for an additional $4.88M.  $4M delivered on 18 Jun 14 and Logistics/Facilities back in contract.  All user requested  changes to be approved by DHA.  Mandatory mods being approved by DHA was causing delays.  Kitchen and the impact to putting Logistics/Facilities back in have been negotiated.  The new contract completion date is 18 March 2015.  BOD will also be 18 March 2015.  31 of 34 departments will be in full use and possession by Air Force on 10 Dec 14.  Projections are the project will finish well within the $4.88M funds.</t>
  </si>
  <si>
    <t>Tree Cutting</t>
  </si>
  <si>
    <t>A1 Tree Service</t>
  </si>
  <si>
    <t>Tree Cutting contract awarded for risk mitigation: avoidance of Indiana Bat - cutting ban (Apr - Oct).  This facilitated getting the Swing Space and Contractor lay down area cleared without potential delays of environmental (endangered species) mitigation.</t>
  </si>
  <si>
    <t>Swing Space</t>
  </si>
  <si>
    <t>Custom Mechanical Systems Corp</t>
  </si>
  <si>
    <t>Swing Space awarded for risk mitigation: avoidance of delays in removation execution due to construction of transition space for phasing.  Swing Space is BOD and contract is now in lease period.</t>
  </si>
  <si>
    <t>Medical / Dental Clinic Replacement</t>
  </si>
  <si>
    <t>Medical/Dental Clinic: 98% complete, BOD for new clinic met Monday the 4th of Jun with BOD for entire project of 11 Nov 12.   Demolition of existing Clinic scheduled to begin 20 Aug 2012. Ribbon-cutting took place 29 June 2012.</t>
  </si>
  <si>
    <t>Hospital Replacement, Phase 1 &amp; 2 (100% ARRA)</t>
  </si>
  <si>
    <t>Balfour Beatty-McCarthy</t>
  </si>
  <si>
    <t>CUP: Generator, boiler, and fuel system testing ongoing. Clinics: West- Furniture move-in completed; equipment installing beginning; North- Furniture move-in expected to begin by mid October. South- interior work continues at various stages. Hospital- interior work at various stages continue; MEP in IBS areas; HVAC undergoing pre-functional testing; preparing to install MRI; elevator install continues. Garages- electrical rough-in, structural steel for elevators, and stair erection continue.  Progressive Collapse Claim has been negotiated and awarded as of 18 Apr 14. New CCD is 10 Oct 14; however, the contractor is not expected to be complete until 4 Nov 14.  The BOD has been moved due to production and schedule management issues by the general contractor. This will allow the contractor to finalize commissioning and any remaining punch list items while transitioning activities are ongoing by the hospital staff.</t>
  </si>
  <si>
    <t>Hospital Replacement, Electrical Funding (100% ARRA)</t>
  </si>
  <si>
    <t>RMA Land Construction, Inc., Infrastructure, Electrical Distribution &amp; Telecomm</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</si>
  <si>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</si>
  <si>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</si>
  <si>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</si>
  <si>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</si>
  <si>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</si>
  <si>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New Stadium</t>
  </si>
  <si>
    <t>RMA Land Construction, Inc. New Stadium</t>
  </si>
  <si>
    <t>Contractor working on additional punchlist items and close out documentation.</t>
  </si>
  <si>
    <t>Medical Instruction Facility</t>
  </si>
  <si>
    <t>Innovative Technology Solutions, Inc</t>
  </si>
  <si>
    <t xml:space="preserve"> Revoke $1,538,899.27 of FY09 DODM Const Funds from HQ USACE (see Line 3 attached MS Excel Summary) from FY09, PN53341, Medical Instruction Facility, Fort Sam Houston, TX.  This project is 'Fiscally Complete' and these funds are no longer required at HQ USACE.</t>
  </si>
  <si>
    <t>Medical/Dental Clinic Replacement</t>
  </si>
  <si>
    <t>Vinci Construction UK</t>
  </si>
  <si>
    <t>Estimated financial closure: 31 Dec 2014</t>
  </si>
  <si>
    <t>Medical/Dental Clinic Replacement - Sidewalk</t>
  </si>
  <si>
    <t>VolterFitzpatrick</t>
  </si>
  <si>
    <t>Medical/Dental Clinic Replacement - Entrance Door Amendments</t>
  </si>
  <si>
    <t>Vinci Facilities</t>
  </si>
  <si>
    <t xml:space="preserve">DIO cannot close main project until this local order is complete. </t>
  </si>
  <si>
    <t>Aeromedical Services/Mental Health Clinic</t>
  </si>
  <si>
    <t>Davis Constructors &amp; Engineers, Inc.</t>
  </si>
  <si>
    <t>Project closeout occurred 18 June 2012.</t>
  </si>
  <si>
    <t>Bristol Design Build Services LLC</t>
  </si>
  <si>
    <t>Project closeout occurred 19 Apr 2012.</t>
  </si>
  <si>
    <t>Health and Dental Clinics</t>
  </si>
  <si>
    <t>Korte Construction Company</t>
  </si>
  <si>
    <t>Blood Donor Center Replacement</t>
  </si>
  <si>
    <t>IAP-Leopardo</t>
  </si>
  <si>
    <t>Project is Financially Complete. DHA provided $800K of reprogrammed FY10 MILCON funds from the Blood Donor Center, Ft. Benning project to the FY07 SSP project via 0$FAD on 3/4/14.  Contingencies at District: $0</t>
  </si>
  <si>
    <t>EJS Contracting, Inc.</t>
  </si>
  <si>
    <t>NTP issued on 28 April 2010.  FAD 11-0012-01830, 16 Nov 10, $54,040, additional construction funds.  Project Financially complete.</t>
  </si>
  <si>
    <t>Brafield &amp; Gorrie, LLC</t>
  </si>
  <si>
    <t>D/B contract awarded 30 Sep 10.  Bid savings withdrawn by DHA.  Construction Complete.  Contingencies at District: $0</t>
  </si>
  <si>
    <t>Health Clinic Addition/Alteration</t>
  </si>
  <si>
    <t>Charpie-Korte Joint Venture</t>
  </si>
  <si>
    <t>Project was Closed Out at LRL -  20 Mar 12 (A) . Any remaining funds may be returned.  DHA moved $785K of FY10 bid savings from the Health Clinic, Ft. Campbell project to Boundary Gate, Nalin Pond, project  at Ft. Detrick, MD on 3/4/14.</t>
  </si>
  <si>
    <t>Boundary Gate at Nallin Pond</t>
  </si>
  <si>
    <t>John C. Grimberg Co. Inc.</t>
  </si>
  <si>
    <t>W912DR-11-C-0008</t>
  </si>
  <si>
    <t xml:space="preserve">% Complete (Scheduled/Actual): 93/91   Intersection work underway .  BOD is 5 Dec 14. All pending modifications/REAs are settled.  Remaining contg is $33k. Project is current within Congressional authority (NTE $12.692M).  </t>
  </si>
  <si>
    <t>Emergency Service Center</t>
  </si>
  <si>
    <t>W912DR-10-C-0087</t>
  </si>
  <si>
    <t>BOD achieved 23 May 13.  Final punchlist item complete. Reviewing payroll documentation prior to processing final pay. No additional contingency required.  Expected to closeout March 2015..</t>
  </si>
  <si>
    <t>NIBC Truck Inspection Station &amp; Road</t>
  </si>
  <si>
    <t>CFM Engineering</t>
  </si>
  <si>
    <t>W912DR-11-C-0002</t>
  </si>
  <si>
    <t xml:space="preserve">PDT is currently planning for project fiscal closeout (19 Dec 14) to include dates for all remaining activities.  </t>
  </si>
  <si>
    <t>Dental Clinic Addition/Alteration</t>
  </si>
  <si>
    <t>TMG Services</t>
  </si>
  <si>
    <t xml:space="preserve">Project closed. DD1354 requested. Looking into best source for DHA to acquire transfer document. </t>
  </si>
  <si>
    <t>Consolidated Health Clinic</t>
  </si>
  <si>
    <t>D/B contract awarded 30 Sep 10.   Construction complete.  Contingencies at District: $133,264.</t>
  </si>
  <si>
    <t>Behavioral Health Clinic 
(NDAA 2011 change to BHC)</t>
  </si>
  <si>
    <t>Hensel-Phelps Const. Co.</t>
  </si>
  <si>
    <t>PBD from MCA.  Awarded for Construction 20 Apr 2011.  Construction complete.  Contingencies at District: $0.</t>
  </si>
  <si>
    <t xml:space="preserve">Dental Clinic </t>
  </si>
  <si>
    <t xml:space="preserve"> Project Financially Closed 20-MAR-2013</t>
  </si>
  <si>
    <t>LEC-CMS, LP</t>
  </si>
  <si>
    <t>Further CCD Slip did not to affect BOD.  User requested Changes being negotiated. BIM Model and final pay app expected Dec 2013.  SWF to provide a new close out date shortly.</t>
  </si>
  <si>
    <t>Dental Clinic Replacement</t>
  </si>
  <si>
    <t>J E Dunn Construction Company</t>
  </si>
  <si>
    <t xml:space="preserve">Contract Complete 1 Spet 12. Waiting on payroll issues to be resolved before we can close out financially.  SWF to provide a New close out date shortly. Retainage being held. </t>
  </si>
  <si>
    <t>Health and Dental Clinic Additions</t>
  </si>
  <si>
    <t>Vet Industrial of Bremerton, WA</t>
  </si>
  <si>
    <t>Project complete/closed. DD1354 requested.  Looking into best source for DHA to acquire transfer documents.</t>
  </si>
  <si>
    <t>Ambulatory Care Center, Phase 1 B</t>
  </si>
  <si>
    <t>J E Dunn Construction Company (Bldg 1 &amp; CEP)</t>
  </si>
  <si>
    <t xml:space="preserve">Building 1 is complete and turned over to the Air Force.  BOD is 19 Nov 13.  Interim DD 1354 has been signed by BCE 5 Dec 13. Closeout Correction and verification of punchlist deficiencies continues. Contractor working stone issue. </t>
  </si>
  <si>
    <t>Ambulatory Care Center, Phase 1 A</t>
  </si>
  <si>
    <t>J E Dunn Construction Company (Parking Structure &amp; Temp Parking)</t>
  </si>
  <si>
    <t>Phase 1A consisting of a multi-story parking garage and a Central Energy Plant is complete and turned over to the Air Force.  BOD 13 Dec 2012.  Parking garage stone header failure repair under evaulation by SWF Structural Engineering. Awaiting installation of type A1 and A2 signage.</t>
  </si>
  <si>
    <t>NNMC Parking Expansion</t>
  </si>
  <si>
    <t>N62742 09 D 1172  DO JU01</t>
  </si>
  <si>
    <t>Single contract award for both Parking Expansion and Transient Wounded Warrior Lodging, so completion dates for parking garage are not reflective of actual completion.</t>
  </si>
  <si>
    <t>Transient Wounded Warrior Lodging</t>
  </si>
  <si>
    <t>McCarthy Building Companies</t>
  </si>
  <si>
    <t xml:space="preserve"> The contract completion date has passed.  Commissioning underway.  The IO&amp;T contract has began and the building is currently under joint occupancy.  Contingencies at District: $884,709.  Will return funds ASAP.  New close out date to be provided.  Commissioning complete.</t>
  </si>
  <si>
    <t>Mental Health Clinic Addition</t>
  </si>
  <si>
    <t>Watermark Environmental, Inc.</t>
  </si>
  <si>
    <t>W912WJ-12-C-0002</t>
  </si>
  <si>
    <t>Contract substantially complete 16 Feb, Customer move-in complete.  AS-Built issues have been resolved and they are not complete.  1354 was submitted to the customer for signature. 1354 issues with the  Customer have been resolved.  An A-E contract needs to be modified to deobligate an unused task.  1354 will be signed once the AE contract is closed out and the costs for doing so are included on the 1354.  Mod request is into NAE Contracting.  Mod to be awarded in Oct.</t>
  </si>
  <si>
    <t>Consolidated Logistics Facility</t>
  </si>
  <si>
    <t>Arrow Kinsley JV II</t>
  </si>
  <si>
    <t>W912DR-11-C-0029</t>
  </si>
  <si>
    <t>% Complete (Scheduled/Actual): 99/99   1354 signed 7 Oct 14.  Punchlist item completion by mid Nov 14.  Furniture delivery and install for both CONLOG buildings is delayed pending receipt of MEDCOM funding; anticipating install Feb 2015.</t>
  </si>
  <si>
    <t>Information Services Facility Expansion</t>
  </si>
  <si>
    <t>Tatitlek Construction Services, Inc.</t>
  </si>
  <si>
    <t>W912DR-12-C-0004</t>
  </si>
  <si>
    <t xml:space="preserve">% Complete (Scheduled/Actual): 80/75. Building interior being painted. Furniture contract awarded for installation 20 Jan 15.   NEC personnel will continue to function in existing, compressed space until new facility is available.  Below Threshold Reprogramming (BTR) of $232K from Health and Dental Clinics, White Sands to Information Services Facility, Ft. Detrick, MD executed on May 6, 2014. </t>
  </si>
  <si>
    <t>NIBC Security Fending and Equipment</t>
  </si>
  <si>
    <t>Cont #1 (Segment 1) (Rich Moe Enterprises, LLC)</t>
  </si>
  <si>
    <t>W912DR-12-C-0001</t>
  </si>
  <si>
    <t xml:space="preserve">Construction contract closeout underway. </t>
  </si>
  <si>
    <t>Cont #2 (Segment 2) (TBD)</t>
  </si>
  <si>
    <t>95% design under review.  RTA date for Fence Segment 2 is 31 Jan 15.  Contract solicitation will include USAMRIID Replacement North Parking which establishes overall site contours for fence construction.  Combine with RID.</t>
  </si>
  <si>
    <t>Supplemental Water Storage</t>
  </si>
  <si>
    <t>FutureNet Group</t>
  </si>
  <si>
    <t>W912DR-11-C-0028</t>
  </si>
  <si>
    <t xml:space="preserve">% Complete (Scheduled/Actual): 100/93 Contractor having difficulty completing pump facility. LD's being assessed. BOD now re-adjusted to 15 Jan 15 due to contractor performance and need to secure final MDE water system connection permit. </t>
  </si>
  <si>
    <t>Water Treatment Plant Repair</t>
  </si>
  <si>
    <t>Grimberg / Amatea GC JV</t>
  </si>
  <si>
    <t>W912DR-13-C-0007</t>
  </si>
  <si>
    <t>% Complete (Scheduled/Actual): 92/83  BOD slipped due to city sewer connection and contractor performance.  Potential ATR…details to follow.</t>
  </si>
  <si>
    <t>Health and Dental Clinic</t>
  </si>
  <si>
    <t>Charpie-Korte Dsn-Bld JV S.B. L.L.</t>
  </si>
  <si>
    <t>Clinic Construction Virtually Complete.  Landscaping Items are finishing up and Punch List remain to be completed.  Final Payment scheduled for 13 Dec 2013, Project clousout scheduled for Feb 2014.  DHA reprogrammed FY11 MILCON funds @ $600k from Health and Dental Clinic, White Sands to Fort Detrick Water Treatment Plant on 3/13/14.</t>
  </si>
  <si>
    <t>Ambulatory Care Center Phase 2</t>
  </si>
  <si>
    <t>SKANSKA USA Building Inc.</t>
  </si>
  <si>
    <t>PH 2  Construction Progress: Sch. 95% Act. 95% with BOD of 15 Mar 2015. Includes Buildings A, B &amp; C. Above ceiling MEP inspection is underway. Finish flooring and polishing the terrazzo tile is underway. Contractor developing punchlist at all exterior elevations. Central Energy Plant generator systems installation is underway. Red Zone meeting #6 was held on 2 Oct 2014. 10 days were added to the Phase 2 Contract as the result of two mandatory modifications. The revised construction completion date is 10 Jan 15. The BOD remains 15 Mar 15.  Funds being used to help end state of project.</t>
  </si>
  <si>
    <t>Project Complete. Paid Final Invoice, and received Release of Claims from Contractor. Construction Contract and Project now in Close Out Phase. Fiscal Closeout is scheduled, and tracking for 28 Nov 2014, along with Project # 64241.</t>
  </si>
  <si>
    <t>Preventive Medicine Facility</t>
  </si>
  <si>
    <t>Charpie-Korte Group LLC</t>
  </si>
  <si>
    <t>Health/Dental Clinic Replacement</t>
  </si>
  <si>
    <t>Construction started on 03 Feb '14 IAW the schedule.   Construction completion: 20%. Current work includes: Concrete roof slab is ongoing. Exterior window prep and install is ongoing. Cast in place concrete wall install for the 2nd Flr is substantially complete. Foundation work for the mechanical enclosure is ongoing. Parking lot curbstone and gutter install to begin end of October.  Close out expected within 2 years of completing construction.</t>
  </si>
  <si>
    <t>04 Oct '16</t>
  </si>
  <si>
    <t>04 Sep '16</t>
  </si>
  <si>
    <t>20OCT14 CONSTRUCTION STATUS: - Mech/Elect rough-in work continues; installing cable trays, fire sprinkler piping, plumbing,ductwork, and comms on 1st &amp; 2nd floors. - Erecting walls and door frames, 1st &amp; 2nd floors. - Continue installation of exterior facade; including exterior facade work on rooftop mechanical room. - Asphalt top course placed on Phases 1 &amp; 2 parking areas, and new access road. - Construction of new lobby between existing and new Health Clinics ongoing. - Working building perimeter fire lane.</t>
  </si>
  <si>
    <t>Ilsung Construction Co., Ltd.</t>
  </si>
  <si>
    <t>New health/dental clinic building transferred 16 May 13.  Existing health clinic is being retained by the DPW at their request.  Existing dental clinic  demolished 19 Mar 14.  Project BOD is actualized at 23 Apr 14.  POF discussed the ribbon cutting ceremony with HFPO (LTC Marsh) who responded that the 65th MED BDE is conducting the ceremony and will issue invitations.  As of 4 Aug 14, no ceremony date has been set.  Delay was due to deficiencies, however, all have been corrected as of 22 Jul 14.  The Carroll Dental Clinic OIC and NCOIC were in the lead for the ceremony, however, per HFPO, preparations for a ceremony does not appear to be occurring.  Total project BOD (incl demo) was actualized at 23 Apr 14.  Final payment on the construction contract was disbursed 27 Aug 14.</t>
  </si>
  <si>
    <t>Vinci Construction UK Ltd</t>
  </si>
  <si>
    <t>Reprogrammed $13.06M from Lackland Ph 2 to RAF Croughton; New groundwork subcontractor started on site 30 June 14.</t>
  </si>
  <si>
    <t>Naval Hospital Great Lakes Health Clinic Demolition</t>
  </si>
  <si>
    <t>Brandenburg Industrial Svc Co</t>
  </si>
  <si>
    <t>N40083 12 C 0001</t>
  </si>
  <si>
    <t>Whiting Turner Contracting Co</t>
  </si>
  <si>
    <t>N4008010D0494  DO 0005</t>
  </si>
  <si>
    <t xml:space="preserve">Manhattan Hunt JV </t>
  </si>
  <si>
    <t xml:space="preserve">Single Contract for both ACC &amp; Dental. Total contract award IAO $214,801K. </t>
  </si>
  <si>
    <t>Branch Health Clinic</t>
  </si>
  <si>
    <t>Satterfield &amp; Pontikes Constr, Inc</t>
  </si>
  <si>
    <t>N69450 12 C 0754</t>
  </si>
  <si>
    <t>Medical Clinic</t>
  </si>
  <si>
    <t>BL Harbert International, LLC</t>
  </si>
  <si>
    <t xml:space="preserve">Contingencies at District available for obligation : $122,390 Project on schedule no issues. SAM must provide a new completion date. </t>
  </si>
  <si>
    <t>Hospital Addition/Alteration Phase 2</t>
  </si>
  <si>
    <t>McCarthy Building Companies, Inc.</t>
  </si>
  <si>
    <t>Design error (for exterior precast panels) required work stoppage to remove, redesign, &amp; replace the panels.  145 days were added to the emergency dept interim milestone &amp; 83 days to overall project completion.   Modification to add medical air was issued unilaterally and could impact schedule.  Contingencies at district: $650,762.  Potential AE Liabilities.</t>
  </si>
  <si>
    <t>Hospital Addition/Alteration</t>
  </si>
  <si>
    <t xml:space="preserve">M.A. Mortenson Company (DBA: Mortenson Construction) </t>
  </si>
  <si>
    <t>Curtain Wall - Flood Event Issue: Work continues to move forward with the KTR's Alternate Design.  The exterior enclosure work has commenced at all locations with the framing and sheathing finishing up in all locations and air barrier to begin shortly.  Still waiting to see a claim/REA from the Contractor that shows the cost impact due to the Curtain Wall issue. 21 2 day delay.  Claim could cause an ATR if KO approves current amount of about $5M.</t>
  </si>
  <si>
    <t>Hospital Alteration</t>
  </si>
  <si>
    <t>The Robins &amp; Morton Group</t>
  </si>
  <si>
    <t>Contractor behind schedule 73%.  6th floor final completed; 5th floor final completed; 3rd floor final completed; 4th floor pre-final completed.   Contingencies at District: $272,903.  SAS to provide new BOD.  Marginal rating issued to contractor.</t>
  </si>
  <si>
    <t>Dental Clinic Addition /Alteration</t>
  </si>
  <si>
    <t>Structural Associates Inc.</t>
  </si>
  <si>
    <t xml:space="preserve">Completing punch list item. Commissioning of systems underway. </t>
  </si>
  <si>
    <t>Medical Clinic (SFCC)</t>
  </si>
  <si>
    <t>Structural Associates. Inc.</t>
  </si>
  <si>
    <t>Continue interior framing and drywall installation.  Continue rough-in of electrical, mech., plumbing, fire protection. Site work and installation of sewer line underway.</t>
  </si>
  <si>
    <t>Hospital Nutrition Care Department Add/Alt</t>
  </si>
  <si>
    <t>JE Dunn Construction Company</t>
  </si>
  <si>
    <t xml:space="preserve">Project RFP included a detailed equipment list prepared by AE1 which included the statement “For Information Only,” permitting the contractor to deviate from the equipment list, resulting in a design which changed the meal preparation and distribution operations and increased staffing.  Health Facilities Planning Agency (HFPA) requested a redesign to eliminate these problems.  The re-design resulted in a delay, slipping the construction completion date 283 days.The contractor's estimate was $1.5M greater than the government's.  Negotiations concluded on 4 April without the contractor and government in agreement.  The government issued a unilateral contract modification 9 April 14.   *The contractor has filed seven claims regarding this issue on 31 Sep 14, totaling $1,370,385.  Total available contingency is currently $2,667,364. - KO reviewing claims for merit. 
* Increase Energy Efficiency (CLIN0013, Contract Option 5; $418,419.00). Option awarded with contract and requires increase in efficiency from 40% to 50%. KTR unable to meet the requirement; requested partial compensation. Request unsupported by field office and SWF staff engineers. Payment denied by ACO. KTR continues to pursue claim. </t>
  </si>
  <si>
    <t>T.B. Penick &amp; Sons, Inc</t>
  </si>
  <si>
    <t>N62473 10 D 5412   DO 0007</t>
  </si>
  <si>
    <t>Navy Drug Lab Replacement</t>
  </si>
  <si>
    <t>Blinderman Constr Co</t>
  </si>
  <si>
    <t>N40083 13 C 0003</t>
  </si>
  <si>
    <t>Branch Health Clinic Replacement</t>
  </si>
  <si>
    <t>Turner Construction Co</t>
  </si>
  <si>
    <t>N40080 14 C 0154</t>
  </si>
  <si>
    <t>Groundbreaking is the 18 April 2014.</t>
  </si>
  <si>
    <t>Implement Base Installation Appearance Plan</t>
  </si>
  <si>
    <t>Allen &amp; Shariff</t>
  </si>
  <si>
    <t>N40080 10 D 0496  DO 0021</t>
  </si>
  <si>
    <t>Temporary Facilities - Dosimetry Award</t>
  </si>
  <si>
    <t>G-W Management Servicxes Inc</t>
  </si>
  <si>
    <t>N40080 10 D 0498  DO 0025</t>
  </si>
  <si>
    <t>Temporary Facilities</t>
  </si>
  <si>
    <t>No Entry</t>
  </si>
  <si>
    <t>On hold per DHA</t>
  </si>
  <si>
    <t>Electrical Utility Upgrades</t>
  </si>
  <si>
    <t>Walsh Construction Company II LLC</t>
  </si>
  <si>
    <t>N40080 14 C 0158</t>
  </si>
  <si>
    <t>Reprogrammed $19,460 in FY10 MILCON funds from NAVHOSP Guam for FY13 Bethesda Electrical and Cooling Towers project on 7 Jul 2014.</t>
  </si>
  <si>
    <t>Medical Clinic Addition</t>
  </si>
  <si>
    <t>Homeland Contracting Corp</t>
  </si>
  <si>
    <t>N40085 13 C 6003</t>
  </si>
  <si>
    <t>Walsh Federal, LLC</t>
  </si>
  <si>
    <t>N69450 13 C 1756</t>
  </si>
  <si>
    <t>Veterinarian Facility</t>
  </si>
  <si>
    <t>Kenmar-Gaskins JV</t>
  </si>
  <si>
    <t>N40085 13 D 7772  DO 0001</t>
  </si>
  <si>
    <t xml:space="preserve">USARIEM Replacement High Altitude Research Lab </t>
  </si>
  <si>
    <t>Received Code 7 Directive on 26 Jun 14.  PM met with stakeholders the week of 28 Jul 14 to discuss the way forward and develop the revised design schedule.  The most significant action impacting project completion will likely be the preparation of NEPA documents by the City of Colorado Springs.  Will need Funds authorization extension.</t>
  </si>
  <si>
    <t>Medical Logistics Warehouse Replacement</t>
  </si>
  <si>
    <t>R&amp;W Builders</t>
  </si>
  <si>
    <t>Project awarded 18 Jun 13, NTP issued 1 Jul 13. A contract time extension for weather delays was issued due to adverse weather conditions.     Contingency balance available:  $44,318
Potential UCRs:
0001- Emergency Generator Connection Point
0002- Humidity Control in Open Bay.
0003- Walk-In Cooler
Contingency Reserve:        $66,477</t>
  </si>
  <si>
    <t xml:space="preserve">Dental Clinic  </t>
  </si>
  <si>
    <t>Macnak-Korte Joint Venture</t>
  </si>
  <si>
    <t>Design/Scope: Design-Build / Primary Facilities include the dental clinic (30 chairs), outdoor troop shelter and building information systems. Also includes demolition of nine buildings. End users are IET soldiers. Construction: Brick work is 100% complete, roofing is 100% complete; mechanical, electrical, plumbing (MEP) rough-in is 99%, drywall and insulation is 99%. Troop shelter is installed on the South East corner, Entry parking is striped and light poles 100% installed. Back service entrance construction is complete. Final grading and landscape is ongoing (80%), sod being placed (80%). Windows are in, exterior doors are installed. Fiber optic cable has been pulled through manholes and tested for 100% conductivity. Schedule: On schedule. LEED: Silver required (solar panels for domestic hot water and solar light tubing). Time Growth: None to date FISD: Included in contract completion date (19 Feb, 2015).</t>
  </si>
  <si>
    <t>Heery International, Inc., 999 Peachtree Street, NE, Suite 300, Atlanta, GA  30309-3915</t>
  </si>
  <si>
    <t>Awarded 13 Sep 2013.  NTP 24 Oct 2013.  Final design underway.  Contractor has begun mobilitzing to start site work. Contingencies at District: $697,507.</t>
  </si>
  <si>
    <t>JE DUNN + HWA</t>
  </si>
  <si>
    <t xml:space="preserve">  Award made 27 March 2014.  Questions raised about UST and abandoned housing debris and utilities on site 09 May 14.  USACE Albq proposed courses of action and fowarded to DHA on 20 May 14.  On 28 May 14 DHA directed characterization of buried debris using AF O&amp;M funds, and hold on giving the contractor (JE Dunn) NTP.   On 25 July USACE was notified that the Base CE excavated approximately 90% of the new clinic footprint and removed approximately 400 feet of A-C water line.  On 30 July, it was determined that a ground-pentrating radar survey was no longer recommended.  On 31 July it was decided to proceed with issuing NTP to the D-B contractor.  NTP was issued 12 August. Project Kickoff/Design Charrette will occur 16-19 September. Request for Equitable Adjustment for Gov't delay after award submitted by Contractor on 21 AUG 14.  IGE for REA completed.  Follow-up interviews with Med Group staff scheduled for 12 &amp; 13 Nov.</t>
  </si>
  <si>
    <t>Soldier Specality Care Clinic</t>
  </si>
  <si>
    <t>Structural Associates</t>
  </si>
  <si>
    <t>Site work and underground Utility installation continues. Contractor has started construction of the building foundation.  Final revisions being made to building design.</t>
  </si>
  <si>
    <t>Medical/Dental Clinic Addition</t>
  </si>
  <si>
    <t>Yuil Engineering &amp; Construction Co., Ltd.</t>
  </si>
  <si>
    <t>Contingency Amounts: District $64,710;  HQ Mgmt $140,121.   25 days have been added to the CCD for several MODs to date.  A user requested change to the DIPC (Dental Instrument Processing Center) area resulted in much discussion between Corps and DHA over process.  Clarification ongoing between District, MX and DHA.</t>
  </si>
  <si>
    <t>Seohee Construction Co., Ltd.</t>
  </si>
  <si>
    <t xml:space="preserve">Contingency Amounts: District $372,486;  HQ Mgmt $787,958.  Completed formwork for beam &amp; slab of the upper level.  
Completed the electrical conduit pipe installation.  Demolished the Bus Stop Concrete Structure &amp; concrete retaining wall and curb.  Phase "0" under progress: connection of existing sprinkler pipes (Area "B")
</t>
  </si>
  <si>
    <t>Mechanical &amp; Electrical Improvements</t>
  </si>
  <si>
    <t>Parking Garage</t>
  </si>
  <si>
    <t>N40080 10 D 0492  DO 0009</t>
  </si>
  <si>
    <t>Ambulatory Care Center</t>
  </si>
  <si>
    <t>Code 8 Received 30 April 2014, project is cancelled</t>
  </si>
  <si>
    <t>Public Health Command Laboratory Replacement</t>
  </si>
  <si>
    <t xml:space="preserve">(UPDATE: 10/30/14): Project currently unawardable and undergoing Source Selection coordination (Procurement Sensitive). Source selection boards reconvened week of 06 October 2014. Briefing to DHA scheduled for 18 Nov 14.  Projected contract award 30 Apr 15 subject to change pending coordination of Congressional reprogramming timeline. </t>
  </si>
  <si>
    <t>Gilbane</t>
  </si>
  <si>
    <t>Bids were opened 18 Apr 14.  SSEB convened 21 Apr to 02 May.  Tech Report completed 23 May 14.  Requested ATA 29 May.  Awaiting PARC review of award package.  Award date will slip further if authority to award and funds are not provided by 18 June 2014. Reprogrammed $1.9M from Medical Clinic Replacement, Holloman, AFB, NM to FY14 Hyperbaric Addition at San Antonio, TX on 24 Jun 14.   Funds received 29 Jul.  PARC reviewed package and held telecom 1 Aug.  Responding to PARC comments by 8 Aug.  Award of contract August 19, 2014. (Contract No. W9127S-13-D-6000 DM01). This was a DB Best Value Task Order awarded utilizing the Little Rock District National MATOC. (Contractor is Gilbane Federal Joint Venture, San Antonio, TX Award Amount: $45,629,836.00. Reprogrammed $1.9M from Medical Clinic Replacement, Holloman, AFB, NM to FY14 Hyperbaric Addition at San Antonio, TX on 24 Jun 14.  Scheduled the 'Pre-Work' conference and D-B Kickoff meeting / Design Charrette in October.  'Pre-Work' conference and D-B Kickoff meeting / Design Charrette held 28-31 October 2014.</t>
  </si>
  <si>
    <t>SAMMC Hyperbaric Facility Addition</t>
  </si>
  <si>
    <t>Contract awarded to Gilbane on 30-Jun-14.  July 29th Pre-Con held.  Directive provide in May 2013 increasing PA to $12.6M.  Code A issued on 17 Mar 2014. Reprogrammed $1.9M from Medical Clinic Replacement, Holloman, AFB, NM to FY14 Hyperbaric Addition at San Antonio, TX on 24 Jun 14. *A requirement for on-call and on-site explosive safety personnel for different phases of excavation was identified late in the RFP solicitation phase and not included in the base contract. Discussions with the installation and AFCEC have taken place and an agreement on roles and responsibilities should be completed by 22 Sep. Funding should be OMA. *10 Jul 15: Anticipated construction start. Site being checked for UXO.</t>
  </si>
  <si>
    <t>5 Nov 14 - The D-B package is complete and on the shelf pending advertisement in Apr 2015 and Award in Aug 2015.  This award schedule is being driven by site availability, upon completion of an on-going MCN project, the P908 Operations and Support Facilities, scheduled for completion in July 2016.  TAM is planning award of the D-B contract for the Medical/Dental Clinic in Aug 2015 with a one year design period before the contractor begins construction in Aug 2016.  The project CWE is $43,823,020; this CWE is up-to-date as of completion of the 35% design that will be included in the D-B RFP, and takes into account the projected award date of 15 Aug 15.  TAM will have the AE re-validate this estimate upon completion of a design code refresh and BCOE review  of the RFP package prior to advertisement in April.  On 17 Oct 14, TAM-PM met with DHA (CAPT Berchtold) and provided a status update of project milestones and progress on construction of P908.</t>
  </si>
  <si>
    <t xml:space="preserve">Final draft RFP submittal review complete. Revising RFP to follow the last template. </t>
  </si>
  <si>
    <t>Medical Clinic Replacement (Reid Clinic)</t>
  </si>
  <si>
    <t xml:space="preserve">    6 Aug 14 - Negotiations for AE1 completed: $946,487.69
    14 Aug 14: AE1 Award and NTP
    28 Aug 14: Contractor Kick-off Meeting
    8 - 12 Sep 14: AE1 Site Investigation and Land Survey
    22-26 Sep 14: AE1 Design Charrette
    06-10 Oct 14: Topographic survey
    31 Oct 14: 35% Submittal RFP Jan 2015, award June 2015.  MATOC has 2 poor performing contractors.  Will discuss acquisition strategy.</t>
  </si>
  <si>
    <t>Hospital Add/CUP Replacement</t>
  </si>
  <si>
    <t xml:space="preserve">Received Code 7 on 16 Oct 13. Orginal scheduled AE1 contract award date was 30-APR-14.  Actual award on 02-SEP-14.  Primary cause for delay in award of the AE1 was conflicting scope requirements and level of design for the D-B RFP between DHA and the MX.  The AE1 PoP to RTA provides an Advertise date of 01 June 2015.  The construction contract will also include turnkey FFE and medical equipment.  Thus increasing the procurement to &gt; $50M.    FY15 award is considered high risk due to the potential for an extended period (multiple rounds of discussion) for review of D-B contract proposals </t>
  </si>
  <si>
    <t>Health/ Dental Clinic Add/ Alt Phase 1 (Parking Structure)</t>
  </si>
  <si>
    <t>DHA issued DA memo dated 29 Jul 13 for phase 1 with PA of $140.3M.  On 16 Oct 13, DHA approved split strategy to award design-bid-build contract for parking structure, and a design-build contract for the clinic.  DHA DA memo dated 30 Jun 14 provided revised 1391 and  new PA $126.2M.  Parking design Charrette conducted 29 Aug 14.  Clinic A-E design contractor selected, award is projected in Nov 14.  ISSUES:  Project scope has evolved.  Design time was lost.  Environmental  concerns limit building height due to the location in a historic district.</t>
  </si>
  <si>
    <t>Health/ Dental Clinic Add/ Alt Phase 1 (Clinic)</t>
  </si>
  <si>
    <t>Satellite Pharmacy Replacement</t>
  </si>
  <si>
    <t>Code 7 received. DA dated Jan 14 moved project to FY16.   Expect CWE to reach $7M due to increase in CY and new criteria on fire pumps.  Complete scrub of all design criteria and RFP documents will be required.</t>
  </si>
  <si>
    <t>Ambulatory Care Center Phase 4</t>
  </si>
  <si>
    <t>AF is currently updating DD1391 from 2008 vintage to include HazMat and other costs.  New design authorization code (Code 6) and P&amp;D funds request will likely be the ensuing action upon receipt of revised DD1391.    SWF to provide acquisition plan ASAP.</t>
  </si>
  <si>
    <t>Dental/ Medical Clinic Replacement</t>
  </si>
  <si>
    <t>Code 3 received from DHA on 26 July 2013. July 2013. 1391 amount PA has been reduced from $37M to $35M effective 08 June'14.. Presentation to DHA was held on 21 May 2014 in Washington.  20% design completed and transferred to the German government.  The German AE is on board and the transition meeting was held on 28 May 2014.  Started 35% design 25 July 2014; 35% submittal due first week of Dec 2014.  On schedule for a June 2016 award to industry.  Awaiting guidance on BIM decision.  Request DHA to provide guidance.</t>
  </si>
  <si>
    <t>Project is now in the FY17 DOD Medical POM and is currently Design Code 5, Deferred. SWF/SWD have not authority to expend P&amp;D Funds on any design activity</t>
  </si>
  <si>
    <t>Behavioral Health Clinic Addition/Alteration</t>
  </si>
  <si>
    <t>Code 3 anticipated Jan 2015.</t>
  </si>
  <si>
    <t>UMC Projects</t>
  </si>
  <si>
    <t>154207</t>
  </si>
  <si>
    <t>Emergency Backup Water System</t>
  </si>
  <si>
    <t>AKIMA Construction Services, LLC</t>
  </si>
  <si>
    <t>Approp. - $1,012</t>
  </si>
  <si>
    <t>USA</t>
  </si>
  <si>
    <t>DIA10-002</t>
  </si>
  <si>
    <t>Replace MSIC Explosive Ordinance Exploitation (EOE) Complex</t>
  </si>
  <si>
    <t>Southeast Cherokee Construction Company</t>
  </si>
  <si>
    <t>Approp. - $12,000.  Bid Base amount $10,191,600.  Notice to Proceed issued on 12 July 2012.  Official BOD was 26 August 2014.  Several minor and two significant punch list items remain to be resolved.  A separate completion date will be provided upon execution of a change order for correcting the emergency lighting/life safety deficiency at Pods B and C.</t>
  </si>
  <si>
    <t>DIA10-001</t>
  </si>
  <si>
    <t>FOB-K Renovation of Two Buildings to Include Administrative and SCIF Spaces</t>
  </si>
  <si>
    <t>SEONG BO Construction Co, Ltd.</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</si>
  <si>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in process of closeout.</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</si>
  <si>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</si>
  <si>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</si>
  <si>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</si>
  <si>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</si>
  <si>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DIA12000005</t>
  </si>
  <si>
    <t>Construction of Remote Delivery Facility (RDF) Meeting SCIF Standards</t>
  </si>
  <si>
    <t>Heard Construction</t>
  </si>
  <si>
    <t>Approp. - $10,758; CAT I Reimbursable acceptance received on 17 Dec 2012.  In Jun 2013 notification of scope reduction signed IAW Title 10USC2853.  $4.7M returned to DIA in May 2013.  Major construction activities last month were the erection of the structural steel and pre-cast panels, completing the sewer tie-in from the Facility to the Station's main line and installing the roof decking.  Significant contractor activities planned this month are the placing of the concrete slab inside the Facility, beginning the storm drain on the south side of the facility and starting the roof insulation/waterproofing.</t>
  </si>
  <si>
    <t>DIA12000001</t>
  </si>
  <si>
    <t>DIAC Parking Garage Replacement</t>
  </si>
  <si>
    <t>Approp. - $13,645 - $793,156 CAT I obligated.  NAVFAC Gold Team awarded the A/E contract in June 2013.  Conducted the Design Charette on 18 July 2013.  First NCPC, CFO and SHPO review conducted on 2 August 2013.  Contract awarded on 23 September 2014.  Preliminary concept review currently underway.</t>
  </si>
  <si>
    <t>DIA12000003</t>
  </si>
  <si>
    <t>DIAC Chilled Water Project for Data Center</t>
  </si>
  <si>
    <t>Approp. - $1,121 - NAVFAC awarded the design contract 30 Jan 2013.  Preliminary estimates indicate project costs exceed programmed amounts.  DIA initiated reprogramming actions.</t>
  </si>
  <si>
    <t>DIAC Cooling Tower for Data Center</t>
  </si>
  <si>
    <t>Approp. - $941 - NAVFAC awarded the design contract 30 Jan 2013.  Preliminary estimates indicate project costs exceed programmed amounts.DIA initiated reprogramming actions.</t>
  </si>
  <si>
    <t>DIA12000002</t>
  </si>
  <si>
    <t>Uninterrupted Power Supply (UPS) for Data Center</t>
  </si>
  <si>
    <t>Approp. - $1,076 - NAVFAC awarded the design contract 30 Jan 2013.  Estimates indicate project costs exceed programmed amounts. DIA initiated reprogramming actions.</t>
  </si>
  <si>
    <t>ECIP 120001</t>
  </si>
  <si>
    <t>Chiller Plant Operation</t>
  </si>
  <si>
    <t>Honeywell</t>
  </si>
  <si>
    <t>Approp. - $1,200 - Project awarded August 2013.  Kickoff meeting held 5 September 2013.  All VFDs and field component sensors (flows, temperatures) have been installed.  Optimization controls programming commissioning has slipped to mid-December.  Training will be video-recorded per contract modification.</t>
  </si>
  <si>
    <t>P&amp;D for DIAC Parking Garage Replacement</t>
  </si>
  <si>
    <t>Planning and Design (P&amp;D) Directive forwarded to NAVFAC end of May.  $416K (CORRECTED AMOUNT) obligated as CAT I. Contract awarded on 23 September 2014.</t>
  </si>
  <si>
    <t>P&amp;D for DIAC Chilled Water Project for Data Center</t>
  </si>
  <si>
    <t>Planning and Design (P&amp;D) Directive forwarded to NAVFAC.  Funds sent to NAVFAC.  Design Contract awarded on 30 January 2013.  35% design completed.</t>
  </si>
  <si>
    <t>P&amp;D for DIAC Cooling Tower for Data Center</t>
  </si>
  <si>
    <t>P&amp;D for UPS for Data Center Installation</t>
  </si>
  <si>
    <t>Planning and Design (P&amp;D) Directive forwarded to NAVFAC.  Funds sent to NAVFAC.  Design Contract awarded on 30 January 2013.  100% design completed.</t>
  </si>
  <si>
    <t>P&amp;D for Construction of JUIAF RDF</t>
  </si>
  <si>
    <t>$1,195 obligated as CAT I acceptance.  Design complete.</t>
  </si>
  <si>
    <t>68120`</t>
  </si>
  <si>
    <t>Construct New Facility Scott AFB - Design</t>
  </si>
  <si>
    <t>Burns &amp; McDonnell</t>
  </si>
  <si>
    <t>Design completed May2013.</t>
  </si>
  <si>
    <t>DISA10-01</t>
  </si>
  <si>
    <t>Field Command Facility Upgrade</t>
  </si>
  <si>
    <t>DWG &amp; Associates</t>
  </si>
  <si>
    <t xml:space="preserve">Programmed Amount $1.385M.  Awaiting final invoice from contractor.  USACE advised of S&amp;A Leakage for $8.92.   </t>
  </si>
  <si>
    <t>DISA10-02</t>
  </si>
  <si>
    <t>Pacific Operations Facility Upgrade</t>
  </si>
  <si>
    <t>Bulltrack-Watts (Joint Venture)</t>
  </si>
  <si>
    <t>Programmed Amount:  $9.6M.  Contract Award: $12,624,500 included MILCON ($8.478M) + options for O&amp;M ($2.765M) and Procurement ($1.380M) funded items.  Final Project Costs: MILCON: $9.932M; O&amp;M: $6.845M; Procurement: $1.5M.  Awaiting final invoice from the contractor.  No change.</t>
  </si>
  <si>
    <t>DISA10-03</t>
  </si>
  <si>
    <t>DISA Europe Facility Upgrades</t>
  </si>
  <si>
    <t>1 May 13 (construction)</t>
  </si>
  <si>
    <t>Way SS &amp; Freytag Ingenieurbau AG</t>
  </si>
  <si>
    <t>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13. Testing of generator and paralleling gear conducted 10 Dec 13. Scheduled slipped due to modification to etrance/foyer. Project completed 28 Feb 14 pending punchlist items.  DISA Europe has requested mod to contract for additional thermostat on lower level of building for a/c in utility room, realign fire alarm cabling  and entrance signage.  Funding available.  Received proposals for thermostat, signage and realigning  fire alarm cabling.  Approved signage and cabling proposals.  Cost for thermostat is extremely high and needed for the additional is a nice to have.  Thermostat proposal cancelled. The fire alarm cabling realignment completed.  The signage to be installed 8 Oct 14.  Project closed.  Awaiting final invoices.</t>
  </si>
  <si>
    <t>DISA13-01</t>
  </si>
  <si>
    <t>DISA Europe Facility- Replace/Upgrade UPS and Paralleling Gear</t>
  </si>
  <si>
    <t>Revised Programmed Amount:  $2.224M based on Sequestration Budget Cut. Intial PA:  $2.413M  Provided USACE SOW.  USACE pursuing "indirect" contract for project execution..</t>
  </si>
  <si>
    <t>DISA14-01</t>
  </si>
  <si>
    <t>DISA Pacific Facility Upgrade</t>
  </si>
  <si>
    <t xml:space="preserve">Programmed Amount:  $2.615M.  Developed Statement of Work for redundant chiller which will work in conjunction with Navy's Energy Project (replacement of 2 existing chillers).  A chiller load study conducted  Apr 2014.  The Navy's FY14 MILCON Energy Project ($2.019M) will replace two existing DISA PAC chillers.  Contract awarded 15 Jul 2014. FNavy desing underway 65% review end of Nov 2014. Funding for development of RFP and in-house support $150K pending in DISA Comptroller Office. </t>
  </si>
  <si>
    <t>DISA 853</t>
  </si>
  <si>
    <t>DISA Headquarters, Inc 1</t>
  </si>
  <si>
    <t>Hensel Phelps Construction Company</t>
  </si>
  <si>
    <t>Incrementally Funded for FY09</t>
  </si>
  <si>
    <t>DISA Headquarters, Inc 2</t>
  </si>
  <si>
    <t xml:space="preserve">Hensel Phelps Contruction Company </t>
  </si>
  <si>
    <t>DISA Headquarters, Inc 3</t>
  </si>
  <si>
    <t>Incrementally Funded for FY10</t>
  </si>
  <si>
    <t>VDYDS97032</t>
  </si>
  <si>
    <t xml:space="preserve">Construct New Facility Scott AFB - Soil Remediation                                                                                                                                     </t>
  </si>
  <si>
    <t xml:space="preserve"> Plexus Scientific Corp.                                                                     </t>
  </si>
  <si>
    <t>Soil Remediation Contract Award Amount:  $1.339,170.73 + USACE fees $161,333.27 = $1,500,504.  Internal approvals from EPA, site Installation and State requirements coordinated.    Phase IV &amp; V excavation completed.  USACE reviewing Plexus (contractor) responses to Illinois EPA comments.  Final modification to adjust quantities will result in approximately $500K credit to Government.  Contractor has submitted a $435K Request for Equitable Adjustment.  USACE reviewing for merit.  Final payment for this project will not be made until the final reports are approved.  USACE has completed final agreement on quantities for the CLINs and corresponding mod.  Environmental has completed the initial review of the revised REA.  The draft evaluation is that the REA should be denied in full for no merit.  NOTE: This is just a draft evaluation and is SUBJECT TO CHANGE as the rest of the team finishes reviewing the REA and a final decision is rendered. A credit mod for approximately $500K is also still pending.</t>
  </si>
  <si>
    <t xml:space="preserve">Construct New Facility Scott AFB   - Facility Construction                                                                    </t>
  </si>
  <si>
    <t>River City</t>
  </si>
  <si>
    <t>Revised PA:  $77.515M Construction Contract Award: $66,994 on 30 Sept 13 to River City Construction (RCC).   Construction Contract does not include the demo of Bldg 3189.  This will be a separate contract.  Contractor provided NTP letter issued on 9 Oct 13.  Groundbreaking Ceremony: 13 Nov 13.  Contruction Kickoff/Partnering Session: 14 Nov 13. As noted above Soil Remediation project impacted construction contractor having full access to site, 3 Dec 13 per contract, due to  remediation delays (56 days).  Construction contractor had full access to site 3 Feb 14,   te. Communications Summit scheduled 18/19 Nov 14. Senior Advisory Group session scheduled 11 Dec 14.  Overall project is 36% complete. Progress made:
  Grade beams 100% complete
  Slab on decks 68% complete
  Structural steel erection/detailing is approx. 99% complete 
  Underground rough-ins 99% complete..  Move-in scheduled Jun-Sept 2016.
-</t>
  </si>
  <si>
    <t xml:space="preserve">Construct New Facility Scott AFB  - Demo of Bldg 3189                                                                     </t>
  </si>
  <si>
    <t>Estimated Contract Award FY16</t>
  </si>
  <si>
    <t>Replace raised floor and clean and seal, bldg 2340</t>
  </si>
  <si>
    <t>97% complete</t>
  </si>
  <si>
    <t>DESC0704</t>
  </si>
  <si>
    <t>Replace Fuel Storage Facilities INC #1 - NAV SUP Fleet Logistiecs Center, Point Loma San Diego</t>
  </si>
  <si>
    <t>Nova Group Inc. - Underground Construction Company - AJV</t>
  </si>
  <si>
    <t>N62473-08-C-7501</t>
  </si>
  <si>
    <t>DDCX0702</t>
  </si>
  <si>
    <t>Replace Central Heat Plant - New Cumberland</t>
  </si>
  <si>
    <t>John C. Grimber Company</t>
  </si>
  <si>
    <t>W912DR-08-C-0047</t>
  </si>
  <si>
    <t>DDCX1002</t>
  </si>
  <si>
    <t>Replace General Purpose Warehouse - San Joaquin at Tracy</t>
  </si>
  <si>
    <t>11-Nov-08</t>
  </si>
  <si>
    <t>11-Mar-09</t>
  </si>
  <si>
    <t>Whiting Turner Contracting Co.</t>
  </si>
  <si>
    <t>W91238-09-C-0003</t>
  </si>
  <si>
    <t>Rescinded per PL 111-117</t>
  </si>
  <si>
    <t>DESC0801</t>
  </si>
  <si>
    <t>Replace Fuel Storage Tanks - NAV Sup Fleet Logistics Center Jacksonville</t>
  </si>
  <si>
    <t>22-Sep-09</t>
  </si>
  <si>
    <t>Mid Eastern Builders INC</t>
  </si>
  <si>
    <t>N69450-09-C-1261</t>
  </si>
  <si>
    <t>DDCX0904</t>
  </si>
  <si>
    <t>Logistics Distribution Center - Germersheim</t>
  </si>
  <si>
    <t>Wolf &amp; Muller Regionalbau GmbH &amp; Co. / Petter Gross GmbH &amp; Co.</t>
  </si>
  <si>
    <t>W912GB-07-C-0018</t>
  </si>
  <si>
    <t>Rescinded by OSD 24 May 11</t>
  </si>
  <si>
    <t>DESC0808</t>
  </si>
  <si>
    <t>Replace Fuel Pipeline - JB PH Hickam</t>
  </si>
  <si>
    <t>Watts Construction LLC</t>
  </si>
  <si>
    <t>N62742-09-C-1302</t>
  </si>
  <si>
    <t>DESC0802</t>
  </si>
  <si>
    <t>Replace Fuel Storage Tanks - Kirtland AFB</t>
  </si>
  <si>
    <t>Kinley Construction</t>
  </si>
  <si>
    <t>W012PP-09-C-0025</t>
  </si>
  <si>
    <t>DESC0608</t>
  </si>
  <si>
    <t>Rockford Corp</t>
  </si>
  <si>
    <t>W91238-09-C-0010</t>
  </si>
  <si>
    <t>Rescinded by 0SD 24 May 11A</t>
  </si>
  <si>
    <t>DESC0703</t>
  </si>
  <si>
    <t>Replace Fuel Storage Tanks - Craney Island</t>
  </si>
  <si>
    <t>N40085-09-C-5037</t>
  </si>
  <si>
    <t>Replace Fuel Storage Facilities INCR#2 (of 4 Increments) - NAV SUP Fleet Logistiecs Center, Point Loma San Diego</t>
  </si>
  <si>
    <t>Nova Group Inc - Underground Construction Company - AJV</t>
  </si>
  <si>
    <t>DESC0803</t>
  </si>
  <si>
    <t>Replace Fuel Distribution System - Travis AFB</t>
  </si>
  <si>
    <t>N62473-11-C-2401</t>
  </si>
  <si>
    <t>DESC0908</t>
  </si>
  <si>
    <t>Replace Jet Fuel Storage Complex - Jacksonville ANG</t>
  </si>
  <si>
    <t>Reliable Contracting Group</t>
  </si>
  <si>
    <t>W912EP-10-C-0023</t>
  </si>
  <si>
    <t>Rescinded by 0SD 18 May 11A</t>
  </si>
  <si>
    <t>DESC1002</t>
  </si>
  <si>
    <t>Replace Jet Fuel Storage Complex - Duluth ANG</t>
  </si>
  <si>
    <t>Talon Industries Inc.</t>
  </si>
  <si>
    <t>W9128F-10-C-0051</t>
  </si>
  <si>
    <t>DESC11S3</t>
  </si>
  <si>
    <t>Replace Pump Station - MCAS New River</t>
  </si>
  <si>
    <t>North State Mechanical Inc.</t>
  </si>
  <si>
    <t>N40085-09-D-5341</t>
  </si>
  <si>
    <t>DESC0904</t>
  </si>
  <si>
    <t>Replace Fuel Storage Tank - GTMO</t>
  </si>
  <si>
    <t>Toltest, Inc</t>
  </si>
  <si>
    <t>N69450-08-D-1283</t>
  </si>
  <si>
    <t>DESC0707</t>
  </si>
  <si>
    <t>Fuel Tanks and Pipeline Replacement - Souda Bay</t>
  </si>
  <si>
    <t>AKTORS, S.A.</t>
  </si>
  <si>
    <t>N33191-10-C-0214</t>
  </si>
  <si>
    <t>DESC0907</t>
  </si>
  <si>
    <t>Hydrant Fuel System - Osan AB</t>
  </si>
  <si>
    <t>Namwha Construction Co.</t>
  </si>
  <si>
    <t>W912UM-10-C-0013</t>
  </si>
  <si>
    <t>DESC0910</t>
  </si>
  <si>
    <t>Connect Fuel Tank to Distribution Pipeline - RAF Mildenhall</t>
  </si>
  <si>
    <t>Entrepose Industrial Services</t>
  </si>
  <si>
    <t>QFQE063003</t>
  </si>
  <si>
    <t>Replace Fuel Storage Facilities incr#3 (of 4 Increments) - Pt. Loma</t>
  </si>
  <si>
    <t>DESC10S4</t>
  </si>
  <si>
    <t>Aircraft Direct Fueling Station - Pt. Magu</t>
  </si>
  <si>
    <t>N62473-11-C-2822</t>
  </si>
  <si>
    <t>DESC11U1</t>
  </si>
  <si>
    <t>Truck Offload Facility - Edwards AFB</t>
  </si>
  <si>
    <t>Kinley Construction Company</t>
  </si>
  <si>
    <t>W9128F-10-D-0052</t>
  </si>
  <si>
    <t>DESC11S4</t>
  </si>
  <si>
    <t>Fuel Unload Facility - Hunter AAF</t>
  </si>
  <si>
    <t>Ponds Constructors, Inc</t>
  </si>
  <si>
    <t>W9128F-10-D-0051</t>
  </si>
  <si>
    <t>Rescinded by OSD 23 Mar 12A</t>
  </si>
  <si>
    <t>DESC1190</t>
  </si>
  <si>
    <t>Alter Fuel Storage Tanks - JB PH Hickam</t>
  </si>
  <si>
    <t>Reliable Contracting Group, LLC</t>
  </si>
  <si>
    <t>W9128A-11-C-0009</t>
  </si>
  <si>
    <t>DESC1113</t>
  </si>
  <si>
    <t>Replace Fuel Storage Tanks - Mt. Home AFB</t>
  </si>
  <si>
    <t>W912DW-11-C-0013</t>
  </si>
  <si>
    <t>DESC1003</t>
  </si>
  <si>
    <t>Replace Fuel Storage and Distribution Facilities - Andrews AFB</t>
  </si>
  <si>
    <t>MEB General Contractors</t>
  </si>
  <si>
    <t>N40080-12-C-2004</t>
  </si>
  <si>
    <t>DDCX0802</t>
  </si>
  <si>
    <t>Replace Headquarters Facility - New Cumberland</t>
  </si>
  <si>
    <t>Walsh Construction</t>
  </si>
  <si>
    <t>W912DR-12-C-011</t>
  </si>
  <si>
    <t>DSCC0802</t>
  </si>
  <si>
    <t>Replace Public Safety Facility - Colombus</t>
  </si>
  <si>
    <t>Industria Paschen Group JV</t>
  </si>
  <si>
    <t>W912QR-12-C-0001</t>
  </si>
  <si>
    <t>DESC0909</t>
  </si>
  <si>
    <t>Replace Fuel Pier - Craney Island</t>
  </si>
  <si>
    <t>Mclean Contracting Company</t>
  </si>
  <si>
    <t>N40085-11-C-0001</t>
  </si>
  <si>
    <t>Rescinded by OSD 23 Mar 12</t>
  </si>
  <si>
    <t>DESC11S1</t>
  </si>
  <si>
    <t>Install Fuel Filter/Separators - Kadena AB</t>
  </si>
  <si>
    <t>Nippo Corporation</t>
  </si>
  <si>
    <t>W912HV-11-C-002</t>
  </si>
  <si>
    <t>DESC0503</t>
  </si>
  <si>
    <t>Hydrant Fuel System - Misawa AB</t>
  </si>
  <si>
    <t>Tokyo Construction Co., Ltd.</t>
  </si>
  <si>
    <t>W912HV-12-C-0013</t>
  </si>
  <si>
    <t>DESC0905</t>
  </si>
  <si>
    <t>Replace Hydrant Fuel System - RAF Mildenhall</t>
  </si>
  <si>
    <t>Spiecapag</t>
  </si>
  <si>
    <t>DEUSFMIL/13232</t>
  </si>
  <si>
    <t>DESC1108</t>
  </si>
  <si>
    <t>Upgrade Rail Line - Eielson AFB</t>
  </si>
  <si>
    <t>G2 Construction, Inc.</t>
  </si>
  <si>
    <t>W911KB-12-C-0015</t>
  </si>
  <si>
    <t>DESC1103</t>
  </si>
  <si>
    <t>Replace Hydrant Fuel System - Davis Monthan AFB</t>
  </si>
  <si>
    <t>Nova Group Inc.</t>
  </si>
  <si>
    <t>W912PL-12-C-0029</t>
  </si>
  <si>
    <t>DESC1205</t>
  </si>
  <si>
    <t>Replace Fuel Facilities - San Clemente Is.</t>
  </si>
  <si>
    <t>N62473-13-C-4213</t>
  </si>
  <si>
    <t>FY09 Germersheim</t>
  </si>
  <si>
    <t>2853 Reprogramming</t>
  </si>
  <si>
    <t>Replace Fuel Storage Facilities INCR#4  (of 4 Increments) - Pt. Loma</t>
  </si>
  <si>
    <t>N62473-08C-7501</t>
  </si>
  <si>
    <t>DDCX1102</t>
  </si>
  <si>
    <t>Public Safety Facility - Tracy</t>
  </si>
  <si>
    <t>MASCON, INC</t>
  </si>
  <si>
    <t>W91238-12-C-0021</t>
  </si>
  <si>
    <t>DESC12S3</t>
  </si>
  <si>
    <t>Truck Load/Unload Facility - Whiting Field</t>
  </si>
  <si>
    <t>Weston Solutions Inc.</t>
  </si>
  <si>
    <t>N62583-09-D-0131</t>
  </si>
  <si>
    <t>DESC12S5</t>
  </si>
  <si>
    <t>Upgrade Refueler Parking Area - JB PH Hickam</t>
  </si>
  <si>
    <t>RAASS Brothers INC</t>
  </si>
  <si>
    <t>DESI1101</t>
  </si>
  <si>
    <t>Alter Warehouse Space - JB PH Hickam</t>
  </si>
  <si>
    <t xml:space="preserve">GSI-ASI JV, LLC </t>
  </si>
  <si>
    <t>N62478-11-D-4042/0004</t>
  </si>
  <si>
    <t>DESC1106</t>
  </si>
  <si>
    <t>Hydrant Fuel System - Barksdale AFB</t>
  </si>
  <si>
    <t>Thrash Commercial Contractors INC</t>
  </si>
  <si>
    <t>N69450-10-D-0788/0002</t>
  </si>
  <si>
    <t>DESC1102</t>
  </si>
  <si>
    <t>Upgrade Hydrant Fuel System - Westover ARB</t>
  </si>
  <si>
    <t>W912WJ-13-C-0004</t>
  </si>
  <si>
    <t>FY09 Hill, Hunter &amp; Germersheim</t>
  </si>
  <si>
    <t>DESC11S2</t>
  </si>
  <si>
    <t>Replace Refueler Parking Facility - Columbus AFB</t>
  </si>
  <si>
    <t>W9128F-10-D-0053</t>
  </si>
  <si>
    <t>DSCC1201</t>
  </si>
  <si>
    <t>Security Enhancements - Columbus</t>
  </si>
  <si>
    <t>Pinnacle Construction Development Group</t>
  </si>
  <si>
    <t>W912QR-12-C-0031</t>
  </si>
  <si>
    <t>DESC1201</t>
  </si>
  <si>
    <t>Replace Fuel Transfer Pipeline - Altus AFB</t>
  </si>
  <si>
    <t>W912BV-12-C-0024</t>
  </si>
  <si>
    <t>DDCX1203</t>
  </si>
  <si>
    <t>Upgrade Access Control Points - New Cumberland</t>
  </si>
  <si>
    <t>The Matthews Group</t>
  </si>
  <si>
    <t>W912DR-13-C-0054</t>
  </si>
  <si>
    <t>DDCX1202</t>
  </si>
  <si>
    <t>Replace General Purpose Warehouse - New Cumberland</t>
  </si>
  <si>
    <t>Corothers Constuction Inc</t>
  </si>
  <si>
    <t>W912DR-14-C-0005</t>
  </si>
  <si>
    <t>FY 10 Duluth, FY11 Osan</t>
  </si>
  <si>
    <t>DSCP1201</t>
  </si>
  <si>
    <t>Upgrade HVAC System - Philadelphia</t>
  </si>
  <si>
    <t>WU &amp; Associates, Inc</t>
  </si>
  <si>
    <t>N40085-10-D-9451</t>
  </si>
  <si>
    <t>DESC1101</t>
  </si>
  <si>
    <t>Replace Fuel Storage Facility - Charleston AFB</t>
  </si>
  <si>
    <t>MEB General Contractors Inc.</t>
  </si>
  <si>
    <t>N694501-12-C-1757</t>
  </si>
  <si>
    <t>FY10 Pt Loma, FY12 JB PH-Hickam &amp; Barksdale</t>
  </si>
  <si>
    <t>2853 Reprogrammin</t>
  </si>
  <si>
    <t>DESC1004</t>
  </si>
  <si>
    <t>Replace Hydrant Fuel System - McChord AFB</t>
  </si>
  <si>
    <t>W912DW-12-C-0016</t>
  </si>
  <si>
    <t>DESC1104</t>
  </si>
  <si>
    <t>Replace Fuel Pipeline - Whidbey Island</t>
  </si>
  <si>
    <t>N44255-13-C-4005</t>
  </si>
  <si>
    <t>DESC12S1</t>
  </si>
  <si>
    <t>Replace Hydrant Fuel System - Camp Dawson</t>
  </si>
  <si>
    <t>W9128F-10D-0052</t>
  </si>
  <si>
    <t>DESC13S4</t>
  </si>
  <si>
    <t>Replace Truck Unload Facility - Yuma</t>
  </si>
  <si>
    <t>Richard Brady &amp; Associates, Inc.</t>
  </si>
  <si>
    <t>N62473-13-C-4612</t>
  </si>
  <si>
    <t>FY12 Eielson</t>
  </si>
  <si>
    <t>DRMS12U2</t>
  </si>
  <si>
    <t>Warehouse 6 Distribution - Tracy</t>
  </si>
  <si>
    <t>W91238-10-D0036</t>
  </si>
  <si>
    <t>DESC1304</t>
  </si>
  <si>
    <t>Replace Fuel Storage - Edwards AFB</t>
  </si>
  <si>
    <t>W912PL-13-C-0012</t>
  </si>
  <si>
    <t>DESC 1306</t>
  </si>
  <si>
    <t>Replace Fuel Pier - Pt Loma</t>
  </si>
  <si>
    <t>Nova Shimmick Joint Venture</t>
  </si>
  <si>
    <t>N62473-13-C-4215</t>
  </si>
  <si>
    <t>DESC1305</t>
  </si>
  <si>
    <t>Replace Truck Off-Load Facility - Dover AFB</t>
  </si>
  <si>
    <t>W9128F-09-R-0083</t>
  </si>
  <si>
    <t>DESC1391</t>
  </si>
  <si>
    <t>Construct Fuel Storage Facility - Hurlburt AFB</t>
  </si>
  <si>
    <t>Nova Group Inc</t>
  </si>
  <si>
    <t>W91278-13-C1001</t>
  </si>
  <si>
    <t>DESC1203</t>
  </si>
  <si>
    <t>Replace Fuel Pier - GTMO</t>
  </si>
  <si>
    <t>URS Group</t>
  </si>
  <si>
    <t>N62742-09-D-1174</t>
  </si>
  <si>
    <t>DESC13S3</t>
  </si>
  <si>
    <t>Replace Truck Loading Facility - GTMO</t>
  </si>
  <si>
    <t>N69450-13-C1260</t>
  </si>
  <si>
    <t>DESC1303</t>
  </si>
  <si>
    <t>Upgrade Fuel Pipeline - Andersen AFB</t>
  </si>
  <si>
    <t>Nova Underground Joint Venture</t>
  </si>
  <si>
    <t>N40192-14-C-1300</t>
  </si>
  <si>
    <t>DESC1390</t>
  </si>
  <si>
    <t>Upgrade Pumphouse - Barksdale AFB</t>
  </si>
  <si>
    <t>Environmental Management Resources</t>
  </si>
  <si>
    <t>N69450-10-D-0787</t>
  </si>
  <si>
    <t>DESC13S1</t>
  </si>
  <si>
    <t>Replace Transfer Fuel Line to Pump House #2 - Seymour Johnson</t>
  </si>
  <si>
    <t>Shaw Environmental &amp; Infrastructure, Inc</t>
  </si>
  <si>
    <t>W9128F-10-D-0073</t>
  </si>
  <si>
    <t>DDCX1301</t>
  </si>
  <si>
    <t>Replace Communications Building - New Cumberland</t>
  </si>
  <si>
    <t>Orocon - Carothers JV2</t>
  </si>
  <si>
    <t>W912DR-14-C-0035</t>
  </si>
  <si>
    <t>DDCX1303</t>
  </si>
  <si>
    <t>Replace Sewage Treatment Plant - New Cumberland</t>
  </si>
  <si>
    <t>Johnston Construction Company</t>
  </si>
  <si>
    <t>W912DR-14-C-0029</t>
  </si>
  <si>
    <t>FY10 Pt Loma, GTMO &amp; Souda Bay; FY11 Pt Loma</t>
  </si>
  <si>
    <t>DESC14U1</t>
  </si>
  <si>
    <t>Upgrades to Fuel Pier for Fire Protection - Pt Loma</t>
  </si>
  <si>
    <t>CB&amp;I Federal Services LLC</t>
  </si>
  <si>
    <t>N62583-09-D-0130               TO-027</t>
  </si>
  <si>
    <t>DDCX1404</t>
  </si>
  <si>
    <t>General Purpose Warehouse - Tracy</t>
  </si>
  <si>
    <t>Gilbane Federal</t>
  </si>
  <si>
    <t>W91238-14-C-0049</t>
  </si>
  <si>
    <t>DESC11U2</t>
  </si>
  <si>
    <t>Replace Ground Vehicle Fueling Facility - Panama City</t>
  </si>
  <si>
    <t>Gelbane Federal</t>
  </si>
  <si>
    <t>N62583-09-D-0129</t>
  </si>
  <si>
    <t>DESC1402</t>
  </si>
  <si>
    <t>DESC1504</t>
  </si>
  <si>
    <t>Upgrade Fuel Island - Hunter AAF</t>
  </si>
  <si>
    <t>Nova Group Inc. Underground Construction</t>
  </si>
  <si>
    <t>W912HN-14-C-0001</t>
  </si>
  <si>
    <t>DESC14S2</t>
  </si>
  <si>
    <t>Replace Ground Vehicle Fueling Facility - Moody AFB</t>
  </si>
  <si>
    <t>Pond Constructors Inc</t>
  </si>
  <si>
    <t>W9128F-14-D-0051</t>
  </si>
  <si>
    <t>Additional Funds from FY12 Eielson</t>
  </si>
  <si>
    <t>Replace Ground Vehicle Fueling Facility - Atsugi</t>
  </si>
  <si>
    <t>Ichibo Co. Ltd</t>
  </si>
  <si>
    <t>W912HV-14-C-0002</t>
  </si>
  <si>
    <t>DESC1501</t>
  </si>
  <si>
    <t>Replace Fuel Distribution Componenets, JB McGurie Dix Lakehurst</t>
  </si>
  <si>
    <t>Eastern Construction &amp; Electric</t>
  </si>
  <si>
    <t>W912DS-14-C-0030</t>
  </si>
  <si>
    <t>DESC1107</t>
  </si>
  <si>
    <t>Replace Fuel Pipeline - Minot AFB</t>
  </si>
  <si>
    <t>W9128F-14-C-0013</t>
  </si>
  <si>
    <t>DESC1561</t>
  </si>
  <si>
    <t>Replace Refueler Parking, Altus AFB</t>
  </si>
  <si>
    <t>Rockford Corporation</t>
  </si>
  <si>
    <t>W9128F-10-D-0050</t>
  </si>
  <si>
    <t>DESC1502</t>
  </si>
  <si>
    <t>Replace Fuel Distribution Facilities, Tinker AFB</t>
  </si>
  <si>
    <t>W912BV-15-C-0070</t>
  </si>
  <si>
    <t>DESC1405</t>
  </si>
  <si>
    <t>Replace Fuel Pier Breakwater, Whidbey Island</t>
  </si>
  <si>
    <t>Manson Construction Co.</t>
  </si>
  <si>
    <t>N44255-14-D-9004</t>
  </si>
  <si>
    <t>For design of projects from 2009 to 2013</t>
  </si>
  <si>
    <t>For minor construction projects from 2009 to 2010</t>
  </si>
  <si>
    <t>For design of projects from 2010 to 2015</t>
  </si>
  <si>
    <t>For minor construction projects from 2010 to 2014</t>
  </si>
  <si>
    <t>For design of projects from 2012 to 2016</t>
  </si>
  <si>
    <t>For minor construction projects from 2011 to 2014</t>
  </si>
  <si>
    <t>For design of project from 2012 to 2016</t>
  </si>
  <si>
    <t>For minor construction projects from 2012 to 2014</t>
  </si>
  <si>
    <t>For design of project from 2014 to 2017</t>
  </si>
  <si>
    <t>DSO701</t>
  </si>
  <si>
    <t>Replace Ft Knox High School</t>
  </si>
  <si>
    <t>BartonMarlow Company</t>
  </si>
  <si>
    <t>W912QR-07-C-0059 / 2593359</t>
  </si>
  <si>
    <t>EUR826708</t>
  </si>
  <si>
    <t>FY10 DoDDS EUR826708 Kaiserslautern High School</t>
  </si>
  <si>
    <t>W912GB-12-C-0008 / 17387653</t>
  </si>
  <si>
    <t>AM 856 07</t>
  </si>
  <si>
    <t xml:space="preserve">New Elementary School </t>
  </si>
  <si>
    <t>Sauer, Inc. d/b/a Sauer Southeast</t>
  </si>
  <si>
    <t>W91278-07-D-0030 / 16648126</t>
  </si>
  <si>
    <t>EUR 8197 02</t>
  </si>
  <si>
    <t xml:space="preserve">Multi-Purpose Room, Bus Area &amp; Sports Fields  (Kaiserslautern Complex)    </t>
  </si>
  <si>
    <t>LBB Kaiserslautern</t>
  </si>
  <si>
    <t>W912GB-08-C-0046 / 14328568</t>
  </si>
  <si>
    <t>EUR 8320 03</t>
  </si>
  <si>
    <t>Replace School (Boblingen ES)</t>
  </si>
  <si>
    <t>Staatliches Hochbauamt Reutlingen</t>
  </si>
  <si>
    <t>W912GB-10-C-0014 / 17287571</t>
  </si>
  <si>
    <t>W912GB-10-C-0014 / 36343223</t>
  </si>
  <si>
    <t>W912GB-10-C-0014 / 40873377</t>
  </si>
  <si>
    <t>EUR 8318 09</t>
  </si>
  <si>
    <t>Replace School (SHAPE ES)</t>
  </si>
  <si>
    <t>Besix SA</t>
  </si>
  <si>
    <t>W912GB-12-C-0001 / 18238110</t>
  </si>
  <si>
    <t>Wayss &amp; Freytag Ingenieurbal</t>
  </si>
  <si>
    <t>W912GB-11-D-0035 / 36147376</t>
  </si>
  <si>
    <t>EUR 8268 02</t>
  </si>
  <si>
    <t>Replace School ( Boblingen HS)</t>
  </si>
  <si>
    <t>W912GB-10-C-0015 / 24348244</t>
  </si>
  <si>
    <t>W912GB-10-C-0015 / 40873376</t>
  </si>
  <si>
    <t>W912GB-10-C-0015 / 43326728</t>
  </si>
  <si>
    <t>AM2455205</t>
  </si>
  <si>
    <t>Construct Addition and Renovate West Point MS</t>
  </si>
  <si>
    <t>Bernard Associates</t>
  </si>
  <si>
    <t>W912DS-12-C-0001 / 25312318</t>
  </si>
  <si>
    <t>D9124-1</t>
  </si>
  <si>
    <t>Replace Schools (SHAPE MS/HS)</t>
  </si>
  <si>
    <t>W912GB-12-C-0001 / 18238151</t>
  </si>
  <si>
    <t>W912GB-11-D-0035 / 36069514</t>
  </si>
  <si>
    <t>association besix-cmc jv</t>
  </si>
  <si>
    <t>W912GB-12-C-0013 / 33888490</t>
  </si>
  <si>
    <t>AM8193 01</t>
  </si>
  <si>
    <t>Replace Elementary School (Antilles ES)</t>
  </si>
  <si>
    <t>W912EP-12-C-0015 / 21176983</t>
  </si>
  <si>
    <t>AM2455206</t>
  </si>
  <si>
    <t>Replace/Consolidate Elementary Schools</t>
  </si>
  <si>
    <t>Homeland Contracting Corp.</t>
  </si>
  <si>
    <t>N4008012C0007</t>
  </si>
  <si>
    <t>AM100801</t>
  </si>
  <si>
    <t>Replace Elementary School (Murray ES)</t>
  </si>
  <si>
    <t>W912HN-10-D-0046 / 21121826</t>
  </si>
  <si>
    <t>AMD02051</t>
  </si>
  <si>
    <t>Replace Elementary School ( McNair ES)</t>
  </si>
  <si>
    <t>W912HN-10-D-0046 / 21121890</t>
  </si>
  <si>
    <t>PA00019</t>
  </si>
  <si>
    <t>OTH PA00019 Replace Temp Classroom Bldg, JK Mendel ES, Yokota AB</t>
  </si>
  <si>
    <t>Hibiya Engineering, Ltd.</t>
  </si>
  <si>
    <t>W912HV-13-C-0002 / 29312081</t>
  </si>
  <si>
    <t>EU00053</t>
  </si>
  <si>
    <t>Replace Elementary/Middle School (Ansbach EMS)</t>
  </si>
  <si>
    <t>W912GB-11-C-0025 / 42039612</t>
  </si>
  <si>
    <t>W912GB-11-C-0025 / 27244046</t>
  </si>
  <si>
    <t>PA00020</t>
  </si>
  <si>
    <t>Replace Elementary School (Osan ES)</t>
  </si>
  <si>
    <t>W912UM-13-C-0031 / 32048435</t>
  </si>
  <si>
    <t>AM00023</t>
  </si>
  <si>
    <t>Replace McBride Elementary School</t>
  </si>
  <si>
    <t>W912HN-10-D-0044 / 27629446</t>
  </si>
  <si>
    <t>W912HN-10-D-0044 / 42130927</t>
  </si>
  <si>
    <t>AM00027</t>
  </si>
  <si>
    <t>Replace Hanscom Middle School</t>
  </si>
  <si>
    <t>J&amp;J Contractors &amp; Engineers, Inc.</t>
  </si>
  <si>
    <t>W912WJ-14-C-0007 / 27163388</t>
  </si>
  <si>
    <t>AM00028</t>
  </si>
  <si>
    <t>Replace Barkley Elementary School</t>
  </si>
  <si>
    <t>SBH Services &amp; CORE Construction JV II, of Gallatin, Tennessee</t>
  </si>
  <si>
    <t>W912QR-14-C-0001 / 33717591</t>
  </si>
  <si>
    <t>AM00026</t>
  </si>
  <si>
    <t>Replace Kingsolver/Pierce School</t>
  </si>
  <si>
    <t>AWA Wilson JV</t>
  </si>
  <si>
    <t>W912QR-14-C-0010 / 26828267</t>
  </si>
  <si>
    <t>EU00043</t>
  </si>
  <si>
    <t>Replace Wiesbaden High School</t>
  </si>
  <si>
    <t>W912GB-12-C-0007 / 33867035</t>
  </si>
  <si>
    <t>W912GB-12-C-0007 / 33867015</t>
  </si>
  <si>
    <t>W912GB-12-C-0007 / 33866995</t>
  </si>
  <si>
    <t>AM00025</t>
  </si>
  <si>
    <t>Replace Delalio Elementary School</t>
  </si>
  <si>
    <t xml:space="preserve">United Builders Group/Sundt </t>
  </si>
  <si>
    <t>N4008514C8409</t>
  </si>
  <si>
    <t>The occupancy date 1 Jun 16 is for the BOD of the school. This is the completion of Phase 1 of the project. The school can be occupied at this time. The 20 May 17 date is the completion of Phase 2, which includes demo of the old school, construction of the bus loop, parking lot, and misc sitework items in the footprint of the school. The entire contract will be completed in May 17.</t>
  </si>
  <si>
    <t>PA00033</t>
  </si>
  <si>
    <t>Replace Bob Hope &amp; Amelia Earhart Elementary School</t>
  </si>
  <si>
    <t>TOA Gilbane JV</t>
  </si>
  <si>
    <t>W912HV-14-C-0004/32154717</t>
  </si>
  <si>
    <t xml:space="preserve">W912HV-14-C-0004 / 44853644
</t>
  </si>
  <si>
    <t>W912HV-14-C-0004 / 44853642</t>
  </si>
  <si>
    <t xml:space="preserve">W912HV-14-C-0004 / 44853645
</t>
  </si>
  <si>
    <t>EU00062</t>
  </si>
  <si>
    <t>Netzaberg Middle School Addition</t>
  </si>
  <si>
    <t>Bauamnt Amberg-Sulzbach</t>
  </si>
  <si>
    <t>W912GB-11-C-0022/44939183</t>
  </si>
  <si>
    <t>W912GB-11-C-0022/27240065</t>
  </si>
  <si>
    <t>AM00024</t>
  </si>
  <si>
    <t>Faith Middle School Addition</t>
  </si>
  <si>
    <t>Team Construction LLC A 
JV of Mil Fed/WT</t>
  </si>
  <si>
    <t>W912HN-10-D-0068/30272172</t>
  </si>
  <si>
    <t>AM00040</t>
  </si>
  <si>
    <t>Replace Marshall Elementary School</t>
  </si>
  <si>
    <t>Walsh Federal JV</t>
  </si>
  <si>
    <t>W912QR-14-C-0025/33717848</t>
  </si>
  <si>
    <t>AM00038</t>
  </si>
  <si>
    <t>Diamond Elementary School Replacement</t>
  </si>
  <si>
    <t>Archer Western Contractors LLC</t>
  </si>
  <si>
    <t>W91278-11-D-0073/34282229</t>
  </si>
  <si>
    <t>PA00018</t>
  </si>
  <si>
    <t>Daegu Middle/High School Replacement</t>
  </si>
  <si>
    <t>eTEC Engr. &amp; Const. Ltd</t>
  </si>
  <si>
    <t>W912UM-14-C-0027/35411026</t>
  </si>
  <si>
    <t>PA00030</t>
  </si>
  <si>
    <t>Replace Zukeran Elementary School</t>
  </si>
  <si>
    <t>Obayashi Corporation</t>
  </si>
  <si>
    <t>W912HV-14-C-0015/25756668</t>
  </si>
  <si>
    <t>AM00050</t>
  </si>
  <si>
    <t>White Elementary School Replacement</t>
  </si>
  <si>
    <t>Carothers Construction Inc</t>
  </si>
  <si>
    <t>W91278-12-D-0037/30329012</t>
  </si>
  <si>
    <t>Design Efforts FY09 RCI MILCON projects</t>
  </si>
  <si>
    <t>RCI-Residential Communities Initiative</t>
  </si>
  <si>
    <t>Design efforts for FY 08/09/ 10/11/12 MILCON projects</t>
  </si>
  <si>
    <t>Design efforts for FY 09/10/ 11/12/13 MILCON projects</t>
  </si>
  <si>
    <t>Design efforts for FY 10/11/ 12/13 MILCON projects</t>
  </si>
  <si>
    <t>Reflects Sequestration Reduction</t>
  </si>
  <si>
    <t>Design efforts for FY 11/12/ 13 MILCON projects</t>
  </si>
  <si>
    <t>Design efforts for FY 11/12/13 MILCON projects</t>
  </si>
  <si>
    <t>Design efforts for FY 12/13 MILCON projects</t>
  </si>
  <si>
    <t>Design efforts for FY 13/14/15/16 MILCON projects</t>
  </si>
  <si>
    <t>Design efforts for FY 14/15/16/17 MILCON projects</t>
  </si>
  <si>
    <t>Unspecified Military Minor Construction [UMMC]</t>
  </si>
  <si>
    <t>Unspecified Minor Construction for projects &lt; $2.M</t>
  </si>
  <si>
    <t xml:space="preserve">$4K for lost claim settlement, FY88 Multi-Purpose Room, Spangdahlem High School, </t>
  </si>
  <si>
    <t>P646</t>
  </si>
  <si>
    <t>DSS Headquarters Addition</t>
  </si>
  <si>
    <t>[Solicitation/Advertise Date: Phase I - 21-Sep-2012 Phase II - 20-Dec-2012]</t>
  </si>
  <si>
    <t>P659</t>
  </si>
  <si>
    <t>Defense Access Road Improvements-Telegraph Rd</t>
  </si>
  <si>
    <t>Shirley Contracting Company, LLC</t>
  </si>
  <si>
    <t>This project is being managed and funded via FHWA. [Solicitation/Advertise Date: Phase I - 22-Jan-2013 Phase II - 04-Apr-2013]</t>
  </si>
  <si>
    <t>European Phased Adaptive Approach, 
Phase I Radar Site</t>
  </si>
  <si>
    <t>EMTA INSAAT TAAHUT VE TICARET A.S.</t>
  </si>
  <si>
    <t>W912GB-09-D-0069</t>
  </si>
  <si>
    <t>Readiness &amp; Control (R&amp;C) Facility Redundant Chilled Water Distribution Piping</t>
  </si>
  <si>
    <t>Marsh Creek, LLC</t>
  </si>
  <si>
    <t>W911KB-10-D-0004</t>
  </si>
  <si>
    <t>Missile Test Vehicle Storage Facility</t>
  </si>
  <si>
    <t>Arctic Slope Regional Corporation (ASRC)</t>
  </si>
  <si>
    <t>W912DY-14-D-0042-0001</t>
  </si>
  <si>
    <t>Aegis BMD Facility Expansion</t>
  </si>
  <si>
    <t>N40080-10D-0490</t>
  </si>
  <si>
    <t>P&amp;D Funds</t>
  </si>
  <si>
    <t>Reprogrammed to P&amp;D for AAMDSC, Romania project</t>
  </si>
  <si>
    <t xml:space="preserve">Aegis Ashore Missile Defense Test Complex </t>
  </si>
  <si>
    <t>TOMCO CORP.</t>
  </si>
  <si>
    <t>N62478-10-D-4024</t>
  </si>
  <si>
    <t>Clearing and Grubbing Only</t>
  </si>
  <si>
    <t>URS GROUP, INC</t>
  </si>
  <si>
    <t>GMAC Construction - awaiting Interim 1354; Placed-in-Service date is estimated</t>
  </si>
  <si>
    <t>Von Braun Complex Phase IV</t>
  </si>
  <si>
    <t>Universal Construction Co., Inc. d/b/a Turner Universal</t>
  </si>
  <si>
    <t>W91278-12-C-0017</t>
  </si>
  <si>
    <t>In-Flight Interceptor Data Terminal Complex</t>
  </si>
  <si>
    <t xml:space="preserve">Black Horse Group, LLC </t>
  </si>
  <si>
    <t>W912DS-09-D-0004</t>
  </si>
  <si>
    <t>Awaiting  Interim 1354; Placed-in-Service date is estimated</t>
  </si>
  <si>
    <t>Aegis Ashore Missile Defense System Complex, Incr #1</t>
  </si>
  <si>
    <t xml:space="preserve">Kellogg Brown &amp; Root Services, Inc, </t>
  </si>
  <si>
    <t>W912GB-13-R-0003</t>
  </si>
  <si>
    <t>Aegis Ashore Missile Defense System Complex, Incr #2</t>
  </si>
  <si>
    <t>BMDS Upgrade Early Warning Radar (UEWR)</t>
  </si>
  <si>
    <t>Alutiiq General Contractor, LLC</t>
  </si>
  <si>
    <t>W911KB-14-C-0011</t>
  </si>
  <si>
    <t>648</t>
  </si>
  <si>
    <t>AN/TPY-2 Radar Site</t>
  </si>
  <si>
    <t>MIRAIT.T-ACTY J.V.</t>
  </si>
  <si>
    <t>W912HV-14-D-0005</t>
  </si>
  <si>
    <t>Mechanical-Electrical Building (MEB) Missile Field 1 (MF1)</t>
  </si>
  <si>
    <t>W911KB-14-R-0008</t>
  </si>
  <si>
    <t xml:space="preserve">Design MDA 609 - Aegis-BMD Facility Expansion,  Dahlgren, VA.  </t>
  </si>
  <si>
    <t xml:space="preserve">Completed RFP for design-build (D-B) project.  </t>
  </si>
  <si>
    <t>Design MDA FY10-FY13 MILCON Projects</t>
  </si>
  <si>
    <t>Supports design of the Aegis Ashore Test Complex, East Coast Comm site, Aegis Ashore Romania site, UEWR Modifications at Clear AFS, AK and completes RFP for D-B Von Braun Complex, Phase IV.</t>
  </si>
  <si>
    <t>Design MDA FY12-13 MILCON Projects</t>
  </si>
  <si>
    <t>Supports design of the Aegis Ashore Romania site, East Coast Comm site, UEWR Modifications at Clear AFS, AK, and EUCOM Radar site.  Includes $5,700,000 reprogrammed from MILCON.</t>
  </si>
  <si>
    <t>Design MDA FY15-16 MILCON Projects</t>
  </si>
  <si>
    <t>Funds tranferred from DHA in April 2014; supports design of the Aegis Ashore Poland site</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</si>
  <si>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</si>
  <si>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</si>
  <si>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</si>
  <si>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Design MDA FY14-16 MILCON Projects</t>
  </si>
  <si>
    <t xml:space="preserve">Supports design of the East Coast Comm site, AN/TPY-2 Radar Site, PACOM, Storage Facility, Meck Island, Aegis Ashore Poland site, and RFP development for Mechanical-Electrical Building, MF1, Fort Greely, AK. </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</si>
  <si>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</si>
  <si>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</si>
  <si>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Used for accomplishing urgent unforeseen construction projects in FY13/14</t>
  </si>
  <si>
    <t>Supports the R&amp;C Piping project at Fort Greely, AK and the Storage Facility, Meck Island.  $1.186M transferred to DHA in April 2014 for swap of FY11 P&amp;D funds. $205K returned to OSD in Sep 2014.</t>
  </si>
  <si>
    <t>Used for accomplishing urgent unforeseen construction projects in FY14/15</t>
  </si>
  <si>
    <t xml:space="preserve">Supports the Storage Facility, Meck Island project. </t>
  </si>
  <si>
    <t>NGA021</t>
  </si>
  <si>
    <t>Data Ctr West #1 Power &amp; Cooling Upgrade</t>
  </si>
  <si>
    <t>Facility Defense Consultants d/b/a Hanke Constructors</t>
  </si>
  <si>
    <t>NGA013</t>
  </si>
  <si>
    <t>Technology Center Third Floor Fit-out</t>
  </si>
  <si>
    <t>Clark/Balfour Beatty-NCE, A Joint Venture</t>
  </si>
  <si>
    <t>Infrastructure Increments 1-3; NGA HQ's</t>
  </si>
  <si>
    <t>Water tank &amp; CDC infrastructure contract continues [Various Solicitation Date, Award Date, and Start Date.]</t>
  </si>
  <si>
    <t>65416</t>
  </si>
  <si>
    <t>NGA Headquarters, SCIF, All Phases</t>
  </si>
  <si>
    <t>Close-out efforts are on-going</t>
  </si>
  <si>
    <t>South Campus Electrical Utility Plant SCEUP (Phase 1)</t>
  </si>
  <si>
    <t>Clark/McDean</t>
  </si>
  <si>
    <t>W912DR-10-C-0033</t>
  </si>
  <si>
    <t>South Campus Electrical Utility Plant SCEUP (Phase 2)</t>
  </si>
  <si>
    <t>Contract Completion date has not been negotiated yet</t>
  </si>
  <si>
    <t>NSAW Vehicle Entrance Barrier (VCP-6)</t>
  </si>
  <si>
    <t>Goels/Grunley</t>
  </si>
  <si>
    <t>W912DR-10-C-0035</t>
  </si>
  <si>
    <t>NSAW Vehicle Entrance Barrier (VCP-2)</t>
  </si>
  <si>
    <t>District Veterans Contracting</t>
  </si>
  <si>
    <t>W912DR-13-C-0021</t>
  </si>
  <si>
    <t xml:space="preserve">Tordella Chilled Water Backup Storage </t>
  </si>
  <si>
    <t>Northern Tiaga Venture, LLC Inc. (NTVI)</t>
  </si>
  <si>
    <t>W912DR-10-C-0079</t>
  </si>
  <si>
    <t xml:space="preserve">R&amp;E Chilled Water Backup Storage </t>
  </si>
  <si>
    <t xml:space="preserve">Walsh Construction Company </t>
  </si>
  <si>
    <t>W912DR-11-C-0034</t>
  </si>
  <si>
    <t>Power &amp; Cooling Infrastructure Upgrade</t>
  </si>
  <si>
    <t>NPGL</t>
  </si>
  <si>
    <t>MWHL10-3001</t>
  </si>
  <si>
    <t>IUS</t>
  </si>
  <si>
    <t>Balfour Beaty Engineering Services</t>
  </si>
  <si>
    <t>Classified location</t>
  </si>
  <si>
    <t>Kaseman</t>
  </si>
  <si>
    <t>NA</t>
  </si>
  <si>
    <t>Hardline</t>
  </si>
  <si>
    <t>PAE</t>
  </si>
  <si>
    <t xml:space="preserve">North Campus Electrical Utility Plant (NCEUP) </t>
  </si>
  <si>
    <t>W912DR-11-C-0036</t>
  </si>
  <si>
    <t>Mountainview</t>
  </si>
  <si>
    <t>MOD II</t>
  </si>
  <si>
    <t xml:space="preserve">Brantley Co. </t>
  </si>
  <si>
    <t>MOD II (Phase 2)</t>
  </si>
  <si>
    <t>Whitelaw Wedge</t>
  </si>
  <si>
    <t>JAAT</t>
  </si>
  <si>
    <t>W912HN-10-D-0063</t>
  </si>
  <si>
    <t>30-Ja n-14</t>
  </si>
  <si>
    <t>W912DR-12-C-0019</t>
  </si>
  <si>
    <t>Xcel Power Feed</t>
  </si>
  <si>
    <t>W912DR-12-F-0081</t>
  </si>
  <si>
    <t>High Performance Computing Center 2</t>
  </si>
  <si>
    <t xml:space="preserve">Hensel Phelps/Kiewit Joint Venture </t>
  </si>
  <si>
    <t>W912DR-13-C-0005</t>
  </si>
  <si>
    <t>East Campus Building 1</t>
  </si>
  <si>
    <t>W912DR-13-C-0038</t>
  </si>
  <si>
    <t>Generators 10 &amp; 11</t>
  </si>
  <si>
    <t>MIPR 12-045 from MHS to AFCEC, $240K moved from Power &amp; Cooling</t>
  </si>
  <si>
    <t>61772</t>
  </si>
  <si>
    <t>Operations Complex</t>
  </si>
  <si>
    <t>W912ER-12-C-0011 / 30155148</t>
  </si>
  <si>
    <t>AFSOC033003</t>
  </si>
  <si>
    <t>W912ER-12-C-0011 / 30136034</t>
  </si>
  <si>
    <t>AFSOC033005</t>
  </si>
  <si>
    <t>Storage Facility</t>
  </si>
  <si>
    <t>W912ER-12-C-0011 / 30154837</t>
  </si>
  <si>
    <t>AFSOC033019</t>
  </si>
  <si>
    <t>Air Operations Center</t>
  </si>
  <si>
    <t>W912ER-12-C-0011 / 30154494</t>
  </si>
  <si>
    <t>64484</t>
  </si>
  <si>
    <t>Operations Additions</t>
  </si>
  <si>
    <t>Pacific Tech Sauer J.V.</t>
  </si>
  <si>
    <t>W912HN-11-C-0010 / 29379991</t>
  </si>
  <si>
    <t>65395</t>
  </si>
  <si>
    <t>Company Support Facility</t>
  </si>
  <si>
    <t>JAAAT Technical Services, LLC</t>
  </si>
  <si>
    <t>W912HN-10-D-0057 / 22193150</t>
  </si>
  <si>
    <t>66362</t>
  </si>
  <si>
    <t>C4 Facility - JSOC</t>
  </si>
  <si>
    <t>Western Contractors, LLC</t>
  </si>
  <si>
    <t>W912HN-12-C-0009 / 29381338</t>
  </si>
  <si>
    <t>69573</t>
  </si>
  <si>
    <t>Admin/Company Operations</t>
  </si>
  <si>
    <t>R.C. Construction Co., Inc.</t>
  </si>
  <si>
    <t>W912HN-10-D-0058 / 29381912</t>
  </si>
  <si>
    <t>CZQZ063049</t>
  </si>
  <si>
    <t>Hangar / AMU (MC-130J)</t>
  </si>
  <si>
    <t>Speegle Construction</t>
  </si>
  <si>
    <t>W912PP-11-C-0029 / 30594756</t>
  </si>
  <si>
    <t>CZQZ063052A</t>
  </si>
  <si>
    <t>Operations &amp; Training Complex (3rd UAS)</t>
  </si>
  <si>
    <t>W912PP-12-C-0003 / 30509923</t>
  </si>
  <si>
    <t>60272</t>
  </si>
  <si>
    <t>Communications Training Complex (SWCS)</t>
  </si>
  <si>
    <t>GSC Construction, Inc.</t>
  </si>
  <si>
    <t>W912HN-10-D-0049 / 29371639</t>
  </si>
  <si>
    <t>60821</t>
  </si>
  <si>
    <t xml:space="preserve">Squadron Headquarters Addition </t>
  </si>
  <si>
    <t>W912HN-10-D-0060 / 29389201</t>
  </si>
  <si>
    <t>66598</t>
  </si>
  <si>
    <t>Rotary Wing Hangar</t>
  </si>
  <si>
    <t>Caddell/Whitesell-Green, a Joint Venture</t>
  </si>
  <si>
    <t>W912QR-12-C-0020 / 28424662</t>
  </si>
  <si>
    <t>69458</t>
  </si>
  <si>
    <t>Battalion Operations Complex</t>
  </si>
  <si>
    <t>Alutiiq Manufacturing Contractors, LLC</t>
  </si>
  <si>
    <t>W912HN-10-D-0055 / 29389100</t>
  </si>
  <si>
    <t>69758</t>
  </si>
  <si>
    <t>Brigade Headquarters</t>
  </si>
  <si>
    <t>W912HN-10-D-0063 / 29372058</t>
  </si>
  <si>
    <t>71224</t>
  </si>
  <si>
    <t>Group Headquarters</t>
  </si>
  <si>
    <t>Engineering Design Technologies, Inc.</t>
  </si>
  <si>
    <t>W912HN-11-D-0002 / 29371956</t>
  </si>
  <si>
    <t>76363</t>
  </si>
  <si>
    <t>Company Operations Facility</t>
  </si>
  <si>
    <t>Adept-Absher  1 Joint Venture</t>
  </si>
  <si>
    <t>W912DW-12-C-0037 / 27917342</t>
  </si>
  <si>
    <t>76364</t>
  </si>
  <si>
    <t>Battalion Operations Facility</t>
  </si>
  <si>
    <t>W912HN-11-D-0002 / 41209106</t>
  </si>
  <si>
    <t>76366</t>
  </si>
  <si>
    <t>Company Operations Facility (GSTB)</t>
  </si>
  <si>
    <t>B.L. Harbert International, LLC</t>
  </si>
  <si>
    <t>W91278-11-D-0068 / 36653126</t>
  </si>
  <si>
    <t>76371</t>
  </si>
  <si>
    <t>Company Operations Facility (GSB)</t>
  </si>
  <si>
    <t>W91278-11-D-0068 / 36653120</t>
  </si>
  <si>
    <t>76373</t>
  </si>
  <si>
    <t>Administrative Annex</t>
  </si>
  <si>
    <t>W912HN-10-D-0049 / 29372426</t>
  </si>
  <si>
    <t>76374</t>
  </si>
  <si>
    <t>MH-47 Hangar</t>
  </si>
  <si>
    <t>W912QR-12-C-0035 / 28427841</t>
  </si>
  <si>
    <t>CZQZ073014</t>
  </si>
  <si>
    <t>SOF C-130 Sq Ops Facility</t>
  </si>
  <si>
    <t>Bradbury Stamm Construction, Inc.</t>
  </si>
  <si>
    <t>W912PP-13-C-0002 / 25127091</t>
  </si>
  <si>
    <t>CZQZ073018</t>
  </si>
  <si>
    <t>SOF C-130 Wash Rack Hangar</t>
  </si>
  <si>
    <t>Solis Constructors, Inc.</t>
  </si>
  <si>
    <t>W912PP-12-C-0025 / 30667913</t>
  </si>
  <si>
    <t>CZQZ073021</t>
  </si>
  <si>
    <t>SOF AMXS Facility</t>
  </si>
  <si>
    <t>K.L. House Construction CO</t>
  </si>
  <si>
    <t>W912PP-12-C-0033 / 25138433</t>
  </si>
  <si>
    <t>CZQZ083012</t>
  </si>
  <si>
    <t>SOF Hangar/AMU</t>
  </si>
  <si>
    <t>W912PP-12-C-0027 / 30858121</t>
  </si>
  <si>
    <t>CZQZ083016</t>
  </si>
  <si>
    <t>SOF Squadron Operations Facility</t>
  </si>
  <si>
    <t>W912PP-13-C-0002 / 28791332</t>
  </si>
  <si>
    <t>CZQZ063035</t>
  </si>
  <si>
    <t>FTEV103011</t>
  </si>
  <si>
    <t>SOF Simulator Facility</t>
  </si>
  <si>
    <t>Barlovento LLC.</t>
  </si>
  <si>
    <t>P-1049</t>
  </si>
  <si>
    <t>Range 130 Support Projects</t>
  </si>
  <si>
    <t>Reyes Construction, Inc</t>
  </si>
  <si>
    <t>N6247309D1648 #0003</t>
  </si>
  <si>
    <t>P-1174</t>
  </si>
  <si>
    <t>MWD Facility</t>
  </si>
  <si>
    <t>Dimensions Construction, Inc.</t>
  </si>
  <si>
    <t>N6247311D0068 #0003</t>
  </si>
  <si>
    <t>P-164</t>
  </si>
  <si>
    <t>Logistics Support Facility</t>
  </si>
  <si>
    <t>Hourigan Construction Corp</t>
  </si>
  <si>
    <t>N4008508D9738 #0002</t>
  </si>
  <si>
    <t>P-473</t>
  </si>
  <si>
    <t>SEAL Team Operations Facility</t>
  </si>
  <si>
    <t>Hourigan Construction Corporation</t>
  </si>
  <si>
    <t>N4008508D9738 #0005</t>
  </si>
  <si>
    <t>P-504</t>
  </si>
  <si>
    <t>SOF Operational Vehicle Storage Facility (6UMC)</t>
  </si>
  <si>
    <t>N4008511D6591 #0010</t>
  </si>
  <si>
    <t>P-531</t>
  </si>
  <si>
    <t>Cold Weather Maritime Training Facility</t>
  </si>
  <si>
    <t>Alutiiq Diversified Service, LLC</t>
  </si>
  <si>
    <t>N4425512C3011</t>
  </si>
  <si>
    <t>P-769</t>
  </si>
  <si>
    <t>Building Renovation</t>
  </si>
  <si>
    <t>NOAH Enterprises, Inc.</t>
  </si>
  <si>
    <t>N4008511D6590 #0007</t>
  </si>
  <si>
    <t>P-826</t>
  </si>
  <si>
    <t>Military Working Dog Facility</t>
  </si>
  <si>
    <t>TMKH043055</t>
  </si>
  <si>
    <t>SOF Training Facility</t>
  </si>
  <si>
    <t>JAAAT Technical. Services, LLC</t>
  </si>
  <si>
    <t>W912HN-10-D-0063 / 25189640</t>
  </si>
  <si>
    <t>53542</t>
  </si>
  <si>
    <t>Parachute Training Facility</t>
  </si>
  <si>
    <t>Au Authum Ki, Inc</t>
  </si>
  <si>
    <t>W912PL-14-C-0020 / 29636881</t>
  </si>
  <si>
    <t>65052</t>
  </si>
  <si>
    <t>Medical Support Addition</t>
  </si>
  <si>
    <t>SFL + A Architects, PA</t>
  </si>
  <si>
    <t>W912HN-11-D-0003 / 33745717</t>
  </si>
  <si>
    <t>66597</t>
  </si>
  <si>
    <t>Landgraf Hangar Extension</t>
  </si>
  <si>
    <t>FLW - TJC Joint Venture</t>
  </si>
  <si>
    <t>W912QR-14-C-0019 / 33711891</t>
  </si>
  <si>
    <t>Archer Western Contractors, LLC</t>
  </si>
  <si>
    <t>W91278-11-D-0073 / 33746026</t>
  </si>
  <si>
    <t>W91278-11-D-0067</t>
  </si>
  <si>
    <t>69382</t>
  </si>
  <si>
    <t>Civil Affairs Battalion Complex</t>
  </si>
  <si>
    <t>W91278-11-D-0066 / 33745841</t>
  </si>
  <si>
    <t>69447</t>
  </si>
  <si>
    <t>Group Support Battalion Detachment</t>
  </si>
  <si>
    <t>United Builders Group-Sundt, A Joint Venture</t>
  </si>
  <si>
    <t>W912QR-14-C-0016 / 33711787</t>
  </si>
  <si>
    <t>69493</t>
  </si>
  <si>
    <t>Sustainment Bde Headquarters</t>
  </si>
  <si>
    <t>Polote Corporation</t>
  </si>
  <si>
    <t>W912HN-10-D-0061 / 33745939</t>
  </si>
  <si>
    <t>76367</t>
  </si>
  <si>
    <t>SOF Battalion Operations Complex</t>
  </si>
  <si>
    <t>W9128F-14-C-0024 / 34494853</t>
  </si>
  <si>
    <t>79655</t>
  </si>
  <si>
    <t>SOF Training Facility (4UMC)</t>
  </si>
  <si>
    <t>Daniels &amp; Daniels Construction Co. Inc.</t>
  </si>
  <si>
    <t>W912PM-13-C-0003</t>
  </si>
  <si>
    <t>80233</t>
  </si>
  <si>
    <t>SOF Live-Fire Training Tower (6UMC)</t>
  </si>
  <si>
    <t>Trend Construction, Inc.</t>
  </si>
  <si>
    <t>W912HN-12-D-0030-DQ04</t>
  </si>
  <si>
    <t>81483</t>
  </si>
  <si>
    <t>Mtn Climb/Rappel Tower (5UMC)</t>
  </si>
  <si>
    <t>TIMUS - NASCO, JV</t>
  </si>
  <si>
    <t>W9128F-13-C-0006</t>
  </si>
  <si>
    <t>CZQZ083013</t>
  </si>
  <si>
    <t>Combat Parking Apron</t>
  </si>
  <si>
    <t>Okland Geneva Joint Venture</t>
  </si>
  <si>
    <t>W912PP-14-C-0014 / 32077093</t>
  </si>
  <si>
    <t>CZQZ100221</t>
  </si>
  <si>
    <t>Parachute Drying Tower (3 UMC)</t>
  </si>
  <si>
    <t>W912PP-14-C-0017 / 39136021</t>
  </si>
  <si>
    <t>FTFA113004</t>
  </si>
  <si>
    <t>SOF AvFID Ops and MX Facilities</t>
  </si>
  <si>
    <t>W91278-12-D-0037 / 34392390</t>
  </si>
  <si>
    <t>NVZR083702</t>
  </si>
  <si>
    <t>Joint Special Operations University Facility</t>
  </si>
  <si>
    <t>W.G. Yates &amp; Sons Construction Company</t>
  </si>
  <si>
    <t>W91278-12-D-0040 / 30057576</t>
  </si>
  <si>
    <t>P-1218</t>
  </si>
  <si>
    <t>Marine Battalion Company/Team Facilities</t>
  </si>
  <si>
    <t>RQ-DPR Construction Joint Venture</t>
  </si>
  <si>
    <t>N4008513C6000</t>
  </si>
  <si>
    <t>P-1393</t>
  </si>
  <si>
    <t>Survival Evasion Resistance Escape Trng Fac</t>
  </si>
  <si>
    <t>P-1410</t>
  </si>
  <si>
    <t>SOF EOD Expansion (1UMC)</t>
  </si>
  <si>
    <t>Quadrant Construction, Inc</t>
  </si>
  <si>
    <t>N4008510D0261 #0017</t>
  </si>
  <si>
    <t>P-1450</t>
  </si>
  <si>
    <t>Fires Platoon Storage Facility (7UMC)</t>
  </si>
  <si>
    <t>N4008510D0261 #0019</t>
  </si>
  <si>
    <t>P-165</t>
  </si>
  <si>
    <t>CS/CSS Support Facility</t>
  </si>
  <si>
    <t>Leebcor Services LLC</t>
  </si>
  <si>
    <t>N4008512D6304 #0003</t>
  </si>
  <si>
    <t>P-564</t>
  </si>
  <si>
    <t>NSWG-4 Paraloft Addition (2UMC)</t>
  </si>
  <si>
    <t>Royce Homeland JV, LLC</t>
  </si>
  <si>
    <t>N4008512D6305 #0005</t>
  </si>
  <si>
    <t>P-876</t>
  </si>
  <si>
    <t>Indoor Dynamic Shooting Facility</t>
  </si>
  <si>
    <t>RQ Construction</t>
  </si>
  <si>
    <t>N6247310D5409 #0015</t>
  </si>
  <si>
    <t>P-888</t>
  </si>
  <si>
    <t>Close Quarters Combat Range, Phase II</t>
  </si>
  <si>
    <t>K.O.O. Construction</t>
  </si>
  <si>
    <t>N6247309D1655 #0005</t>
  </si>
  <si>
    <t>61064</t>
  </si>
  <si>
    <t>SOF Upgrade Training Facility</t>
  </si>
  <si>
    <t>The Clement Group, LLC</t>
  </si>
  <si>
    <t>W91278-11-D-0029-DQ02 A</t>
  </si>
  <si>
    <t>69446</t>
  </si>
  <si>
    <t>Federal Contracting Inc. dba Bryan Construction</t>
  </si>
  <si>
    <t>W9128F-14-C-0030 / 39010820</t>
  </si>
  <si>
    <t>76375</t>
  </si>
  <si>
    <t>Civil Affairs Battalion Annexes</t>
  </si>
  <si>
    <t>W91278-11-D-0062-DQ01</t>
  </si>
  <si>
    <t>79438</t>
  </si>
  <si>
    <t>Combat Medic Skills Sustainment Course Bldg</t>
  </si>
  <si>
    <t>W91278-11-D-0029 / 38691146</t>
  </si>
  <si>
    <t>FTEV083002</t>
  </si>
  <si>
    <t>Add/Alter Operations Facility</t>
  </si>
  <si>
    <t>Barlovento, LLC</t>
  </si>
  <si>
    <t>W91278-10-D-0072 / 45056975</t>
  </si>
  <si>
    <t>P-1391</t>
  </si>
  <si>
    <t>SOF Sustainment Training Complex</t>
  </si>
  <si>
    <t>DRP Hardin Construction - WGI Joint Venture Inc</t>
  </si>
  <si>
    <t>N4008510D5333 #0004</t>
  </si>
  <si>
    <t>P-1469</t>
  </si>
  <si>
    <t>MSOB Support Facilities</t>
  </si>
  <si>
    <t>N4008510D0261/0022</t>
  </si>
  <si>
    <t>MILCON Design Work</t>
  </si>
  <si>
    <t>Construction Costs for UMC Projects</t>
  </si>
  <si>
    <t>Upgrade Electrical System</t>
  </si>
  <si>
    <t>Portico - 8A  and Dominion Virginia Power</t>
  </si>
  <si>
    <t>PERC-$437, Fuel Storage Fac-$200, Secondary UPS-$300, FY11 P&amp;D-$3,782</t>
  </si>
  <si>
    <t xml:space="preserve">Design/Build - 100% design in progress </t>
  </si>
  <si>
    <t>Secondary UPS</t>
  </si>
  <si>
    <t>Iron Bridge Construction</t>
  </si>
  <si>
    <t>Closeout in progress</t>
  </si>
  <si>
    <t>Power Plant Modernization Phase 3 (WPP)</t>
  </si>
  <si>
    <t>Grunley Construction Company, Inc.</t>
  </si>
  <si>
    <t>Project at 100% design, funds absconded by sequester</t>
  </si>
  <si>
    <t>Metro Entrance Facility/Visitor Screening Facility</t>
  </si>
  <si>
    <t>The Matthews Group, Inc.</t>
  </si>
  <si>
    <t>Design/Build - Not affected by sequester</t>
  </si>
  <si>
    <t>Secure Access Lane (SAL)</t>
  </si>
  <si>
    <t>Ikhana,LLC</t>
  </si>
  <si>
    <t>Award Contract Base Bid Items 28 Sep 2013; All options, for DIACAP $31,093, Perimeter Fence and 3 Vehicle Gates $138,693 and Public Rest Room (OPA funded) $447,766 awarded; NTP estimated by 1 Feb 2013.  510 cds contract duration.</t>
  </si>
  <si>
    <t>Pentagon Heliport Control Tower/Fire Station</t>
  </si>
  <si>
    <t>In 35% design.</t>
  </si>
  <si>
    <t>Pentagon Memorial Plaza</t>
  </si>
  <si>
    <t>Design contract award 26SEP13. NTP 1 Nov13.  Design 8 mos/Construct 12mos. Contract duration 540 cds</t>
  </si>
  <si>
    <t>Asset Identifier is pending as this is a new Installation; awaiting  Interim 1354; Placed-in-Service date is estimated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</si>
</sst>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409]d\-mmm\-yyyy;@"/>
    <numFmt numFmtId="166" formatCode="#,##0_);[Red]\(#,##0\);\-"/>
    <numFmt numFmtId="167" formatCode="[$-409]d\-mmm\-yy;@"/>
    <numFmt numFmtId="168" formatCode="dd\-mmm\-yy;@"/>
    <numFmt numFmtId="169" formatCode="#,##0;[Red]\-#,##0"/>
    <numFmt numFmtId="170" formatCode="&quot;$&quot;#,##0"/>
    <numFmt numFmtId="171" formatCode="_([$$-409]* #,##0_);_([$$-409]* \(#,##0\);_([$$-409]* &quot;-&quot;_);_(@_)"/>
    <numFmt numFmtId="172" formatCode="dd\-mmm\-yy"/>
    <numFmt numFmtId="173" formatCode="\$#,##0;[Red]&quot;($&quot;#,##0\)"/>
    <numFmt numFmtId="174" formatCode="[$-409]dd\-mmm\-yy;@"/>
    <numFmt numFmtId="175" formatCode="mm/dd/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11"/>
      <name val="Calibri"/>
      <family val="2"/>
      <scheme val="minor"/>
    </font>
    <font>
      <sz val="11"/>
      <color indexed="8"/>
      <name val="Calibri"/>
      <family val="2"/>
      <scheme val="minor"/>
    </font>
    <font>
      <sz val="10"/>
      <color rgb="FF000000"/>
      <name val="Arial"/>
      <family val="2"/>
    </font>
    <font>
      <sz val="10"/>
      <color indexed="8"/>
      <name val="Arial"/>
      <family val="2"/>
    </font>
    <font>
      <sz val="11"/>
      <color rgb="FF0000FF"/>
      <name val="Calibri"/>
      <family val="2"/>
      <scheme val="minor"/>
    </font>
    <font>
      <sz val="11"/>
      <color indexed="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6" tint="0.59999389629810485"/>
        <bgColor indexed="64"/>
      </patternFill>
    </fill>
  </fills>
  <borders count="7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medium">
        <color indexed="64"/>
      </top>
      <bottom style="medium">
        <color indexed="64"/>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medium">
        <color indexed="64"/>
      </right>
      <top/>
      <bottom style="medium">
        <color indexed="64"/>
      </bottom>
      <diagonal/>
    </border>
    <border>
      <left style="thin">
        <color auto="1"/>
      </left>
      <right style="thin">
        <color auto="1"/>
      </right>
      <top/>
      <bottom style="thin">
        <color auto="1"/>
      </bottom>
      <diagonal/>
    </border>
    <border>
      <left style="thin">
        <color auto="1"/>
      </left>
      <right style="medium">
        <color auto="1"/>
      </right>
      <top/>
      <bottom style="medium">
        <color auto="1"/>
      </bottom>
      <diagonal/>
    </border>
    <border>
      <left style="thin">
        <color auto="1"/>
      </left>
      <right style="thick">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n">
        <color auto="1"/>
      </top>
      <bottom style="medium">
        <color auto="1"/>
      </bottom>
      <diagonal/>
    </border>
    <border>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000000"/>
      </left>
      <right style="thin">
        <color rgb="FF000000"/>
      </right>
      <top style="thin">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n">
        <color rgb="FF000000"/>
      </left>
      <right style="thin">
        <color rgb="FF000000"/>
      </right>
      <top style="thin">
        <color rgb="FF000000"/>
      </top>
      <bottom style="medium">
        <color indexed="64"/>
      </bottom>
      <diagonal/>
    </border>
    <border>
      <left style="thin">
        <color rgb="FF000000"/>
      </left>
      <right style="thick">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thick">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auto="1"/>
      </left>
      <right style="thin">
        <color auto="1"/>
      </right>
      <top style="medium">
        <color indexed="64"/>
      </top>
      <bottom style="thin">
        <color auto="1"/>
      </bottom>
      <diagonal/>
    </border>
    <border>
      <left style="thin">
        <color rgb="FF000000"/>
      </left>
      <right style="thick">
        <color rgb="FF000000"/>
      </right>
      <top style="medium">
        <color indexed="64"/>
      </top>
      <bottom/>
      <diagonal/>
    </border>
    <border>
      <left style="thick">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ck">
        <color auto="1"/>
      </right>
      <top style="thin">
        <color auto="1"/>
      </top>
      <bottom style="medium">
        <color auto="1"/>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style="thick">
        <color auto="1"/>
      </left>
      <right style="thin">
        <color auto="1"/>
      </right>
      <top style="medium">
        <color auto="1"/>
      </top>
      <bottom style="thin">
        <color auto="1"/>
      </bottom>
      <diagonal/>
    </border>
    <border>
      <left style="thick">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ck">
        <color auto="1"/>
      </left>
      <right style="thin">
        <color auto="1"/>
      </right>
      <top style="medium">
        <color auto="1"/>
      </top>
      <bottom style="medium">
        <color auto="1"/>
      </bottom>
      <diagonal/>
    </border>
    <border>
      <left style="thin">
        <color auto="1"/>
      </left>
      <right style="medium">
        <color indexed="64"/>
      </right>
      <top style="medium">
        <color auto="1"/>
      </top>
      <bottom style="thin">
        <color auto="1"/>
      </bottom>
      <diagonal/>
    </border>
    <border>
      <left style="thick">
        <color auto="1"/>
      </left>
      <right style="thin">
        <color auto="1"/>
      </right>
      <top style="thin">
        <color auto="1"/>
      </top>
      <bottom style="medium">
        <color indexed="64"/>
      </bottom>
      <diagonal/>
    </border>
    <border>
      <left style="thin">
        <color auto="1"/>
      </left>
      <right style="thick">
        <color auto="1"/>
      </right>
      <top style="medium">
        <color auto="1"/>
      </top>
      <bottom style="medium">
        <color indexed="64"/>
      </bottom>
      <diagonal/>
    </border>
    <border>
      <left style="thin">
        <color auto="1"/>
      </left>
      <right style="thick">
        <color auto="1"/>
      </right>
      <top/>
      <bottom style="medium">
        <color indexed="64"/>
      </bottom>
      <diagonal/>
    </border>
    <border>
      <left/>
      <right style="thin">
        <color auto="1"/>
      </right>
      <top/>
      <bottom style="thin">
        <color auto="1"/>
      </bottom>
      <diagonal/>
    </border>
    <border>
      <left style="thick">
        <color auto="1"/>
      </left>
      <right style="thin">
        <color auto="1"/>
      </right>
      <top/>
      <bottom/>
      <diagonal/>
    </border>
    <border>
      <left/>
      <right style="thin">
        <color auto="1"/>
      </right>
      <top style="medium">
        <color auto="1"/>
      </top>
      <bottom style="thin">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top/>
      <bottom style="medium">
        <color indexed="64"/>
      </bottom>
      <diagonal/>
    </border>
    <border>
      <left style="thin">
        <color indexed="64"/>
      </left>
      <right style="thick">
        <color auto="1"/>
      </right>
      <top style="medium">
        <color indexed="64"/>
      </top>
      <bottom style="thin">
        <color auto="1"/>
      </bottom>
      <diagonal/>
    </border>
    <border>
      <left style="thin">
        <color auto="1"/>
      </left>
      <right style="thick">
        <color auto="1"/>
      </right>
      <top/>
      <bottom style="thin">
        <color auto="1"/>
      </bottom>
      <diagonal/>
    </border>
    <border>
      <left style="thin">
        <color indexed="31"/>
      </left>
      <right style="thin">
        <color indexed="31"/>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auto="1"/>
      </left>
      <right style="thick">
        <color auto="1"/>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auto="1"/>
      </left>
      <right style="thin">
        <color auto="1"/>
      </right>
      <top style="thin">
        <color auto="1"/>
      </top>
      <bottom style="double">
        <color indexed="64"/>
      </bottom>
      <diagonal/>
    </border>
    <border>
      <left style="thin">
        <color auto="1"/>
      </left>
      <right style="thin">
        <color auto="1"/>
      </right>
      <top style="thick">
        <color auto="1"/>
      </top>
      <bottom style="double">
        <color indexed="64"/>
      </bottom>
      <diagonal/>
    </border>
    <border>
      <left style="thin">
        <color auto="1"/>
      </left>
      <right style="thick">
        <color auto="1"/>
      </right>
      <top style="thick">
        <color auto="1"/>
      </top>
      <bottom style="double">
        <color indexed="64"/>
      </bottom>
      <diagonal/>
    </border>
  </borders>
  <cellStyleXfs count="77">
    <xf numFmtId="165" fontId="0" fillId="0" borderId="0"/>
    <xf numFmtId="165" fontId="2" fillId="0" borderId="0" applyNumberFormat="0" applyFill="0" applyBorder="0" applyAlignment="0" applyProtection="0"/>
    <xf numFmtId="165" fontId="3" fillId="0" borderId="1" applyNumberFormat="0" applyFill="0" applyAlignment="0" applyProtection="0"/>
    <xf numFmtId="165" fontId="4" fillId="0" borderId="2" applyNumberFormat="0" applyFill="0" applyAlignment="0" applyProtection="0"/>
    <xf numFmtId="165" fontId="5" fillId="0" borderId="3" applyNumberFormat="0" applyFill="0" applyAlignment="0" applyProtection="0"/>
    <xf numFmtId="165" fontId="5" fillId="0" borderId="0" applyNumberFormat="0" applyFill="0" applyBorder="0" applyAlignment="0" applyProtection="0"/>
    <xf numFmtId="165" fontId="6" fillId="2" borderId="0" applyNumberFormat="0" applyBorder="0" applyAlignment="0" applyProtection="0"/>
    <xf numFmtId="165" fontId="7" fillId="3" borderId="0" applyNumberFormat="0" applyBorder="0" applyAlignment="0" applyProtection="0"/>
    <xf numFmtId="165" fontId="8" fillId="4" borderId="0" applyNumberFormat="0" applyBorder="0" applyAlignment="0" applyProtection="0"/>
    <xf numFmtId="165" fontId="9" fillId="5" borderId="4" applyNumberFormat="0" applyAlignment="0" applyProtection="0"/>
    <xf numFmtId="165" fontId="10" fillId="6" borderId="5" applyNumberFormat="0" applyAlignment="0" applyProtection="0"/>
    <xf numFmtId="165" fontId="11" fillId="6" borderId="4" applyNumberFormat="0" applyAlignment="0" applyProtection="0"/>
    <xf numFmtId="165" fontId="12" fillId="0" borderId="6" applyNumberFormat="0" applyFill="0" applyAlignment="0" applyProtection="0"/>
    <xf numFmtId="165" fontId="13" fillId="7" borderId="7" applyNumberFormat="0" applyAlignment="0" applyProtection="0"/>
    <xf numFmtId="165" fontId="14" fillId="0" borderId="0" applyNumberFormat="0" applyFill="0" applyBorder="0" applyAlignment="0" applyProtection="0"/>
    <xf numFmtId="165" fontId="1" fillId="8" borderId="8" applyNumberFormat="0" applyFont="0" applyAlignment="0" applyProtection="0"/>
    <xf numFmtId="165" fontId="15" fillId="0" borderId="0" applyNumberFormat="0" applyFill="0" applyBorder="0" applyAlignment="0" applyProtection="0"/>
    <xf numFmtId="165" fontId="16" fillId="0" borderId="9" applyNumberFormat="0" applyFill="0" applyAlignment="0" applyProtection="0"/>
    <xf numFmtId="165" fontId="17" fillId="9" borderId="0" applyNumberFormat="0" applyBorder="0" applyAlignment="0" applyProtection="0"/>
    <xf numFmtId="165" fontId="1" fillId="10" borderId="0" applyNumberFormat="0" applyBorder="0" applyAlignment="0" applyProtection="0"/>
    <xf numFmtId="165" fontId="1" fillId="11" borderId="0" applyNumberFormat="0" applyBorder="0" applyAlignment="0" applyProtection="0"/>
    <xf numFmtId="165" fontId="17" fillId="12" borderId="0" applyNumberFormat="0" applyBorder="0" applyAlignment="0" applyProtection="0"/>
    <xf numFmtId="165" fontId="17" fillId="13" borderId="0" applyNumberFormat="0" applyBorder="0" applyAlignment="0" applyProtection="0"/>
    <xf numFmtId="165" fontId="1" fillId="14" borderId="0" applyNumberFormat="0" applyBorder="0" applyAlignment="0" applyProtection="0"/>
    <xf numFmtId="165" fontId="1" fillId="15" borderId="0" applyNumberFormat="0" applyBorder="0" applyAlignment="0" applyProtection="0"/>
    <xf numFmtId="165" fontId="17" fillId="16" borderId="0" applyNumberFormat="0" applyBorder="0" applyAlignment="0" applyProtection="0"/>
    <xf numFmtId="165" fontId="17" fillId="17" borderId="0" applyNumberFormat="0" applyBorder="0" applyAlignment="0" applyProtection="0"/>
    <xf numFmtId="165" fontId="1" fillId="18" borderId="0" applyNumberFormat="0" applyBorder="0" applyAlignment="0" applyProtection="0"/>
    <xf numFmtId="165" fontId="1" fillId="19" borderId="0" applyNumberFormat="0" applyBorder="0" applyAlignment="0" applyProtection="0"/>
    <xf numFmtId="165" fontId="17" fillId="20" borderId="0" applyNumberFormat="0" applyBorder="0" applyAlignment="0" applyProtection="0"/>
    <xf numFmtId="165" fontId="17" fillId="21" borderId="0" applyNumberFormat="0" applyBorder="0" applyAlignment="0" applyProtection="0"/>
    <xf numFmtId="165" fontId="1" fillId="22" borderId="0" applyNumberFormat="0" applyBorder="0" applyAlignment="0" applyProtection="0"/>
    <xf numFmtId="165" fontId="1" fillId="23" borderId="0" applyNumberFormat="0" applyBorder="0" applyAlignment="0" applyProtection="0"/>
    <xf numFmtId="165" fontId="17" fillId="24" borderId="0" applyNumberFormat="0" applyBorder="0" applyAlignment="0" applyProtection="0"/>
    <xf numFmtId="165" fontId="17" fillId="25" borderId="0" applyNumberFormat="0" applyBorder="0" applyAlignment="0" applyProtection="0"/>
    <xf numFmtId="165" fontId="1" fillId="26" borderId="0" applyNumberFormat="0" applyBorder="0" applyAlignment="0" applyProtection="0"/>
    <xf numFmtId="165" fontId="1" fillId="27" borderId="0" applyNumberFormat="0" applyBorder="0" applyAlignment="0" applyProtection="0"/>
    <xf numFmtId="165" fontId="17" fillId="28" borderId="0" applyNumberFormat="0" applyBorder="0" applyAlignment="0" applyProtection="0"/>
    <xf numFmtId="165" fontId="17" fillId="29" borderId="0" applyNumberFormat="0" applyBorder="0" applyAlignment="0" applyProtection="0"/>
    <xf numFmtId="165" fontId="1" fillId="30" borderId="0" applyNumberFormat="0" applyBorder="0" applyAlignment="0" applyProtection="0"/>
    <xf numFmtId="165" fontId="1" fillId="31" borderId="0" applyNumberFormat="0" applyBorder="0" applyAlignment="0" applyProtection="0"/>
    <xf numFmtId="165" fontId="17" fillId="32" borderId="0" applyNumberFormat="0" applyBorder="0" applyAlignment="0" applyProtection="0"/>
    <xf numFmtId="165" fontId="19" fillId="0" borderId="0"/>
    <xf numFmtId="165" fontId="19" fillId="0" borderId="0"/>
    <xf numFmtId="165" fontId="19" fillId="0" borderId="0"/>
    <xf numFmtId="165" fontId="19" fillId="0" borderId="0"/>
    <xf numFmtId="165" fontId="19" fillId="0" borderId="0"/>
    <xf numFmtId="165" fontId="22" fillId="0" borderId="0"/>
    <xf numFmtId="165" fontId="1" fillId="0" borderId="0"/>
    <xf numFmtId="165" fontId="22" fillId="0" borderId="0"/>
    <xf numFmtId="165" fontId="19" fillId="0" borderId="0"/>
    <xf numFmtId="165" fontId="19" fillId="0" borderId="0"/>
    <xf numFmtId="165" fontId="22" fillId="0" borderId="0"/>
    <xf numFmtId="165" fontId="19" fillId="0" borderId="0"/>
    <xf numFmtId="165" fontId="1" fillId="0" borderId="0"/>
    <xf numFmtId="165" fontId="19" fillId="0" borderId="0"/>
    <xf numFmtId="165" fontId="19" fillId="0" borderId="0"/>
    <xf numFmtId="165" fontId="19" fillId="0" borderId="0"/>
    <xf numFmtId="165" fontId="1" fillId="0" borderId="0"/>
    <xf numFmtId="165" fontId="22" fillId="0" borderId="0"/>
    <xf numFmtId="43" fontId="19" fillId="0" borderId="0" applyFont="0" applyFill="0" applyBorder="0" applyAlignment="0" applyProtection="0"/>
    <xf numFmtId="165" fontId="19" fillId="0" borderId="0"/>
    <xf numFmtId="9" fontId="19" fillId="0" borderId="0" applyFont="0" applyFill="0" applyBorder="0" applyAlignment="0" applyProtection="0"/>
    <xf numFmtId="44" fontId="19" fillId="0" borderId="0" applyFont="0" applyFill="0" applyBorder="0" applyAlignment="0" applyProtection="0"/>
    <xf numFmtId="165" fontId="21" fillId="0" borderId="0"/>
    <xf numFmtId="44" fontId="1" fillId="0" borderId="0" applyFont="0" applyFill="0" applyBorder="0" applyAlignment="0" applyProtection="0"/>
    <xf numFmtId="9" fontId="1" fillId="0" borderId="0" applyFont="0" applyFill="0" applyBorder="0" applyAlignment="0" applyProtection="0"/>
    <xf numFmtId="165" fontId="23" fillId="0" borderId="0"/>
    <xf numFmtId="167" fontId="19"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13">
    <xf numFmtId="165" fontId="0" fillId="0" borderId="0" xfId="0"/>
    <xf numFmtId="0" fontId="16" fillId="0" borderId="0" xfId="0" applyNumberFormat="1" applyFont="1" applyFill="1" applyAlignment="1">
      <alignment horizontal="center" vertical="center" wrapText="1"/>
    </xf>
    <xf numFmtId="167" fontId="0" fillId="0" borderId="25" xfId="0" applyNumberFormat="1" applyFont="1" applyFill="1" applyBorder="1" applyAlignment="1">
      <alignment horizontal="center" vertical="center"/>
    </xf>
    <xf numFmtId="167" fontId="0" fillId="0" borderId="26" xfId="0" applyNumberFormat="1" applyFont="1" applyFill="1" applyBorder="1" applyAlignment="1">
      <alignment horizontal="center" vertical="center"/>
    </xf>
    <xf numFmtId="0" fontId="0" fillId="0" borderId="26" xfId="0" applyNumberFormat="1" applyFont="1" applyFill="1" applyBorder="1" applyAlignment="1">
      <alignment horizontal="left" vertical="center"/>
    </xf>
    <xf numFmtId="164" fontId="18" fillId="0" borderId="10" xfId="0" applyNumberFormat="1" applyFont="1" applyFill="1" applyBorder="1" applyAlignment="1">
      <alignment horizontal="center" vertical="center" wrapText="1"/>
    </xf>
    <xf numFmtId="164" fontId="18" fillId="0" borderId="22" xfId="0" applyNumberFormat="1" applyFont="1" applyFill="1" applyBorder="1" applyAlignment="1">
      <alignment horizontal="center" vertical="center" wrapText="1"/>
    </xf>
    <xf numFmtId="0" fontId="0" fillId="0" borderId="37" xfId="0" applyNumberFormat="1" applyFont="1" applyFill="1" applyBorder="1" applyAlignment="1">
      <alignment horizontal="center" vertical="center"/>
    </xf>
    <xf numFmtId="0" fontId="0" fillId="0" borderId="37" xfId="0" applyNumberFormat="1" applyFont="1" applyFill="1" applyBorder="1" applyAlignment="1">
      <alignment horizontal="left" vertical="center"/>
    </xf>
    <xf numFmtId="167" fontId="0" fillId="0" borderId="37" xfId="0" applyNumberFormat="1" applyFont="1" applyFill="1" applyBorder="1" applyAlignment="1">
      <alignment horizontal="center" vertical="center"/>
    </xf>
    <xf numFmtId="164" fontId="18" fillId="0" borderId="38" xfId="0" applyNumberFormat="1" applyFont="1" applyFill="1" applyBorder="1" applyAlignment="1">
      <alignment horizontal="center" vertical="center" wrapText="1"/>
    </xf>
    <xf numFmtId="9" fontId="0" fillId="0" borderId="37" xfId="0" applyNumberFormat="1" applyFont="1" applyFill="1" applyBorder="1" applyAlignment="1">
      <alignment horizontal="center" vertical="center"/>
    </xf>
    <xf numFmtId="0" fontId="0" fillId="0" borderId="37" xfId="0" applyNumberFormat="1" applyFont="1" applyFill="1" applyBorder="1" applyAlignment="1">
      <alignment vertical="center" wrapText="1"/>
    </xf>
    <xf numFmtId="0" fontId="0" fillId="0" borderId="0" xfId="0" applyNumberFormat="1" applyFont="1" applyFill="1" applyAlignment="1">
      <alignment horizontal="center" vertical="center"/>
    </xf>
    <xf numFmtId="167" fontId="0" fillId="0" borderId="33" xfId="0" applyNumberFormat="1" applyFont="1" applyFill="1" applyBorder="1" applyAlignment="1">
      <alignment horizontal="center" vertical="center"/>
    </xf>
    <xf numFmtId="0" fontId="0" fillId="0" borderId="33" xfId="0" applyNumberFormat="1" applyFont="1" applyFill="1" applyBorder="1" applyAlignment="1">
      <alignment horizontal="left" vertical="center"/>
    </xf>
    <xf numFmtId="167" fontId="0" fillId="0" borderId="40" xfId="0" applyNumberFormat="1" applyFont="1" applyFill="1" applyBorder="1" applyAlignment="1">
      <alignment horizontal="center" vertical="center"/>
    </xf>
    <xf numFmtId="0" fontId="0" fillId="0" borderId="40" xfId="0" applyNumberFormat="1" applyFont="1" applyFill="1" applyBorder="1" applyAlignment="1">
      <alignment horizontal="left" vertical="center"/>
    </xf>
    <xf numFmtId="164" fontId="18" fillId="0" borderId="41" xfId="0" applyNumberFormat="1" applyFont="1" applyFill="1" applyBorder="1" applyAlignment="1">
      <alignment horizontal="center" vertical="center" wrapText="1"/>
    </xf>
    <xf numFmtId="167" fontId="0" fillId="0" borderId="0" xfId="0" applyNumberFormat="1" applyFont="1" applyFill="1" applyAlignment="1">
      <alignment horizontal="center" vertical="center"/>
    </xf>
    <xf numFmtId="0" fontId="0" fillId="0" borderId="0" xfId="0" applyNumberFormat="1" applyFont="1" applyFill="1" applyAlignment="1">
      <alignment horizontal="left" vertical="center"/>
    </xf>
    <xf numFmtId="166" fontId="0" fillId="0" borderId="0" xfId="0" applyNumberFormat="1" applyFont="1" applyFill="1" applyAlignment="1">
      <alignment horizontal="right" vertical="center"/>
    </xf>
    <xf numFmtId="9" fontId="0" fillId="0" borderId="0" xfId="0" applyNumberFormat="1" applyFont="1" applyFill="1" applyAlignment="1">
      <alignment horizontal="center" vertical="center"/>
    </xf>
    <xf numFmtId="0" fontId="0" fillId="0" borderId="0" xfId="0" applyNumberFormat="1" applyFont="1" applyFill="1" applyAlignment="1">
      <alignment vertical="center" wrapText="1"/>
    </xf>
    <xf numFmtId="14" fontId="18" fillId="0" borderId="10" xfId="46" applyNumberFormat="1" applyFont="1" applyFill="1" applyBorder="1" applyAlignment="1">
      <alignment horizontal="right" vertical="center" wrapText="1"/>
    </xf>
    <xf numFmtId="165" fontId="18" fillId="0" borderId="22" xfId="0" quotePrefix="1" applyNumberFormat="1" applyFont="1" applyFill="1" applyBorder="1" applyAlignment="1">
      <alignment horizontal="center" vertical="center" wrapText="1"/>
    </xf>
    <xf numFmtId="9" fontId="18" fillId="0" borderId="22" xfId="0" quotePrefix="1" applyNumberFormat="1" applyFont="1" applyFill="1" applyBorder="1" applyAlignment="1">
      <alignment horizontal="center" vertical="center" wrapText="1"/>
    </xf>
    <xf numFmtId="164" fontId="0" fillId="0" borderId="22" xfId="65" applyNumberFormat="1" applyFont="1" applyFill="1" applyBorder="1" applyAlignment="1">
      <alignment horizontal="left" vertical="center"/>
    </xf>
    <xf numFmtId="165" fontId="0" fillId="0" borderId="0" xfId="0" applyFont="1" applyFill="1" applyAlignment="1">
      <alignment horizontal="center" vertical="center"/>
    </xf>
    <xf numFmtId="49" fontId="21" fillId="0" borderId="10" xfId="67" applyNumberFormat="1" applyFont="1" applyFill="1" applyBorder="1" applyAlignment="1">
      <alignment horizontal="left" vertical="center" wrapText="1"/>
    </xf>
    <xf numFmtId="49" fontId="21" fillId="0" borderId="10" xfId="0" applyNumberFormat="1" applyFont="1" applyFill="1" applyBorder="1" applyAlignment="1">
      <alignment horizontal="left" vertical="center" wrapText="1"/>
    </xf>
    <xf numFmtId="49" fontId="18" fillId="0" borderId="10" xfId="67" applyNumberFormat="1" applyFont="1" applyFill="1" applyBorder="1" applyAlignment="1">
      <alignment horizontal="left" vertical="center" wrapText="1"/>
    </xf>
    <xf numFmtId="49" fontId="18" fillId="0" borderId="10" xfId="0" applyNumberFormat="1" applyFont="1" applyFill="1" applyBorder="1" applyAlignment="1">
      <alignment horizontal="left" vertical="center" wrapText="1"/>
    </xf>
    <xf numFmtId="167" fontId="18" fillId="0" borderId="38" xfId="68" applyNumberFormat="1" applyFont="1" applyFill="1" applyBorder="1" applyAlignment="1">
      <alignment horizontal="center" vertical="center"/>
    </xf>
    <xf numFmtId="170" fontId="18" fillId="0" borderId="38" xfId="68" applyNumberFormat="1" applyFont="1" applyFill="1" applyBorder="1" applyAlignment="1">
      <alignment horizontal="left" vertical="center" wrapText="1"/>
    </xf>
    <xf numFmtId="9" fontId="18" fillId="0" borderId="38" xfId="68" applyNumberFormat="1" applyFont="1" applyFill="1" applyBorder="1" applyAlignment="1">
      <alignment horizontal="center" vertical="center"/>
    </xf>
    <xf numFmtId="0" fontId="18" fillId="0" borderId="38" xfId="68" applyNumberFormat="1" applyFont="1" applyFill="1" applyBorder="1" applyAlignment="1">
      <alignment horizontal="center" vertical="center"/>
    </xf>
    <xf numFmtId="15" fontId="18" fillId="0" borderId="24" xfId="68" applyNumberFormat="1" applyFont="1" applyFill="1" applyBorder="1" applyAlignment="1">
      <alignment horizontal="left" vertical="center" wrapText="1"/>
    </xf>
    <xf numFmtId="167" fontId="18" fillId="0" borderId="44" xfId="68" applyNumberFormat="1" applyFont="1" applyFill="1" applyBorder="1" applyAlignment="1">
      <alignment horizontal="center" vertical="center"/>
    </xf>
    <xf numFmtId="170" fontId="18" fillId="0" borderId="44" xfId="68" applyNumberFormat="1" applyFont="1" applyFill="1" applyBorder="1" applyAlignment="1">
      <alignment horizontal="left" vertical="center" wrapText="1"/>
    </xf>
    <xf numFmtId="15" fontId="18" fillId="0" borderId="18" xfId="68" applyNumberFormat="1" applyFont="1" applyFill="1" applyBorder="1" applyAlignment="1">
      <alignment horizontal="left" vertical="center" wrapText="1"/>
    </xf>
    <xf numFmtId="167" fontId="18" fillId="0" borderId="44" xfId="68" applyNumberFormat="1" applyFont="1" applyFill="1" applyBorder="1" applyAlignment="1">
      <alignment horizontal="center" vertical="center" wrapText="1"/>
    </xf>
    <xf numFmtId="167" fontId="18" fillId="0" borderId="22" xfId="68" applyNumberFormat="1" applyFont="1" applyFill="1" applyBorder="1" applyAlignment="1">
      <alignment horizontal="center" vertical="center"/>
    </xf>
    <xf numFmtId="170" fontId="18" fillId="0" borderId="22" xfId="68" applyNumberFormat="1" applyFont="1" applyFill="1" applyBorder="1" applyAlignment="1">
      <alignment horizontal="left" vertical="center" wrapText="1"/>
    </xf>
    <xf numFmtId="15" fontId="18" fillId="0" borderId="13" xfId="68" applyNumberFormat="1" applyFont="1" applyFill="1" applyBorder="1" applyAlignment="1">
      <alignment horizontal="left" vertical="center" wrapText="1"/>
    </xf>
    <xf numFmtId="165" fontId="18" fillId="0" borderId="41" xfId="0" quotePrefix="1" applyNumberFormat="1" applyFont="1" applyFill="1" applyBorder="1" applyAlignment="1">
      <alignment horizontal="center" vertical="center" wrapText="1"/>
    </xf>
    <xf numFmtId="165" fontId="18" fillId="0" borderId="38" xfId="0" quotePrefix="1" applyNumberFormat="1" applyFont="1" applyFill="1" applyBorder="1" applyAlignment="1">
      <alignment horizontal="center" vertical="center" wrapText="1"/>
    </xf>
    <xf numFmtId="9" fontId="18" fillId="0" borderId="38" xfId="0" quotePrefix="1" applyNumberFormat="1" applyFont="1" applyFill="1" applyBorder="1" applyAlignment="1">
      <alignment horizontal="center" vertical="center" wrapText="1"/>
    </xf>
    <xf numFmtId="165" fontId="18" fillId="0" borderId="44" xfId="0" quotePrefix="1" applyNumberFormat="1" applyFont="1" applyFill="1" applyBorder="1" applyAlignment="1">
      <alignment horizontal="center" vertical="center" wrapText="1"/>
    </xf>
    <xf numFmtId="49" fontId="18" fillId="0" borderId="44" xfId="0" quotePrefix="1" applyNumberFormat="1" applyFont="1" applyFill="1" applyBorder="1" applyAlignment="1">
      <alignment horizontal="center" vertical="center" wrapText="1"/>
    </xf>
    <xf numFmtId="9" fontId="18" fillId="0" borderId="44" xfId="0" quotePrefix="1" applyNumberFormat="1" applyFont="1" applyFill="1" applyBorder="1" applyAlignment="1">
      <alignment horizontal="center" vertical="center" wrapText="1"/>
    </xf>
    <xf numFmtId="165" fontId="18" fillId="0" borderId="17" xfId="0" quotePrefix="1" applyNumberFormat="1" applyFont="1" applyFill="1" applyBorder="1" applyAlignment="1">
      <alignment horizontal="center" vertical="center" wrapText="1"/>
    </xf>
    <xf numFmtId="9" fontId="18" fillId="0" borderId="17" xfId="0" quotePrefix="1" applyNumberFormat="1" applyFont="1" applyFill="1" applyBorder="1" applyAlignment="1">
      <alignment horizontal="center" vertical="center" wrapText="1"/>
    </xf>
    <xf numFmtId="49" fontId="18" fillId="0" borderId="17" xfId="0" quotePrefix="1" applyNumberFormat="1" applyFont="1" applyFill="1" applyBorder="1" applyAlignment="1">
      <alignment horizontal="center" vertical="center" wrapText="1"/>
    </xf>
    <xf numFmtId="164" fontId="0" fillId="0" borderId="44" xfId="65" applyNumberFormat="1" applyFont="1" applyFill="1" applyBorder="1" applyAlignment="1">
      <alignment horizontal="left" vertical="center"/>
    </xf>
    <xf numFmtId="164" fontId="0" fillId="0" borderId="17" xfId="65" applyNumberFormat="1" applyFont="1" applyFill="1" applyBorder="1" applyAlignment="1">
      <alignment horizontal="left" vertical="center"/>
    </xf>
    <xf numFmtId="15" fontId="18" fillId="0" borderId="10" xfId="43" applyNumberFormat="1" applyFont="1" applyFill="1" applyBorder="1" applyAlignment="1">
      <alignment horizontal="left" vertical="center" wrapText="1"/>
    </xf>
    <xf numFmtId="15" fontId="18" fillId="0" borderId="10" xfId="44" applyNumberFormat="1" applyFont="1" applyFill="1" applyBorder="1" applyAlignment="1">
      <alignment horizontal="left" vertical="center" wrapText="1"/>
    </xf>
    <xf numFmtId="14" fontId="0" fillId="0" borderId="10" xfId="42" applyNumberFormat="1" applyFont="1" applyFill="1" applyBorder="1" applyAlignment="1">
      <alignment vertical="center" wrapText="1"/>
    </xf>
    <xf numFmtId="1" fontId="0" fillId="0" borderId="22" xfId="42" applyNumberFormat="1" applyFont="1" applyFill="1" applyBorder="1" applyAlignment="1">
      <alignment horizontal="center" vertical="center" wrapText="1"/>
    </xf>
    <xf numFmtId="165" fontId="0" fillId="0" borderId="22" xfId="42" applyFont="1" applyFill="1" applyBorder="1" applyAlignment="1">
      <alignment horizontal="left" vertical="center" wrapText="1"/>
    </xf>
    <xf numFmtId="165" fontId="0" fillId="0" borderId="22" xfId="0" applyFont="1" applyFill="1" applyBorder="1" applyAlignment="1">
      <alignment horizontal="left" vertical="center" wrapText="1"/>
    </xf>
    <xf numFmtId="165" fontId="0" fillId="0" borderId="22" xfId="0" quotePrefix="1" applyNumberFormat="1" applyFont="1" applyFill="1" applyBorder="1" applyAlignment="1">
      <alignment horizontal="center" vertical="center" wrapText="1"/>
    </xf>
    <xf numFmtId="49" fontId="0" fillId="0" borderId="22" xfId="42" applyNumberFormat="1" applyFont="1" applyFill="1" applyBorder="1" applyAlignment="1">
      <alignment horizontal="left" vertical="center" wrapText="1"/>
    </xf>
    <xf numFmtId="9" fontId="0" fillId="0" borderId="22" xfId="0" applyNumberFormat="1" applyFont="1" applyFill="1" applyBorder="1" applyAlignment="1">
      <alignment horizontal="center" vertical="center"/>
    </xf>
    <xf numFmtId="9" fontId="0" fillId="0" borderId="22" xfId="0" applyNumberFormat="1" applyFont="1" applyFill="1" applyBorder="1" applyAlignment="1">
      <alignment vertical="center"/>
    </xf>
    <xf numFmtId="3" fontId="0" fillId="0" borderId="22" xfId="42" applyNumberFormat="1" applyFont="1" applyFill="1" applyBorder="1" applyAlignment="1">
      <alignment horizontal="left" vertical="center" wrapText="1"/>
    </xf>
    <xf numFmtId="165" fontId="0" fillId="0" borderId="41" xfId="0" quotePrefix="1" applyNumberFormat="1" applyFont="1" applyFill="1" applyBorder="1" applyAlignment="1">
      <alignment horizontal="center" vertical="center" wrapText="1"/>
    </xf>
    <xf numFmtId="49" fontId="0" fillId="0" borderId="41" xfId="42" applyNumberFormat="1" applyFont="1" applyFill="1" applyBorder="1" applyAlignment="1">
      <alignment horizontal="left" vertical="center" wrapText="1"/>
    </xf>
    <xf numFmtId="170" fontId="0" fillId="0" borderId="41" xfId="65" applyNumberFormat="1" applyFont="1" applyFill="1" applyBorder="1" applyAlignment="1">
      <alignment horizontal="center" vertical="center"/>
    </xf>
    <xf numFmtId="9" fontId="0" fillId="0" borderId="41" xfId="0" quotePrefix="1" applyNumberFormat="1" applyFont="1" applyFill="1" applyBorder="1" applyAlignment="1">
      <alignment horizontal="center" vertical="center" wrapText="1"/>
    </xf>
    <xf numFmtId="9" fontId="0" fillId="0" borderId="41" xfId="0" applyNumberFormat="1" applyFont="1" applyFill="1" applyBorder="1" applyAlignment="1">
      <alignment vertical="center"/>
    </xf>
    <xf numFmtId="165" fontId="0" fillId="0" borderId="0" xfId="0" applyFont="1" applyFill="1" applyBorder="1" applyAlignment="1">
      <alignment horizontal="center" vertical="center"/>
    </xf>
    <xf numFmtId="49" fontId="0" fillId="0" borderId="22" xfId="0" applyNumberFormat="1" applyFont="1" applyFill="1" applyBorder="1" applyAlignment="1">
      <alignment horizontal="left" vertical="center" wrapText="1"/>
    </xf>
    <xf numFmtId="170" fontId="0" fillId="0" borderId="22" xfId="65" applyNumberFormat="1" applyFont="1" applyFill="1" applyBorder="1" applyAlignment="1">
      <alignment horizontal="center" vertical="center"/>
    </xf>
    <xf numFmtId="9" fontId="0" fillId="0" borderId="22" xfId="0" quotePrefix="1" applyNumberFormat="1" applyFont="1" applyFill="1" applyBorder="1" applyAlignment="1">
      <alignment horizontal="center" vertical="center" wrapText="1"/>
    </xf>
    <xf numFmtId="1" fontId="0" fillId="0" borderId="44" xfId="42" applyNumberFormat="1" applyFont="1" applyFill="1" applyBorder="1" applyAlignment="1">
      <alignment horizontal="center" vertical="center" wrapText="1"/>
    </xf>
    <xf numFmtId="165" fontId="0" fillId="0" borderId="44" xfId="42" applyFont="1" applyFill="1" applyBorder="1" applyAlignment="1">
      <alignment horizontal="left" vertical="center" wrapText="1"/>
    </xf>
    <xf numFmtId="165" fontId="0" fillId="0" borderId="44" xfId="0" applyFont="1" applyFill="1" applyBorder="1" applyAlignment="1">
      <alignment horizontal="left" vertical="center" wrapText="1"/>
    </xf>
    <xf numFmtId="165" fontId="0" fillId="0" borderId="44" xfId="0" quotePrefix="1" applyNumberFormat="1" applyFont="1" applyFill="1" applyBorder="1" applyAlignment="1">
      <alignment horizontal="center" vertical="center" wrapText="1"/>
    </xf>
    <xf numFmtId="49" fontId="0" fillId="0" borderId="44" xfId="42" applyNumberFormat="1" applyFont="1" applyFill="1" applyBorder="1" applyAlignment="1">
      <alignment horizontal="left" vertical="center" wrapText="1"/>
    </xf>
    <xf numFmtId="9" fontId="0" fillId="0" borderId="44" xfId="0" applyNumberFormat="1" applyFont="1" applyFill="1" applyBorder="1" applyAlignment="1">
      <alignment horizontal="center" vertical="center"/>
    </xf>
    <xf numFmtId="9" fontId="0" fillId="0" borderId="44" xfId="0" applyNumberFormat="1" applyFont="1" applyFill="1" applyBorder="1" applyAlignment="1">
      <alignment vertical="center"/>
    </xf>
    <xf numFmtId="3" fontId="0" fillId="0" borderId="44" xfId="42" applyNumberFormat="1" applyFont="1" applyFill="1" applyBorder="1" applyAlignment="1">
      <alignment horizontal="left" vertical="center" wrapText="1"/>
    </xf>
    <xf numFmtId="1" fontId="0" fillId="0" borderId="41" xfId="42" applyNumberFormat="1" applyFont="1" applyFill="1" applyBorder="1" applyAlignment="1">
      <alignment horizontal="center" vertical="center" wrapText="1"/>
    </xf>
    <xf numFmtId="1" fontId="0" fillId="0" borderId="10" xfId="0" applyNumberFormat="1" applyFont="1" applyFill="1" applyBorder="1" applyAlignment="1">
      <alignment horizontal="center" vertical="center" wrapText="1"/>
    </xf>
    <xf numFmtId="165" fontId="0" fillId="0" borderId="10" xfId="0" quotePrefix="1" applyNumberFormat="1" applyFont="1" applyFill="1" applyBorder="1" applyAlignment="1">
      <alignment horizontal="center" vertical="center" wrapText="1"/>
    </xf>
    <xf numFmtId="49" fontId="0" fillId="0" borderId="10" xfId="0" applyNumberFormat="1" applyFont="1" applyFill="1" applyBorder="1" applyAlignment="1">
      <alignment horizontal="left" vertical="center" wrapText="1"/>
    </xf>
    <xf numFmtId="170" fontId="0" fillId="0" borderId="10" xfId="65" applyNumberFormat="1" applyFont="1" applyFill="1" applyBorder="1" applyAlignment="1">
      <alignment horizontal="center" vertical="center"/>
    </xf>
    <xf numFmtId="9" fontId="0" fillId="0" borderId="10" xfId="0" quotePrefix="1" applyNumberFormat="1" applyFont="1" applyFill="1" applyBorder="1" applyAlignment="1">
      <alignment horizontal="center" vertical="center" wrapText="1"/>
    </xf>
    <xf numFmtId="9" fontId="0" fillId="0" borderId="10" xfId="0" applyNumberFormat="1" applyFont="1" applyFill="1" applyBorder="1" applyAlignment="1">
      <alignment vertical="center"/>
    </xf>
    <xf numFmtId="1" fontId="0" fillId="0" borderId="22" xfId="0" applyNumberFormat="1" applyFont="1" applyFill="1" applyBorder="1" applyAlignment="1">
      <alignment horizontal="center" vertical="center" wrapText="1"/>
    </xf>
    <xf numFmtId="10" fontId="0" fillId="0" borderId="22" xfId="0" applyNumberFormat="1" applyFont="1" applyFill="1" applyBorder="1" applyAlignment="1">
      <alignment vertical="center"/>
    </xf>
    <xf numFmtId="10" fontId="0" fillId="0" borderId="10" xfId="0" applyNumberFormat="1" applyFont="1" applyFill="1" applyBorder="1" applyAlignment="1">
      <alignment vertical="center"/>
    </xf>
    <xf numFmtId="165" fontId="0" fillId="0" borderId="22" xfId="0" applyFont="1" applyFill="1" applyBorder="1" applyAlignment="1">
      <alignment vertical="center" wrapText="1"/>
    </xf>
    <xf numFmtId="165" fontId="0" fillId="0" borderId="10" xfId="0" applyFont="1" applyFill="1" applyBorder="1" applyAlignment="1">
      <alignment vertical="center" wrapText="1"/>
    </xf>
    <xf numFmtId="1" fontId="0" fillId="0" borderId="38" xfId="42" applyNumberFormat="1" applyFont="1" applyFill="1" applyBorder="1" applyAlignment="1">
      <alignment horizontal="center" vertical="center" wrapText="1"/>
    </xf>
    <xf numFmtId="165" fontId="0" fillId="0" borderId="38" xfId="42" applyFont="1" applyFill="1" applyBorder="1" applyAlignment="1">
      <alignment horizontal="left" vertical="center" wrapText="1"/>
    </xf>
    <xf numFmtId="165" fontId="0" fillId="0" borderId="38" xfId="0" applyFont="1" applyFill="1" applyBorder="1" applyAlignment="1">
      <alignment horizontal="left" vertical="center" wrapText="1"/>
    </xf>
    <xf numFmtId="165" fontId="0" fillId="0" borderId="38" xfId="0" quotePrefix="1" applyNumberFormat="1" applyFont="1" applyFill="1" applyBorder="1" applyAlignment="1">
      <alignment horizontal="center" vertical="center" wrapText="1"/>
    </xf>
    <xf numFmtId="49" fontId="0" fillId="0" borderId="38" xfId="42" applyNumberFormat="1" applyFont="1" applyFill="1" applyBorder="1" applyAlignment="1">
      <alignment horizontal="left" vertical="center" wrapText="1"/>
    </xf>
    <xf numFmtId="9" fontId="0" fillId="0" borderId="38" xfId="0" quotePrefix="1" applyNumberFormat="1" applyFont="1" applyFill="1" applyBorder="1" applyAlignment="1">
      <alignment horizontal="center" vertical="center" wrapText="1"/>
    </xf>
    <xf numFmtId="9" fontId="0" fillId="0" borderId="38" xfId="0" applyNumberFormat="1" applyFont="1" applyFill="1" applyBorder="1" applyAlignment="1">
      <alignment vertical="center"/>
    </xf>
    <xf numFmtId="3" fontId="0" fillId="0" borderId="38" xfId="42" applyNumberFormat="1" applyFont="1" applyFill="1" applyBorder="1" applyAlignment="1">
      <alignment horizontal="left" vertical="center" wrapText="1"/>
    </xf>
    <xf numFmtId="9" fontId="0" fillId="0" borderId="44" xfId="0" quotePrefix="1" applyNumberFormat="1" applyFont="1" applyFill="1" applyBorder="1" applyAlignment="1">
      <alignment horizontal="center" vertical="center" wrapText="1"/>
    </xf>
    <xf numFmtId="165" fontId="0" fillId="0" borderId="41" xfId="42" applyFont="1" applyFill="1" applyBorder="1" applyAlignment="1">
      <alignment horizontal="left" vertical="center" wrapText="1"/>
    </xf>
    <xf numFmtId="3" fontId="0" fillId="0" borderId="41" xfId="42" applyNumberFormat="1" applyFont="1" applyFill="1" applyBorder="1" applyAlignment="1">
      <alignment horizontal="left" vertical="center" wrapText="1"/>
    </xf>
    <xf numFmtId="165" fontId="0" fillId="0" borderId="10" xfId="0" applyFont="1" applyFill="1" applyBorder="1" applyAlignment="1">
      <alignment horizontal="left" vertical="center" wrapText="1"/>
    </xf>
    <xf numFmtId="3" fontId="0" fillId="0" borderId="10" xfId="42" applyNumberFormat="1" applyFont="1" applyFill="1" applyBorder="1" applyAlignment="1">
      <alignment horizontal="left" vertical="center" wrapText="1"/>
    </xf>
    <xf numFmtId="1" fontId="0" fillId="0" borderId="17" xfId="42" applyNumberFormat="1" applyFont="1" applyFill="1" applyBorder="1" applyAlignment="1">
      <alignment horizontal="center" vertical="center" wrapText="1"/>
    </xf>
    <xf numFmtId="165" fontId="0" fillId="0" borderId="17" xfId="42" applyFont="1" applyFill="1" applyBorder="1" applyAlignment="1">
      <alignment horizontal="left" vertical="center" wrapText="1"/>
    </xf>
    <xf numFmtId="165" fontId="0" fillId="0" borderId="17" xfId="0" quotePrefix="1" applyNumberFormat="1" applyFont="1" applyFill="1" applyBorder="1" applyAlignment="1">
      <alignment horizontal="center" vertical="center" wrapText="1"/>
    </xf>
    <xf numFmtId="49" fontId="0" fillId="0" borderId="17" xfId="42" applyNumberFormat="1" applyFont="1" applyFill="1" applyBorder="1" applyAlignment="1">
      <alignment horizontal="left" vertical="center" wrapText="1"/>
    </xf>
    <xf numFmtId="9" fontId="0" fillId="0" borderId="17" xfId="0" quotePrefix="1" applyNumberFormat="1" applyFont="1" applyFill="1" applyBorder="1" applyAlignment="1">
      <alignment horizontal="center" vertical="center" wrapText="1"/>
    </xf>
    <xf numFmtId="9" fontId="0" fillId="0" borderId="17" xfId="0" applyNumberFormat="1" applyFont="1" applyFill="1" applyBorder="1" applyAlignment="1">
      <alignment vertical="center"/>
    </xf>
    <xf numFmtId="165" fontId="0" fillId="0" borderId="41" xfId="0" applyFont="1" applyFill="1" applyBorder="1" applyAlignment="1" applyProtection="1">
      <alignment horizontal="left" vertical="center" wrapText="1"/>
      <protection locked="0"/>
    </xf>
    <xf numFmtId="165" fontId="0" fillId="0" borderId="10" xfId="0" applyFont="1" applyFill="1" applyBorder="1" applyAlignment="1" applyProtection="1">
      <alignment horizontal="left" vertical="center" wrapText="1"/>
      <protection locked="0"/>
    </xf>
    <xf numFmtId="165" fontId="0" fillId="0" borderId="10" xfId="0" applyFont="1" applyFill="1" applyBorder="1" applyAlignment="1">
      <alignment horizontal="center" vertical="center"/>
    </xf>
    <xf numFmtId="165" fontId="0" fillId="0" borderId="22" xfId="0" applyFont="1" applyFill="1" applyBorder="1" applyAlignment="1" applyProtection="1">
      <alignment horizontal="left" vertical="center" wrapText="1"/>
      <protection locked="0"/>
    </xf>
    <xf numFmtId="1" fontId="0" fillId="0" borderId="10" xfId="42" applyNumberFormat="1" applyFont="1" applyFill="1" applyBorder="1" applyAlignment="1">
      <alignment horizontal="center" vertical="center" wrapText="1"/>
    </xf>
    <xf numFmtId="49" fontId="0" fillId="0" borderId="10" xfId="42" applyNumberFormat="1" applyFont="1" applyFill="1" applyBorder="1" applyAlignment="1">
      <alignment horizontal="left" vertical="center" wrapText="1"/>
    </xf>
    <xf numFmtId="165" fontId="21" fillId="0" borderId="10" xfId="0" applyFont="1" applyFill="1" applyBorder="1" applyAlignment="1">
      <alignment horizontal="left" vertical="center" wrapText="1"/>
    </xf>
    <xf numFmtId="165" fontId="18" fillId="0" borderId="38" xfId="0" applyNumberFormat="1" applyFont="1" applyFill="1" applyBorder="1" applyAlignment="1">
      <alignment horizontal="center" vertical="center" wrapText="1"/>
    </xf>
    <xf numFmtId="9" fontId="18" fillId="0" borderId="38" xfId="66" quotePrefix="1" applyNumberFormat="1" applyFont="1" applyFill="1" applyBorder="1" applyAlignment="1">
      <alignment horizontal="center" vertical="center" wrapText="1"/>
    </xf>
    <xf numFmtId="14" fontId="18" fillId="0" borderId="10" xfId="42" applyNumberFormat="1" applyFont="1" applyFill="1" applyBorder="1" applyAlignment="1">
      <alignment vertical="center" wrapText="1"/>
    </xf>
    <xf numFmtId="1" fontId="18" fillId="0" borderId="52" xfId="42" applyNumberFormat="1" applyFont="1" applyFill="1" applyBorder="1" applyAlignment="1">
      <alignment horizontal="center" vertical="center" wrapText="1"/>
    </xf>
    <xf numFmtId="49" fontId="18" fillId="0" borderId="38" xfId="42" applyNumberFormat="1" applyFont="1" applyFill="1" applyBorder="1" applyAlignment="1">
      <alignment horizontal="left" vertical="center" wrapText="1"/>
    </xf>
    <xf numFmtId="49" fontId="0" fillId="0" borderId="38" xfId="0" applyNumberFormat="1" applyFont="1" applyFill="1" applyBorder="1" applyAlignment="1">
      <alignment horizontal="left" vertical="center" wrapText="1"/>
    </xf>
    <xf numFmtId="167" fontId="18" fillId="0" borderId="38" xfId="0" applyNumberFormat="1" applyFont="1" applyFill="1" applyBorder="1" applyAlignment="1">
      <alignment horizontal="center" vertical="center" wrapText="1"/>
    </xf>
    <xf numFmtId="3" fontId="18" fillId="0" borderId="38" xfId="0" applyNumberFormat="1" applyFont="1" applyFill="1" applyBorder="1" applyAlignment="1">
      <alignment horizontal="center" vertical="center" wrapText="1"/>
    </xf>
    <xf numFmtId="9" fontId="18" fillId="0" borderId="38" xfId="0" applyNumberFormat="1" applyFont="1" applyFill="1" applyBorder="1" applyAlignment="1">
      <alignment horizontal="center" vertical="center" wrapText="1"/>
    </xf>
    <xf numFmtId="49" fontId="18" fillId="0" borderId="51" xfId="42" applyNumberFormat="1" applyFont="1" applyFill="1" applyBorder="1" applyAlignment="1">
      <alignment horizontal="left" vertical="center" wrapText="1"/>
    </xf>
    <xf numFmtId="49" fontId="0" fillId="0" borderId="51" xfId="0" applyNumberFormat="1" applyFont="1" applyFill="1" applyBorder="1" applyAlignment="1">
      <alignment horizontal="left" vertical="center" wrapText="1"/>
    </xf>
    <xf numFmtId="165" fontId="0" fillId="0" borderId="17" xfId="0" applyFont="1" applyFill="1" applyBorder="1" applyAlignment="1">
      <alignment horizontal="left" vertical="center" wrapText="1"/>
    </xf>
    <xf numFmtId="164" fontId="18" fillId="0" borderId="17" xfId="63" applyNumberFormat="1" applyFont="1" applyFill="1" applyBorder="1" applyAlignment="1">
      <alignment horizontal="left" vertical="center" wrapText="1"/>
    </xf>
    <xf numFmtId="167" fontId="18" fillId="0" borderId="17" xfId="0" applyNumberFormat="1" applyFont="1" applyFill="1" applyBorder="1" applyAlignment="1">
      <alignment horizontal="center" vertical="center" wrapText="1"/>
    </xf>
    <xf numFmtId="9" fontId="18" fillId="0" borderId="17" xfId="0" applyNumberFormat="1" applyFont="1" applyFill="1" applyBorder="1" applyAlignment="1">
      <alignment horizontal="center" vertical="center" wrapText="1"/>
    </xf>
    <xf numFmtId="49" fontId="0" fillId="0" borderId="17" xfId="0" applyNumberFormat="1" applyFont="1" applyFill="1" applyBorder="1" applyAlignment="1">
      <alignment vertical="center"/>
    </xf>
    <xf numFmtId="3" fontId="18" fillId="0" borderId="57" xfId="0" applyNumberFormat="1" applyFont="1" applyFill="1" applyBorder="1" applyAlignment="1">
      <alignment horizontal="left" vertical="center" wrapText="1"/>
    </xf>
    <xf numFmtId="164" fontId="18" fillId="0" borderId="10" xfId="63" applyNumberFormat="1" applyFont="1" applyFill="1" applyBorder="1" applyAlignment="1">
      <alignment horizontal="left" vertical="center" wrapText="1"/>
    </xf>
    <xf numFmtId="167" fontId="18" fillId="0" borderId="10" xfId="0" applyNumberFormat="1" applyFont="1" applyFill="1" applyBorder="1" applyAlignment="1">
      <alignment horizontal="center" vertical="center" wrapText="1"/>
    </xf>
    <xf numFmtId="9" fontId="18" fillId="0" borderId="10" xfId="0" applyNumberFormat="1" applyFont="1" applyFill="1" applyBorder="1" applyAlignment="1">
      <alignment horizontal="center" vertical="center" wrapText="1"/>
    </xf>
    <xf numFmtId="3" fontId="18" fillId="0" borderId="14" xfId="0" applyNumberFormat="1" applyFont="1" applyFill="1" applyBorder="1" applyAlignment="1">
      <alignment horizontal="left" vertical="center" wrapText="1"/>
    </xf>
    <xf numFmtId="3" fontId="0" fillId="0" borderId="22" xfId="0" applyNumberFormat="1" applyFont="1" applyFill="1" applyBorder="1" applyAlignment="1">
      <alignment horizontal="center" vertical="center" wrapText="1"/>
    </xf>
    <xf numFmtId="164" fontId="18" fillId="0" borderId="22" xfId="63" applyNumberFormat="1" applyFont="1" applyFill="1" applyBorder="1" applyAlignment="1">
      <alignment horizontal="left" vertical="center" wrapText="1"/>
    </xf>
    <xf numFmtId="167" fontId="18" fillId="0" borderId="22" xfId="0" applyNumberFormat="1" applyFont="1" applyFill="1" applyBorder="1" applyAlignment="1">
      <alignment horizontal="center" vertical="center" wrapText="1"/>
    </xf>
    <xf numFmtId="9" fontId="18" fillId="0" borderId="22" xfId="0" applyNumberFormat="1" applyFont="1" applyFill="1" applyBorder="1" applyAlignment="1">
      <alignment horizontal="center" vertical="center" wrapText="1"/>
    </xf>
    <xf numFmtId="3" fontId="18" fillId="0" borderId="15" xfId="0" applyNumberFormat="1" applyFont="1" applyFill="1" applyBorder="1" applyAlignment="1">
      <alignment horizontal="left" vertical="center" wrapText="1"/>
    </xf>
    <xf numFmtId="165" fontId="0" fillId="0" borderId="41" xfId="0" applyFont="1" applyFill="1" applyBorder="1" applyAlignment="1">
      <alignment horizontal="left" vertical="center" wrapText="1"/>
    </xf>
    <xf numFmtId="167" fontId="18" fillId="0" borderId="41" xfId="42" applyNumberFormat="1" applyFont="1" applyFill="1" applyBorder="1" applyAlignment="1">
      <alignment horizontal="center" vertical="center" wrapText="1"/>
    </xf>
    <xf numFmtId="164" fontId="18" fillId="0" borderId="41" xfId="63" applyNumberFormat="1" applyFont="1" applyFill="1" applyBorder="1" applyAlignment="1">
      <alignment horizontal="left" vertical="center" wrapText="1"/>
    </xf>
    <xf numFmtId="9" fontId="18" fillId="0" borderId="41" xfId="0" applyNumberFormat="1" applyFont="1" applyFill="1" applyBorder="1" applyAlignment="1">
      <alignment horizontal="center" vertical="center" wrapText="1"/>
    </xf>
    <xf numFmtId="49" fontId="0" fillId="0" borderId="41" xfId="0" applyNumberFormat="1" applyFont="1" applyFill="1" applyBorder="1" applyAlignment="1">
      <alignment vertical="center"/>
    </xf>
    <xf numFmtId="3" fontId="18" fillId="0" borderId="59" xfId="0" applyNumberFormat="1" applyFont="1" applyFill="1" applyBorder="1" applyAlignment="1">
      <alignment horizontal="left" vertical="center" wrapText="1"/>
    </xf>
    <xf numFmtId="49" fontId="0" fillId="0" borderId="10" xfId="0" applyNumberFormat="1" applyFont="1" applyFill="1" applyBorder="1" applyAlignment="1">
      <alignment vertical="center"/>
    </xf>
    <xf numFmtId="49" fontId="18" fillId="0" borderId="22" xfId="42" applyNumberFormat="1" applyFont="1" applyFill="1" applyBorder="1" applyAlignment="1">
      <alignment horizontal="left" vertical="center" wrapText="1"/>
    </xf>
    <xf numFmtId="49" fontId="0" fillId="0" borderId="22" xfId="0" applyNumberFormat="1" applyFont="1" applyFill="1" applyBorder="1" applyAlignment="1">
      <alignment vertical="center"/>
    </xf>
    <xf numFmtId="165" fontId="0" fillId="0" borderId="10" xfId="0" applyFont="1" applyFill="1" applyBorder="1" applyAlignment="1">
      <alignment vertical="center"/>
    </xf>
    <xf numFmtId="167" fontId="18" fillId="0" borderId="22" xfId="0" quotePrefix="1" applyNumberFormat="1" applyFont="1" applyFill="1" applyBorder="1" applyAlignment="1">
      <alignment horizontal="center" vertical="center" wrapText="1"/>
    </xf>
    <xf numFmtId="165" fontId="0" fillId="0" borderId="20" xfId="0" applyFont="1" applyFill="1" applyBorder="1" applyAlignment="1">
      <alignment vertical="center"/>
    </xf>
    <xf numFmtId="165" fontId="0" fillId="0" borderId="20" xfId="0" applyFont="1" applyFill="1" applyBorder="1" applyAlignment="1">
      <alignment vertical="center" wrapText="1"/>
    </xf>
    <xf numFmtId="165" fontId="18" fillId="0" borderId="50" xfId="42" applyFont="1" applyFill="1" applyBorder="1" applyAlignment="1">
      <alignment horizontal="left" vertical="center" wrapText="1"/>
    </xf>
    <xf numFmtId="165" fontId="0" fillId="0" borderId="50" xfId="0" applyFont="1" applyFill="1" applyBorder="1" applyAlignment="1">
      <alignment horizontal="left" vertical="center" wrapText="1"/>
    </xf>
    <xf numFmtId="164" fontId="18" fillId="0" borderId="38" xfId="63" applyNumberFormat="1" applyFont="1" applyFill="1" applyBorder="1" applyAlignment="1">
      <alignment horizontal="left" vertical="center"/>
    </xf>
    <xf numFmtId="3" fontId="18" fillId="0" borderId="55" xfId="42" applyNumberFormat="1" applyFont="1" applyFill="1" applyBorder="1" applyAlignment="1">
      <alignment horizontal="left" vertical="center" wrapText="1"/>
    </xf>
    <xf numFmtId="3" fontId="18" fillId="0" borderId="56" xfId="42" applyNumberFormat="1" applyFont="1" applyFill="1" applyBorder="1" applyAlignment="1">
      <alignment horizontal="left" vertical="center" wrapText="1"/>
    </xf>
    <xf numFmtId="15" fontId="21" fillId="0" borderId="38" xfId="69" applyNumberFormat="1" applyFont="1" applyFill="1" applyBorder="1" applyAlignment="1">
      <alignment horizontal="center" vertical="center" wrapText="1"/>
    </xf>
    <xf numFmtId="165" fontId="18" fillId="0" borderId="38" xfId="0" applyFont="1" applyFill="1" applyBorder="1" applyAlignment="1">
      <alignment horizontal="left" vertical="center" wrapText="1"/>
    </xf>
    <xf numFmtId="15" fontId="21" fillId="0" borderId="41" xfId="69" applyNumberFormat="1" applyFont="1" applyFill="1" applyBorder="1" applyAlignment="1">
      <alignment horizontal="center" vertical="center" wrapText="1"/>
    </xf>
    <xf numFmtId="165" fontId="18" fillId="0" borderId="41" xfId="0" applyFont="1" applyFill="1" applyBorder="1" applyAlignment="1">
      <alignment horizontal="left" vertical="center" wrapText="1"/>
    </xf>
    <xf numFmtId="164" fontId="18" fillId="0" borderId="41" xfId="63" applyNumberFormat="1" applyFont="1" applyFill="1" applyBorder="1" applyAlignment="1">
      <alignment horizontal="left" vertical="center"/>
    </xf>
    <xf numFmtId="3" fontId="18" fillId="0" borderId="64" xfId="42" applyNumberFormat="1" applyFont="1" applyFill="1" applyBorder="1" applyAlignment="1">
      <alignment horizontal="left" vertical="center" wrapText="1"/>
    </xf>
    <xf numFmtId="15" fontId="21" fillId="0" borderId="10" xfId="69" applyNumberFormat="1" applyFont="1" applyFill="1" applyBorder="1" applyAlignment="1">
      <alignment horizontal="center" vertical="center" wrapText="1"/>
    </xf>
    <xf numFmtId="165" fontId="18" fillId="0" borderId="10" xfId="0" applyFont="1" applyFill="1" applyBorder="1" applyAlignment="1">
      <alignment horizontal="left" vertical="center" wrapText="1"/>
    </xf>
    <xf numFmtId="164" fontId="18" fillId="0" borderId="10" xfId="63" applyNumberFormat="1" applyFont="1" applyFill="1" applyBorder="1" applyAlignment="1">
      <alignment horizontal="left" vertical="center"/>
    </xf>
    <xf numFmtId="3" fontId="18" fillId="0" borderId="65" xfId="42" applyNumberFormat="1" applyFont="1" applyFill="1" applyBorder="1" applyAlignment="1">
      <alignment horizontal="left" vertical="center" wrapText="1"/>
    </xf>
    <xf numFmtId="15" fontId="21" fillId="0" borderId="22" xfId="69" applyNumberFormat="1" applyFont="1" applyFill="1" applyBorder="1" applyAlignment="1">
      <alignment horizontal="center" vertical="center" wrapText="1"/>
    </xf>
    <xf numFmtId="165" fontId="18" fillId="0" borderId="22" xfId="0" applyFont="1" applyFill="1" applyBorder="1" applyAlignment="1">
      <alignment horizontal="left" vertical="center" wrapText="1"/>
    </xf>
    <xf numFmtId="165" fontId="18" fillId="0" borderId="10" xfId="0" applyFont="1" applyFill="1" applyBorder="1" applyAlignment="1">
      <alignment horizontal="left" vertical="center"/>
    </xf>
    <xf numFmtId="164" fontId="18" fillId="0" borderId="67" xfId="63" applyNumberFormat="1" applyFont="1" applyFill="1" applyBorder="1" applyAlignment="1">
      <alignment horizontal="left" vertical="center"/>
    </xf>
    <xf numFmtId="15" fontId="21" fillId="0" borderId="67" xfId="69" applyNumberFormat="1" applyFont="1" applyFill="1" applyBorder="1" applyAlignment="1">
      <alignment horizontal="center" vertical="center" wrapText="1"/>
    </xf>
    <xf numFmtId="3" fontId="18" fillId="0" borderId="68" xfId="42" applyNumberFormat="1" applyFont="1" applyFill="1" applyBorder="1" applyAlignment="1">
      <alignment horizontal="left" vertical="center" wrapText="1"/>
    </xf>
    <xf numFmtId="164" fontId="18" fillId="0" borderId="22" xfId="63" applyNumberFormat="1" applyFont="1" applyFill="1" applyBorder="1" applyAlignment="1">
      <alignment horizontal="left" vertical="center"/>
    </xf>
    <xf numFmtId="165" fontId="0" fillId="0" borderId="67" xfId="0" applyFont="1" applyFill="1" applyBorder="1" applyAlignment="1">
      <alignment vertical="center"/>
    </xf>
    <xf numFmtId="49" fontId="18" fillId="0" borderId="44" xfId="42" applyNumberFormat="1" applyFont="1" applyFill="1" applyBorder="1" applyAlignment="1">
      <alignment horizontal="left" vertical="center" wrapText="1"/>
    </xf>
    <xf numFmtId="15" fontId="21" fillId="0" borderId="17" xfId="69" applyNumberFormat="1" applyFont="1" applyFill="1" applyBorder="1" applyAlignment="1">
      <alignment horizontal="center" vertical="center" wrapText="1"/>
    </xf>
    <xf numFmtId="165" fontId="0" fillId="0" borderId="17" xfId="0" applyFont="1" applyFill="1" applyBorder="1" applyAlignment="1">
      <alignment vertical="center"/>
    </xf>
    <xf numFmtId="164" fontId="18" fillId="0" borderId="17" xfId="63" applyNumberFormat="1" applyFont="1" applyFill="1" applyBorder="1" applyAlignment="1">
      <alignment horizontal="left" vertical="center"/>
    </xf>
    <xf numFmtId="49" fontId="18" fillId="0" borderId="17" xfId="42" applyNumberFormat="1" applyFont="1" applyFill="1" applyBorder="1" applyAlignment="1">
      <alignment horizontal="left" vertical="center" wrapText="1"/>
    </xf>
    <xf numFmtId="3" fontId="18" fillId="0" borderId="45" xfId="42" applyNumberFormat="1" applyFont="1" applyFill="1" applyBorder="1" applyAlignment="1">
      <alignment horizontal="left" vertical="center" wrapText="1"/>
    </xf>
    <xf numFmtId="49" fontId="18" fillId="0" borderId="41" xfId="42" applyNumberFormat="1" applyFont="1" applyFill="1" applyBorder="1" applyAlignment="1">
      <alignment horizontal="left" vertical="center" wrapText="1"/>
    </xf>
    <xf numFmtId="167" fontId="18" fillId="0" borderId="41" xfId="0" quotePrefix="1" applyNumberFormat="1" applyFont="1" applyFill="1" applyBorder="1" applyAlignment="1">
      <alignment horizontal="center" vertical="center" wrapText="1"/>
    </xf>
    <xf numFmtId="165" fontId="18" fillId="0" borderId="67" xfId="42" applyFont="1" applyFill="1" applyBorder="1" applyAlignment="1">
      <alignment horizontal="left" vertical="center" wrapText="1"/>
    </xf>
    <xf numFmtId="165" fontId="18" fillId="0" borderId="67" xfId="0" quotePrefix="1" applyNumberFormat="1" applyFont="1" applyFill="1" applyBorder="1" applyAlignment="1">
      <alignment horizontal="center" vertical="center" wrapText="1"/>
    </xf>
    <xf numFmtId="49" fontId="18" fillId="0" borderId="67" xfId="42" applyNumberFormat="1" applyFont="1" applyFill="1" applyBorder="1" applyAlignment="1">
      <alignment horizontal="left" vertical="center" wrapText="1"/>
    </xf>
    <xf numFmtId="167" fontId="18" fillId="0" borderId="67" xfId="0" quotePrefix="1" applyNumberFormat="1" applyFont="1" applyFill="1" applyBorder="1" applyAlignment="1">
      <alignment horizontal="center" vertical="center" wrapText="1"/>
    </xf>
    <xf numFmtId="165" fontId="18" fillId="0" borderId="44" xfId="42" applyFont="1" applyFill="1" applyBorder="1" applyAlignment="1">
      <alignment horizontal="left" vertical="center" wrapText="1"/>
    </xf>
    <xf numFmtId="167" fontId="18" fillId="0" borderId="44" xfId="0" quotePrefix="1" applyNumberFormat="1" applyFont="1" applyFill="1" applyBorder="1" applyAlignment="1">
      <alignment horizontal="center" vertical="center" wrapText="1"/>
    </xf>
    <xf numFmtId="1" fontId="18" fillId="0" borderId="49" xfId="42" applyNumberFormat="1" applyFont="1" applyFill="1" applyBorder="1" applyAlignment="1">
      <alignment horizontal="center" vertical="center" wrapText="1"/>
    </xf>
    <xf numFmtId="1" fontId="18" fillId="0" borderId="43" xfId="42" applyNumberFormat="1" applyFont="1" applyFill="1" applyBorder="1" applyAlignment="1">
      <alignment horizontal="center" vertical="center" wrapText="1"/>
    </xf>
    <xf numFmtId="1" fontId="18" fillId="0" borderId="60" xfId="42" applyNumberFormat="1" applyFont="1" applyFill="1" applyBorder="1" applyAlignment="1">
      <alignment horizontal="center" vertical="center" wrapText="1"/>
    </xf>
    <xf numFmtId="1" fontId="18" fillId="0" borderId="21" xfId="42" applyNumberFormat="1" applyFont="1" applyFill="1" applyBorder="1" applyAlignment="1">
      <alignment horizontal="center" vertical="center" wrapText="1"/>
    </xf>
    <xf numFmtId="164" fontId="0" fillId="0" borderId="67" xfId="65" applyNumberFormat="1" applyFont="1" applyFill="1" applyBorder="1" applyAlignment="1">
      <alignment horizontal="left" vertical="center"/>
    </xf>
    <xf numFmtId="14" fontId="18" fillId="0" borderId="10" xfId="42" applyNumberFormat="1" applyFont="1" applyFill="1" applyBorder="1" applyAlignment="1">
      <alignment horizontal="center" vertical="center" wrapText="1"/>
    </xf>
    <xf numFmtId="165" fontId="18" fillId="0" borderId="22" xfId="42" applyFont="1" applyFill="1" applyBorder="1" applyAlignment="1">
      <alignment horizontal="left" vertical="center" wrapText="1"/>
    </xf>
    <xf numFmtId="49" fontId="18" fillId="0" borderId="22" xfId="0" quotePrefix="1" applyNumberFormat="1" applyFont="1" applyFill="1" applyBorder="1" applyAlignment="1">
      <alignment horizontal="left" vertical="center" wrapText="1"/>
    </xf>
    <xf numFmtId="3" fontId="18" fillId="0" borderId="22" xfId="42" applyNumberFormat="1" applyFont="1" applyFill="1" applyBorder="1" applyAlignment="1">
      <alignment horizontal="left" vertical="center" wrapText="1"/>
    </xf>
    <xf numFmtId="49" fontId="18" fillId="0" borderId="67" xfId="0" quotePrefix="1" applyNumberFormat="1" applyFont="1" applyFill="1" applyBorder="1" applyAlignment="1">
      <alignment horizontal="left" vertical="center" wrapText="1"/>
    </xf>
    <xf numFmtId="3" fontId="18" fillId="0" borderId="67" xfId="42" applyNumberFormat="1" applyFont="1" applyFill="1" applyBorder="1" applyAlignment="1">
      <alignment horizontal="left" vertical="center" wrapText="1"/>
    </xf>
    <xf numFmtId="49" fontId="18" fillId="0" borderId="41" xfId="0" quotePrefix="1" applyNumberFormat="1" applyFont="1" applyFill="1" applyBorder="1" applyAlignment="1">
      <alignment horizontal="left" vertical="center" wrapText="1"/>
    </xf>
    <xf numFmtId="3" fontId="18" fillId="0" borderId="41" xfId="42" applyNumberFormat="1" applyFont="1" applyFill="1" applyBorder="1" applyAlignment="1">
      <alignment horizontal="left" vertical="center" wrapText="1"/>
    </xf>
    <xf numFmtId="0" fontId="0" fillId="0" borderId="10" xfId="0" applyNumberFormat="1" applyFont="1" applyFill="1" applyBorder="1" applyAlignment="1">
      <alignment horizontal="center" vertical="center"/>
    </xf>
    <xf numFmtId="165" fontId="21" fillId="0" borderId="10" xfId="67" applyNumberFormat="1" applyFont="1" applyFill="1" applyBorder="1" applyAlignment="1">
      <alignment horizontal="left" vertical="center" wrapText="1"/>
    </xf>
    <xf numFmtId="165" fontId="0" fillId="0" borderId="10" xfId="0" applyFont="1" applyFill="1" applyBorder="1" applyAlignment="1">
      <alignment horizontal="left" vertical="center"/>
    </xf>
    <xf numFmtId="0" fontId="21" fillId="0" borderId="10" xfId="67" applyNumberFormat="1" applyFont="1" applyFill="1" applyBorder="1" applyAlignment="1">
      <alignment horizontal="left" vertical="center" wrapText="1"/>
    </xf>
    <xf numFmtId="9" fontId="18" fillId="0" borderId="41" xfId="0" quotePrefix="1" applyNumberFormat="1" applyFont="1" applyFill="1" applyBorder="1" applyAlignment="1">
      <alignment horizontal="center" vertical="center" wrapText="1"/>
    </xf>
    <xf numFmtId="9" fontId="18" fillId="0" borderId="67" xfId="66" quotePrefix="1" applyFont="1" applyFill="1" applyBorder="1" applyAlignment="1">
      <alignment horizontal="center" vertical="center" wrapText="1"/>
    </xf>
    <xf numFmtId="164" fontId="18" fillId="0" borderId="67" xfId="0" applyNumberFormat="1" applyFont="1" applyFill="1" applyBorder="1" applyAlignment="1">
      <alignment horizontal="center" vertical="center" wrapText="1"/>
    </xf>
    <xf numFmtId="15" fontId="18" fillId="0" borderId="67" xfId="0" applyNumberFormat="1" applyFont="1" applyFill="1" applyBorder="1" applyAlignment="1">
      <alignment horizontal="center" vertical="center"/>
    </xf>
    <xf numFmtId="9" fontId="18" fillId="0" borderId="67" xfId="0" applyNumberFormat="1" applyFont="1" applyFill="1" applyBorder="1" applyAlignment="1">
      <alignment horizontal="center" vertical="center"/>
    </xf>
    <xf numFmtId="164" fontId="18" fillId="0" borderId="17" xfId="0" applyNumberFormat="1" applyFont="1" applyFill="1" applyBorder="1" applyAlignment="1">
      <alignment horizontal="center" vertical="center" wrapText="1"/>
    </xf>
    <xf numFmtId="15" fontId="18" fillId="0" borderId="17" xfId="0" applyNumberFormat="1" applyFont="1" applyFill="1" applyBorder="1" applyAlignment="1">
      <alignment horizontal="center" vertical="center"/>
    </xf>
    <xf numFmtId="9" fontId="18" fillId="0" borderId="17" xfId="0" applyNumberFormat="1" applyFont="1" applyFill="1" applyBorder="1" applyAlignment="1">
      <alignment horizontal="center" vertical="center"/>
    </xf>
    <xf numFmtId="15" fontId="18" fillId="0" borderId="10" xfId="0" applyNumberFormat="1" applyFont="1" applyFill="1" applyBorder="1" applyAlignment="1">
      <alignment horizontal="center" vertical="center"/>
    </xf>
    <xf numFmtId="9" fontId="18" fillId="0" borderId="10" xfId="0" applyNumberFormat="1" applyFont="1" applyFill="1" applyBorder="1" applyAlignment="1">
      <alignment horizontal="center" vertical="center"/>
    </xf>
    <xf numFmtId="3" fontId="18" fillId="0" borderId="17" xfId="42" applyNumberFormat="1" applyFont="1" applyFill="1" applyBorder="1" applyAlignment="1">
      <alignment horizontal="left" vertical="center" wrapText="1"/>
    </xf>
    <xf numFmtId="15" fontId="18" fillId="0" borderId="22" xfId="0" applyNumberFormat="1" applyFont="1" applyFill="1" applyBorder="1" applyAlignment="1">
      <alignment horizontal="center" vertical="center"/>
    </xf>
    <xf numFmtId="9" fontId="18" fillId="0" borderId="22" xfId="0" applyNumberFormat="1" applyFont="1" applyFill="1" applyBorder="1" applyAlignment="1">
      <alignment horizontal="center" vertical="center"/>
    </xf>
    <xf numFmtId="3" fontId="18" fillId="0" borderId="44" xfId="42" applyNumberFormat="1" applyFont="1" applyFill="1" applyBorder="1" applyAlignment="1">
      <alignment horizontal="left" vertical="center" wrapText="1"/>
    </xf>
    <xf numFmtId="15" fontId="18" fillId="0" borderId="41" xfId="0" applyNumberFormat="1" applyFont="1" applyFill="1" applyBorder="1" applyAlignment="1">
      <alignment horizontal="center" vertical="center"/>
    </xf>
    <xf numFmtId="9" fontId="18" fillId="0" borderId="41" xfId="0" applyNumberFormat="1" applyFont="1" applyFill="1" applyBorder="1" applyAlignment="1">
      <alignment horizontal="center" vertical="center"/>
    </xf>
    <xf numFmtId="165" fontId="18" fillId="0" borderId="67" xfId="0" applyFont="1" applyFill="1" applyBorder="1" applyAlignment="1">
      <alignment horizontal="left" vertical="center" wrapText="1"/>
    </xf>
    <xf numFmtId="1" fontId="18" fillId="0" borderId="10" xfId="0" applyNumberFormat="1" applyFont="1" applyFill="1" applyBorder="1" applyAlignment="1">
      <alignment horizontal="center" vertical="center"/>
    </xf>
    <xf numFmtId="0" fontId="18" fillId="0" borderId="22" xfId="0" applyNumberFormat="1" applyFont="1" applyFill="1" applyBorder="1" applyAlignment="1">
      <alignment horizontal="left" vertical="center" wrapText="1"/>
    </xf>
    <xf numFmtId="167" fontId="18" fillId="0" borderId="22" xfId="0" applyNumberFormat="1" applyFont="1" applyFill="1" applyBorder="1" applyAlignment="1">
      <alignment horizontal="center" vertical="center"/>
    </xf>
    <xf numFmtId="49" fontId="18" fillId="0" borderId="22" xfId="42" applyNumberFormat="1" applyFont="1" applyFill="1" applyBorder="1" applyAlignment="1">
      <alignment horizontal="center" vertical="center" wrapText="1"/>
    </xf>
    <xf numFmtId="0" fontId="18" fillId="0" borderId="67" xfId="0" applyNumberFormat="1" applyFont="1" applyFill="1" applyBorder="1" applyAlignment="1">
      <alignment horizontal="left" vertical="center" wrapText="1"/>
    </xf>
    <xf numFmtId="167" fontId="18" fillId="0" borderId="67" xfId="0" applyNumberFormat="1" applyFont="1" applyFill="1" applyBorder="1" applyAlignment="1">
      <alignment horizontal="center" vertical="center"/>
    </xf>
    <xf numFmtId="49" fontId="0" fillId="0" borderId="67" xfId="0" applyNumberFormat="1" applyFont="1" applyFill="1" applyBorder="1" applyAlignment="1">
      <alignment horizontal="left" vertical="center"/>
    </xf>
    <xf numFmtId="49" fontId="0" fillId="0" borderId="67" xfId="0" applyNumberFormat="1" applyFont="1" applyFill="1" applyBorder="1" applyAlignment="1">
      <alignment horizontal="center" vertical="center"/>
    </xf>
    <xf numFmtId="165" fontId="0" fillId="0" borderId="67" xfId="0" applyFont="1" applyFill="1" applyBorder="1" applyAlignment="1">
      <alignment horizontal="center" vertical="center"/>
    </xf>
    <xf numFmtId="0" fontId="18" fillId="0" borderId="44" xfId="0" applyNumberFormat="1" applyFont="1" applyFill="1" applyBorder="1" applyAlignment="1">
      <alignment horizontal="left" vertical="center" wrapText="1"/>
    </xf>
    <xf numFmtId="167" fontId="18" fillId="0" borderId="44" xfId="0" applyNumberFormat="1" applyFont="1" applyFill="1" applyBorder="1" applyAlignment="1">
      <alignment horizontal="center" vertical="center"/>
    </xf>
    <xf numFmtId="9" fontId="18" fillId="0" borderId="44" xfId="0" applyNumberFormat="1" applyFont="1" applyFill="1" applyBorder="1" applyAlignment="1">
      <alignment horizontal="center" vertical="center"/>
    </xf>
    <xf numFmtId="167" fontId="18" fillId="0" borderId="17" xfId="0" applyNumberFormat="1" applyFont="1" applyFill="1" applyBorder="1" applyAlignment="1">
      <alignment horizontal="center" vertical="center"/>
    </xf>
    <xf numFmtId="0" fontId="18" fillId="0" borderId="17" xfId="0" applyNumberFormat="1" applyFont="1" applyFill="1" applyBorder="1" applyAlignment="1">
      <alignment horizontal="left" vertical="center" wrapText="1"/>
    </xf>
    <xf numFmtId="165" fontId="0" fillId="0" borderId="17" xfId="0" applyFont="1" applyFill="1" applyBorder="1" applyAlignment="1">
      <alignment horizontal="center" vertical="center"/>
    </xf>
    <xf numFmtId="49" fontId="0" fillId="0" borderId="17" xfId="0" applyNumberFormat="1" applyFont="1" applyFill="1" applyBorder="1" applyAlignment="1">
      <alignment horizontal="center" vertical="center"/>
    </xf>
    <xf numFmtId="165" fontId="0" fillId="0" borderId="22" xfId="0" applyFont="1" applyFill="1" applyBorder="1" applyAlignment="1">
      <alignment horizontal="center" vertical="center"/>
    </xf>
    <xf numFmtId="49" fontId="0" fillId="0" borderId="22" xfId="0" applyNumberFormat="1" applyFont="1" applyFill="1" applyBorder="1" applyAlignment="1">
      <alignment horizontal="center" vertical="center"/>
    </xf>
    <xf numFmtId="0" fontId="0" fillId="0" borderId="16" xfId="72" applyFont="1" applyFill="1" applyBorder="1" applyAlignment="1">
      <alignment horizontal="left" vertical="center" wrapText="1"/>
    </xf>
    <xf numFmtId="15" fontId="21" fillId="0" borderId="44" xfId="69" applyNumberFormat="1" applyFont="1" applyFill="1" applyBorder="1" applyAlignment="1">
      <alignment horizontal="center" vertical="center" wrapText="1"/>
    </xf>
    <xf numFmtId="9" fontId="21" fillId="0" borderId="44" xfId="69" applyNumberFormat="1" applyFont="1" applyFill="1" applyBorder="1" applyAlignment="1">
      <alignment horizontal="center" vertical="center" wrapText="1"/>
    </xf>
    <xf numFmtId="170" fontId="18" fillId="0" borderId="18" xfId="72" applyNumberFormat="1" applyFont="1" applyFill="1" applyBorder="1" applyAlignment="1">
      <alignment horizontal="left" vertical="center" wrapText="1"/>
    </xf>
    <xf numFmtId="165" fontId="18" fillId="0" borderId="61" xfId="42" applyFont="1" applyFill="1" applyBorder="1" applyAlignment="1">
      <alignment horizontal="left" vertical="center" wrapText="1"/>
    </xf>
    <xf numFmtId="165" fontId="18" fillId="0" borderId="20" xfId="42" applyFont="1" applyFill="1" applyBorder="1" applyAlignment="1">
      <alignment horizontal="left" vertical="center" wrapText="1"/>
    </xf>
    <xf numFmtId="14" fontId="18" fillId="0" borderId="22" xfId="42" applyNumberFormat="1" applyFont="1" applyFill="1" applyBorder="1" applyAlignment="1">
      <alignment horizontal="center" vertical="center" wrapText="1"/>
    </xf>
    <xf numFmtId="49" fontId="18" fillId="0" borderId="45" xfId="42" applyNumberFormat="1" applyFont="1" applyFill="1" applyBorder="1" applyAlignment="1">
      <alignment horizontal="left" vertical="center" wrapText="1"/>
    </xf>
    <xf numFmtId="49" fontId="0" fillId="0" borderId="43" xfId="0" applyNumberFormat="1" applyFont="1" applyFill="1" applyBorder="1" applyAlignment="1">
      <alignment horizontal="center" vertical="center" wrapText="1"/>
    </xf>
    <xf numFmtId="49" fontId="0" fillId="0" borderId="44" xfId="0" applyNumberFormat="1" applyFont="1" applyFill="1" applyBorder="1" applyAlignment="1">
      <alignment horizontal="left" vertical="center" wrapText="1"/>
    </xf>
    <xf numFmtId="49" fontId="18" fillId="0" borderId="49" xfId="42" applyNumberFormat="1" applyFont="1" applyFill="1" applyBorder="1" applyAlignment="1">
      <alignment horizontal="center" vertical="center" wrapText="1"/>
    </xf>
    <xf numFmtId="49" fontId="18" fillId="0" borderId="50" xfId="42" applyNumberFormat="1" applyFont="1" applyFill="1" applyBorder="1" applyAlignment="1">
      <alignment horizontal="left" vertical="center" wrapText="1"/>
    </xf>
    <xf numFmtId="49" fontId="0" fillId="0" borderId="50" xfId="0" applyNumberFormat="1" applyFont="1" applyFill="1" applyBorder="1" applyAlignment="1">
      <alignment horizontal="left" vertical="center" wrapText="1"/>
    </xf>
    <xf numFmtId="9" fontId="0" fillId="0" borderId="44" xfId="68" applyNumberFormat="1" applyFont="1" applyFill="1" applyBorder="1" applyAlignment="1">
      <alignment horizontal="center" vertical="center"/>
    </xf>
    <xf numFmtId="0" fontId="0" fillId="0" borderId="44" xfId="68" applyNumberFormat="1" applyFont="1" applyFill="1" applyBorder="1" applyAlignment="1">
      <alignment horizontal="center" vertical="center"/>
    </xf>
    <xf numFmtId="49" fontId="18" fillId="0" borderId="52" xfId="42" applyNumberFormat="1" applyFont="1" applyFill="1" applyBorder="1" applyAlignment="1">
      <alignment horizontal="center" vertical="center" wrapText="1"/>
    </xf>
    <xf numFmtId="9" fontId="0" fillId="0" borderId="38" xfId="68" applyNumberFormat="1" applyFont="1" applyFill="1" applyBorder="1" applyAlignment="1">
      <alignment horizontal="center" vertical="center"/>
    </xf>
    <xf numFmtId="0" fontId="0" fillId="0" borderId="38" xfId="68" applyNumberFormat="1" applyFont="1" applyFill="1" applyBorder="1" applyAlignment="1">
      <alignment horizontal="center" vertical="center"/>
    </xf>
    <xf numFmtId="49" fontId="18" fillId="0" borderId="24" xfId="42" applyNumberFormat="1" applyFont="1" applyFill="1" applyBorder="1" applyAlignment="1">
      <alignment horizontal="left" vertical="center" wrapText="1"/>
    </xf>
    <xf numFmtId="49" fontId="18" fillId="0" borderId="53" xfId="42" applyNumberFormat="1" applyFont="1" applyFill="1" applyBorder="1" applyAlignment="1">
      <alignment horizontal="left" vertical="center" wrapText="1"/>
    </xf>
    <xf numFmtId="9" fontId="0" fillId="0" borderId="22" xfId="68" applyNumberFormat="1" applyFont="1" applyFill="1" applyBorder="1" applyAlignment="1">
      <alignment horizontal="center" vertical="center"/>
    </xf>
    <xf numFmtId="0" fontId="0" fillId="0" borderId="22" xfId="68" applyNumberFormat="1" applyFont="1" applyFill="1" applyBorder="1" applyAlignment="1">
      <alignment horizontal="center" vertical="center"/>
    </xf>
    <xf numFmtId="49" fontId="18" fillId="0" borderId="13" xfId="42" applyNumberFormat="1" applyFont="1" applyFill="1" applyBorder="1" applyAlignment="1">
      <alignment horizontal="left" vertical="center" wrapText="1"/>
    </xf>
    <xf numFmtId="49" fontId="18" fillId="0" borderId="48" xfId="42" applyNumberFormat="1" applyFont="1" applyFill="1" applyBorder="1" applyAlignment="1">
      <alignment horizontal="center" vertical="center" wrapText="1"/>
    </xf>
    <xf numFmtId="49" fontId="0" fillId="0" borderId="41" xfId="0" applyNumberFormat="1" applyFont="1" applyFill="1" applyBorder="1" applyAlignment="1">
      <alignment horizontal="left" vertical="center" wrapText="1"/>
    </xf>
    <xf numFmtId="49" fontId="18" fillId="0" borderId="54" xfId="42" applyNumberFormat="1" applyFont="1" applyFill="1" applyBorder="1" applyAlignment="1">
      <alignment horizontal="center" vertical="center" wrapText="1"/>
    </xf>
    <xf numFmtId="49" fontId="18" fillId="0" borderId="43" xfId="42" applyNumberFormat="1" applyFont="1" applyFill="1" applyBorder="1" applyAlignment="1">
      <alignment horizontal="center" vertical="center" wrapText="1"/>
    </xf>
    <xf numFmtId="49" fontId="0" fillId="0" borderId="44" xfId="0" applyNumberFormat="1" applyFont="1" applyFill="1" applyBorder="1" applyAlignment="1">
      <alignment horizontal="center" vertical="center"/>
    </xf>
    <xf numFmtId="49" fontId="0" fillId="0" borderId="44" xfId="0" applyNumberFormat="1" applyFont="1" applyFill="1" applyBorder="1" applyAlignment="1">
      <alignment vertical="center"/>
    </xf>
    <xf numFmtId="49" fontId="0" fillId="0" borderId="38" xfId="0" applyNumberFormat="1" applyFont="1" applyFill="1" applyBorder="1" applyAlignment="1">
      <alignment horizontal="center" vertical="center"/>
    </xf>
    <xf numFmtId="49" fontId="0" fillId="0" borderId="38" xfId="0" applyNumberFormat="1" applyFont="1" applyFill="1" applyBorder="1" applyAlignment="1">
      <alignment vertical="center"/>
    </xf>
    <xf numFmtId="49" fontId="18" fillId="0" borderId="18" xfId="42" applyNumberFormat="1" applyFont="1" applyFill="1" applyBorder="1" applyAlignment="1">
      <alignment horizontal="left" vertical="center" wrapText="1"/>
    </xf>
    <xf numFmtId="49" fontId="18" fillId="0" borderId="55" xfId="42" applyNumberFormat="1" applyFont="1" applyFill="1" applyBorder="1" applyAlignment="1">
      <alignment horizontal="left" vertical="center" wrapText="1"/>
    </xf>
    <xf numFmtId="49" fontId="18" fillId="0" borderId="56" xfId="42" applyNumberFormat="1" applyFont="1" applyFill="1" applyBorder="1" applyAlignment="1">
      <alignment horizontal="left" vertical="center" wrapText="1"/>
    </xf>
    <xf numFmtId="171" fontId="0" fillId="0" borderId="22" xfId="65" applyNumberFormat="1" applyFont="1" applyFill="1" applyBorder="1" applyAlignment="1">
      <alignment horizontal="right" vertical="center"/>
    </xf>
    <xf numFmtId="49" fontId="0" fillId="0" borderId="67" xfId="0" applyNumberFormat="1" applyFont="1" applyFill="1" applyBorder="1" applyAlignment="1">
      <alignment horizontal="left" vertical="center" wrapText="1"/>
    </xf>
    <xf numFmtId="49" fontId="0" fillId="0" borderId="67" xfId="0" applyNumberFormat="1" applyFont="1" applyFill="1" applyBorder="1" applyAlignment="1">
      <alignment vertical="center"/>
    </xf>
    <xf numFmtId="165" fontId="0" fillId="0" borderId="67" xfId="0" applyFont="1" applyFill="1" applyBorder="1" applyAlignment="1">
      <alignment horizontal="left" vertical="center" wrapText="1"/>
    </xf>
    <xf numFmtId="165" fontId="18" fillId="0" borderId="51" xfId="42" applyFont="1" applyFill="1" applyBorder="1" applyAlignment="1">
      <alignment horizontal="left" vertical="center" wrapText="1"/>
    </xf>
    <xf numFmtId="165" fontId="0" fillId="0" borderId="51" xfId="0" applyFont="1" applyFill="1" applyBorder="1" applyAlignment="1">
      <alignment horizontal="left" vertical="center" wrapText="1"/>
    </xf>
    <xf numFmtId="165" fontId="0" fillId="0" borderId="22" xfId="0" applyFont="1" applyFill="1" applyBorder="1" applyAlignment="1">
      <alignment horizontal="left" vertical="center"/>
    </xf>
    <xf numFmtId="165" fontId="0" fillId="0" borderId="67" xfId="0" applyFont="1" applyFill="1" applyBorder="1" applyAlignment="1">
      <alignment horizontal="left" vertical="center"/>
    </xf>
    <xf numFmtId="165" fontId="0" fillId="0" borderId="0" xfId="0" applyFont="1" applyFill="1" applyAlignment="1">
      <alignment vertical="center"/>
    </xf>
    <xf numFmtId="165" fontId="0" fillId="0" borderId="17" xfId="0" applyFont="1" applyFill="1" applyBorder="1" applyAlignment="1">
      <alignment horizontal="left" vertical="center"/>
    </xf>
    <xf numFmtId="165" fontId="0" fillId="0" borderId="51" xfId="0" applyFont="1" applyFill="1" applyBorder="1" applyAlignment="1">
      <alignment horizontal="left" vertical="center"/>
    </xf>
    <xf numFmtId="165" fontId="0" fillId="0" borderId="11" xfId="0" applyFont="1" applyFill="1" applyBorder="1" applyAlignment="1">
      <alignment horizontal="left" vertical="center"/>
    </xf>
    <xf numFmtId="15" fontId="0" fillId="0" borderId="22" xfId="0" applyNumberFormat="1" applyFont="1" applyFill="1" applyBorder="1" applyAlignment="1">
      <alignment horizontal="center" vertical="center"/>
    </xf>
    <xf numFmtId="0" fontId="0" fillId="0" borderId="17" xfId="0" applyNumberFormat="1" applyFont="1" applyFill="1" applyBorder="1" applyAlignment="1">
      <alignment horizontal="center" vertical="center"/>
    </xf>
    <xf numFmtId="165" fontId="0" fillId="0" borderId="41" xfId="0" applyFont="1" applyFill="1" applyBorder="1" applyAlignment="1">
      <alignment horizontal="left" vertical="center"/>
    </xf>
    <xf numFmtId="14" fontId="18" fillId="0" borderId="69" xfId="42" applyNumberFormat="1" applyFont="1" applyFill="1" applyBorder="1" applyAlignment="1">
      <alignment horizontal="center" vertical="center" wrapText="1"/>
    </xf>
    <xf numFmtId="165" fontId="0" fillId="0" borderId="61" xfId="0" applyFont="1" applyFill="1" applyBorder="1" applyAlignment="1">
      <alignment horizontal="left" vertical="center" wrapText="1"/>
    </xf>
    <xf numFmtId="165" fontId="0" fillId="0" borderId="20" xfId="0" applyFont="1" applyFill="1" applyBorder="1" applyAlignment="1">
      <alignment horizontal="left" vertical="center" wrapText="1"/>
    </xf>
    <xf numFmtId="49" fontId="14" fillId="0" borderId="50" xfId="0" applyNumberFormat="1" applyFont="1" applyFill="1" applyBorder="1" applyAlignment="1">
      <alignment horizontal="left" vertical="center" wrapText="1"/>
    </xf>
    <xf numFmtId="0" fontId="0" fillId="0" borderId="22" xfId="0" applyNumberFormat="1" applyFont="1" applyFill="1" applyBorder="1" applyAlignment="1">
      <alignment horizontal="left" vertical="center" wrapText="1"/>
    </xf>
    <xf numFmtId="0" fontId="0" fillId="0" borderId="44" xfId="0" applyNumberFormat="1" applyFont="1" applyFill="1" applyBorder="1" applyAlignment="1">
      <alignment horizontal="left" vertical="center" wrapText="1"/>
    </xf>
    <xf numFmtId="0" fontId="0" fillId="0" borderId="41" xfId="0" applyNumberFormat="1" applyFont="1" applyFill="1" applyBorder="1" applyAlignment="1">
      <alignment horizontal="left" vertical="center" wrapText="1"/>
    </xf>
    <xf numFmtId="0" fontId="0" fillId="0" borderId="10" xfId="0" applyNumberFormat="1" applyFont="1" applyFill="1" applyBorder="1" applyAlignment="1">
      <alignment horizontal="left" vertical="center" wrapText="1"/>
    </xf>
    <xf numFmtId="0" fontId="0" fillId="0" borderId="38" xfId="0" applyNumberFormat="1" applyFont="1" applyFill="1" applyBorder="1" applyAlignment="1">
      <alignment horizontal="left" vertical="center" wrapText="1"/>
    </xf>
    <xf numFmtId="0" fontId="0" fillId="0" borderId="17" xfId="0" applyNumberFormat="1" applyFont="1" applyFill="1" applyBorder="1" applyAlignment="1">
      <alignment horizontal="left" vertical="center" wrapText="1"/>
    </xf>
    <xf numFmtId="49" fontId="0" fillId="0" borderId="20" xfId="0" applyNumberFormat="1" applyFont="1" applyFill="1" applyBorder="1" applyAlignment="1">
      <alignment horizontal="left" vertical="center" wrapText="1"/>
    </xf>
    <xf numFmtId="0" fontId="0" fillId="0" borderId="67" xfId="0" applyNumberFormat="1" applyFont="1" applyFill="1" applyBorder="1" applyAlignment="1">
      <alignment horizontal="left" vertical="center"/>
    </xf>
    <xf numFmtId="0" fontId="0" fillId="0" borderId="17" xfId="0" applyNumberFormat="1" applyFont="1" applyFill="1" applyBorder="1" applyAlignment="1">
      <alignment horizontal="left" vertical="center"/>
    </xf>
    <xf numFmtId="165" fontId="0" fillId="0" borderId="46" xfId="0" applyFont="1" applyFill="1" applyBorder="1" applyAlignment="1">
      <alignment horizontal="left" vertical="center" wrapText="1"/>
    </xf>
    <xf numFmtId="165" fontId="0" fillId="0" borderId="10" xfId="42" applyFont="1" applyFill="1" applyBorder="1" applyAlignment="1">
      <alignment horizontal="left" vertical="center" wrapText="1"/>
    </xf>
    <xf numFmtId="49" fontId="0" fillId="0" borderId="44" xfId="0" applyNumberFormat="1" applyFont="1" applyFill="1" applyBorder="1" applyAlignment="1">
      <alignment horizontal="left" vertical="center"/>
    </xf>
    <xf numFmtId="0" fontId="0" fillId="0" borderId="37" xfId="0" applyNumberFormat="1" applyFont="1" applyFill="1" applyBorder="1" applyAlignment="1">
      <alignment horizontal="left" vertical="center" wrapText="1"/>
    </xf>
    <xf numFmtId="0" fontId="0" fillId="0" borderId="0" xfId="0" applyNumberFormat="1" applyFont="1" applyFill="1" applyAlignment="1">
      <alignment horizontal="left" vertical="center" wrapText="1"/>
    </xf>
    <xf numFmtId="3" fontId="18" fillId="0" borderId="12" xfId="0" applyNumberFormat="1" applyFont="1" applyFill="1" applyBorder="1" applyAlignment="1">
      <alignment horizontal="left" vertical="center" wrapText="1"/>
    </xf>
    <xf numFmtId="42" fontId="18" fillId="0" borderId="22" xfId="65" applyNumberFormat="1" applyFont="1" applyFill="1" applyBorder="1" applyAlignment="1">
      <alignment horizontal="right" vertical="center"/>
    </xf>
    <xf numFmtId="42" fontId="18" fillId="0" borderId="67" xfId="65" applyNumberFormat="1" applyFont="1" applyFill="1" applyBorder="1" applyAlignment="1">
      <alignment horizontal="right" vertical="center"/>
    </xf>
    <xf numFmtId="42" fontId="18" fillId="0" borderId="41" xfId="65" applyNumberFormat="1" applyFont="1" applyFill="1" applyBorder="1" applyAlignment="1">
      <alignment horizontal="right" vertical="center"/>
    </xf>
    <xf numFmtId="42" fontId="18" fillId="0" borderId="44" xfId="65" applyNumberFormat="1" applyFont="1" applyFill="1" applyBorder="1" applyAlignment="1">
      <alignment horizontal="right" vertical="center"/>
    </xf>
    <xf numFmtId="42" fontId="18" fillId="0" borderId="17" xfId="65" applyNumberFormat="1" applyFont="1" applyFill="1" applyBorder="1" applyAlignment="1">
      <alignment horizontal="right" vertical="center"/>
    </xf>
    <xf numFmtId="165" fontId="0" fillId="0" borderId="33" xfId="0" applyNumberFormat="1" applyFont="1" applyFill="1" applyBorder="1" applyAlignment="1">
      <alignment horizontal="center" vertical="center"/>
    </xf>
    <xf numFmtId="165" fontId="0" fillId="0" borderId="37" xfId="0" applyNumberFormat="1" applyFont="1" applyFill="1" applyBorder="1" applyAlignment="1">
      <alignment horizontal="center" vertical="center"/>
    </xf>
    <xf numFmtId="165" fontId="0" fillId="0" borderId="40" xfId="0" applyNumberFormat="1" applyFont="1" applyFill="1" applyBorder="1" applyAlignment="1">
      <alignment horizontal="center" vertical="center"/>
    </xf>
    <xf numFmtId="165" fontId="0" fillId="0" borderId="26" xfId="0" applyNumberFormat="1" applyFont="1" applyFill="1" applyBorder="1" applyAlignment="1">
      <alignment horizontal="center" vertical="center"/>
    </xf>
    <xf numFmtId="165" fontId="18" fillId="0" borderId="38" xfId="68" applyNumberFormat="1" applyFont="1" applyFill="1" applyBorder="1" applyAlignment="1">
      <alignment horizontal="center" vertical="center"/>
    </xf>
    <xf numFmtId="165" fontId="18" fillId="0" borderId="38" xfId="68" quotePrefix="1" applyNumberFormat="1" applyFont="1" applyFill="1" applyBorder="1" applyAlignment="1">
      <alignment horizontal="center" vertical="center"/>
    </xf>
    <xf numFmtId="165" fontId="18" fillId="0" borderId="44" xfId="68" applyNumberFormat="1" applyFont="1" applyFill="1" applyBorder="1" applyAlignment="1">
      <alignment horizontal="center" vertical="center"/>
    </xf>
    <xf numFmtId="165" fontId="18" fillId="0" borderId="44" xfId="68" quotePrefix="1" applyNumberFormat="1" applyFont="1" applyFill="1" applyBorder="1" applyAlignment="1">
      <alignment horizontal="center" vertical="center"/>
    </xf>
    <xf numFmtId="165" fontId="18" fillId="0" borderId="22" xfId="68" applyNumberFormat="1" applyFont="1" applyFill="1" applyBorder="1" applyAlignment="1">
      <alignment horizontal="center" vertical="center"/>
    </xf>
    <xf numFmtId="165" fontId="18" fillId="0" borderId="22" xfId="68" quotePrefix="1" applyNumberFormat="1" applyFont="1" applyFill="1" applyBorder="1" applyAlignment="1">
      <alignment horizontal="center" vertical="center"/>
    </xf>
    <xf numFmtId="165" fontId="18" fillId="0" borderId="17" xfId="68" applyNumberFormat="1" applyFont="1" applyFill="1" applyBorder="1" applyAlignment="1">
      <alignment horizontal="center" vertical="center"/>
    </xf>
    <xf numFmtId="165" fontId="0" fillId="0" borderId="17" xfId="0" applyNumberFormat="1" applyFont="1" applyFill="1" applyBorder="1" applyAlignment="1">
      <alignment horizontal="center" vertical="center" wrapText="1"/>
    </xf>
    <xf numFmtId="165" fontId="0" fillId="0" borderId="10" xfId="0" applyNumberFormat="1" applyFont="1" applyFill="1" applyBorder="1" applyAlignment="1">
      <alignment horizontal="center" vertical="center" wrapText="1"/>
    </xf>
    <xf numFmtId="165" fontId="0" fillId="0" borderId="22" xfId="0" applyNumberFormat="1" applyFont="1" applyFill="1" applyBorder="1" applyAlignment="1">
      <alignment horizontal="center" vertical="center" wrapText="1"/>
    </xf>
    <xf numFmtId="165" fontId="18" fillId="0" borderId="41" xfId="42" applyNumberFormat="1" applyFont="1" applyFill="1" applyBorder="1" applyAlignment="1">
      <alignment horizontal="center" vertical="center" wrapText="1"/>
    </xf>
    <xf numFmtId="165" fontId="0" fillId="0" borderId="41" xfId="0" applyNumberFormat="1" applyFont="1" applyFill="1" applyBorder="1" applyAlignment="1">
      <alignment horizontal="center" vertical="center" wrapText="1"/>
    </xf>
    <xf numFmtId="165" fontId="18" fillId="0" borderId="10" xfId="42" applyNumberFormat="1" applyFont="1" applyFill="1" applyBorder="1" applyAlignment="1">
      <alignment horizontal="center" vertical="center" wrapText="1"/>
    </xf>
    <xf numFmtId="165" fontId="21" fillId="0" borderId="38" xfId="69" applyNumberFormat="1" applyFont="1" applyFill="1" applyBorder="1" applyAlignment="1">
      <alignment horizontal="center" vertical="center" wrapText="1"/>
    </xf>
    <xf numFmtId="165" fontId="21" fillId="0" borderId="41" xfId="69" applyNumberFormat="1" applyFont="1" applyFill="1" applyBorder="1" applyAlignment="1">
      <alignment horizontal="center" vertical="center" wrapText="1"/>
    </xf>
    <xf numFmtId="165" fontId="21" fillId="0" borderId="10" xfId="69" applyNumberFormat="1" applyFont="1" applyFill="1" applyBorder="1" applyAlignment="1">
      <alignment horizontal="center" vertical="center" wrapText="1"/>
    </xf>
    <xf numFmtId="165" fontId="21" fillId="0" borderId="22" xfId="69" applyNumberFormat="1" applyFont="1" applyFill="1" applyBorder="1" applyAlignment="1">
      <alignment horizontal="center" vertical="center" wrapText="1"/>
    </xf>
    <xf numFmtId="165" fontId="21" fillId="0" borderId="67" xfId="69" applyNumberFormat="1" applyFont="1" applyFill="1" applyBorder="1" applyAlignment="1">
      <alignment horizontal="center" vertical="center" wrapText="1"/>
    </xf>
    <xf numFmtId="165" fontId="21" fillId="0" borderId="17" xfId="69" applyNumberFormat="1" applyFont="1" applyFill="1" applyBorder="1" applyAlignment="1">
      <alignment horizontal="center" vertical="center" wrapText="1"/>
    </xf>
    <xf numFmtId="165" fontId="0" fillId="0" borderId="67" xfId="0" applyNumberFormat="1" applyFont="1" applyFill="1" applyBorder="1" applyAlignment="1">
      <alignment horizontal="center" vertical="center"/>
    </xf>
    <xf numFmtId="165" fontId="0" fillId="0" borderId="17" xfId="0" applyNumberFormat="1" applyFont="1" applyFill="1" applyBorder="1" applyAlignment="1">
      <alignment horizontal="center" vertical="center"/>
    </xf>
    <xf numFmtId="165" fontId="0" fillId="0" borderId="10" xfId="0" applyNumberFormat="1" applyFont="1" applyFill="1" applyBorder="1" applyAlignment="1">
      <alignment horizontal="center" vertical="center"/>
    </xf>
    <xf numFmtId="165" fontId="0" fillId="0" borderId="22" xfId="0" applyNumberFormat="1" applyFont="1" applyFill="1" applyBorder="1" applyAlignment="1">
      <alignment horizontal="center" vertical="center"/>
    </xf>
    <xf numFmtId="165" fontId="0" fillId="0" borderId="41" xfId="0" applyNumberFormat="1" applyFont="1" applyFill="1" applyBorder="1" applyAlignment="1">
      <alignment horizontal="center" vertical="center"/>
    </xf>
    <xf numFmtId="165" fontId="18" fillId="0" borderId="22" xfId="0" applyNumberFormat="1" applyFont="1" applyFill="1" applyBorder="1" applyAlignment="1">
      <alignment horizontal="center" vertical="center"/>
    </xf>
    <xf numFmtId="165" fontId="18" fillId="0" borderId="67" xfId="0" applyNumberFormat="1" applyFont="1" applyFill="1" applyBorder="1" applyAlignment="1">
      <alignment horizontal="center" vertical="center"/>
    </xf>
    <xf numFmtId="165" fontId="18" fillId="0" borderId="44" xfId="0" applyNumberFormat="1" applyFont="1" applyFill="1" applyBorder="1" applyAlignment="1">
      <alignment horizontal="center" vertical="center"/>
    </xf>
    <xf numFmtId="165" fontId="18" fillId="0" borderId="17" xfId="0" applyNumberFormat="1" applyFont="1" applyFill="1" applyBorder="1" applyAlignment="1">
      <alignment horizontal="center" vertical="center"/>
    </xf>
    <xf numFmtId="165" fontId="18" fillId="0" borderId="44" xfId="69" applyNumberFormat="1" applyFont="1" applyFill="1" applyBorder="1" applyAlignment="1">
      <alignment horizontal="center" vertical="center" wrapText="1"/>
    </xf>
    <xf numFmtId="165" fontId="0" fillId="0" borderId="0" xfId="0" applyNumberFormat="1" applyFont="1" applyFill="1" applyAlignment="1">
      <alignment horizontal="center" vertical="center"/>
    </xf>
    <xf numFmtId="3" fontId="18" fillId="0" borderId="38" xfId="0" applyNumberFormat="1" applyFont="1" applyFill="1" applyBorder="1" applyAlignment="1">
      <alignment horizontal="left" vertical="center" wrapText="1"/>
    </xf>
    <xf numFmtId="3" fontId="0" fillId="0" borderId="17" xfId="0" applyNumberFormat="1" applyFont="1" applyFill="1" applyBorder="1" applyAlignment="1">
      <alignment horizontal="left" vertical="center" wrapText="1"/>
    </xf>
    <xf numFmtId="3" fontId="0" fillId="0" borderId="10" xfId="0" applyNumberFormat="1" applyFont="1" applyFill="1" applyBorder="1" applyAlignment="1">
      <alignment horizontal="left" vertical="center" wrapText="1"/>
    </xf>
    <xf numFmtId="3" fontId="0" fillId="0" borderId="22" xfId="0" applyNumberFormat="1" applyFont="1" applyFill="1" applyBorder="1" applyAlignment="1">
      <alignment horizontal="left" vertical="center" wrapText="1"/>
    </xf>
    <xf numFmtId="3" fontId="0" fillId="0" borderId="41" xfId="0" applyNumberFormat="1" applyFont="1" applyFill="1" applyBorder="1" applyAlignment="1">
      <alignment horizontal="left" vertical="center" wrapText="1"/>
    </xf>
    <xf numFmtId="0" fontId="18" fillId="0" borderId="44" xfId="69" applyFont="1" applyFill="1" applyBorder="1" applyAlignment="1">
      <alignment horizontal="left" vertical="center" wrapText="1"/>
    </xf>
    <xf numFmtId="0" fontId="21" fillId="0" borderId="44" xfId="69" applyFont="1" applyFill="1" applyBorder="1" applyAlignment="1">
      <alignment horizontal="left" vertical="center" wrapText="1"/>
    </xf>
    <xf numFmtId="49" fontId="0" fillId="0" borderId="22" xfId="0" applyNumberFormat="1" applyFont="1" applyFill="1" applyBorder="1" applyAlignment="1">
      <alignment horizontal="left" vertical="center"/>
    </xf>
    <xf numFmtId="49" fontId="0" fillId="0" borderId="10" xfId="0" applyNumberFormat="1" applyFont="1" applyFill="1" applyBorder="1" applyAlignment="1">
      <alignment horizontal="left" vertical="center"/>
    </xf>
    <xf numFmtId="0" fontId="0" fillId="0" borderId="33" xfId="0" applyNumberFormat="1" applyFont="1" applyFill="1" applyBorder="1" applyAlignment="1">
      <alignment horizontal="left" vertical="center" wrapText="1"/>
    </xf>
    <xf numFmtId="0" fontId="0" fillId="0" borderId="40" xfId="0" applyNumberFormat="1" applyFont="1" applyFill="1" applyBorder="1" applyAlignment="1">
      <alignment horizontal="left" vertical="center" wrapText="1"/>
    </xf>
    <xf numFmtId="0" fontId="0" fillId="0" borderId="26" xfId="0" applyNumberFormat="1" applyFont="1" applyFill="1" applyBorder="1" applyAlignment="1">
      <alignment horizontal="left" vertical="center" wrapText="1"/>
    </xf>
    <xf numFmtId="165" fontId="18" fillId="0" borderId="17" xfId="0" applyFont="1" applyFill="1" applyBorder="1" applyAlignment="1">
      <alignment horizontal="left" vertical="center" wrapText="1"/>
    </xf>
    <xf numFmtId="165" fontId="0" fillId="0" borderId="11" xfId="0" applyFont="1" applyFill="1" applyBorder="1" applyAlignment="1">
      <alignment horizontal="left" vertical="center" wrapText="1"/>
    </xf>
    <xf numFmtId="0" fontId="0" fillId="0" borderId="47" xfId="0" applyNumberFormat="1" applyFont="1" applyFill="1" applyBorder="1" applyAlignment="1">
      <alignment horizontal="left" vertical="center"/>
    </xf>
    <xf numFmtId="49" fontId="18" fillId="0" borderId="38" xfId="0" quotePrefix="1" applyNumberFormat="1" applyFont="1" applyFill="1" applyBorder="1" applyAlignment="1">
      <alignment horizontal="left" vertical="center" wrapText="1"/>
    </xf>
    <xf numFmtId="49" fontId="18" fillId="0" borderId="44" xfId="0" quotePrefix="1" applyNumberFormat="1" applyFont="1" applyFill="1" applyBorder="1" applyAlignment="1">
      <alignment horizontal="left" vertical="center" wrapText="1"/>
    </xf>
    <xf numFmtId="49" fontId="18" fillId="0" borderId="17" xfId="0" quotePrefix="1" applyNumberFormat="1" applyFont="1" applyFill="1" applyBorder="1" applyAlignment="1">
      <alignment horizontal="left" vertical="center" wrapText="1"/>
    </xf>
    <xf numFmtId="49" fontId="0" fillId="0" borderId="22" xfId="0" quotePrefix="1" applyNumberFormat="1" applyFont="1" applyFill="1" applyBorder="1" applyAlignment="1">
      <alignment horizontal="left" vertical="center" wrapText="1"/>
    </xf>
    <xf numFmtId="49" fontId="0" fillId="0" borderId="41" xfId="0" quotePrefix="1" applyNumberFormat="1" applyFont="1" applyFill="1" applyBorder="1" applyAlignment="1">
      <alignment horizontal="left" vertical="center" wrapText="1"/>
    </xf>
    <xf numFmtId="49" fontId="0" fillId="0" borderId="44" xfId="0" quotePrefix="1" applyNumberFormat="1" applyFont="1" applyFill="1" applyBorder="1" applyAlignment="1">
      <alignment horizontal="left" vertical="center" wrapText="1"/>
    </xf>
    <xf numFmtId="49" fontId="0" fillId="0" borderId="38" xfId="0" quotePrefix="1" applyNumberFormat="1" applyFont="1" applyFill="1" applyBorder="1" applyAlignment="1">
      <alignment horizontal="left" vertical="center" wrapText="1"/>
    </xf>
    <xf numFmtId="49" fontId="0" fillId="0" borderId="17" xfId="0" quotePrefix="1" applyNumberFormat="1" applyFont="1" applyFill="1" applyBorder="1" applyAlignment="1">
      <alignment horizontal="left" vertical="center" wrapText="1"/>
    </xf>
    <xf numFmtId="49" fontId="0" fillId="0" borderId="10" xfId="0" quotePrefix="1" applyNumberFormat="1" applyFont="1" applyFill="1" applyBorder="1" applyAlignment="1">
      <alignment horizontal="left" vertical="center" wrapText="1"/>
    </xf>
    <xf numFmtId="49" fontId="18" fillId="0" borderId="10" xfId="0" quotePrefix="1" applyNumberFormat="1" applyFont="1" applyFill="1" applyBorder="1" applyAlignment="1">
      <alignment horizontal="left" vertical="center" wrapText="1"/>
    </xf>
    <xf numFmtId="49" fontId="21" fillId="0" borderId="67" xfId="42" applyNumberFormat="1" applyFont="1" applyFill="1" applyBorder="1" applyAlignment="1">
      <alignment horizontal="left" vertical="center"/>
    </xf>
    <xf numFmtId="165" fontId="0" fillId="0" borderId="46" xfId="0" applyNumberFormat="1" applyFont="1" applyFill="1" applyBorder="1" applyAlignment="1">
      <alignment horizontal="center" vertical="center"/>
    </xf>
    <xf numFmtId="165" fontId="18" fillId="0" borderId="44" xfId="68" applyNumberFormat="1" applyFont="1" applyFill="1" applyBorder="1" applyAlignment="1">
      <alignment horizontal="center" vertical="center" wrapText="1"/>
    </xf>
    <xf numFmtId="165" fontId="18" fillId="0" borderId="38" xfId="68" applyNumberFormat="1" applyFont="1" applyFill="1" applyBorder="1" applyAlignment="1">
      <alignment horizontal="center" vertical="center" wrapText="1"/>
    </xf>
    <xf numFmtId="165" fontId="18" fillId="0" borderId="17" xfId="0" applyNumberFormat="1" applyFont="1" applyFill="1" applyBorder="1" applyAlignment="1">
      <alignment horizontal="center" vertical="center" wrapText="1"/>
    </xf>
    <xf numFmtId="165" fontId="18" fillId="0" borderId="10" xfId="0" applyNumberFormat="1" applyFont="1" applyFill="1" applyBorder="1" applyAlignment="1">
      <alignment horizontal="center" vertical="center" wrapText="1"/>
    </xf>
    <xf numFmtId="165" fontId="18" fillId="0" borderId="22" xfId="0" applyNumberFormat="1" applyFont="1" applyFill="1" applyBorder="1" applyAlignment="1">
      <alignment horizontal="center" vertical="center" wrapText="1"/>
    </xf>
    <xf numFmtId="165" fontId="18" fillId="0" borderId="10" xfId="0" applyNumberFormat="1" applyFont="1" applyFill="1" applyBorder="1" applyAlignment="1">
      <alignment horizontal="center" vertical="center"/>
    </xf>
    <xf numFmtId="165" fontId="18" fillId="0" borderId="41" xfId="0" applyNumberFormat="1" applyFont="1" applyFill="1" applyBorder="1" applyAlignment="1">
      <alignment horizontal="center" vertical="center"/>
    </xf>
    <xf numFmtId="165" fontId="21" fillId="0" borderId="44" xfId="69" applyNumberFormat="1" applyFont="1" applyFill="1" applyBorder="1" applyAlignment="1">
      <alignment horizontal="center" vertical="center" wrapText="1"/>
    </xf>
    <xf numFmtId="165" fontId="18" fillId="0" borderId="50" xfId="42" applyNumberFormat="1" applyFont="1" applyFill="1" applyBorder="1" applyAlignment="1">
      <alignment horizontal="left" vertical="center" wrapText="1"/>
    </xf>
    <xf numFmtId="164" fontId="0" fillId="0" borderId="41" xfId="65" applyNumberFormat="1" applyFont="1" applyFill="1" applyBorder="1" applyAlignment="1">
      <alignment horizontal="left" vertical="center"/>
    </xf>
    <xf numFmtId="9" fontId="0" fillId="0" borderId="41" xfId="0" applyNumberFormat="1" applyFont="1" applyFill="1" applyBorder="1" applyAlignment="1">
      <alignment horizontal="center" vertical="center"/>
    </xf>
    <xf numFmtId="165" fontId="0" fillId="0" borderId="50" xfId="0" applyFont="1" applyFill="1" applyBorder="1" applyAlignment="1">
      <alignment horizontal="center" vertical="center"/>
    </xf>
    <xf numFmtId="165" fontId="0" fillId="0" borderId="41" xfId="0" applyFont="1" applyFill="1" applyBorder="1" applyAlignment="1">
      <alignment vertical="center"/>
    </xf>
    <xf numFmtId="165" fontId="18" fillId="0" borderId="67" xfId="42" applyNumberFormat="1" applyFont="1" applyFill="1" applyBorder="1" applyAlignment="1">
      <alignment horizontal="left" vertical="center" wrapText="1"/>
    </xf>
    <xf numFmtId="165" fontId="18" fillId="0" borderId="51" xfId="42" applyNumberFormat="1" applyFont="1" applyFill="1" applyBorder="1" applyAlignment="1">
      <alignment horizontal="left" vertical="center" wrapText="1"/>
    </xf>
    <xf numFmtId="9" fontId="0" fillId="0" borderId="67" xfId="0" applyNumberFormat="1" applyFont="1" applyFill="1" applyBorder="1" applyAlignment="1">
      <alignment horizontal="center" vertical="center"/>
    </xf>
    <xf numFmtId="9" fontId="0" fillId="0" borderId="17" xfId="0" applyNumberFormat="1" applyFont="1" applyFill="1" applyBorder="1" applyAlignment="1">
      <alignment horizontal="center" vertical="center"/>
    </xf>
    <xf numFmtId="9" fontId="0" fillId="0" borderId="38" xfId="0" applyNumberFormat="1" applyFont="1" applyFill="1" applyBorder="1" applyAlignment="1">
      <alignment horizontal="center" vertical="center"/>
    </xf>
    <xf numFmtId="0" fontId="0" fillId="0" borderId="36" xfId="0" applyNumberFormat="1" applyFont="1" applyFill="1" applyBorder="1" applyAlignment="1">
      <alignment horizontal="left" vertical="center" wrapText="1"/>
    </xf>
    <xf numFmtId="49" fontId="0" fillId="0" borderId="18" xfId="0" applyNumberFormat="1" applyFont="1" applyFill="1" applyBorder="1" applyAlignment="1">
      <alignment horizontal="left" vertical="center" wrapText="1"/>
    </xf>
    <xf numFmtId="49" fontId="0" fillId="0" borderId="24" xfId="0" applyNumberFormat="1" applyFont="1" applyFill="1" applyBorder="1" applyAlignment="1">
      <alignment horizontal="left" vertical="center" wrapText="1"/>
    </xf>
    <xf numFmtId="3" fontId="0" fillId="0" borderId="17" xfId="42" applyNumberFormat="1" applyFont="1" applyFill="1" applyBorder="1" applyAlignment="1">
      <alignment horizontal="left" vertical="center" wrapText="1"/>
    </xf>
    <xf numFmtId="3" fontId="18" fillId="0" borderId="62" xfId="42" applyNumberFormat="1" applyFont="1" applyFill="1" applyBorder="1" applyAlignment="1">
      <alignment horizontal="left" vertical="center"/>
    </xf>
    <xf numFmtId="3" fontId="18" fillId="0" borderId="19" xfId="42" applyNumberFormat="1" applyFont="1" applyFill="1" applyBorder="1" applyAlignment="1">
      <alignment horizontal="left" vertical="center"/>
    </xf>
    <xf numFmtId="14" fontId="18" fillId="0" borderId="10" xfId="0" applyNumberFormat="1" applyFont="1" applyFill="1" applyBorder="1" applyAlignment="1" applyProtection="1">
      <alignment horizontal="center" vertical="center"/>
      <protection locked="0"/>
    </xf>
    <xf numFmtId="165" fontId="18" fillId="0" borderId="10" xfId="0" applyFont="1" applyFill="1" applyBorder="1" applyAlignment="1" applyProtection="1">
      <alignment horizontal="center" vertical="center"/>
      <protection locked="0"/>
    </xf>
    <xf numFmtId="165" fontId="18" fillId="0" borderId="10" xfId="0" applyFont="1" applyFill="1" applyBorder="1" applyAlignment="1" applyProtection="1">
      <alignment horizontal="left" vertical="center"/>
      <protection locked="0"/>
    </xf>
    <xf numFmtId="165" fontId="18" fillId="0" borderId="10" xfId="0" applyFont="1" applyFill="1" applyBorder="1" applyAlignment="1" applyProtection="1">
      <alignment horizontal="left" vertical="center" wrapText="1"/>
      <protection locked="0"/>
    </xf>
    <xf numFmtId="165" fontId="18" fillId="0" borderId="10" xfId="0" applyNumberFormat="1" applyFont="1" applyFill="1" applyBorder="1" applyAlignment="1" applyProtection="1">
      <alignment horizontal="center" vertical="center"/>
      <protection locked="0"/>
    </xf>
    <xf numFmtId="164" fontId="0" fillId="0" borderId="10" xfId="65" applyNumberFormat="1" applyFont="1" applyFill="1" applyBorder="1" applyAlignment="1">
      <alignment horizontal="left" vertical="center"/>
    </xf>
    <xf numFmtId="168" fontId="18" fillId="0" borderId="10" xfId="0" applyNumberFormat="1" applyFont="1" applyFill="1" applyBorder="1" applyAlignment="1" applyProtection="1">
      <alignment horizontal="center" vertical="center"/>
      <protection locked="0"/>
    </xf>
    <xf numFmtId="9" fontId="18" fillId="0" borderId="10" xfId="0" applyNumberFormat="1" applyFont="1" applyFill="1" applyBorder="1" applyAlignment="1" applyProtection="1">
      <alignment horizontal="center" vertical="center"/>
      <protection locked="0"/>
    </xf>
    <xf numFmtId="169" fontId="18" fillId="0" borderId="10" xfId="0" applyNumberFormat="1" applyFont="1" applyFill="1" applyBorder="1" applyAlignment="1" applyProtection="1">
      <alignment horizontal="right" vertical="center"/>
      <protection locked="0"/>
    </xf>
    <xf numFmtId="165" fontId="18" fillId="0" borderId="10" xfId="0" applyFont="1" applyFill="1" applyBorder="1" applyAlignment="1" applyProtection="1">
      <alignment vertical="center"/>
      <protection locked="0"/>
    </xf>
    <xf numFmtId="1" fontId="18" fillId="0" borderId="10" xfId="0" applyNumberFormat="1" applyFont="1" applyFill="1" applyBorder="1" applyAlignment="1" applyProtection="1">
      <alignment horizontal="left" vertical="center"/>
      <protection locked="0"/>
    </xf>
    <xf numFmtId="164" fontId="0" fillId="0" borderId="38" xfId="65" applyNumberFormat="1" applyFont="1" applyFill="1" applyBorder="1" applyAlignment="1">
      <alignment horizontal="left" vertical="center"/>
    </xf>
    <xf numFmtId="49" fontId="0" fillId="0" borderId="13" xfId="0" applyNumberFormat="1" applyFont="1" applyFill="1" applyBorder="1" applyAlignment="1">
      <alignment horizontal="left" vertical="center" wrapText="1"/>
    </xf>
    <xf numFmtId="165" fontId="0" fillId="0" borderId="38" xfId="0" applyNumberFormat="1" applyFont="1" applyFill="1" applyBorder="1" applyAlignment="1">
      <alignment horizontal="center" vertical="center" wrapText="1"/>
    </xf>
    <xf numFmtId="3" fontId="0" fillId="0" borderId="38" xfId="0" applyNumberFormat="1" applyFont="1" applyFill="1" applyBorder="1" applyAlignment="1">
      <alignment horizontal="left" vertical="center" wrapText="1"/>
    </xf>
    <xf numFmtId="165" fontId="0" fillId="0" borderId="38" xfId="0" applyFont="1" applyFill="1" applyBorder="1" applyAlignment="1">
      <alignment vertical="center" wrapText="1"/>
    </xf>
    <xf numFmtId="3" fontId="0" fillId="0" borderId="12" xfId="0" applyNumberFormat="1" applyFont="1" applyFill="1" applyBorder="1" applyAlignment="1">
      <alignment horizontal="left" vertical="center" wrapText="1"/>
    </xf>
    <xf numFmtId="165" fontId="18" fillId="0" borderId="38" xfId="42" applyFont="1" applyFill="1" applyBorder="1" applyAlignment="1">
      <alignment horizontal="left" vertical="center" wrapText="1"/>
    </xf>
    <xf numFmtId="165" fontId="18" fillId="0" borderId="38" xfId="42" applyNumberFormat="1" applyFont="1" applyFill="1" applyBorder="1" applyAlignment="1">
      <alignment horizontal="center" vertical="center" wrapText="1"/>
    </xf>
    <xf numFmtId="38" fontId="18" fillId="0" borderId="38" xfId="42" applyNumberFormat="1" applyFont="1" applyFill="1" applyBorder="1" applyAlignment="1">
      <alignment horizontal="left" vertical="center" wrapText="1"/>
    </xf>
    <xf numFmtId="3" fontId="25" fillId="0" borderId="0" xfId="0" applyNumberFormat="1" applyFont="1" applyFill="1" applyAlignment="1">
      <alignment horizontal="right" vertical="center" wrapText="1"/>
    </xf>
    <xf numFmtId="165" fontId="0" fillId="0" borderId="0" xfId="0" applyFont="1" applyFill="1" applyAlignment="1">
      <alignment vertical="center" wrapText="1"/>
    </xf>
    <xf numFmtId="49" fontId="18" fillId="0" borderId="38" xfId="0" applyNumberFormat="1" applyFont="1" applyFill="1" applyBorder="1" applyAlignment="1">
      <alignment horizontal="left" vertical="center" wrapText="1"/>
    </xf>
    <xf numFmtId="165" fontId="18" fillId="0" borderId="23" xfId="42" applyNumberFormat="1" applyFont="1" applyFill="1" applyBorder="1" applyAlignment="1">
      <alignment vertical="center" wrapText="1"/>
    </xf>
    <xf numFmtId="165" fontId="18" fillId="0" borderId="38" xfId="42" applyFont="1" applyFill="1" applyBorder="1" applyAlignment="1">
      <alignment vertical="center" wrapText="1"/>
    </xf>
    <xf numFmtId="3" fontId="18" fillId="0" borderId="12" xfId="42" applyNumberFormat="1" applyFont="1" applyFill="1" applyBorder="1" applyAlignment="1">
      <alignment horizontal="left" vertical="center" wrapText="1"/>
    </xf>
    <xf numFmtId="3" fontId="18" fillId="0" borderId="0" xfId="0" applyNumberFormat="1" applyFont="1" applyFill="1" applyAlignment="1">
      <alignment horizontal="right" vertical="center" wrapText="1"/>
    </xf>
    <xf numFmtId="165" fontId="18" fillId="0" borderId="0" xfId="42" applyFont="1" applyFill="1" applyAlignment="1">
      <alignment vertical="center" wrapText="1"/>
    </xf>
    <xf numFmtId="14" fontId="18" fillId="0" borderId="38" xfId="0" applyNumberFormat="1" applyFont="1" applyFill="1" applyBorder="1" applyAlignment="1">
      <alignment horizontal="center" vertical="center" wrapText="1"/>
    </xf>
    <xf numFmtId="49" fontId="21" fillId="0" borderId="38" xfId="0" applyNumberFormat="1" applyFont="1" applyFill="1" applyBorder="1" applyAlignment="1">
      <alignment horizontal="left" vertical="center"/>
    </xf>
    <xf numFmtId="172" fontId="21" fillId="0" borderId="38" xfId="0" applyNumberFormat="1" applyFont="1" applyFill="1" applyBorder="1" applyAlignment="1">
      <alignment horizontal="center" vertical="center"/>
    </xf>
    <xf numFmtId="165" fontId="21" fillId="0" borderId="38" xfId="0" applyNumberFormat="1" applyFont="1" applyFill="1" applyBorder="1" applyAlignment="1">
      <alignment horizontal="center" vertical="center"/>
    </xf>
    <xf numFmtId="9" fontId="21" fillId="0" borderId="38" xfId="0" applyNumberFormat="1" applyFont="1" applyFill="1" applyBorder="1" applyAlignment="1">
      <alignment horizontal="center" vertical="center"/>
    </xf>
    <xf numFmtId="165" fontId="21" fillId="0" borderId="63" xfId="0" applyNumberFormat="1" applyFont="1" applyFill="1" applyBorder="1" applyAlignment="1">
      <alignment horizontal="center" vertical="center"/>
    </xf>
    <xf numFmtId="165" fontId="21" fillId="0" borderId="44" xfId="0" applyNumberFormat="1" applyFont="1" applyFill="1" applyBorder="1" applyAlignment="1">
      <alignment horizontal="center" vertical="center"/>
    </xf>
    <xf numFmtId="49" fontId="21" fillId="0" borderId="44" xfId="0" applyNumberFormat="1" applyFont="1" applyFill="1" applyBorder="1" applyAlignment="1">
      <alignment horizontal="left" vertical="center" wrapText="1"/>
    </xf>
    <xf numFmtId="49" fontId="21" fillId="0" borderId="44" xfId="0" applyNumberFormat="1" applyFont="1" applyFill="1" applyBorder="1" applyAlignment="1">
      <alignment horizontal="left" vertical="center"/>
    </xf>
    <xf numFmtId="172" fontId="21" fillId="0" borderId="44" xfId="0" applyNumberFormat="1" applyFont="1" applyFill="1" applyBorder="1" applyAlignment="1">
      <alignment horizontal="center" vertical="center"/>
    </xf>
    <xf numFmtId="9" fontId="21" fillId="0" borderId="44" xfId="0" applyNumberFormat="1" applyFont="1" applyFill="1" applyBorder="1" applyAlignment="1">
      <alignment horizontal="center" vertical="center"/>
    </xf>
    <xf numFmtId="165" fontId="0" fillId="0" borderId="38" xfId="0" applyFont="1" applyFill="1" applyBorder="1" applyAlignment="1">
      <alignment vertical="center"/>
    </xf>
    <xf numFmtId="49" fontId="21" fillId="0" borderId="38" xfId="42" applyNumberFormat="1" applyFont="1" applyFill="1" applyBorder="1" applyAlignment="1">
      <alignment horizontal="left" vertical="center"/>
    </xf>
    <xf numFmtId="172" fontId="21" fillId="0" borderId="38" xfId="42" applyNumberFormat="1" applyFont="1" applyFill="1" applyBorder="1" applyAlignment="1">
      <alignment horizontal="center" vertical="center"/>
    </xf>
    <xf numFmtId="165" fontId="21" fillId="0" borderId="38" xfId="42" applyNumberFormat="1" applyFont="1" applyFill="1" applyBorder="1" applyAlignment="1">
      <alignment horizontal="center" vertical="center"/>
    </xf>
    <xf numFmtId="9" fontId="21" fillId="0" borderId="38" xfId="42" applyNumberFormat="1" applyFont="1" applyFill="1" applyBorder="1" applyAlignment="1">
      <alignment horizontal="center" vertical="center"/>
    </xf>
    <xf numFmtId="49" fontId="21" fillId="0" borderId="41" xfId="42" applyNumberFormat="1" applyFont="1" applyFill="1" applyBorder="1" applyAlignment="1">
      <alignment horizontal="left" vertical="center"/>
    </xf>
    <xf numFmtId="172" fontId="21" fillId="0" borderId="41" xfId="42" applyNumberFormat="1" applyFont="1" applyFill="1" applyBorder="1" applyAlignment="1">
      <alignment horizontal="center" vertical="center"/>
    </xf>
    <xf numFmtId="165" fontId="21" fillId="0" borderId="41" xfId="42" applyNumberFormat="1" applyFont="1" applyFill="1" applyBorder="1" applyAlignment="1">
      <alignment horizontal="center" vertical="center"/>
    </xf>
    <xf numFmtId="9" fontId="21" fillId="0" borderId="41" xfId="42" applyNumberFormat="1" applyFont="1" applyFill="1" applyBorder="1" applyAlignment="1">
      <alignment horizontal="center" vertical="center"/>
    </xf>
    <xf numFmtId="49" fontId="21" fillId="0" borderId="10" xfId="42" applyNumberFormat="1" applyFont="1" applyFill="1" applyBorder="1" applyAlignment="1">
      <alignment horizontal="left" vertical="center"/>
    </xf>
    <xf numFmtId="172" fontId="21" fillId="0" borderId="10" xfId="42" applyNumberFormat="1" applyFont="1" applyFill="1" applyBorder="1" applyAlignment="1">
      <alignment horizontal="center" vertical="center"/>
    </xf>
    <xf numFmtId="165" fontId="21" fillId="0" borderId="10" xfId="42" applyNumberFormat="1" applyFont="1" applyFill="1" applyBorder="1" applyAlignment="1">
      <alignment horizontal="center" vertical="center"/>
    </xf>
    <xf numFmtId="9" fontId="21" fillId="0" borderId="10" xfId="42" applyNumberFormat="1" applyFont="1" applyFill="1" applyBorder="1" applyAlignment="1">
      <alignment horizontal="center" vertical="center"/>
    </xf>
    <xf numFmtId="49" fontId="21" fillId="0" borderId="22" xfId="42" applyNumberFormat="1" applyFont="1" applyFill="1" applyBorder="1" applyAlignment="1">
      <alignment horizontal="left" vertical="center"/>
    </xf>
    <xf numFmtId="172" fontId="21" fillId="0" borderId="22" xfId="42" applyNumberFormat="1" applyFont="1" applyFill="1" applyBorder="1" applyAlignment="1">
      <alignment horizontal="center" vertical="center"/>
    </xf>
    <xf numFmtId="165" fontId="21" fillId="0" borderId="22" xfId="42" applyNumberFormat="1" applyFont="1" applyFill="1" applyBorder="1" applyAlignment="1">
      <alignment horizontal="center" vertical="center"/>
    </xf>
    <xf numFmtId="9" fontId="21" fillId="0" borderId="22" xfId="42" applyNumberFormat="1" applyFont="1" applyFill="1" applyBorder="1" applyAlignment="1">
      <alignment horizontal="center" vertical="center"/>
    </xf>
    <xf numFmtId="49" fontId="21" fillId="0" borderId="66" xfId="42" applyNumberFormat="1" applyFont="1" applyFill="1" applyBorder="1" applyAlignment="1">
      <alignment horizontal="left" vertical="center"/>
    </xf>
    <xf numFmtId="49" fontId="21" fillId="0" borderId="44" xfId="42" applyNumberFormat="1" applyFont="1" applyFill="1" applyBorder="1" applyAlignment="1">
      <alignment horizontal="left" vertical="center"/>
    </xf>
    <xf numFmtId="173" fontId="21" fillId="0" borderId="22" xfId="42" applyNumberFormat="1" applyFont="1" applyFill="1" applyBorder="1" applyAlignment="1">
      <alignment horizontal="right" vertical="center"/>
    </xf>
    <xf numFmtId="173" fontId="21" fillId="0" borderId="41" xfId="42" applyNumberFormat="1" applyFont="1" applyFill="1" applyBorder="1" applyAlignment="1">
      <alignment horizontal="right" vertical="center"/>
    </xf>
    <xf numFmtId="165" fontId="0" fillId="0" borderId="44" xfId="0" applyFont="1" applyFill="1" applyBorder="1" applyAlignment="1">
      <alignment vertical="center"/>
    </xf>
    <xf numFmtId="174" fontId="18" fillId="0" borderId="22" xfId="0" applyNumberFormat="1" applyFont="1" applyFill="1" applyBorder="1" applyAlignment="1">
      <alignment horizontal="center" vertical="center"/>
    </xf>
    <xf numFmtId="174" fontId="18" fillId="0" borderId="67" xfId="0" applyNumberFormat="1" applyFont="1" applyFill="1" applyBorder="1" applyAlignment="1">
      <alignment horizontal="center" vertical="center"/>
    </xf>
    <xf numFmtId="170" fontId="0" fillId="0" borderId="67" xfId="0" applyNumberFormat="1" applyFont="1" applyFill="1" applyBorder="1" applyAlignment="1">
      <alignment horizontal="center" vertical="center"/>
    </xf>
    <xf numFmtId="0" fontId="18" fillId="0" borderId="41" xfId="0" applyNumberFormat="1" applyFont="1" applyFill="1" applyBorder="1" applyAlignment="1">
      <alignment horizontal="left" vertical="center" wrapText="1"/>
    </xf>
    <xf numFmtId="174" fontId="18" fillId="0" borderId="41" xfId="0" applyNumberFormat="1" applyFont="1" applyFill="1" applyBorder="1" applyAlignment="1">
      <alignment horizontal="center" vertical="center"/>
    </xf>
    <xf numFmtId="0" fontId="0" fillId="0" borderId="22" xfId="0" applyNumberFormat="1" applyFont="1" applyFill="1" applyBorder="1" applyAlignment="1">
      <alignment horizontal="left" vertical="center"/>
    </xf>
    <xf numFmtId="165" fontId="18" fillId="0" borderId="67" xfId="69" applyNumberFormat="1" applyFont="1" applyFill="1" applyBorder="1" applyAlignment="1">
      <alignment horizontal="center" vertical="center" wrapText="1"/>
    </xf>
    <xf numFmtId="0" fontId="21" fillId="0" borderId="67" xfId="69" applyFont="1" applyFill="1" applyBorder="1" applyAlignment="1">
      <alignment horizontal="left" vertical="center" wrapText="1"/>
    </xf>
    <xf numFmtId="9" fontId="21" fillId="0" borderId="67" xfId="69" applyNumberFormat="1" applyFont="1" applyFill="1" applyBorder="1" applyAlignment="1">
      <alignment horizontal="center" vertical="center" wrapText="1"/>
    </xf>
    <xf numFmtId="170" fontId="18" fillId="0" borderId="67" xfId="71" applyNumberFormat="1" applyFont="1" applyFill="1" applyBorder="1" applyAlignment="1">
      <alignment horizontal="left" vertical="center" wrapText="1"/>
    </xf>
    <xf numFmtId="170" fontId="18" fillId="0" borderId="70" xfId="72" applyNumberFormat="1" applyFont="1" applyFill="1" applyBorder="1" applyAlignment="1">
      <alignment horizontal="left" vertical="center" wrapText="1"/>
    </xf>
    <xf numFmtId="15" fontId="18" fillId="0" borderId="44" xfId="69" applyNumberFormat="1" applyFont="1" applyFill="1" applyBorder="1" applyAlignment="1">
      <alignment horizontal="center" vertical="center" wrapText="1"/>
    </xf>
    <xf numFmtId="9" fontId="18" fillId="0" borderId="44" xfId="69" applyNumberFormat="1" applyFont="1" applyFill="1" applyBorder="1" applyAlignment="1">
      <alignment horizontal="center" vertical="center" wrapText="1"/>
    </xf>
    <xf numFmtId="0" fontId="0" fillId="0" borderId="18" xfId="72" applyFont="1" applyFill="1" applyBorder="1" applyAlignment="1">
      <alignment horizontal="left" vertical="center" wrapText="1"/>
    </xf>
    <xf numFmtId="165" fontId="0" fillId="0" borderId="28" xfId="0" applyNumberFormat="1" applyFont="1" applyFill="1" applyBorder="1" applyAlignment="1">
      <alignment horizontal="center" vertical="center"/>
    </xf>
    <xf numFmtId="0" fontId="0" fillId="0" borderId="28" xfId="0" applyNumberFormat="1" applyFont="1" applyFill="1" applyBorder="1" applyAlignment="1">
      <alignment horizontal="left" vertical="center" wrapText="1"/>
    </xf>
    <xf numFmtId="0" fontId="0" fillId="0" borderId="28" xfId="0" applyNumberFormat="1" applyFont="1" applyFill="1" applyBorder="1" applyAlignment="1">
      <alignment horizontal="left" vertical="center"/>
    </xf>
    <xf numFmtId="167" fontId="0" fillId="0" borderId="28" xfId="0" applyNumberFormat="1" applyFont="1" applyFill="1" applyBorder="1" applyAlignment="1">
      <alignment horizontal="center" vertical="center"/>
    </xf>
    <xf numFmtId="0" fontId="16" fillId="33" borderId="71" xfId="0" applyNumberFormat="1" applyFont="1" applyFill="1" applyBorder="1" applyAlignment="1">
      <alignment horizontal="center" vertical="center" wrapText="1"/>
    </xf>
    <xf numFmtId="0" fontId="16" fillId="33" borderId="72" xfId="0" applyNumberFormat="1" applyFont="1" applyFill="1" applyBorder="1" applyAlignment="1">
      <alignment horizontal="center" vertical="center" wrapText="1"/>
    </xf>
    <xf numFmtId="165" fontId="20" fillId="33" borderId="72" xfId="0" applyNumberFormat="1" applyFont="1" applyFill="1" applyBorder="1" applyAlignment="1">
      <alignment horizontal="center" vertical="center" wrapText="1"/>
    </xf>
    <xf numFmtId="165" fontId="16" fillId="33" borderId="72" xfId="0" applyNumberFormat="1" applyFont="1" applyFill="1" applyBorder="1" applyAlignment="1">
      <alignment horizontal="center" vertical="center" wrapText="1"/>
    </xf>
    <xf numFmtId="166" fontId="16" fillId="33" borderId="72" xfId="0" applyNumberFormat="1" applyFont="1" applyFill="1" applyBorder="1" applyAlignment="1">
      <alignment horizontal="center" vertical="center" wrapText="1"/>
    </xf>
    <xf numFmtId="167" fontId="16" fillId="33" borderId="72" xfId="0" applyNumberFormat="1" applyFont="1" applyFill="1" applyBorder="1" applyAlignment="1">
      <alignment horizontal="center" vertical="center" wrapText="1"/>
    </xf>
    <xf numFmtId="0" fontId="20" fillId="33" borderId="72" xfId="0" applyNumberFormat="1" applyFont="1" applyFill="1" applyBorder="1" applyAlignment="1">
      <alignment horizontal="center" vertical="center" wrapText="1"/>
    </xf>
    <xf numFmtId="0" fontId="16" fillId="33" borderId="73" xfId="0" applyNumberFormat="1" applyFont="1" applyFill="1" applyBorder="1" applyAlignment="1">
      <alignment horizontal="center" vertical="center" wrapText="1"/>
    </xf>
    <xf numFmtId="49" fontId="18" fillId="0" borderId="10" xfId="42" applyNumberFormat="1" applyFont="1" applyFill="1" applyBorder="1" applyAlignment="1">
      <alignment horizontal="left" vertical="center" wrapText="1"/>
    </xf>
    <xf numFmtId="14" fontId="0" fillId="0" borderId="10" xfId="46" applyNumberFormat="1" applyFont="1" applyFill="1" applyBorder="1" applyAlignment="1">
      <alignment vertical="center" wrapText="1"/>
    </xf>
    <xf numFmtId="165" fontId="18" fillId="0" borderId="10" xfId="42" applyFont="1" applyFill="1" applyBorder="1" applyAlignment="1">
      <alignment horizontal="left" vertical="center" wrapText="1"/>
    </xf>
    <xf numFmtId="1" fontId="0" fillId="0" borderId="10" xfId="0" applyNumberFormat="1" applyFont="1" applyFill="1" applyBorder="1" applyAlignment="1">
      <alignment horizontal="center" vertical="center"/>
    </xf>
    <xf numFmtId="49" fontId="18" fillId="0" borderId="10" xfId="42" applyNumberFormat="1" applyFont="1" applyFill="1" applyBorder="1" applyAlignment="1">
      <alignment horizontal="center" vertical="center" wrapText="1"/>
    </xf>
    <xf numFmtId="0" fontId="18" fillId="0" borderId="10" xfId="42" applyNumberFormat="1" applyFont="1" applyFill="1" applyBorder="1" applyAlignment="1">
      <alignment horizontal="center" vertical="center" wrapText="1"/>
    </xf>
    <xf numFmtId="1" fontId="18" fillId="0" borderId="10" xfId="42" applyNumberFormat="1" applyFont="1" applyFill="1" applyBorder="1" applyAlignment="1">
      <alignment horizontal="center" vertical="center" wrapText="1"/>
    </xf>
    <xf numFmtId="165" fontId="0" fillId="0" borderId="0" xfId="0" applyFont="1" applyFill="1" applyAlignment="1">
      <alignment horizontal="center" vertical="center" wrapText="1"/>
    </xf>
    <xf numFmtId="167" fontId="21" fillId="0" borderId="10" xfId="0" applyNumberFormat="1" applyFont="1" applyFill="1" applyBorder="1" applyAlignment="1">
      <alignment horizontal="left" vertical="center" wrapText="1"/>
    </xf>
    <xf numFmtId="167" fontId="18" fillId="0" borderId="10" xfId="0" applyNumberFormat="1" applyFont="1" applyFill="1" applyBorder="1" applyAlignment="1">
      <alignment horizontal="left" vertical="center" wrapText="1"/>
    </xf>
    <xf numFmtId="167" fontId="18" fillId="0" borderId="10" xfId="0" applyNumberFormat="1" applyFont="1" applyFill="1" applyBorder="1" applyAlignment="1">
      <alignment horizontal="left" vertical="center"/>
    </xf>
    <xf numFmtId="167" fontId="0" fillId="0" borderId="10" xfId="0" applyNumberFormat="1" applyFont="1" applyFill="1" applyBorder="1" applyAlignment="1">
      <alignment horizontal="left" vertical="center" wrapText="1"/>
    </xf>
    <xf numFmtId="14" fontId="18" fillId="0" borderId="10" xfId="0" applyNumberFormat="1" applyFont="1" applyFill="1" applyBorder="1" applyAlignment="1">
      <alignment vertical="center" wrapText="1"/>
    </xf>
    <xf numFmtId="175" fontId="0" fillId="0" borderId="10" xfId="0" applyNumberFormat="1" applyFont="1" applyFill="1" applyBorder="1" applyAlignment="1">
      <alignment vertical="center"/>
    </xf>
    <xf numFmtId="165" fontId="18" fillId="0" borderId="10" xfId="0" applyFont="1" applyFill="1" applyBorder="1" applyAlignment="1">
      <alignment horizontal="center" vertical="center"/>
    </xf>
    <xf numFmtId="165" fontId="0" fillId="0" borderId="0" xfId="0" applyFont="1" applyFill="1" applyAlignment="1">
      <alignment horizontal="left" vertical="center"/>
    </xf>
    <xf numFmtId="166" fontId="0" fillId="0" borderId="0" xfId="0" applyNumberFormat="1" applyFont="1" applyFill="1" applyAlignment="1">
      <alignment vertical="center"/>
    </xf>
    <xf numFmtId="165" fontId="16" fillId="34" borderId="71" xfId="0" applyFont="1" applyFill="1" applyBorder="1" applyAlignment="1">
      <alignment horizontal="center" vertical="center" wrapText="1"/>
    </xf>
    <xf numFmtId="0" fontId="16" fillId="34" borderId="71" xfId="0" applyNumberFormat="1" applyFont="1" applyFill="1" applyBorder="1" applyAlignment="1">
      <alignment horizontal="center" vertical="center" wrapText="1"/>
    </xf>
    <xf numFmtId="166" fontId="20" fillId="34" borderId="71" xfId="0" applyNumberFormat="1" applyFont="1" applyFill="1" applyBorder="1" applyAlignment="1">
      <alignment horizontal="center" vertical="center" wrapText="1"/>
    </xf>
    <xf numFmtId="165" fontId="0" fillId="0" borderId="0" xfId="0" applyFont="1" applyFill="1" applyAlignment="1">
      <alignment horizontal="left" vertical="center" wrapText="1"/>
    </xf>
    <xf numFmtId="49" fontId="24" fillId="0" borderId="10" xfId="0" applyNumberFormat="1" applyFont="1" applyFill="1" applyBorder="1" applyAlignment="1">
      <alignment horizontal="left" vertical="center" wrapText="1"/>
    </xf>
    <xf numFmtId="0" fontId="0" fillId="0" borderId="39" xfId="0" applyNumberFormat="1" applyFont="1" applyFill="1" applyBorder="1" applyAlignment="1">
      <alignment horizontal="left" vertical="center" wrapText="1"/>
    </xf>
    <xf numFmtId="0" fontId="0" fillId="0" borderId="31" xfId="0" applyNumberFormat="1" applyFont="1" applyFill="1" applyBorder="1" applyAlignment="1">
      <alignment horizontal="left" vertical="center" wrapText="1"/>
    </xf>
    <xf numFmtId="0" fontId="0" fillId="0" borderId="35" xfId="0" applyNumberFormat="1" applyFont="1" applyFill="1" applyBorder="1" applyAlignment="1">
      <alignment horizontal="left" vertical="center" wrapText="1"/>
    </xf>
    <xf numFmtId="165" fontId="0" fillId="0" borderId="39" xfId="0" applyNumberFormat="1" applyFont="1" applyFill="1" applyBorder="1" applyAlignment="1">
      <alignment horizontal="center" vertical="center"/>
    </xf>
    <xf numFmtId="165" fontId="0" fillId="0" borderId="31" xfId="0" applyNumberFormat="1" applyFont="1" applyFill="1" applyBorder="1" applyAlignment="1">
      <alignment horizontal="center" vertical="center"/>
    </xf>
    <xf numFmtId="165" fontId="0" fillId="0" borderId="35" xfId="0" applyNumberFormat="1" applyFont="1" applyFill="1" applyBorder="1" applyAlignment="1">
      <alignment horizontal="center" vertical="center"/>
    </xf>
    <xf numFmtId="0" fontId="0" fillId="0" borderId="39" xfId="0" applyNumberFormat="1" applyFont="1" applyFill="1" applyBorder="1" applyAlignment="1">
      <alignment vertical="center" wrapText="1"/>
    </xf>
    <xf numFmtId="0" fontId="0" fillId="0" borderId="31" xfId="0" applyNumberFormat="1" applyFont="1" applyFill="1" applyBorder="1" applyAlignment="1">
      <alignment vertical="center" wrapText="1"/>
    </xf>
    <xf numFmtId="0" fontId="0" fillId="0" borderId="35" xfId="0" applyNumberFormat="1" applyFont="1" applyFill="1" applyBorder="1" applyAlignment="1">
      <alignment vertical="center" wrapText="1"/>
    </xf>
    <xf numFmtId="0" fontId="0" fillId="0" borderId="42" xfId="0" applyNumberFormat="1" applyFont="1" applyFill="1" applyBorder="1" applyAlignment="1">
      <alignment horizontal="left" vertical="center" wrapText="1"/>
    </xf>
    <xf numFmtId="0" fontId="0" fillId="0" borderId="32" xfId="0" applyNumberFormat="1" applyFont="1" applyFill="1" applyBorder="1" applyAlignment="1">
      <alignment horizontal="left" vertical="center" wrapText="1"/>
    </xf>
    <xf numFmtId="0" fontId="0" fillId="0" borderId="34" xfId="0" applyNumberFormat="1" applyFont="1" applyFill="1" applyBorder="1" applyAlignment="1">
      <alignment horizontal="left" vertical="center" wrapText="1"/>
    </xf>
    <xf numFmtId="167" fontId="0" fillId="0" borderId="29" xfId="0" applyNumberFormat="1" applyFont="1" applyFill="1" applyBorder="1" applyAlignment="1">
      <alignment horizontal="center" vertical="center"/>
    </xf>
    <xf numFmtId="167" fontId="0" fillId="0" borderId="30" xfId="0" applyNumberFormat="1" applyFont="1" applyFill="1" applyBorder="1" applyAlignment="1">
      <alignment horizontal="center" vertical="center"/>
    </xf>
    <xf numFmtId="167" fontId="0" fillId="0" borderId="27" xfId="0" applyNumberFormat="1" applyFont="1" applyFill="1" applyBorder="1" applyAlignment="1">
      <alignment horizontal="center" vertical="center"/>
    </xf>
    <xf numFmtId="0" fontId="0" fillId="0" borderId="39" xfId="0" applyNumberFormat="1" applyFont="1" applyFill="1" applyBorder="1" applyAlignment="1">
      <alignment horizontal="center" vertical="center"/>
    </xf>
    <xf numFmtId="0" fontId="0" fillId="0" borderId="31" xfId="0" applyNumberFormat="1" applyFont="1" applyFill="1" applyBorder="1" applyAlignment="1">
      <alignment horizontal="center" vertical="center"/>
    </xf>
    <xf numFmtId="0" fontId="0" fillId="0" borderId="35" xfId="0" applyNumberFormat="1" applyFont="1" applyFill="1" applyBorder="1" applyAlignment="1">
      <alignment horizontal="center" vertical="center"/>
    </xf>
    <xf numFmtId="0" fontId="0" fillId="0" borderId="39" xfId="0" applyNumberFormat="1" applyFont="1" applyFill="1" applyBorder="1" applyAlignment="1">
      <alignment horizontal="left" vertical="center"/>
    </xf>
    <xf numFmtId="0" fontId="0" fillId="0" borderId="31" xfId="0" applyNumberFormat="1" applyFont="1" applyFill="1" applyBorder="1" applyAlignment="1">
      <alignment horizontal="left" vertical="center"/>
    </xf>
    <xf numFmtId="0" fontId="0" fillId="0" borderId="35" xfId="0" applyNumberFormat="1" applyFont="1" applyFill="1" applyBorder="1" applyAlignment="1">
      <alignment horizontal="left" vertical="center"/>
    </xf>
    <xf numFmtId="9" fontId="0" fillId="0" borderId="39" xfId="0" applyNumberFormat="1" applyFont="1" applyFill="1" applyBorder="1" applyAlignment="1">
      <alignment horizontal="center" vertical="center"/>
    </xf>
    <xf numFmtId="9" fontId="0" fillId="0" borderId="31" xfId="0" applyNumberFormat="1" applyFont="1" applyFill="1" applyBorder="1" applyAlignment="1">
      <alignment horizontal="center" vertical="center"/>
    </xf>
    <xf numFmtId="9" fontId="0" fillId="0" borderId="35" xfId="0" applyNumberFormat="1" applyFont="1" applyFill="1" applyBorder="1" applyAlignment="1">
      <alignment horizontal="center" vertical="center"/>
    </xf>
    <xf numFmtId="165" fontId="0" fillId="0" borderId="41" xfId="0" applyFont="1" applyFill="1" applyBorder="1" applyAlignment="1">
      <alignment horizontal="left" vertical="center" wrapText="1"/>
    </xf>
    <xf numFmtId="165" fontId="0" fillId="0" borderId="22" xfId="0" applyFont="1" applyFill="1" applyBorder="1" applyAlignment="1">
      <alignment horizontal="left" vertical="center" wrapText="1"/>
    </xf>
    <xf numFmtId="165" fontId="0" fillId="0" borderId="41" xfId="42" applyFont="1" applyFill="1" applyBorder="1" applyAlignment="1">
      <alignment horizontal="left" vertical="center" wrapText="1"/>
    </xf>
    <xf numFmtId="0" fontId="0" fillId="0" borderId="41" xfId="0" applyNumberFormat="1" applyFont="1" applyFill="1" applyBorder="1" applyAlignment="1">
      <alignment horizontal="left" vertical="center" wrapText="1"/>
    </xf>
    <xf numFmtId="0" fontId="0" fillId="0" borderId="22" xfId="0" applyNumberFormat="1" applyFont="1" applyFill="1" applyBorder="1" applyAlignment="1">
      <alignment horizontal="left" vertical="center" wrapText="1"/>
    </xf>
    <xf numFmtId="3" fontId="0" fillId="0" borderId="41" xfId="42" applyNumberFormat="1" applyFont="1" applyFill="1" applyBorder="1" applyAlignment="1">
      <alignment horizontal="left" vertical="center" wrapText="1"/>
    </xf>
    <xf numFmtId="3" fontId="0" fillId="0" borderId="22" xfId="42" applyNumberFormat="1" applyFont="1" applyFill="1" applyBorder="1" applyAlignment="1">
      <alignment horizontal="left" vertical="center" wrapText="1"/>
    </xf>
    <xf numFmtId="165" fontId="0" fillId="0" borderId="10" xfId="42" applyFont="1" applyFill="1" applyBorder="1" applyAlignment="1">
      <alignment horizontal="left" vertical="center" wrapText="1"/>
    </xf>
    <xf numFmtId="165" fontId="0" fillId="0" borderId="22" xfId="42" applyFont="1" applyFill="1" applyBorder="1" applyAlignment="1">
      <alignment horizontal="left" vertical="center" wrapText="1"/>
    </xf>
    <xf numFmtId="165" fontId="0" fillId="0" borderId="10" xfId="0" applyFont="1" applyFill="1" applyBorder="1" applyAlignment="1">
      <alignment horizontal="left" vertical="center" wrapText="1"/>
    </xf>
    <xf numFmtId="3" fontId="0" fillId="0" borderId="10" xfId="42" applyNumberFormat="1" applyFont="1" applyFill="1" applyBorder="1" applyAlignment="1">
      <alignment horizontal="left" vertical="center" wrapText="1"/>
    </xf>
    <xf numFmtId="1" fontId="0" fillId="0" borderId="41" xfId="42" applyNumberFormat="1" applyFont="1" applyFill="1" applyBorder="1" applyAlignment="1">
      <alignment horizontal="center" vertical="center" wrapText="1"/>
    </xf>
    <xf numFmtId="1" fontId="0" fillId="0" borderId="10" xfId="0" applyNumberFormat="1" applyFont="1" applyFill="1" applyBorder="1" applyAlignment="1">
      <alignment horizontal="center" vertical="center" wrapText="1"/>
    </xf>
    <xf numFmtId="1" fontId="0" fillId="0" borderId="22" xfId="0" applyNumberFormat="1" applyFont="1" applyFill="1" applyBorder="1" applyAlignment="1">
      <alignment horizontal="center" vertical="center" wrapText="1"/>
    </xf>
    <xf numFmtId="165" fontId="0" fillId="0" borderId="41" xfId="0" quotePrefix="1" applyNumberFormat="1" applyFont="1" applyFill="1" applyBorder="1" applyAlignment="1">
      <alignment horizontal="center" vertical="center" wrapText="1"/>
    </xf>
    <xf numFmtId="165" fontId="0" fillId="0" borderId="10" xfId="0" quotePrefix="1" applyNumberFormat="1" applyFont="1" applyFill="1" applyBorder="1" applyAlignment="1">
      <alignment horizontal="center" vertical="center" wrapText="1"/>
    </xf>
    <xf numFmtId="165" fontId="0" fillId="0" borderId="22" xfId="0" quotePrefix="1" applyNumberFormat="1" applyFont="1" applyFill="1" applyBorder="1" applyAlignment="1">
      <alignment horizontal="center" vertical="center" wrapText="1"/>
    </xf>
    <xf numFmtId="49" fontId="0" fillId="0" borderId="41" xfId="42" applyNumberFormat="1" applyFont="1" applyFill="1" applyBorder="1" applyAlignment="1">
      <alignment horizontal="left" vertical="center" wrapText="1"/>
    </xf>
    <xf numFmtId="49" fontId="0" fillId="0" borderId="10" xfId="42" applyNumberFormat="1" applyFont="1" applyFill="1" applyBorder="1" applyAlignment="1">
      <alignment horizontal="left" vertical="center" wrapText="1"/>
    </xf>
    <xf numFmtId="49" fontId="0" fillId="0" borderId="22" xfId="42" applyNumberFormat="1" applyFont="1" applyFill="1" applyBorder="1" applyAlignment="1">
      <alignment horizontal="left" vertical="center" wrapText="1"/>
    </xf>
    <xf numFmtId="164" fontId="0" fillId="0" borderId="50" xfId="65" applyNumberFormat="1" applyFont="1" applyFill="1" applyBorder="1" applyAlignment="1">
      <alignment horizontal="center" vertical="center"/>
    </xf>
    <xf numFmtId="164" fontId="0" fillId="0" borderId="51" xfId="65" applyNumberFormat="1" applyFont="1" applyFill="1" applyBorder="1" applyAlignment="1">
      <alignment horizontal="center" vertical="center"/>
    </xf>
    <xf numFmtId="164" fontId="0" fillId="0" borderId="17" xfId="65" applyNumberFormat="1" applyFont="1" applyFill="1" applyBorder="1" applyAlignment="1">
      <alignment horizontal="center" vertical="center"/>
    </xf>
    <xf numFmtId="9" fontId="0" fillId="0" borderId="41" xfId="0" quotePrefix="1" applyNumberFormat="1" applyFont="1" applyFill="1" applyBorder="1" applyAlignment="1">
      <alignment horizontal="center" vertical="center" wrapText="1"/>
    </xf>
    <xf numFmtId="9" fontId="0" fillId="0" borderId="10" xfId="0" quotePrefix="1" applyNumberFormat="1" applyFont="1" applyFill="1" applyBorder="1" applyAlignment="1">
      <alignment horizontal="center" vertical="center" wrapText="1"/>
    </xf>
    <xf numFmtId="9" fontId="0" fillId="0" borderId="22" xfId="0" quotePrefix="1" applyNumberFormat="1" applyFont="1" applyFill="1" applyBorder="1" applyAlignment="1">
      <alignment horizontal="center" vertical="center" wrapText="1"/>
    </xf>
    <xf numFmtId="164" fontId="0" fillId="0" borderId="44" xfId="65" applyNumberFormat="1" applyFont="1" applyFill="1" applyBorder="1" applyAlignment="1">
      <alignment horizontal="center" vertical="center"/>
    </xf>
    <xf numFmtId="9" fontId="0" fillId="0" borderId="41" xfId="0" applyNumberFormat="1" applyFont="1" applyFill="1" applyBorder="1" applyAlignment="1">
      <alignment horizontal="center" vertical="center"/>
    </xf>
    <xf numFmtId="9" fontId="0" fillId="0" borderId="22" xfId="0" applyNumberFormat="1" applyFont="1" applyFill="1" applyBorder="1" applyAlignment="1">
      <alignment horizontal="center" vertical="center"/>
    </xf>
    <xf numFmtId="9" fontId="0" fillId="0" borderId="10" xfId="0" applyNumberFormat="1" applyFont="1" applyFill="1" applyBorder="1" applyAlignment="1">
      <alignment horizontal="center" vertical="center"/>
    </xf>
    <xf numFmtId="165" fontId="0" fillId="0" borderId="17" xfId="42" applyFont="1" applyFill="1" applyBorder="1" applyAlignment="1">
      <alignment horizontal="left" vertical="center" wrapText="1"/>
    </xf>
    <xf numFmtId="165" fontId="0" fillId="0" borderId="17" xfId="0" applyFont="1" applyFill="1" applyBorder="1" applyAlignment="1">
      <alignment horizontal="left" vertical="center" wrapText="1"/>
    </xf>
    <xf numFmtId="0" fontId="0" fillId="0" borderId="10" xfId="0" applyNumberFormat="1" applyFont="1" applyFill="1" applyBorder="1" applyAlignment="1">
      <alignment horizontal="left" vertical="center" wrapText="1"/>
    </xf>
    <xf numFmtId="1" fontId="0" fillId="0" borderId="10" xfId="42" applyNumberFormat="1" applyFont="1" applyFill="1" applyBorder="1" applyAlignment="1">
      <alignment horizontal="center" vertical="center" wrapText="1"/>
    </xf>
    <xf numFmtId="165" fontId="0" fillId="0" borderId="10" xfId="0" applyFont="1" applyFill="1" applyBorder="1" applyAlignment="1" applyProtection="1">
      <alignment horizontal="left" vertical="center" wrapText="1"/>
      <protection locked="0"/>
    </xf>
    <xf numFmtId="1" fontId="0" fillId="0" borderId="17" xfId="42" applyNumberFormat="1" applyFont="1" applyFill="1" applyBorder="1" applyAlignment="1">
      <alignment horizontal="center" vertical="center" wrapText="1"/>
    </xf>
    <xf numFmtId="0" fontId="0" fillId="0" borderId="17" xfId="0" applyNumberFormat="1" applyFont="1" applyFill="1" applyBorder="1" applyAlignment="1">
      <alignment horizontal="left" vertical="center" wrapText="1"/>
    </xf>
    <xf numFmtId="9" fontId="0" fillId="0" borderId="17" xfId="0" quotePrefix="1" applyNumberFormat="1" applyFont="1" applyFill="1" applyBorder="1" applyAlignment="1">
      <alignment horizontal="center" vertical="center" wrapText="1"/>
    </xf>
    <xf numFmtId="3" fontId="0" fillId="0" borderId="17" xfId="42" applyNumberFormat="1" applyFont="1" applyFill="1" applyBorder="1" applyAlignment="1">
      <alignment horizontal="left" vertical="center" wrapText="1"/>
    </xf>
    <xf numFmtId="1" fontId="18" fillId="0" borderId="49" xfId="42" applyNumberFormat="1" applyFont="1" applyFill="1" applyBorder="1" applyAlignment="1">
      <alignment horizontal="center" vertical="center" wrapText="1"/>
    </xf>
    <xf numFmtId="1" fontId="18" fillId="0" borderId="58" xfId="42" applyNumberFormat="1" applyFont="1" applyFill="1" applyBorder="1" applyAlignment="1">
      <alignment horizontal="center" vertical="center" wrapText="1"/>
    </xf>
    <xf numFmtId="1" fontId="18" fillId="0" borderId="43" xfId="42" applyNumberFormat="1" applyFont="1" applyFill="1" applyBorder="1" applyAlignment="1">
      <alignment horizontal="center" vertical="center" wrapText="1"/>
    </xf>
    <xf numFmtId="49" fontId="18" fillId="0" borderId="38" xfId="42" applyNumberFormat="1" applyFont="1" applyFill="1" applyBorder="1" applyAlignment="1">
      <alignment horizontal="left" vertical="center" wrapText="1"/>
    </xf>
    <xf numFmtId="49" fontId="0" fillId="0" borderId="38" xfId="0" applyNumberFormat="1" applyFont="1" applyFill="1" applyBorder="1" applyAlignment="1">
      <alignment horizontal="left" vertical="center" wrapText="1"/>
    </xf>
    <xf numFmtId="165" fontId="0" fillId="0" borderId="41" xfId="0" applyFont="1" applyFill="1" applyBorder="1" applyAlignment="1">
      <alignment vertical="center"/>
    </xf>
    <xf numFmtId="165" fontId="0" fillId="0" borderId="17" xfId="0" applyFont="1" applyFill="1" applyBorder="1" applyAlignment="1">
      <alignment vertical="center"/>
    </xf>
    <xf numFmtId="165" fontId="0" fillId="0" borderId="44" xfId="0" applyFont="1" applyFill="1" applyBorder="1" applyAlignment="1">
      <alignment vertical="center"/>
    </xf>
    <xf numFmtId="165" fontId="18" fillId="0" borderId="50" xfId="42" applyFont="1" applyFill="1" applyBorder="1" applyAlignment="1">
      <alignment horizontal="left" vertical="center" wrapText="1"/>
    </xf>
    <xf numFmtId="165" fontId="18" fillId="0" borderId="51" xfId="42" applyFont="1" applyFill="1" applyBorder="1" applyAlignment="1">
      <alignment horizontal="left" vertical="center" wrapText="1"/>
    </xf>
    <xf numFmtId="165" fontId="0" fillId="0" borderId="50" xfId="0" applyFont="1" applyFill="1" applyBorder="1" applyAlignment="1">
      <alignment horizontal="left" vertical="center" wrapText="1"/>
    </xf>
    <xf numFmtId="165" fontId="0" fillId="0" borderId="51" xfId="0" applyFont="1" applyFill="1" applyBorder="1" applyAlignment="1">
      <alignment horizontal="left" vertical="center" wrapText="1"/>
    </xf>
    <xf numFmtId="49" fontId="0" fillId="0" borderId="50" xfId="0" applyNumberFormat="1" applyFont="1" applyFill="1" applyBorder="1" applyAlignment="1">
      <alignment horizontal="left" vertical="center" wrapText="1"/>
    </xf>
    <xf numFmtId="49" fontId="0" fillId="0" borderId="51" xfId="0" applyNumberFormat="1" applyFont="1" applyFill="1" applyBorder="1" applyAlignment="1">
      <alignment horizontal="left" vertical="center" wrapText="1"/>
    </xf>
    <xf numFmtId="165" fontId="18" fillId="0" borderId="41" xfId="42" applyFont="1" applyFill="1" applyBorder="1" applyAlignment="1">
      <alignment horizontal="left" vertical="center" wrapText="1"/>
    </xf>
    <xf numFmtId="165" fontId="18" fillId="0" borderId="22" xfId="42" applyFont="1" applyFill="1" applyBorder="1" applyAlignment="1">
      <alignment horizontal="left" vertical="center" wrapText="1"/>
    </xf>
    <xf numFmtId="49" fontId="0" fillId="0" borderId="41" xfId="0" applyNumberFormat="1" applyFont="1" applyFill="1" applyBorder="1" applyAlignment="1">
      <alignment horizontal="left" vertical="center" wrapText="1"/>
    </xf>
    <xf numFmtId="49" fontId="0" fillId="0" borderId="22" xfId="0" applyNumberFormat="1" applyFont="1" applyFill="1" applyBorder="1" applyAlignment="1">
      <alignment horizontal="left" vertical="center" wrapText="1"/>
    </xf>
    <xf numFmtId="165" fontId="0" fillId="0" borderId="41" xfId="0" applyFont="1" applyFill="1" applyBorder="1" applyAlignment="1">
      <alignment horizontal="center" vertical="center"/>
    </xf>
    <xf numFmtId="165" fontId="0" fillId="0" borderId="22" xfId="0" applyFont="1" applyFill="1" applyBorder="1" applyAlignment="1">
      <alignment horizontal="center" vertical="center"/>
    </xf>
    <xf numFmtId="165" fontId="0" fillId="0" borderId="44" xfId="0" applyFont="1" applyFill="1" applyBorder="1" applyAlignment="1">
      <alignment horizontal="left" vertical="center" wrapText="1"/>
    </xf>
    <xf numFmtId="165" fontId="18" fillId="0" borderId="44" xfId="42" applyFont="1" applyFill="1" applyBorder="1" applyAlignment="1">
      <alignment horizontal="left" vertical="center" wrapText="1"/>
    </xf>
    <xf numFmtId="0" fontId="0" fillId="0" borderId="50" xfId="0" applyNumberFormat="1" applyFont="1" applyFill="1" applyBorder="1" applyAlignment="1">
      <alignment horizontal="left" vertical="center" wrapText="1"/>
    </xf>
    <xf numFmtId="0" fontId="0" fillId="0" borderId="51" xfId="0" applyNumberFormat="1" applyFont="1" applyFill="1" applyBorder="1" applyAlignment="1">
      <alignment horizontal="left" vertical="center" wrapText="1"/>
    </xf>
    <xf numFmtId="0" fontId="0" fillId="0" borderId="44" xfId="0" applyNumberFormat="1" applyFont="1" applyFill="1" applyBorder="1" applyAlignment="1">
      <alignment horizontal="left" vertical="center" wrapText="1"/>
    </xf>
    <xf numFmtId="1" fontId="18" fillId="0" borderId="50" xfId="0" applyNumberFormat="1" applyFont="1" applyFill="1" applyBorder="1" applyAlignment="1">
      <alignment horizontal="center" vertical="center" wrapText="1"/>
    </xf>
    <xf numFmtId="1" fontId="18" fillId="0" borderId="44" xfId="0" applyNumberFormat="1" applyFont="1" applyFill="1" applyBorder="1" applyAlignment="1">
      <alignment horizontal="center" vertical="center" wrapText="1"/>
    </xf>
    <xf numFmtId="0" fontId="18" fillId="0" borderId="50" xfId="0" applyNumberFormat="1" applyFont="1" applyFill="1" applyBorder="1" applyAlignment="1">
      <alignment horizontal="left" vertical="center" wrapText="1"/>
    </xf>
    <xf numFmtId="0" fontId="18" fillId="0" borderId="44" xfId="0" applyNumberFormat="1" applyFont="1" applyFill="1" applyBorder="1" applyAlignment="1">
      <alignment horizontal="left" vertical="center" wrapText="1"/>
    </xf>
    <xf numFmtId="49" fontId="0" fillId="0" borderId="50" xfId="0" applyNumberFormat="1" applyFont="1" applyFill="1" applyBorder="1" applyAlignment="1">
      <alignment horizontal="left" vertical="center"/>
    </xf>
    <xf numFmtId="49" fontId="0" fillId="0" borderId="44" xfId="0" applyNumberFormat="1" applyFont="1" applyFill="1" applyBorder="1" applyAlignment="1">
      <alignment horizontal="left" vertical="center"/>
    </xf>
    <xf numFmtId="1" fontId="18" fillId="0" borderId="52" xfId="42" applyNumberFormat="1" applyFont="1" applyFill="1" applyBorder="1" applyAlignment="1">
      <alignment horizontal="center" vertical="center" wrapText="1"/>
    </xf>
    <xf numFmtId="1" fontId="0" fillId="0" borderId="22" xfId="42" applyNumberFormat="1" applyFont="1" applyFill="1" applyBorder="1" applyAlignment="1">
      <alignment horizontal="center" vertical="center" wrapText="1"/>
    </xf>
  </cellXfs>
  <cellStyles count="7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60"/>
    <cellStyle name="Currency" xfId="65" builtinId="4"/>
    <cellStyle name="Currency 2" xfId="6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47"/>
    <cellStyle name="Normal 10 2" xfId="59"/>
    <cellStyle name="Normal 10 3" xfId="52"/>
    <cellStyle name="Normal 11" xfId="49"/>
    <cellStyle name="Normal 17" xfId="70"/>
    <cellStyle name="Normal 18" xfId="73"/>
    <cellStyle name="Normal 2" xfId="42"/>
    <cellStyle name="Normal 2 2" xfId="45"/>
    <cellStyle name="Normal 2 2 2" xfId="46"/>
    <cellStyle name="Normal 2 2 2 2 2" xfId="51"/>
    <cellStyle name="Normal 2 2 2 3 2" xfId="57"/>
    <cellStyle name="Normal 2 2 3" xfId="68"/>
    <cellStyle name="Normal 2 3" xfId="50"/>
    <cellStyle name="Normal 2 3 2" xfId="53"/>
    <cellStyle name="Normal 20" xfId="75"/>
    <cellStyle name="Normal 22" xfId="76"/>
    <cellStyle name="Normal 24" xfId="74"/>
    <cellStyle name="Normal 25" xfId="71"/>
    <cellStyle name="Normal 26" xfId="72"/>
    <cellStyle name="Normal 3" xfId="43"/>
    <cellStyle name="Normal 3 2" xfId="44"/>
    <cellStyle name="Normal 4" xfId="61"/>
    <cellStyle name="Normal 5" xfId="64"/>
    <cellStyle name="Normal 5 2 2 2" xfId="55"/>
    <cellStyle name="Normal 7 3 2 3" xfId="56"/>
    <cellStyle name="Normal 8" xfId="48"/>
    <cellStyle name="Normal 8 2 2" xfId="58"/>
    <cellStyle name="Normal 9 2" xfId="54"/>
    <cellStyle name="Normal_Planning and Design" xfId="67"/>
    <cellStyle name="Normal_Projects" xfId="69"/>
    <cellStyle name="Note" xfId="15" builtinId="10" customBuiltin="1"/>
    <cellStyle name="Output" xfId="10" builtinId="21" customBuiltin="1"/>
    <cellStyle name="Percent" xfId="66" builtinId="5"/>
    <cellStyle name="Percent 2" xfId="62"/>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00FFFF"/>
      <color rgb="FF00FF00"/>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 Type="http://schemas.openxmlformats.org/officeDocument/2006/relationships/externalLink" Target="externalLinks/externalLink1.xml"/><Relationship Id="rId21" Type="http://schemas.openxmlformats.org/officeDocument/2006/relationships/styles" Target="style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calcChain" Target="calcChain.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vised_Air%20Force%20Monthly%20Congressional%20Report%20(20141105).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atl.osd.mil/coi/milcon/dlaMilcon/DLA_MILCON/DLA%20MILCON_2851%20Monthly%20Report%2014100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evised_DoDEA_MILCON_2851%20Monthly_Submission_NOV201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evised_DSS_MILCON_2851%20Monthly_Submission_NOV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evised_MDA_MILCON_2851%20Monthly_Submission_NOV201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evised_NGA_MILCON_2851%20Monthly_Submission_NOV201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evised_NSA_MILCON_2851%20Monthly_Submission_NOV201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Revised_SOCOM_MILCON_2851%20Monthly_Submission_NOV2014.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Revised_WHS_MILCON_2851_Monthly_Submis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vised_Army_MILCON_2851%20Monthly_Submission_NOV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vised_NAVFAC_MILCON_2851%20Monthly_Submission_NOV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vised_ARNG_MILCON_2851%20Monthly_Submission_NOV20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evised_DFAS_MILCON_2851%20Monthly_Submission_NOV201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evised_DHA_MILCON_2851%20Monthly_Submission_NOV201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vised_DIA_MILCON_2851%20Monthly_Submission_NOV2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evised_DISA_MILCON_2851%20Monthly_Submission_NOV201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evised_DLA_MILCON_2851%20Monthly_Submission_NOV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s>
    <sheetDataSet>
      <sheetData sheetId="0" refreshError="1"/>
      <sheetData sheetId="1" refreshError="1"/>
      <sheetData sheetId="2" refreshError="1"/>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Construc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refreshError="1"/>
      <sheetData sheetId="6"/>
      <sheetData sheetId="7"/>
      <sheetData sheetId="8"/>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sheetData sheetId="3"/>
      <sheetData sheetId="4" refreshError="1"/>
      <sheetData sheetId="5"/>
      <sheetData sheetId="6"/>
      <sheetData sheetId="7"/>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refreshError="1"/>
      <sheetData sheetId="6"/>
      <sheetData sheetId="7"/>
      <sheetData sheetId="8"/>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refreshError="1"/>
      <sheetData sheetId="6"/>
      <sheetData sheetId="7"/>
      <sheetData sheetId="8"/>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refreshError="1"/>
      <sheetData sheetId="6"/>
      <sheetData sheetId="7"/>
      <sheetData sheetId="8"/>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refreshError="1"/>
      <sheetData sheetId="6"/>
      <sheetData sheetId="7"/>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refreshError="1"/>
      <sheetData sheetId="6"/>
      <sheetData sheetId="7"/>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refreshError="1"/>
      <sheetData sheetId="6"/>
      <sheetData sheetId="7"/>
      <sheetData sheetId="8"/>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refreshError="1"/>
      <sheetData sheetId="6"/>
      <sheetData sheetId="7"/>
      <sheetData sheetId="8"/>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O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 val="Sheet1"/>
    </sheetNames>
    <sheetDataSet>
      <sheetData sheetId="0" refreshError="1"/>
      <sheetData sheetId="1" refreshError="1"/>
      <sheetData sheetId="2" refreshError="1"/>
      <sheetData sheetId="3"/>
      <sheetData sheetId="4"/>
      <sheetData sheetId="5"/>
      <sheetData sheetId="6"/>
      <sheetData sheetId="7"/>
      <sheetData sheetId="8"/>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refreshError="1"/>
      <sheetData sheetId="6"/>
      <sheetData sheetId="7"/>
      <sheetData sheetId="8"/>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refreshError="1"/>
      <sheetData sheetId="4"/>
      <sheetData sheetId="5" refreshError="1"/>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pageSetUpPr fitToPage="1"/>
  </sheetPr>
  <dimension ref="A1:AF1363"/>
  <sheetViews>
    <sheetView topLeftCell="R1" zoomScale="90" zoomScaleNormal="90" zoomScaleSheetLayoutView="100" workbookViewId="0">
      <pane ySplit="1" topLeftCell="A1246" activePane="bottomLeft" state="frozen"/>
      <selection pane="bottomLeft" activeCell="V1263" sqref="A1:XFD1048576"/>
    </sheetView>
  </sheetViews>
  <sheetFormatPr defaultColWidth="9.140625" defaultRowHeight="15" x14ac:dyDescent="0.25"/>
  <cols>
    <col min="1" max="1" width="14.28515625" style="19" bestFit="1" customWidth="1"/>
    <col min="2" max="2" width="10.28515625" style="13" bestFit="1" customWidth="1"/>
    <col min="3" max="3" width="34.85546875" style="20" bestFit="1" customWidth="1"/>
    <col min="4" max="4" width="37.5703125" style="20" bestFit="1" customWidth="1"/>
    <col min="5" max="5" width="21.85546875" style="20" bestFit="1" customWidth="1"/>
    <col min="6" max="6" width="28.42578125" style="20" bestFit="1" customWidth="1"/>
    <col min="7" max="7" width="15.28515625" style="20" bestFit="1" customWidth="1"/>
    <col min="8" max="8" width="48.7109375" style="316" customWidth="1"/>
    <col min="9" max="9" width="20.7109375" style="356" customWidth="1"/>
    <col min="10" max="10" width="14.5703125" style="356" customWidth="1"/>
    <col min="11" max="11" width="50.7109375" style="316" customWidth="1"/>
    <col min="12" max="12" width="31.42578125" style="20" bestFit="1" customWidth="1"/>
    <col min="13" max="13" width="30.140625" style="21" bestFit="1" customWidth="1"/>
    <col min="14" max="14" width="32" style="21" bestFit="1" customWidth="1"/>
    <col min="15" max="15" width="13.140625" style="19" customWidth="1"/>
    <col min="16" max="16" width="23.140625" style="356" customWidth="1"/>
    <col min="17" max="17" width="24.28515625" style="356" customWidth="1"/>
    <col min="18" max="18" width="23.85546875" style="356" customWidth="1"/>
    <col min="19" max="19" width="12.42578125" style="22" customWidth="1"/>
    <col min="20" max="20" width="30.140625" style="21" bestFit="1" customWidth="1"/>
    <col min="21" max="21" width="40" style="23" customWidth="1"/>
    <col min="22" max="22" width="71" style="316" customWidth="1"/>
    <col min="23" max="16384" width="9.140625" style="13"/>
  </cols>
  <sheetData>
    <row r="1" spans="1:22" s="1" customFormat="1" ht="31.5" thickTop="1" thickBot="1" x14ac:dyDescent="0.3">
      <c r="A1" s="487" t="s">
        <v>11</v>
      </c>
      <c r="B1" s="487" t="s">
        <v>8</v>
      </c>
      <c r="C1" s="488" t="s">
        <v>7</v>
      </c>
      <c r="D1" s="488" t="s">
        <v>69</v>
      </c>
      <c r="E1" s="488" t="s">
        <v>133</v>
      </c>
      <c r="F1" s="488" t="s">
        <v>134</v>
      </c>
      <c r="G1" s="488" t="s">
        <v>0</v>
      </c>
      <c r="H1" s="488" t="s">
        <v>1</v>
      </c>
      <c r="I1" s="489" t="s">
        <v>136</v>
      </c>
      <c r="J1" s="490" t="s">
        <v>2</v>
      </c>
      <c r="K1" s="488" t="s">
        <v>140</v>
      </c>
      <c r="L1" s="488" t="s">
        <v>141</v>
      </c>
      <c r="M1" s="491" t="s">
        <v>5</v>
      </c>
      <c r="N1" s="491" t="s">
        <v>6</v>
      </c>
      <c r="O1" s="492" t="s">
        <v>139</v>
      </c>
      <c r="P1" s="490" t="s">
        <v>70</v>
      </c>
      <c r="Q1" s="490" t="s">
        <v>4</v>
      </c>
      <c r="R1" s="490" t="s">
        <v>3</v>
      </c>
      <c r="S1" s="488" t="s">
        <v>71</v>
      </c>
      <c r="T1" s="491" t="s">
        <v>72</v>
      </c>
      <c r="U1" s="493" t="s">
        <v>73</v>
      </c>
      <c r="V1" s="494" t="s">
        <v>74</v>
      </c>
    </row>
    <row r="2" spans="1:22" ht="15.75" thickTop="1" x14ac:dyDescent="0.25">
      <c r="A2" s="530">
        <v>41948</v>
      </c>
      <c r="B2" s="533">
        <v>2006</v>
      </c>
      <c r="C2" s="536" t="s">
        <v>80</v>
      </c>
      <c r="D2" s="536" t="s">
        <v>77</v>
      </c>
      <c r="E2" s="536"/>
      <c r="F2" s="536" t="s">
        <v>110</v>
      </c>
      <c r="G2" s="536" t="s">
        <v>207</v>
      </c>
      <c r="H2" s="518" t="s">
        <v>208</v>
      </c>
      <c r="I2" s="483">
        <v>39295</v>
      </c>
      <c r="J2" s="483">
        <v>39422</v>
      </c>
      <c r="K2" s="484" t="s">
        <v>209</v>
      </c>
      <c r="L2" s="485" t="s">
        <v>210</v>
      </c>
      <c r="M2" s="220">
        <v>1801.8135</v>
      </c>
      <c r="N2" s="220">
        <v>1893.4955</v>
      </c>
      <c r="O2" s="486">
        <v>39433</v>
      </c>
      <c r="P2" s="483"/>
      <c r="Q2" s="483">
        <v>39642</v>
      </c>
      <c r="R2" s="521">
        <v>41327</v>
      </c>
      <c r="S2" s="539">
        <v>0.99</v>
      </c>
      <c r="T2" s="220"/>
      <c r="U2" s="524"/>
      <c r="V2" s="527"/>
    </row>
    <row r="3" spans="1:22" ht="15.75" thickBot="1" x14ac:dyDescent="0.3">
      <c r="A3" s="531"/>
      <c r="B3" s="534"/>
      <c r="C3" s="537"/>
      <c r="D3" s="537"/>
      <c r="E3" s="537"/>
      <c r="F3" s="537"/>
      <c r="G3" s="537"/>
      <c r="H3" s="519"/>
      <c r="I3" s="323">
        <v>39295</v>
      </c>
      <c r="J3" s="323">
        <v>39422</v>
      </c>
      <c r="K3" s="366" t="s">
        <v>211</v>
      </c>
      <c r="L3" s="15" t="s">
        <v>212</v>
      </c>
      <c r="M3" s="6">
        <v>1118.34509</v>
      </c>
      <c r="N3" s="6">
        <v>1171.50109</v>
      </c>
      <c r="O3" s="14">
        <v>39433</v>
      </c>
      <c r="P3" s="323"/>
      <c r="Q3" s="323">
        <v>39422</v>
      </c>
      <c r="R3" s="522"/>
      <c r="S3" s="540"/>
      <c r="T3" s="6"/>
      <c r="U3" s="525"/>
      <c r="V3" s="528"/>
    </row>
    <row r="4" spans="1:22" ht="15.75" thickBot="1" x14ac:dyDescent="0.3">
      <c r="A4" s="2">
        <v>41948</v>
      </c>
      <c r="B4" s="7">
        <v>2008</v>
      </c>
      <c r="C4" s="8" t="s">
        <v>80</v>
      </c>
      <c r="D4" s="8" t="s">
        <v>132</v>
      </c>
      <c r="E4" s="8"/>
      <c r="F4" s="8" t="s">
        <v>122</v>
      </c>
      <c r="G4" s="8" t="s">
        <v>213</v>
      </c>
      <c r="H4" s="315" t="s">
        <v>214</v>
      </c>
      <c r="I4" s="324">
        <v>39391</v>
      </c>
      <c r="J4" s="324">
        <v>40287</v>
      </c>
      <c r="K4" s="315" t="s">
        <v>215</v>
      </c>
      <c r="L4" s="8" t="s">
        <v>216</v>
      </c>
      <c r="M4" s="10">
        <v>15238.069</v>
      </c>
      <c r="N4" s="10">
        <v>16847.504840000001</v>
      </c>
      <c r="O4" s="9">
        <v>40603</v>
      </c>
      <c r="P4" s="324"/>
      <c r="Q4" s="324">
        <v>40827</v>
      </c>
      <c r="R4" s="324">
        <v>42216</v>
      </c>
      <c r="S4" s="11">
        <v>0.99</v>
      </c>
      <c r="T4" s="10"/>
      <c r="U4" s="12"/>
      <c r="V4" s="402"/>
    </row>
    <row r="5" spans="1:22" ht="15.75" thickBot="1" x14ac:dyDescent="0.3">
      <c r="A5" s="2">
        <v>41948</v>
      </c>
      <c r="B5" s="7">
        <v>2008</v>
      </c>
      <c r="C5" s="8" t="s">
        <v>80</v>
      </c>
      <c r="D5" s="8" t="s">
        <v>132</v>
      </c>
      <c r="E5" s="8"/>
      <c r="F5" s="8" t="s">
        <v>122</v>
      </c>
      <c r="G5" s="8" t="s">
        <v>217</v>
      </c>
      <c r="H5" s="315" t="s">
        <v>218</v>
      </c>
      <c r="I5" s="324">
        <v>39799</v>
      </c>
      <c r="J5" s="324">
        <v>40287</v>
      </c>
      <c r="K5" s="315" t="s">
        <v>215</v>
      </c>
      <c r="L5" s="8" t="s">
        <v>216</v>
      </c>
      <c r="M5" s="10">
        <v>26244.838</v>
      </c>
      <c r="N5" s="10">
        <v>28675.348699999999</v>
      </c>
      <c r="O5" s="9">
        <v>40603</v>
      </c>
      <c r="P5" s="324"/>
      <c r="Q5" s="324">
        <v>40827</v>
      </c>
      <c r="R5" s="324">
        <v>42019</v>
      </c>
      <c r="S5" s="11">
        <v>0.99</v>
      </c>
      <c r="T5" s="10"/>
      <c r="U5" s="12"/>
      <c r="V5" s="402"/>
    </row>
    <row r="6" spans="1:22" ht="15.75" thickBot="1" x14ac:dyDescent="0.3">
      <c r="A6" s="2">
        <v>41948</v>
      </c>
      <c r="B6" s="7">
        <v>2008</v>
      </c>
      <c r="C6" s="8" t="s">
        <v>80</v>
      </c>
      <c r="D6" s="8" t="s">
        <v>77</v>
      </c>
      <c r="E6" s="8"/>
      <c r="F6" s="8" t="s">
        <v>110</v>
      </c>
      <c r="G6" s="8" t="s">
        <v>219</v>
      </c>
      <c r="H6" s="315" t="s">
        <v>220</v>
      </c>
      <c r="I6" s="324">
        <v>41142</v>
      </c>
      <c r="J6" s="324">
        <v>41411</v>
      </c>
      <c r="K6" s="315" t="s">
        <v>221</v>
      </c>
      <c r="L6" s="8" t="s">
        <v>222</v>
      </c>
      <c r="M6" s="10">
        <v>4638.8202000000001</v>
      </c>
      <c r="N6" s="10">
        <v>5011.6997499999998</v>
      </c>
      <c r="O6" s="9">
        <v>41463</v>
      </c>
      <c r="P6" s="324"/>
      <c r="Q6" s="324">
        <v>41761</v>
      </c>
      <c r="R6" s="324">
        <v>42004</v>
      </c>
      <c r="S6" s="11">
        <v>0.85</v>
      </c>
      <c r="T6" s="10"/>
      <c r="U6" s="12"/>
      <c r="V6" s="402"/>
    </row>
    <row r="7" spans="1:22" ht="15.75" thickBot="1" x14ac:dyDescent="0.3">
      <c r="A7" s="2">
        <v>41948</v>
      </c>
      <c r="B7" s="7">
        <v>2008</v>
      </c>
      <c r="C7" s="8" t="s">
        <v>80</v>
      </c>
      <c r="D7" s="8" t="s">
        <v>77</v>
      </c>
      <c r="E7" s="8"/>
      <c r="F7" s="8" t="s">
        <v>126</v>
      </c>
      <c r="G7" s="8" t="s">
        <v>223</v>
      </c>
      <c r="H7" s="315" t="s">
        <v>224</v>
      </c>
      <c r="I7" s="324">
        <v>39917</v>
      </c>
      <c r="J7" s="324">
        <v>40086</v>
      </c>
      <c r="K7" s="315" t="s">
        <v>225</v>
      </c>
      <c r="L7" s="8" t="s">
        <v>226</v>
      </c>
      <c r="M7" s="10">
        <v>41970.022499999999</v>
      </c>
      <c r="N7" s="10">
        <v>42315.65453</v>
      </c>
      <c r="O7" s="9">
        <v>40976</v>
      </c>
      <c r="P7" s="324"/>
      <c r="Q7" s="324">
        <v>41136</v>
      </c>
      <c r="R7" s="324">
        <v>42204</v>
      </c>
      <c r="S7" s="11">
        <v>0.37</v>
      </c>
      <c r="T7" s="10"/>
      <c r="U7" s="12"/>
      <c r="V7" s="402"/>
    </row>
    <row r="8" spans="1:22" x14ac:dyDescent="0.25">
      <c r="A8" s="529">
        <v>41948</v>
      </c>
      <c r="B8" s="532">
        <v>2009</v>
      </c>
      <c r="C8" s="535" t="s">
        <v>80</v>
      </c>
      <c r="D8" s="535" t="s">
        <v>132</v>
      </c>
      <c r="E8" s="535" t="s">
        <v>36</v>
      </c>
      <c r="F8" s="535" t="s">
        <v>129</v>
      </c>
      <c r="G8" s="535" t="s">
        <v>227</v>
      </c>
      <c r="H8" s="517" t="s">
        <v>228</v>
      </c>
      <c r="I8" s="325">
        <v>40008</v>
      </c>
      <c r="J8" s="325">
        <v>40056</v>
      </c>
      <c r="K8" s="367" t="s">
        <v>229</v>
      </c>
      <c r="L8" s="17" t="s">
        <v>230</v>
      </c>
      <c r="M8" s="18">
        <v>5913.2510000000002</v>
      </c>
      <c r="N8" s="18">
        <v>6604.8907800000006</v>
      </c>
      <c r="O8" s="16">
        <v>40101</v>
      </c>
      <c r="P8" s="325">
        <v>41240</v>
      </c>
      <c r="Q8" s="325">
        <v>40601</v>
      </c>
      <c r="R8" s="520">
        <v>42003</v>
      </c>
      <c r="S8" s="538">
        <v>0.95</v>
      </c>
      <c r="T8" s="18"/>
      <c r="U8" s="523"/>
      <c r="V8" s="526"/>
    </row>
    <row r="9" spans="1:22" ht="15.75" thickBot="1" x14ac:dyDescent="0.3">
      <c r="A9" s="531"/>
      <c r="B9" s="534"/>
      <c r="C9" s="537"/>
      <c r="D9" s="537"/>
      <c r="E9" s="537"/>
      <c r="F9" s="537"/>
      <c r="G9" s="537"/>
      <c r="H9" s="519"/>
      <c r="I9" s="323">
        <v>41379</v>
      </c>
      <c r="J9" s="323">
        <v>41440</v>
      </c>
      <c r="K9" s="366" t="s">
        <v>231</v>
      </c>
      <c r="L9" s="15" t="s">
        <v>232</v>
      </c>
      <c r="M9" s="6">
        <v>366.51414</v>
      </c>
      <c r="N9" s="6">
        <v>366.51414</v>
      </c>
      <c r="O9" s="14">
        <v>41470</v>
      </c>
      <c r="P9" s="323"/>
      <c r="Q9" s="323">
        <v>41635</v>
      </c>
      <c r="R9" s="522"/>
      <c r="S9" s="540"/>
      <c r="T9" s="6"/>
      <c r="U9" s="525"/>
      <c r="V9" s="528"/>
    </row>
    <row r="10" spans="1:22" ht="15.75" thickBot="1" x14ac:dyDescent="0.3">
      <c r="A10" s="2">
        <v>41948</v>
      </c>
      <c r="B10" s="7">
        <v>2009</v>
      </c>
      <c r="C10" s="8" t="s">
        <v>80</v>
      </c>
      <c r="D10" s="8" t="s">
        <v>78</v>
      </c>
      <c r="E10" s="8"/>
      <c r="F10" s="8" t="s">
        <v>126</v>
      </c>
      <c r="G10" s="8" t="s">
        <v>233</v>
      </c>
      <c r="H10" s="315" t="s">
        <v>234</v>
      </c>
      <c r="I10" s="324">
        <v>40596</v>
      </c>
      <c r="J10" s="324">
        <v>40809</v>
      </c>
      <c r="K10" s="315" t="s">
        <v>235</v>
      </c>
      <c r="L10" s="8" t="s">
        <v>236</v>
      </c>
      <c r="M10" s="10">
        <v>1367.06</v>
      </c>
      <c r="N10" s="10">
        <v>1367.06</v>
      </c>
      <c r="O10" s="9">
        <v>40954</v>
      </c>
      <c r="P10" s="324"/>
      <c r="Q10" s="324">
        <v>41169</v>
      </c>
      <c r="R10" s="324">
        <v>42036</v>
      </c>
      <c r="S10" s="11">
        <v>0.13</v>
      </c>
      <c r="T10" s="10"/>
      <c r="U10" s="12"/>
      <c r="V10" s="402"/>
    </row>
    <row r="11" spans="1:22" ht="30.75" thickBot="1" x14ac:dyDescent="0.3">
      <c r="A11" s="2">
        <v>41948</v>
      </c>
      <c r="B11" s="7">
        <v>2010</v>
      </c>
      <c r="C11" s="8" t="s">
        <v>80</v>
      </c>
      <c r="D11" s="8" t="s">
        <v>132</v>
      </c>
      <c r="E11" s="8" t="s">
        <v>12</v>
      </c>
      <c r="F11" s="8" t="s">
        <v>129</v>
      </c>
      <c r="G11" s="8" t="s">
        <v>237</v>
      </c>
      <c r="H11" s="315" t="s">
        <v>238</v>
      </c>
      <c r="I11" s="324">
        <v>40371</v>
      </c>
      <c r="J11" s="324">
        <v>40696</v>
      </c>
      <c r="K11" s="315" t="s">
        <v>239</v>
      </c>
      <c r="L11" s="8" t="s">
        <v>240</v>
      </c>
      <c r="M11" s="10">
        <v>26981.132000000001</v>
      </c>
      <c r="N11" s="10">
        <v>28616.5445</v>
      </c>
      <c r="O11" s="9">
        <v>40711</v>
      </c>
      <c r="P11" s="324"/>
      <c r="Q11" s="324">
        <v>42016</v>
      </c>
      <c r="R11" s="324">
        <v>42288</v>
      </c>
      <c r="S11" s="11">
        <v>0.77</v>
      </c>
      <c r="T11" s="10"/>
      <c r="U11" s="12"/>
      <c r="V11" s="402"/>
    </row>
    <row r="12" spans="1:22" ht="15.75" thickBot="1" x14ac:dyDescent="0.3">
      <c r="A12" s="2">
        <v>41948</v>
      </c>
      <c r="B12" s="7">
        <v>2010</v>
      </c>
      <c r="C12" s="8" t="s">
        <v>80</v>
      </c>
      <c r="D12" s="8" t="s">
        <v>132</v>
      </c>
      <c r="E12" s="8" t="s">
        <v>46</v>
      </c>
      <c r="F12" s="8" t="s">
        <v>129</v>
      </c>
      <c r="G12" s="8" t="s">
        <v>241</v>
      </c>
      <c r="H12" s="315" t="s">
        <v>242</v>
      </c>
      <c r="I12" s="324">
        <v>40359</v>
      </c>
      <c r="J12" s="324">
        <v>40442</v>
      </c>
      <c r="K12" s="315" t="s">
        <v>243</v>
      </c>
      <c r="L12" s="8" t="s">
        <v>244</v>
      </c>
      <c r="M12" s="10">
        <v>10248.94</v>
      </c>
      <c r="N12" s="10">
        <v>11773.483</v>
      </c>
      <c r="O12" s="9">
        <v>40546</v>
      </c>
      <c r="P12" s="324">
        <v>41894</v>
      </c>
      <c r="Q12" s="324">
        <v>41537</v>
      </c>
      <c r="R12" s="324">
        <v>42248</v>
      </c>
      <c r="S12" s="11">
        <v>0.95</v>
      </c>
      <c r="T12" s="10"/>
      <c r="U12" s="12"/>
      <c r="V12" s="402"/>
    </row>
    <row r="13" spans="1:22" ht="15.75" thickBot="1" x14ac:dyDescent="0.3">
      <c r="A13" s="2">
        <v>41948</v>
      </c>
      <c r="B13" s="7">
        <v>2010</v>
      </c>
      <c r="C13" s="8" t="s">
        <v>80</v>
      </c>
      <c r="D13" s="8" t="s">
        <v>132</v>
      </c>
      <c r="E13" s="8" t="s">
        <v>16</v>
      </c>
      <c r="F13" s="8" t="s">
        <v>129</v>
      </c>
      <c r="G13" s="8" t="s">
        <v>245</v>
      </c>
      <c r="H13" s="315" t="s">
        <v>246</v>
      </c>
      <c r="I13" s="324">
        <v>40262</v>
      </c>
      <c r="J13" s="324">
        <v>40338</v>
      </c>
      <c r="K13" s="315" t="s">
        <v>247</v>
      </c>
      <c r="L13" s="8" t="s">
        <v>248</v>
      </c>
      <c r="M13" s="10">
        <v>4309</v>
      </c>
      <c r="N13" s="10">
        <v>4446.68797</v>
      </c>
      <c r="O13" s="9">
        <v>40458</v>
      </c>
      <c r="P13" s="324">
        <v>41547</v>
      </c>
      <c r="Q13" s="324">
        <v>40703</v>
      </c>
      <c r="R13" s="324">
        <v>41943</v>
      </c>
      <c r="S13" s="11">
        <v>0.99</v>
      </c>
      <c r="T13" s="10"/>
      <c r="U13" s="12"/>
      <c r="V13" s="402"/>
    </row>
    <row r="14" spans="1:22" ht="15.75" thickBot="1" x14ac:dyDescent="0.3">
      <c r="A14" s="2">
        <v>41948</v>
      </c>
      <c r="B14" s="7">
        <v>2010</v>
      </c>
      <c r="C14" s="8" t="s">
        <v>80</v>
      </c>
      <c r="D14" s="8" t="s">
        <v>132</v>
      </c>
      <c r="E14" s="8" t="s">
        <v>16</v>
      </c>
      <c r="F14" s="8" t="s">
        <v>129</v>
      </c>
      <c r="G14" s="8" t="s">
        <v>249</v>
      </c>
      <c r="H14" s="315" t="s">
        <v>250</v>
      </c>
      <c r="I14" s="324">
        <v>40262</v>
      </c>
      <c r="J14" s="324">
        <v>40338</v>
      </c>
      <c r="K14" s="315" t="s">
        <v>251</v>
      </c>
      <c r="L14" s="8" t="s">
        <v>248</v>
      </c>
      <c r="M14" s="10">
        <v>9452</v>
      </c>
      <c r="N14" s="10">
        <v>10286.676589999999</v>
      </c>
      <c r="O14" s="9">
        <v>40458</v>
      </c>
      <c r="P14" s="324">
        <v>41577</v>
      </c>
      <c r="Q14" s="324">
        <v>40703</v>
      </c>
      <c r="R14" s="324">
        <v>41943</v>
      </c>
      <c r="S14" s="11">
        <v>0.99</v>
      </c>
      <c r="T14" s="10"/>
      <c r="U14" s="12"/>
      <c r="V14" s="402"/>
    </row>
    <row r="15" spans="1:22" ht="15.75" thickBot="1" x14ac:dyDescent="0.3">
      <c r="A15" s="2">
        <v>41948</v>
      </c>
      <c r="B15" s="7">
        <v>2010</v>
      </c>
      <c r="C15" s="8" t="s">
        <v>80</v>
      </c>
      <c r="D15" s="8" t="s">
        <v>132</v>
      </c>
      <c r="E15" s="8" t="s">
        <v>16</v>
      </c>
      <c r="F15" s="8" t="s">
        <v>129</v>
      </c>
      <c r="G15" s="8" t="s">
        <v>252</v>
      </c>
      <c r="H15" s="315" t="s">
        <v>253</v>
      </c>
      <c r="I15" s="324">
        <v>40262</v>
      </c>
      <c r="J15" s="324">
        <v>40338</v>
      </c>
      <c r="K15" s="315" t="s">
        <v>251</v>
      </c>
      <c r="L15" s="8" t="s">
        <v>248</v>
      </c>
      <c r="M15" s="10">
        <v>3217</v>
      </c>
      <c r="N15" s="10">
        <v>3422.26</v>
      </c>
      <c r="O15" s="9">
        <v>40458</v>
      </c>
      <c r="P15" s="324">
        <v>41577</v>
      </c>
      <c r="Q15" s="324">
        <v>40703</v>
      </c>
      <c r="R15" s="324">
        <v>41943</v>
      </c>
      <c r="S15" s="11">
        <v>0.99</v>
      </c>
      <c r="T15" s="10"/>
      <c r="U15" s="12"/>
      <c r="V15" s="402"/>
    </row>
    <row r="16" spans="1:22" ht="15.75" thickBot="1" x14ac:dyDescent="0.3">
      <c r="A16" s="2">
        <v>41948</v>
      </c>
      <c r="B16" s="7">
        <v>2010</v>
      </c>
      <c r="C16" s="8" t="s">
        <v>80</v>
      </c>
      <c r="D16" s="8" t="s">
        <v>132</v>
      </c>
      <c r="E16" s="8" t="s">
        <v>16</v>
      </c>
      <c r="F16" s="8" t="s">
        <v>129</v>
      </c>
      <c r="G16" s="8" t="s">
        <v>254</v>
      </c>
      <c r="H16" s="315" t="s">
        <v>255</v>
      </c>
      <c r="I16" s="324">
        <v>40262</v>
      </c>
      <c r="J16" s="324">
        <v>40338</v>
      </c>
      <c r="K16" s="315" t="s">
        <v>247</v>
      </c>
      <c r="L16" s="8" t="s">
        <v>248</v>
      </c>
      <c r="M16" s="10">
        <v>1464</v>
      </c>
      <c r="N16" s="10">
        <v>1494.1990000000001</v>
      </c>
      <c r="O16" s="9">
        <v>40458</v>
      </c>
      <c r="P16" s="324">
        <v>41577</v>
      </c>
      <c r="Q16" s="324">
        <v>40703</v>
      </c>
      <c r="R16" s="324">
        <v>42004</v>
      </c>
      <c r="S16" s="11">
        <v>0.99</v>
      </c>
      <c r="T16" s="10"/>
      <c r="U16" s="12"/>
      <c r="V16" s="402"/>
    </row>
    <row r="17" spans="1:22" ht="15.75" thickBot="1" x14ac:dyDescent="0.3">
      <c r="A17" s="2">
        <v>41948</v>
      </c>
      <c r="B17" s="7">
        <v>2010</v>
      </c>
      <c r="C17" s="8" t="s">
        <v>80</v>
      </c>
      <c r="D17" s="8" t="s">
        <v>132</v>
      </c>
      <c r="E17" s="8" t="s">
        <v>16</v>
      </c>
      <c r="F17" s="8" t="s">
        <v>129</v>
      </c>
      <c r="G17" s="8" t="s">
        <v>256</v>
      </c>
      <c r="H17" s="315" t="s">
        <v>257</v>
      </c>
      <c r="I17" s="324">
        <v>40317</v>
      </c>
      <c r="J17" s="324">
        <v>40366</v>
      </c>
      <c r="K17" s="315" t="s">
        <v>258</v>
      </c>
      <c r="L17" s="8" t="s">
        <v>259</v>
      </c>
      <c r="M17" s="10">
        <v>16517.735000000001</v>
      </c>
      <c r="N17" s="10">
        <v>16824.407199999998</v>
      </c>
      <c r="O17" s="9">
        <v>40401</v>
      </c>
      <c r="P17" s="324">
        <v>41419</v>
      </c>
      <c r="Q17" s="324">
        <v>41446</v>
      </c>
      <c r="R17" s="324">
        <v>41570</v>
      </c>
      <c r="S17" s="11">
        <v>0.9</v>
      </c>
      <c r="T17" s="10"/>
      <c r="U17" s="12"/>
      <c r="V17" s="402"/>
    </row>
    <row r="18" spans="1:22" ht="15.75" thickBot="1" x14ac:dyDescent="0.3">
      <c r="A18" s="2">
        <v>41948</v>
      </c>
      <c r="B18" s="7">
        <v>2010</v>
      </c>
      <c r="C18" s="8" t="s">
        <v>80</v>
      </c>
      <c r="D18" s="8" t="s">
        <v>132</v>
      </c>
      <c r="E18" s="8" t="s">
        <v>18</v>
      </c>
      <c r="F18" s="8" t="s">
        <v>129</v>
      </c>
      <c r="G18" s="8" t="s">
        <v>260</v>
      </c>
      <c r="H18" s="315" t="s">
        <v>261</v>
      </c>
      <c r="I18" s="324">
        <v>40403</v>
      </c>
      <c r="J18" s="324">
        <v>41129</v>
      </c>
      <c r="K18" s="315" t="s">
        <v>262</v>
      </c>
      <c r="L18" s="8" t="s">
        <v>263</v>
      </c>
      <c r="M18" s="10">
        <v>7379.3289999999997</v>
      </c>
      <c r="N18" s="10">
        <v>7423.3760000000002</v>
      </c>
      <c r="O18" s="9">
        <v>41325</v>
      </c>
      <c r="P18" s="324"/>
      <c r="Q18" s="324">
        <v>41669</v>
      </c>
      <c r="R18" s="324">
        <v>42020</v>
      </c>
      <c r="S18" s="11">
        <v>0.76</v>
      </c>
      <c r="T18" s="10"/>
      <c r="U18" s="12"/>
      <c r="V18" s="402"/>
    </row>
    <row r="19" spans="1:22" ht="15.75" thickBot="1" x14ac:dyDescent="0.3">
      <c r="A19" s="2">
        <v>41948</v>
      </c>
      <c r="B19" s="7">
        <v>2010</v>
      </c>
      <c r="C19" s="8" t="s">
        <v>80</v>
      </c>
      <c r="D19" s="8" t="s">
        <v>132</v>
      </c>
      <c r="E19" s="8" t="s">
        <v>30</v>
      </c>
      <c r="F19" s="8" t="s">
        <v>129</v>
      </c>
      <c r="G19" s="8" t="s">
        <v>264</v>
      </c>
      <c r="H19" s="315" t="s">
        <v>265</v>
      </c>
      <c r="I19" s="324">
        <v>40212</v>
      </c>
      <c r="J19" s="324">
        <v>40648</v>
      </c>
      <c r="K19" s="315" t="s">
        <v>266</v>
      </c>
      <c r="L19" s="8" t="s">
        <v>267</v>
      </c>
      <c r="M19" s="10">
        <v>10464.83</v>
      </c>
      <c r="N19" s="10">
        <v>10753.26037</v>
      </c>
      <c r="O19" s="9">
        <v>40717</v>
      </c>
      <c r="P19" s="324"/>
      <c r="Q19" s="324">
        <v>41338</v>
      </c>
      <c r="R19" s="324">
        <v>42072</v>
      </c>
      <c r="S19" s="11">
        <v>0.89</v>
      </c>
      <c r="T19" s="10"/>
      <c r="U19" s="12"/>
      <c r="V19" s="402"/>
    </row>
    <row r="20" spans="1:22" ht="15.75" thickBot="1" x14ac:dyDescent="0.3">
      <c r="A20" s="2">
        <v>41948</v>
      </c>
      <c r="B20" s="7">
        <v>2010</v>
      </c>
      <c r="C20" s="8" t="s">
        <v>80</v>
      </c>
      <c r="D20" s="8" t="s">
        <v>132</v>
      </c>
      <c r="E20" s="8" t="s">
        <v>54</v>
      </c>
      <c r="F20" s="8" t="s">
        <v>129</v>
      </c>
      <c r="G20" s="8" t="s">
        <v>268</v>
      </c>
      <c r="H20" s="315" t="s">
        <v>269</v>
      </c>
      <c r="I20" s="324">
        <v>41038</v>
      </c>
      <c r="J20" s="324">
        <v>41164</v>
      </c>
      <c r="K20" s="315" t="s">
        <v>270</v>
      </c>
      <c r="L20" s="8" t="s">
        <v>271</v>
      </c>
      <c r="M20" s="10">
        <v>3474.5</v>
      </c>
      <c r="N20" s="10">
        <v>3474.5</v>
      </c>
      <c r="O20" s="9">
        <v>41164</v>
      </c>
      <c r="P20" s="324"/>
      <c r="Q20" s="324">
        <v>41704</v>
      </c>
      <c r="R20" s="324">
        <v>41971</v>
      </c>
      <c r="S20" s="11">
        <v>0.85</v>
      </c>
      <c r="T20" s="10"/>
      <c r="U20" s="12"/>
      <c r="V20" s="402"/>
    </row>
    <row r="21" spans="1:22" ht="15.75" thickBot="1" x14ac:dyDescent="0.3">
      <c r="A21" s="2">
        <v>41948</v>
      </c>
      <c r="B21" s="7">
        <v>2010</v>
      </c>
      <c r="C21" s="8" t="s">
        <v>80</v>
      </c>
      <c r="D21" s="8" t="s">
        <v>132</v>
      </c>
      <c r="E21" s="8" t="s">
        <v>55</v>
      </c>
      <c r="F21" s="8" t="s">
        <v>129</v>
      </c>
      <c r="G21" s="8" t="s">
        <v>272</v>
      </c>
      <c r="H21" s="315" t="s">
        <v>273</v>
      </c>
      <c r="I21" s="324">
        <v>41022</v>
      </c>
      <c r="J21" s="324">
        <v>41241</v>
      </c>
      <c r="K21" s="315" t="s">
        <v>274</v>
      </c>
      <c r="L21" s="8" t="s">
        <v>275</v>
      </c>
      <c r="M21" s="10">
        <v>9474.7199999999993</v>
      </c>
      <c r="N21" s="10">
        <v>9462.5640000000003</v>
      </c>
      <c r="O21" s="9">
        <v>41617</v>
      </c>
      <c r="P21" s="324"/>
      <c r="Q21" s="324">
        <v>41931</v>
      </c>
      <c r="R21" s="324">
        <v>42063</v>
      </c>
      <c r="S21" s="11">
        <v>0.46</v>
      </c>
      <c r="T21" s="10"/>
      <c r="U21" s="12"/>
      <c r="V21" s="402"/>
    </row>
    <row r="22" spans="1:22" ht="15.75" thickBot="1" x14ac:dyDescent="0.3">
      <c r="A22" s="2">
        <v>41948</v>
      </c>
      <c r="B22" s="7">
        <v>2010</v>
      </c>
      <c r="C22" s="8" t="s">
        <v>80</v>
      </c>
      <c r="D22" s="8" t="s">
        <v>132</v>
      </c>
      <c r="E22" s="8" t="s">
        <v>45</v>
      </c>
      <c r="F22" s="8" t="s">
        <v>129</v>
      </c>
      <c r="G22" s="8" t="s">
        <v>276</v>
      </c>
      <c r="H22" s="315" t="s">
        <v>277</v>
      </c>
      <c r="I22" s="324">
        <v>40324</v>
      </c>
      <c r="J22" s="324">
        <v>40424</v>
      </c>
      <c r="K22" s="315" t="s">
        <v>278</v>
      </c>
      <c r="L22" s="8" t="s">
        <v>279</v>
      </c>
      <c r="M22" s="10">
        <v>8849.6329999999998</v>
      </c>
      <c r="N22" s="10">
        <v>9518.0402699999995</v>
      </c>
      <c r="O22" s="9">
        <v>40456</v>
      </c>
      <c r="P22" s="324"/>
      <c r="Q22" s="324">
        <v>40919</v>
      </c>
      <c r="R22" s="324">
        <v>41977</v>
      </c>
      <c r="S22" s="11">
        <v>0.84</v>
      </c>
      <c r="T22" s="10"/>
      <c r="U22" s="12"/>
      <c r="V22" s="402"/>
    </row>
    <row r="23" spans="1:22" x14ac:dyDescent="0.25">
      <c r="A23" s="529">
        <v>41948</v>
      </c>
      <c r="B23" s="532">
        <v>2010</v>
      </c>
      <c r="C23" s="535" t="s">
        <v>80</v>
      </c>
      <c r="D23" s="535" t="s">
        <v>132</v>
      </c>
      <c r="E23" s="535" t="s">
        <v>36</v>
      </c>
      <c r="F23" s="535" t="s">
        <v>129</v>
      </c>
      <c r="G23" s="535" t="s">
        <v>280</v>
      </c>
      <c r="H23" s="517" t="s">
        <v>281</v>
      </c>
      <c r="I23" s="325">
        <v>40170</v>
      </c>
      <c r="J23" s="325">
        <v>40288</v>
      </c>
      <c r="K23" s="367" t="s">
        <v>282</v>
      </c>
      <c r="L23" s="17" t="s">
        <v>283</v>
      </c>
      <c r="M23" s="18">
        <v>41573.311999999998</v>
      </c>
      <c r="N23" s="18">
        <v>52088.996650000001</v>
      </c>
      <c r="O23" s="16">
        <v>40318</v>
      </c>
      <c r="P23" s="325">
        <v>41374</v>
      </c>
      <c r="Q23" s="325">
        <v>41052</v>
      </c>
      <c r="R23" s="520">
        <v>41942</v>
      </c>
      <c r="S23" s="538">
        <v>0.99</v>
      </c>
      <c r="T23" s="18"/>
      <c r="U23" s="523"/>
      <c r="V23" s="526"/>
    </row>
    <row r="24" spans="1:22" x14ac:dyDescent="0.25">
      <c r="A24" s="530"/>
      <c r="B24" s="533"/>
      <c r="C24" s="536"/>
      <c r="D24" s="536"/>
      <c r="E24" s="536"/>
      <c r="F24" s="536"/>
      <c r="G24" s="536"/>
      <c r="H24" s="518"/>
      <c r="I24" s="326">
        <v>40480</v>
      </c>
      <c r="J24" s="326">
        <v>40571</v>
      </c>
      <c r="K24" s="368" t="s">
        <v>284</v>
      </c>
      <c r="L24" s="4" t="s">
        <v>285</v>
      </c>
      <c r="M24" s="5">
        <v>6662.5339999999997</v>
      </c>
      <c r="N24" s="5">
        <v>7474.9959600000002</v>
      </c>
      <c r="O24" s="3">
        <v>40602</v>
      </c>
      <c r="P24" s="326">
        <v>41374</v>
      </c>
      <c r="Q24" s="326">
        <v>41272</v>
      </c>
      <c r="R24" s="521"/>
      <c r="S24" s="539"/>
      <c r="T24" s="5"/>
      <c r="U24" s="524"/>
      <c r="V24" s="527"/>
    </row>
    <row r="25" spans="1:22" x14ac:dyDescent="0.25">
      <c r="A25" s="530"/>
      <c r="B25" s="533"/>
      <c r="C25" s="536"/>
      <c r="D25" s="536"/>
      <c r="E25" s="536"/>
      <c r="F25" s="536"/>
      <c r="G25" s="536"/>
      <c r="H25" s="518"/>
      <c r="I25" s="326">
        <v>40954</v>
      </c>
      <c r="J25" s="326">
        <v>40954</v>
      </c>
      <c r="K25" s="368" t="s">
        <v>286</v>
      </c>
      <c r="L25" s="4" t="s">
        <v>287</v>
      </c>
      <c r="M25" s="5">
        <v>97.838880000000003</v>
      </c>
      <c r="N25" s="5">
        <v>86.71</v>
      </c>
      <c r="O25" s="3">
        <v>40969</v>
      </c>
      <c r="P25" s="326">
        <v>41374</v>
      </c>
      <c r="Q25" s="326">
        <v>41305</v>
      </c>
      <c r="R25" s="521"/>
      <c r="S25" s="539"/>
      <c r="T25" s="5"/>
      <c r="U25" s="524"/>
      <c r="V25" s="527"/>
    </row>
    <row r="26" spans="1:22" x14ac:dyDescent="0.25">
      <c r="A26" s="530"/>
      <c r="B26" s="533"/>
      <c r="C26" s="536"/>
      <c r="D26" s="536"/>
      <c r="E26" s="536"/>
      <c r="F26" s="536"/>
      <c r="G26" s="536"/>
      <c r="H26" s="518"/>
      <c r="I26" s="326">
        <v>41443</v>
      </c>
      <c r="J26" s="326">
        <v>41498</v>
      </c>
      <c r="K26" s="368" t="s">
        <v>288</v>
      </c>
      <c r="L26" s="4" t="s">
        <v>289</v>
      </c>
      <c r="M26" s="5">
        <v>227.60748000000001</v>
      </c>
      <c r="N26" s="5">
        <v>234.43179000000001</v>
      </c>
      <c r="O26" s="3">
        <v>41529</v>
      </c>
      <c r="P26" s="326"/>
      <c r="Q26" s="326">
        <v>42004</v>
      </c>
      <c r="R26" s="521"/>
      <c r="S26" s="539"/>
      <c r="T26" s="5"/>
      <c r="U26" s="524"/>
      <c r="V26" s="527"/>
    </row>
    <row r="27" spans="1:22" ht="15.75" thickBot="1" x14ac:dyDescent="0.3">
      <c r="A27" s="531"/>
      <c r="B27" s="534"/>
      <c r="C27" s="537"/>
      <c r="D27" s="537"/>
      <c r="E27" s="537"/>
      <c r="F27" s="537"/>
      <c r="G27" s="537"/>
      <c r="H27" s="519"/>
      <c r="I27" s="323">
        <v>41514</v>
      </c>
      <c r="J27" s="323">
        <v>41515</v>
      </c>
      <c r="K27" s="366" t="s">
        <v>288</v>
      </c>
      <c r="L27" s="15" t="s">
        <v>290</v>
      </c>
      <c r="M27" s="6">
        <v>98.681420000000003</v>
      </c>
      <c r="N27" s="6">
        <v>98.681420000000003</v>
      </c>
      <c r="O27" s="14">
        <v>41546</v>
      </c>
      <c r="P27" s="323"/>
      <c r="Q27" s="323">
        <v>41664</v>
      </c>
      <c r="R27" s="522"/>
      <c r="S27" s="540"/>
      <c r="T27" s="6"/>
      <c r="U27" s="525"/>
      <c r="V27" s="528"/>
    </row>
    <row r="28" spans="1:22" x14ac:dyDescent="0.25">
      <c r="A28" s="529">
        <v>41948</v>
      </c>
      <c r="B28" s="532">
        <v>2010</v>
      </c>
      <c r="C28" s="535" t="s">
        <v>80</v>
      </c>
      <c r="D28" s="535" t="s">
        <v>132</v>
      </c>
      <c r="E28" s="535" t="s">
        <v>36</v>
      </c>
      <c r="F28" s="535" t="s">
        <v>129</v>
      </c>
      <c r="G28" s="535" t="s">
        <v>291</v>
      </c>
      <c r="H28" s="517" t="s">
        <v>292</v>
      </c>
      <c r="I28" s="325">
        <v>40136</v>
      </c>
      <c r="J28" s="325">
        <v>40220</v>
      </c>
      <c r="K28" s="367" t="s">
        <v>293</v>
      </c>
      <c r="L28" s="17" t="s">
        <v>294</v>
      </c>
      <c r="M28" s="18">
        <v>23483.61</v>
      </c>
      <c r="N28" s="18">
        <v>25785.282230000001</v>
      </c>
      <c r="O28" s="16">
        <v>40220</v>
      </c>
      <c r="P28" s="325">
        <v>41213</v>
      </c>
      <c r="Q28" s="325">
        <v>40903</v>
      </c>
      <c r="R28" s="520">
        <v>42277</v>
      </c>
      <c r="S28" s="538">
        <v>0.99</v>
      </c>
      <c r="T28" s="18"/>
      <c r="U28" s="523"/>
      <c r="V28" s="526"/>
    </row>
    <row r="29" spans="1:22" x14ac:dyDescent="0.25">
      <c r="A29" s="530"/>
      <c r="B29" s="533"/>
      <c r="C29" s="536"/>
      <c r="D29" s="536"/>
      <c r="E29" s="536"/>
      <c r="F29" s="536"/>
      <c r="G29" s="536"/>
      <c r="H29" s="518"/>
      <c r="I29" s="326">
        <v>40312</v>
      </c>
      <c r="J29" s="326">
        <v>40340</v>
      </c>
      <c r="K29" s="368" t="s">
        <v>295</v>
      </c>
      <c r="L29" s="4" t="s">
        <v>296</v>
      </c>
      <c r="M29" s="5">
        <v>1409.452</v>
      </c>
      <c r="N29" s="5">
        <v>1601.6059399999999</v>
      </c>
      <c r="O29" s="3">
        <v>40340</v>
      </c>
      <c r="P29" s="326">
        <v>41213</v>
      </c>
      <c r="Q29" s="326">
        <v>40697</v>
      </c>
      <c r="R29" s="521"/>
      <c r="S29" s="539"/>
      <c r="T29" s="5"/>
      <c r="U29" s="524"/>
      <c r="V29" s="527"/>
    </row>
    <row r="30" spans="1:22" ht="15.75" thickBot="1" x14ac:dyDescent="0.3">
      <c r="A30" s="531"/>
      <c r="B30" s="534"/>
      <c r="C30" s="537"/>
      <c r="D30" s="537"/>
      <c r="E30" s="537"/>
      <c r="F30" s="537"/>
      <c r="G30" s="537"/>
      <c r="H30" s="519"/>
      <c r="I30" s="323">
        <v>41901</v>
      </c>
      <c r="J30" s="323">
        <v>41912</v>
      </c>
      <c r="K30" s="366" t="s">
        <v>297</v>
      </c>
      <c r="L30" s="15" t="s">
        <v>298</v>
      </c>
      <c r="M30" s="6">
        <v>60.930999999999997</v>
      </c>
      <c r="N30" s="6">
        <v>60.930999999999997</v>
      </c>
      <c r="O30" s="14">
        <v>41912</v>
      </c>
      <c r="P30" s="323"/>
      <c r="Q30" s="323">
        <v>42276</v>
      </c>
      <c r="R30" s="522"/>
      <c r="S30" s="540"/>
      <c r="T30" s="6"/>
      <c r="U30" s="525"/>
      <c r="V30" s="528"/>
    </row>
    <row r="31" spans="1:22" ht="15.75" thickBot="1" x14ac:dyDescent="0.3">
      <c r="A31" s="2">
        <v>41948</v>
      </c>
      <c r="B31" s="7">
        <v>2010</v>
      </c>
      <c r="C31" s="8" t="s">
        <v>80</v>
      </c>
      <c r="D31" s="8" t="s">
        <v>132</v>
      </c>
      <c r="E31" s="8" t="s">
        <v>22</v>
      </c>
      <c r="F31" s="8" t="s">
        <v>129</v>
      </c>
      <c r="G31" s="8" t="s">
        <v>299</v>
      </c>
      <c r="H31" s="315" t="s">
        <v>300</v>
      </c>
      <c r="I31" s="324">
        <v>40275</v>
      </c>
      <c r="J31" s="324">
        <v>40354</v>
      </c>
      <c r="K31" s="315" t="s">
        <v>301</v>
      </c>
      <c r="L31" s="8" t="s">
        <v>302</v>
      </c>
      <c r="M31" s="10">
        <v>7185.8239999999996</v>
      </c>
      <c r="N31" s="10">
        <v>8498.0821099999994</v>
      </c>
      <c r="O31" s="9">
        <v>40366</v>
      </c>
      <c r="P31" s="324">
        <v>41474</v>
      </c>
      <c r="Q31" s="324">
        <v>40894</v>
      </c>
      <c r="R31" s="324">
        <v>42250</v>
      </c>
      <c r="S31" s="11">
        <v>0.99</v>
      </c>
      <c r="T31" s="10"/>
      <c r="U31" s="12"/>
      <c r="V31" s="402"/>
    </row>
    <row r="32" spans="1:22" ht="15.75" thickBot="1" x14ac:dyDescent="0.3">
      <c r="A32" s="2">
        <v>41948</v>
      </c>
      <c r="B32" s="7">
        <v>2010</v>
      </c>
      <c r="C32" s="8" t="s">
        <v>80</v>
      </c>
      <c r="D32" s="8" t="s">
        <v>132</v>
      </c>
      <c r="E32" s="8"/>
      <c r="F32" s="8" t="s">
        <v>122</v>
      </c>
      <c r="G32" s="8" t="s">
        <v>303</v>
      </c>
      <c r="H32" s="315" t="s">
        <v>304</v>
      </c>
      <c r="I32" s="324">
        <v>40332</v>
      </c>
      <c r="J32" s="324">
        <v>40528</v>
      </c>
      <c r="K32" s="315" t="s">
        <v>305</v>
      </c>
      <c r="L32" s="8" t="s">
        <v>306</v>
      </c>
      <c r="M32" s="10">
        <v>35758.85</v>
      </c>
      <c r="N32" s="10">
        <v>37149.423060000001</v>
      </c>
      <c r="O32" s="9">
        <v>40564</v>
      </c>
      <c r="P32" s="324"/>
      <c r="Q32" s="324">
        <v>41308</v>
      </c>
      <c r="R32" s="324">
        <v>41988</v>
      </c>
      <c r="S32" s="11">
        <v>0.95</v>
      </c>
      <c r="T32" s="10"/>
      <c r="U32" s="12"/>
      <c r="V32" s="402"/>
    </row>
    <row r="33" spans="1:22" ht="15.75" thickBot="1" x14ac:dyDescent="0.3">
      <c r="A33" s="2">
        <v>41948</v>
      </c>
      <c r="B33" s="7">
        <v>2010</v>
      </c>
      <c r="C33" s="8" t="s">
        <v>80</v>
      </c>
      <c r="D33" s="8" t="s">
        <v>132</v>
      </c>
      <c r="E33" s="8"/>
      <c r="F33" s="8" t="s">
        <v>122</v>
      </c>
      <c r="G33" s="8" t="s">
        <v>307</v>
      </c>
      <c r="H33" s="315" t="s">
        <v>308</v>
      </c>
      <c r="I33" s="324">
        <v>40877</v>
      </c>
      <c r="J33" s="324">
        <v>41095</v>
      </c>
      <c r="K33" s="315" t="s">
        <v>309</v>
      </c>
      <c r="L33" s="8" t="s">
        <v>310</v>
      </c>
      <c r="M33" s="10">
        <v>2579.9300400000002</v>
      </c>
      <c r="N33" s="10">
        <v>3160.1561699999997</v>
      </c>
      <c r="O33" s="9">
        <v>41140</v>
      </c>
      <c r="P33" s="324"/>
      <c r="Q33" s="324">
        <v>41525</v>
      </c>
      <c r="R33" s="324">
        <v>41988</v>
      </c>
      <c r="S33" s="11">
        <v>0.76</v>
      </c>
      <c r="T33" s="10"/>
      <c r="U33" s="12"/>
      <c r="V33" s="402"/>
    </row>
    <row r="34" spans="1:22" ht="15.75" thickBot="1" x14ac:dyDescent="0.3">
      <c r="A34" s="2">
        <v>41948</v>
      </c>
      <c r="B34" s="7">
        <v>2010</v>
      </c>
      <c r="C34" s="8" t="s">
        <v>80</v>
      </c>
      <c r="D34" s="8" t="s">
        <v>132</v>
      </c>
      <c r="E34" s="8"/>
      <c r="F34" s="8" t="s">
        <v>122</v>
      </c>
      <c r="G34" s="8" t="s">
        <v>311</v>
      </c>
      <c r="H34" s="315" t="s">
        <v>312</v>
      </c>
      <c r="I34" s="324">
        <v>40899</v>
      </c>
      <c r="J34" s="324">
        <v>41015</v>
      </c>
      <c r="K34" s="315" t="s">
        <v>313</v>
      </c>
      <c r="L34" s="8" t="s">
        <v>314</v>
      </c>
      <c r="M34" s="10">
        <v>45272.834999999999</v>
      </c>
      <c r="N34" s="10">
        <v>44968.036780000002</v>
      </c>
      <c r="O34" s="9">
        <v>41065</v>
      </c>
      <c r="P34" s="324"/>
      <c r="Q34" s="324">
        <v>41715</v>
      </c>
      <c r="R34" s="324">
        <v>42079</v>
      </c>
      <c r="S34" s="11">
        <v>0.76</v>
      </c>
      <c r="T34" s="10"/>
      <c r="U34" s="12"/>
      <c r="V34" s="402"/>
    </row>
    <row r="35" spans="1:22" ht="15.75" thickBot="1" x14ac:dyDescent="0.3">
      <c r="A35" s="2">
        <v>41948</v>
      </c>
      <c r="B35" s="7">
        <v>2010</v>
      </c>
      <c r="C35" s="8" t="s">
        <v>80</v>
      </c>
      <c r="D35" s="8" t="s">
        <v>132</v>
      </c>
      <c r="E35" s="8"/>
      <c r="F35" s="8" t="s">
        <v>126</v>
      </c>
      <c r="G35" s="8" t="s">
        <v>315</v>
      </c>
      <c r="H35" s="315" t="s">
        <v>316</v>
      </c>
      <c r="I35" s="324">
        <v>40231</v>
      </c>
      <c r="J35" s="324">
        <v>40268</v>
      </c>
      <c r="K35" s="315" t="s">
        <v>317</v>
      </c>
      <c r="L35" s="8" t="s">
        <v>318</v>
      </c>
      <c r="M35" s="10">
        <v>7880.6440000000002</v>
      </c>
      <c r="N35" s="10">
        <v>8179.6972000000005</v>
      </c>
      <c r="O35" s="9">
        <v>41289</v>
      </c>
      <c r="P35" s="324"/>
      <c r="Q35" s="324">
        <v>40808</v>
      </c>
      <c r="R35" s="324">
        <v>42008</v>
      </c>
      <c r="S35" s="11">
        <v>0.46</v>
      </c>
      <c r="T35" s="10"/>
      <c r="U35" s="12"/>
      <c r="V35" s="402"/>
    </row>
    <row r="36" spans="1:22" ht="30.75" thickBot="1" x14ac:dyDescent="0.3">
      <c r="A36" s="2">
        <v>41948</v>
      </c>
      <c r="B36" s="7">
        <v>2010</v>
      </c>
      <c r="C36" s="8" t="s">
        <v>80</v>
      </c>
      <c r="D36" s="8" t="s">
        <v>132</v>
      </c>
      <c r="E36" s="8"/>
      <c r="F36" s="8" t="s">
        <v>127</v>
      </c>
      <c r="G36" s="8" t="s">
        <v>319</v>
      </c>
      <c r="H36" s="315" t="s">
        <v>320</v>
      </c>
      <c r="I36" s="324">
        <v>40479</v>
      </c>
      <c r="J36" s="324">
        <v>40669</v>
      </c>
      <c r="K36" s="315" t="s">
        <v>321</v>
      </c>
      <c r="L36" s="8" t="s">
        <v>322</v>
      </c>
      <c r="M36" s="10">
        <v>1671.6420000000001</v>
      </c>
      <c r="N36" s="10">
        <v>1986.1406299999999</v>
      </c>
      <c r="O36" s="9">
        <v>40805</v>
      </c>
      <c r="P36" s="324"/>
      <c r="Q36" s="324">
        <v>40939</v>
      </c>
      <c r="R36" s="324">
        <v>42094</v>
      </c>
      <c r="S36" s="11">
        <v>0.93</v>
      </c>
      <c r="T36" s="10"/>
      <c r="U36" s="12"/>
      <c r="V36" s="402"/>
    </row>
    <row r="37" spans="1:22" ht="15.75" thickBot="1" x14ac:dyDescent="0.3">
      <c r="A37" s="2">
        <v>41948</v>
      </c>
      <c r="B37" s="7">
        <v>2010</v>
      </c>
      <c r="C37" s="8" t="s">
        <v>80</v>
      </c>
      <c r="D37" s="8" t="s">
        <v>132</v>
      </c>
      <c r="E37" s="8"/>
      <c r="F37" s="8" t="s">
        <v>127</v>
      </c>
      <c r="G37" s="8" t="s">
        <v>323</v>
      </c>
      <c r="H37" s="315" t="s">
        <v>324</v>
      </c>
      <c r="I37" s="324">
        <v>40479</v>
      </c>
      <c r="J37" s="324">
        <v>40669</v>
      </c>
      <c r="K37" s="315" t="s">
        <v>321</v>
      </c>
      <c r="L37" s="8" t="s">
        <v>322</v>
      </c>
      <c r="M37" s="10">
        <v>1136.701</v>
      </c>
      <c r="N37" s="10">
        <v>1184.03006</v>
      </c>
      <c r="O37" s="9">
        <v>40805</v>
      </c>
      <c r="P37" s="324"/>
      <c r="Q37" s="324">
        <v>40574</v>
      </c>
      <c r="R37" s="324">
        <v>42094</v>
      </c>
      <c r="S37" s="11">
        <v>0.93</v>
      </c>
      <c r="T37" s="10"/>
      <c r="U37" s="12"/>
      <c r="V37" s="402"/>
    </row>
    <row r="38" spans="1:22" x14ac:dyDescent="0.25">
      <c r="A38" s="529">
        <v>41948</v>
      </c>
      <c r="B38" s="532">
        <v>2010</v>
      </c>
      <c r="C38" s="535" t="s">
        <v>80</v>
      </c>
      <c r="D38" s="535" t="s">
        <v>78</v>
      </c>
      <c r="E38" s="535" t="s">
        <v>14</v>
      </c>
      <c r="F38" s="535" t="s">
        <v>129</v>
      </c>
      <c r="G38" s="535" t="s">
        <v>325</v>
      </c>
      <c r="H38" s="517" t="s">
        <v>326</v>
      </c>
      <c r="I38" s="325">
        <v>40749</v>
      </c>
      <c r="J38" s="325">
        <v>40814</v>
      </c>
      <c r="K38" s="367" t="s">
        <v>327</v>
      </c>
      <c r="L38" s="17" t="s">
        <v>328</v>
      </c>
      <c r="M38" s="18">
        <v>1620</v>
      </c>
      <c r="N38" s="18">
        <v>1620</v>
      </c>
      <c r="O38" s="16">
        <v>40966</v>
      </c>
      <c r="P38" s="325">
        <v>41326</v>
      </c>
      <c r="Q38" s="325">
        <v>41179</v>
      </c>
      <c r="R38" s="520">
        <v>41327</v>
      </c>
      <c r="S38" s="538">
        <v>0.99</v>
      </c>
      <c r="T38" s="18"/>
      <c r="U38" s="523"/>
      <c r="V38" s="526"/>
    </row>
    <row r="39" spans="1:22" ht="15.75" thickBot="1" x14ac:dyDescent="0.3">
      <c r="A39" s="531"/>
      <c r="B39" s="534"/>
      <c r="C39" s="537"/>
      <c r="D39" s="537"/>
      <c r="E39" s="537"/>
      <c r="F39" s="537"/>
      <c r="G39" s="537"/>
      <c r="H39" s="519"/>
      <c r="I39" s="323">
        <v>41838</v>
      </c>
      <c r="J39" s="323">
        <v>41838</v>
      </c>
      <c r="K39" s="366" t="s">
        <v>329</v>
      </c>
      <c r="L39" s="15" t="s">
        <v>330</v>
      </c>
      <c r="M39" s="6">
        <v>71.770990000000012</v>
      </c>
      <c r="N39" s="6">
        <v>71.770990000000012</v>
      </c>
      <c r="O39" s="14">
        <v>41838</v>
      </c>
      <c r="P39" s="323"/>
      <c r="Q39" s="323">
        <v>41898</v>
      </c>
      <c r="R39" s="522"/>
      <c r="S39" s="540"/>
      <c r="T39" s="6"/>
      <c r="U39" s="525"/>
      <c r="V39" s="528"/>
    </row>
    <row r="40" spans="1:22" ht="15.75" thickBot="1" x14ac:dyDescent="0.3">
      <c r="A40" s="2">
        <v>41948</v>
      </c>
      <c r="B40" s="7">
        <v>2010</v>
      </c>
      <c r="C40" s="8" t="s">
        <v>65</v>
      </c>
      <c r="D40" s="8" t="s">
        <v>132</v>
      </c>
      <c r="E40" s="8" t="s">
        <v>15</v>
      </c>
      <c r="F40" s="8" t="s">
        <v>129</v>
      </c>
      <c r="G40" s="8" t="s">
        <v>331</v>
      </c>
      <c r="H40" s="315" t="s">
        <v>332</v>
      </c>
      <c r="I40" s="324">
        <v>40326</v>
      </c>
      <c r="J40" s="324">
        <v>40444</v>
      </c>
      <c r="K40" s="315" t="s">
        <v>333</v>
      </c>
      <c r="L40" s="8" t="s">
        <v>334</v>
      </c>
      <c r="M40" s="10">
        <v>3.0249999999999999</v>
      </c>
      <c r="N40" s="10">
        <v>3.649</v>
      </c>
      <c r="O40" s="9">
        <v>40478</v>
      </c>
      <c r="P40" s="324">
        <v>40948</v>
      </c>
      <c r="Q40" s="324">
        <v>40778</v>
      </c>
      <c r="R40" s="324">
        <v>41785</v>
      </c>
      <c r="S40" s="11">
        <v>0.99</v>
      </c>
      <c r="T40" s="10"/>
      <c r="U40" s="12"/>
      <c r="V40" s="402"/>
    </row>
    <row r="41" spans="1:22" ht="15.75" thickBot="1" x14ac:dyDescent="0.3">
      <c r="A41" s="2">
        <v>41948</v>
      </c>
      <c r="B41" s="7">
        <v>2010</v>
      </c>
      <c r="C41" s="8" t="s">
        <v>65</v>
      </c>
      <c r="D41" s="8" t="s">
        <v>132</v>
      </c>
      <c r="E41" s="8" t="s">
        <v>53</v>
      </c>
      <c r="F41" s="8" t="s">
        <v>129</v>
      </c>
      <c r="G41" s="8" t="s">
        <v>335</v>
      </c>
      <c r="H41" s="315" t="s">
        <v>336</v>
      </c>
      <c r="I41" s="324">
        <v>40309</v>
      </c>
      <c r="J41" s="324">
        <v>40394</v>
      </c>
      <c r="K41" s="315" t="s">
        <v>337</v>
      </c>
      <c r="L41" s="8" t="s">
        <v>338</v>
      </c>
      <c r="M41" s="10">
        <v>8.2230000000000008</v>
      </c>
      <c r="N41" s="10">
        <v>9.0679999999999996</v>
      </c>
      <c r="O41" s="9">
        <v>40406</v>
      </c>
      <c r="P41" s="324">
        <v>40868</v>
      </c>
      <c r="Q41" s="324">
        <v>40771</v>
      </c>
      <c r="R41" s="324">
        <v>41579</v>
      </c>
      <c r="S41" s="11">
        <v>0.99</v>
      </c>
      <c r="T41" s="10"/>
      <c r="U41" s="12"/>
      <c r="V41" s="402"/>
    </row>
    <row r="42" spans="1:22" ht="15.75" thickBot="1" x14ac:dyDescent="0.3">
      <c r="A42" s="2">
        <v>41948</v>
      </c>
      <c r="B42" s="7">
        <v>2010</v>
      </c>
      <c r="C42" s="8" t="s">
        <v>65</v>
      </c>
      <c r="D42" s="8" t="s">
        <v>132</v>
      </c>
      <c r="E42" s="8" t="s">
        <v>31</v>
      </c>
      <c r="F42" s="8" t="s">
        <v>129</v>
      </c>
      <c r="G42" s="8" t="s">
        <v>339</v>
      </c>
      <c r="H42" s="315" t="s">
        <v>340</v>
      </c>
      <c r="I42" s="324">
        <v>40085</v>
      </c>
      <c r="J42" s="324">
        <v>40310</v>
      </c>
      <c r="K42" s="315" t="s">
        <v>341</v>
      </c>
      <c r="L42" s="8" t="s">
        <v>342</v>
      </c>
      <c r="M42" s="10">
        <v>15.064</v>
      </c>
      <c r="N42" s="10">
        <v>17.786000000000001</v>
      </c>
      <c r="O42" s="9">
        <v>40487</v>
      </c>
      <c r="P42" s="324">
        <v>41122</v>
      </c>
      <c r="Q42" s="324">
        <v>41237</v>
      </c>
      <c r="R42" s="324">
        <v>41361</v>
      </c>
      <c r="S42" s="11">
        <v>0.98</v>
      </c>
      <c r="T42" s="10">
        <v>2200</v>
      </c>
      <c r="U42" s="12" t="s">
        <v>343</v>
      </c>
      <c r="V42" s="402"/>
    </row>
    <row r="43" spans="1:22" ht="15.75" thickBot="1" x14ac:dyDescent="0.3">
      <c r="A43" s="2">
        <v>41948</v>
      </c>
      <c r="B43" s="7">
        <v>2010</v>
      </c>
      <c r="C43" s="8" t="s">
        <v>65</v>
      </c>
      <c r="D43" s="8" t="s">
        <v>132</v>
      </c>
      <c r="E43" s="8" t="s">
        <v>44</v>
      </c>
      <c r="F43" s="8" t="s">
        <v>129</v>
      </c>
      <c r="G43" s="8" t="s">
        <v>344</v>
      </c>
      <c r="H43" s="315" t="s">
        <v>345</v>
      </c>
      <c r="I43" s="324">
        <v>40375</v>
      </c>
      <c r="J43" s="324">
        <v>40448</v>
      </c>
      <c r="K43" s="315" t="s">
        <v>346</v>
      </c>
      <c r="L43" s="8" t="s">
        <v>347</v>
      </c>
      <c r="M43" s="10">
        <v>2.4870000000000001</v>
      </c>
      <c r="N43" s="10">
        <v>3.12</v>
      </c>
      <c r="O43" s="9">
        <v>40483</v>
      </c>
      <c r="P43" s="324">
        <v>41442</v>
      </c>
      <c r="Q43" s="324">
        <v>40843</v>
      </c>
      <c r="R43" s="324">
        <v>41486</v>
      </c>
      <c r="S43" s="11">
        <v>0.5</v>
      </c>
      <c r="T43" s="10"/>
      <c r="U43" s="12"/>
      <c r="V43" s="402"/>
    </row>
    <row r="44" spans="1:22" ht="15.75" thickBot="1" x14ac:dyDescent="0.3">
      <c r="A44" s="2">
        <v>41948</v>
      </c>
      <c r="B44" s="7">
        <v>2010</v>
      </c>
      <c r="C44" s="8" t="s">
        <v>65</v>
      </c>
      <c r="D44" s="8" t="s">
        <v>132</v>
      </c>
      <c r="E44" s="8" t="s">
        <v>39</v>
      </c>
      <c r="F44" s="8" t="s">
        <v>129</v>
      </c>
      <c r="G44" s="8" t="s">
        <v>348</v>
      </c>
      <c r="H44" s="315" t="s">
        <v>349</v>
      </c>
      <c r="I44" s="324">
        <v>41136</v>
      </c>
      <c r="J44" s="324">
        <v>41179</v>
      </c>
      <c r="K44" s="315" t="s">
        <v>350</v>
      </c>
      <c r="L44" s="8" t="s">
        <v>351</v>
      </c>
      <c r="M44" s="10">
        <v>3.823</v>
      </c>
      <c r="N44" s="10">
        <v>4.1100000000000003</v>
      </c>
      <c r="O44" s="9">
        <v>41192</v>
      </c>
      <c r="P44" s="324">
        <v>41820</v>
      </c>
      <c r="Q44" s="324">
        <v>41449</v>
      </c>
      <c r="R44" s="324">
        <v>41820</v>
      </c>
      <c r="S44" s="11">
        <v>0.56000000000000005</v>
      </c>
      <c r="T44" s="10"/>
      <c r="U44" s="12"/>
      <c r="V44" s="402"/>
    </row>
    <row r="45" spans="1:22" x14ac:dyDescent="0.25">
      <c r="A45" s="529">
        <v>41948</v>
      </c>
      <c r="B45" s="532">
        <v>2010</v>
      </c>
      <c r="C45" s="535" t="s">
        <v>65</v>
      </c>
      <c r="D45" s="535" t="s">
        <v>132</v>
      </c>
      <c r="E45" s="535" t="s">
        <v>54</v>
      </c>
      <c r="F45" s="535" t="s">
        <v>129</v>
      </c>
      <c r="G45" s="535" t="s">
        <v>352</v>
      </c>
      <c r="H45" s="517" t="s">
        <v>353</v>
      </c>
      <c r="I45" s="325">
        <v>40079</v>
      </c>
      <c r="J45" s="325">
        <v>40079</v>
      </c>
      <c r="K45" s="367" t="s">
        <v>354</v>
      </c>
      <c r="L45" s="17" t="s">
        <v>355</v>
      </c>
      <c r="M45" s="18">
        <v>0.29299999999999998</v>
      </c>
      <c r="N45" s="18">
        <v>0.35799999999999998</v>
      </c>
      <c r="O45" s="16">
        <v>40079</v>
      </c>
      <c r="P45" s="325">
        <v>41759</v>
      </c>
      <c r="Q45" s="325">
        <v>41150</v>
      </c>
      <c r="R45" s="520">
        <v>41789</v>
      </c>
      <c r="S45" s="538">
        <v>0.99</v>
      </c>
      <c r="T45" s="18"/>
      <c r="U45" s="523"/>
      <c r="V45" s="526"/>
    </row>
    <row r="46" spans="1:22" ht="15.75" thickBot="1" x14ac:dyDescent="0.3">
      <c r="A46" s="531"/>
      <c r="B46" s="534"/>
      <c r="C46" s="537"/>
      <c r="D46" s="537"/>
      <c r="E46" s="537"/>
      <c r="F46" s="537"/>
      <c r="G46" s="537"/>
      <c r="H46" s="519"/>
      <c r="I46" s="323">
        <v>40238</v>
      </c>
      <c r="J46" s="323">
        <v>40384</v>
      </c>
      <c r="K46" s="366" t="s">
        <v>356</v>
      </c>
      <c r="L46" s="15" t="s">
        <v>357</v>
      </c>
      <c r="M46" s="6">
        <v>5.7089999999999996</v>
      </c>
      <c r="N46" s="6">
        <v>6.6779999999999999</v>
      </c>
      <c r="O46" s="14">
        <v>40394</v>
      </c>
      <c r="P46" s="323">
        <v>41491</v>
      </c>
      <c r="Q46" s="323">
        <v>40754</v>
      </c>
      <c r="R46" s="522"/>
      <c r="S46" s="540"/>
      <c r="T46" s="6"/>
      <c r="U46" s="525"/>
      <c r="V46" s="528"/>
    </row>
    <row r="47" spans="1:22" ht="30.75" thickBot="1" x14ac:dyDescent="0.3">
      <c r="A47" s="2">
        <v>41948</v>
      </c>
      <c r="B47" s="7">
        <v>2010</v>
      </c>
      <c r="C47" s="8" t="s">
        <v>65</v>
      </c>
      <c r="D47" s="8" t="s">
        <v>132</v>
      </c>
      <c r="E47" s="8" t="s">
        <v>56</v>
      </c>
      <c r="F47" s="8" t="s">
        <v>129</v>
      </c>
      <c r="G47" s="8" t="s">
        <v>358</v>
      </c>
      <c r="H47" s="315" t="s">
        <v>359</v>
      </c>
      <c r="I47" s="324">
        <v>40130</v>
      </c>
      <c r="J47" s="324">
        <v>40226</v>
      </c>
      <c r="K47" s="315" t="s">
        <v>360</v>
      </c>
      <c r="L47" s="8" t="s">
        <v>361</v>
      </c>
      <c r="M47" s="10">
        <v>1.306</v>
      </c>
      <c r="N47" s="10">
        <v>1.5</v>
      </c>
      <c r="O47" s="9">
        <v>40227</v>
      </c>
      <c r="P47" s="324">
        <v>41169</v>
      </c>
      <c r="Q47" s="324">
        <v>40802</v>
      </c>
      <c r="R47" s="324">
        <v>41169</v>
      </c>
      <c r="S47" s="11">
        <v>0.98</v>
      </c>
      <c r="T47" s="10"/>
      <c r="U47" s="12"/>
      <c r="V47" s="402" t="s">
        <v>362</v>
      </c>
    </row>
    <row r="48" spans="1:22" ht="15.75" thickBot="1" x14ac:dyDescent="0.3">
      <c r="A48" s="2">
        <v>41948</v>
      </c>
      <c r="B48" s="7">
        <v>2010</v>
      </c>
      <c r="C48" s="8" t="s">
        <v>65</v>
      </c>
      <c r="D48" s="8" t="s">
        <v>132</v>
      </c>
      <c r="E48" s="8" t="s">
        <v>32</v>
      </c>
      <c r="F48" s="8" t="s">
        <v>129</v>
      </c>
      <c r="G48" s="8" t="s">
        <v>363</v>
      </c>
      <c r="H48" s="315" t="s">
        <v>364</v>
      </c>
      <c r="I48" s="324">
        <v>40386</v>
      </c>
      <c r="J48" s="324">
        <v>40428</v>
      </c>
      <c r="K48" s="315" t="s">
        <v>365</v>
      </c>
      <c r="L48" s="8" t="s">
        <v>366</v>
      </c>
      <c r="M48" s="10">
        <v>9.2629999999999999</v>
      </c>
      <c r="N48" s="10">
        <v>10.246</v>
      </c>
      <c r="O48" s="9">
        <v>40444</v>
      </c>
      <c r="P48" s="324">
        <v>40902</v>
      </c>
      <c r="Q48" s="324">
        <v>40989</v>
      </c>
      <c r="R48" s="324">
        <v>41182</v>
      </c>
      <c r="S48" s="11">
        <v>0.99</v>
      </c>
      <c r="T48" s="10"/>
      <c r="U48" s="12"/>
      <c r="V48" s="402"/>
    </row>
    <row r="49" spans="1:22" ht="15.75" thickBot="1" x14ac:dyDescent="0.3">
      <c r="A49" s="2">
        <v>41948</v>
      </c>
      <c r="B49" s="7">
        <v>2010</v>
      </c>
      <c r="C49" s="8" t="s">
        <v>65</v>
      </c>
      <c r="D49" s="8" t="s">
        <v>132</v>
      </c>
      <c r="E49" s="8" t="s">
        <v>61</v>
      </c>
      <c r="F49" s="8" t="s">
        <v>129</v>
      </c>
      <c r="G49" s="8" t="s">
        <v>367</v>
      </c>
      <c r="H49" s="315" t="s">
        <v>368</v>
      </c>
      <c r="I49" s="324">
        <v>40611</v>
      </c>
      <c r="J49" s="324">
        <v>40805</v>
      </c>
      <c r="K49" s="315" t="s">
        <v>369</v>
      </c>
      <c r="L49" s="8" t="s">
        <v>370</v>
      </c>
      <c r="M49" s="10">
        <v>10.752000000000001</v>
      </c>
      <c r="N49" s="10">
        <v>11.906000000000001</v>
      </c>
      <c r="O49" s="9">
        <v>40840</v>
      </c>
      <c r="P49" s="324">
        <v>41591</v>
      </c>
      <c r="Q49" s="324">
        <v>41320</v>
      </c>
      <c r="R49" s="324">
        <v>41712</v>
      </c>
      <c r="S49" s="11">
        <v>0.98</v>
      </c>
      <c r="T49" s="10"/>
      <c r="U49" s="12"/>
      <c r="V49" s="402"/>
    </row>
    <row r="50" spans="1:22" ht="15.75" thickBot="1" x14ac:dyDescent="0.3">
      <c r="A50" s="2">
        <v>41948</v>
      </c>
      <c r="B50" s="7">
        <v>2010</v>
      </c>
      <c r="C50" s="8" t="s">
        <v>65</v>
      </c>
      <c r="D50" s="8" t="s">
        <v>132</v>
      </c>
      <c r="E50" s="8" t="s">
        <v>24</v>
      </c>
      <c r="F50" s="8" t="s">
        <v>129</v>
      </c>
      <c r="G50" s="8" t="s">
        <v>371</v>
      </c>
      <c r="H50" s="315" t="s">
        <v>372</v>
      </c>
      <c r="I50" s="324">
        <v>41117</v>
      </c>
      <c r="J50" s="324">
        <v>41199</v>
      </c>
      <c r="K50" s="315" t="s">
        <v>373</v>
      </c>
      <c r="L50" s="8" t="s">
        <v>374</v>
      </c>
      <c r="M50" s="10">
        <v>3.1549999999999998</v>
      </c>
      <c r="N50" s="10">
        <v>3.2519999999999998</v>
      </c>
      <c r="O50" s="9">
        <v>41199</v>
      </c>
      <c r="P50" s="324">
        <v>41806</v>
      </c>
      <c r="Q50" s="324">
        <v>41589</v>
      </c>
      <c r="R50" s="324">
        <v>41806</v>
      </c>
      <c r="S50" s="11">
        <v>0.99</v>
      </c>
      <c r="T50" s="10"/>
      <c r="U50" s="12"/>
      <c r="V50" s="402"/>
    </row>
    <row r="51" spans="1:22" ht="30.75" thickBot="1" x14ac:dyDescent="0.3">
      <c r="A51" s="2">
        <v>41948</v>
      </c>
      <c r="B51" s="7">
        <v>2010</v>
      </c>
      <c r="C51" s="8" t="s">
        <v>65</v>
      </c>
      <c r="D51" s="8" t="s">
        <v>132</v>
      </c>
      <c r="E51" s="8" t="s">
        <v>51</v>
      </c>
      <c r="F51" s="8" t="s">
        <v>129</v>
      </c>
      <c r="G51" s="8" t="s">
        <v>375</v>
      </c>
      <c r="H51" s="315" t="s">
        <v>376</v>
      </c>
      <c r="I51" s="324">
        <v>40373</v>
      </c>
      <c r="J51" s="324">
        <v>40442</v>
      </c>
      <c r="K51" s="315" t="s">
        <v>377</v>
      </c>
      <c r="L51" s="8" t="s">
        <v>378</v>
      </c>
      <c r="M51" s="10">
        <v>6.069</v>
      </c>
      <c r="N51" s="10">
        <v>7.3659999999999997</v>
      </c>
      <c r="O51" s="9">
        <v>40470</v>
      </c>
      <c r="P51" s="324">
        <v>41213</v>
      </c>
      <c r="Q51" s="324">
        <v>41200</v>
      </c>
      <c r="R51" s="324">
        <v>41820</v>
      </c>
      <c r="S51" s="11">
        <v>0.98</v>
      </c>
      <c r="T51" s="10"/>
      <c r="U51" s="12"/>
      <c r="V51" s="402"/>
    </row>
    <row r="52" spans="1:22" ht="15.75" thickBot="1" x14ac:dyDescent="0.3">
      <c r="A52" s="2">
        <v>41948</v>
      </c>
      <c r="B52" s="7">
        <v>2010</v>
      </c>
      <c r="C52" s="8" t="s">
        <v>65</v>
      </c>
      <c r="D52" s="8" t="s">
        <v>132</v>
      </c>
      <c r="E52" s="8" t="s">
        <v>63</v>
      </c>
      <c r="F52" s="8" t="s">
        <v>129</v>
      </c>
      <c r="G52" s="8" t="s">
        <v>379</v>
      </c>
      <c r="H52" s="315" t="s">
        <v>380</v>
      </c>
      <c r="I52" s="324">
        <v>40578</v>
      </c>
      <c r="J52" s="324">
        <v>40696</v>
      </c>
      <c r="K52" s="315" t="s">
        <v>381</v>
      </c>
      <c r="L52" s="8" t="s">
        <v>382</v>
      </c>
      <c r="M52" s="10">
        <v>0.97499999999999998</v>
      </c>
      <c r="N52" s="10">
        <v>1.3029999999999999</v>
      </c>
      <c r="O52" s="9">
        <v>40696</v>
      </c>
      <c r="P52" s="324">
        <v>40756</v>
      </c>
      <c r="Q52" s="324">
        <v>40875</v>
      </c>
      <c r="R52" s="324">
        <v>41670</v>
      </c>
      <c r="S52" s="11">
        <v>0.99</v>
      </c>
      <c r="T52" s="10"/>
      <c r="U52" s="12"/>
      <c r="V52" s="402"/>
    </row>
    <row r="53" spans="1:22" ht="15.75" thickBot="1" x14ac:dyDescent="0.3">
      <c r="A53" s="2">
        <v>41948</v>
      </c>
      <c r="B53" s="7">
        <v>2010</v>
      </c>
      <c r="C53" s="8" t="s">
        <v>65</v>
      </c>
      <c r="D53" s="8" t="s">
        <v>78</v>
      </c>
      <c r="E53" s="8" t="s">
        <v>12</v>
      </c>
      <c r="F53" s="8" t="s">
        <v>129</v>
      </c>
      <c r="G53" s="8" t="s">
        <v>383</v>
      </c>
      <c r="H53" s="315" t="s">
        <v>384</v>
      </c>
      <c r="I53" s="324">
        <v>41220</v>
      </c>
      <c r="J53" s="324">
        <v>41270</v>
      </c>
      <c r="K53" s="315" t="s">
        <v>385</v>
      </c>
      <c r="L53" s="8" t="s">
        <v>386</v>
      </c>
      <c r="M53" s="10">
        <v>1.448</v>
      </c>
      <c r="N53" s="10">
        <v>1.6950000000000001</v>
      </c>
      <c r="O53" s="9">
        <v>41298</v>
      </c>
      <c r="P53" s="324">
        <v>41689</v>
      </c>
      <c r="Q53" s="324">
        <v>41663</v>
      </c>
      <c r="R53" s="324">
        <v>41820</v>
      </c>
      <c r="S53" s="11">
        <v>0.99</v>
      </c>
      <c r="T53" s="10"/>
      <c r="U53" s="12"/>
      <c r="V53" s="402"/>
    </row>
    <row r="54" spans="1:22" ht="15.75" thickBot="1" x14ac:dyDescent="0.3">
      <c r="A54" s="2">
        <v>41948</v>
      </c>
      <c r="B54" s="7">
        <v>2010</v>
      </c>
      <c r="C54" s="8" t="s">
        <v>65</v>
      </c>
      <c r="D54" s="8" t="s">
        <v>78</v>
      </c>
      <c r="E54" s="8" t="s">
        <v>16</v>
      </c>
      <c r="F54" s="8" t="s">
        <v>129</v>
      </c>
      <c r="G54" s="8" t="s">
        <v>387</v>
      </c>
      <c r="H54" s="315" t="s">
        <v>388</v>
      </c>
      <c r="I54" s="324">
        <v>41183</v>
      </c>
      <c r="J54" s="324">
        <v>41316</v>
      </c>
      <c r="K54" s="315" t="s">
        <v>389</v>
      </c>
      <c r="L54" s="8" t="s">
        <v>390</v>
      </c>
      <c r="M54" s="10">
        <v>1.143</v>
      </c>
      <c r="N54" s="10">
        <v>1.143</v>
      </c>
      <c r="O54" s="9">
        <v>41316</v>
      </c>
      <c r="P54" s="324">
        <v>41774</v>
      </c>
      <c r="Q54" s="324">
        <v>41586</v>
      </c>
      <c r="R54" s="324">
        <v>41685</v>
      </c>
      <c r="S54" s="11">
        <v>0.99</v>
      </c>
      <c r="T54" s="10"/>
      <c r="U54" s="12"/>
      <c r="V54" s="402"/>
    </row>
    <row r="55" spans="1:22" ht="15.75" thickBot="1" x14ac:dyDescent="0.3">
      <c r="A55" s="2">
        <v>41948</v>
      </c>
      <c r="B55" s="7">
        <v>2010</v>
      </c>
      <c r="C55" s="8" t="s">
        <v>65</v>
      </c>
      <c r="D55" s="8" t="s">
        <v>78</v>
      </c>
      <c r="E55" s="8" t="s">
        <v>17</v>
      </c>
      <c r="F55" s="8" t="s">
        <v>129</v>
      </c>
      <c r="G55" s="8" t="s">
        <v>391</v>
      </c>
      <c r="H55" s="315" t="s">
        <v>392</v>
      </c>
      <c r="I55" s="324">
        <v>41226</v>
      </c>
      <c r="J55" s="324">
        <v>41270</v>
      </c>
      <c r="K55" s="315" t="s">
        <v>393</v>
      </c>
      <c r="L55" s="8" t="s">
        <v>394</v>
      </c>
      <c r="M55" s="10">
        <v>1.2090000000000001</v>
      </c>
      <c r="N55" s="10">
        <v>1.363</v>
      </c>
      <c r="O55" s="9">
        <v>41291</v>
      </c>
      <c r="P55" s="324">
        <v>41670</v>
      </c>
      <c r="Q55" s="324">
        <v>41656</v>
      </c>
      <c r="R55" s="324">
        <v>41851</v>
      </c>
      <c r="S55" s="11">
        <v>0.98</v>
      </c>
      <c r="T55" s="10"/>
      <c r="U55" s="12"/>
      <c r="V55" s="402"/>
    </row>
    <row r="56" spans="1:22" ht="15.75" thickBot="1" x14ac:dyDescent="0.3">
      <c r="A56" s="2">
        <v>41948</v>
      </c>
      <c r="B56" s="7">
        <v>2010</v>
      </c>
      <c r="C56" s="8" t="s">
        <v>65</v>
      </c>
      <c r="D56" s="8" t="s">
        <v>78</v>
      </c>
      <c r="E56" s="8" t="s">
        <v>52</v>
      </c>
      <c r="F56" s="8" t="s">
        <v>129</v>
      </c>
      <c r="G56" s="8" t="s">
        <v>395</v>
      </c>
      <c r="H56" s="315" t="s">
        <v>396</v>
      </c>
      <c r="I56" s="324">
        <v>41444</v>
      </c>
      <c r="J56" s="324">
        <v>41491</v>
      </c>
      <c r="K56" s="315" t="s">
        <v>397</v>
      </c>
      <c r="L56" s="8" t="s">
        <v>398</v>
      </c>
      <c r="M56" s="10">
        <v>1.304</v>
      </c>
      <c r="N56" s="10">
        <v>1.377</v>
      </c>
      <c r="O56" s="9">
        <v>41501</v>
      </c>
      <c r="P56" s="324">
        <v>41689</v>
      </c>
      <c r="Q56" s="324">
        <v>41501</v>
      </c>
      <c r="R56" s="324">
        <v>41794</v>
      </c>
      <c r="S56" s="11">
        <v>0.99</v>
      </c>
      <c r="T56" s="10"/>
      <c r="U56" s="12"/>
      <c r="V56" s="402"/>
    </row>
    <row r="57" spans="1:22" ht="15.75" thickBot="1" x14ac:dyDescent="0.3">
      <c r="A57" s="2">
        <v>41948</v>
      </c>
      <c r="B57" s="7">
        <v>2010</v>
      </c>
      <c r="C57" s="8" t="s">
        <v>65</v>
      </c>
      <c r="D57" s="8" t="s">
        <v>78</v>
      </c>
      <c r="E57" s="8" t="s">
        <v>30</v>
      </c>
      <c r="F57" s="8" t="s">
        <v>129</v>
      </c>
      <c r="G57" s="8" t="s">
        <v>399</v>
      </c>
      <c r="H57" s="315" t="s">
        <v>400</v>
      </c>
      <c r="I57" s="324">
        <v>41214</v>
      </c>
      <c r="J57" s="324">
        <v>41282</v>
      </c>
      <c r="K57" s="315" t="s">
        <v>401</v>
      </c>
      <c r="L57" s="8" t="s">
        <v>402</v>
      </c>
      <c r="M57" s="10">
        <v>1.8180000000000001</v>
      </c>
      <c r="N57" s="10">
        <v>1.994</v>
      </c>
      <c r="O57" s="9">
        <v>41298</v>
      </c>
      <c r="P57" s="324">
        <v>41794</v>
      </c>
      <c r="Q57" s="324">
        <v>41724</v>
      </c>
      <c r="R57" s="324">
        <v>41820</v>
      </c>
      <c r="S57" s="11">
        <v>0.94</v>
      </c>
      <c r="T57" s="10"/>
      <c r="U57" s="12"/>
      <c r="V57" s="402"/>
    </row>
    <row r="58" spans="1:22" ht="15.75" thickBot="1" x14ac:dyDescent="0.3">
      <c r="A58" s="2">
        <v>41948</v>
      </c>
      <c r="B58" s="7">
        <v>2010</v>
      </c>
      <c r="C58" s="8" t="s">
        <v>65</v>
      </c>
      <c r="D58" s="8" t="s">
        <v>78</v>
      </c>
      <c r="E58" s="8" t="s">
        <v>44</v>
      </c>
      <c r="F58" s="8" t="s">
        <v>129</v>
      </c>
      <c r="G58" s="8" t="s">
        <v>403</v>
      </c>
      <c r="H58" s="315" t="s">
        <v>404</v>
      </c>
      <c r="I58" s="324">
        <v>40219</v>
      </c>
      <c r="J58" s="324">
        <v>40325</v>
      </c>
      <c r="K58" s="315" t="s">
        <v>405</v>
      </c>
      <c r="L58" s="8" t="s">
        <v>406</v>
      </c>
      <c r="M58" s="10">
        <v>1.5</v>
      </c>
      <c r="N58" s="10">
        <v>1.5</v>
      </c>
      <c r="O58" s="9">
        <v>40325</v>
      </c>
      <c r="P58" s="324">
        <v>41183</v>
      </c>
      <c r="Q58" s="324">
        <v>40325</v>
      </c>
      <c r="R58" s="324">
        <v>40876</v>
      </c>
      <c r="S58" s="11">
        <v>0.99</v>
      </c>
      <c r="T58" s="10"/>
      <c r="U58" s="12"/>
      <c r="V58" s="402"/>
    </row>
    <row r="59" spans="1:22" ht="15.75" thickBot="1" x14ac:dyDescent="0.3">
      <c r="A59" s="2">
        <v>41948</v>
      </c>
      <c r="B59" s="7">
        <v>2010</v>
      </c>
      <c r="C59" s="8" t="s">
        <v>65</v>
      </c>
      <c r="D59" s="8" t="s">
        <v>78</v>
      </c>
      <c r="E59" s="8" t="s">
        <v>49</v>
      </c>
      <c r="F59" s="8" t="s">
        <v>129</v>
      </c>
      <c r="G59" s="8" t="s">
        <v>407</v>
      </c>
      <c r="H59" s="315" t="s">
        <v>408</v>
      </c>
      <c r="I59" s="324">
        <v>41228</v>
      </c>
      <c r="J59" s="324">
        <v>41270</v>
      </c>
      <c r="K59" s="315" t="s">
        <v>409</v>
      </c>
      <c r="L59" s="8" t="s">
        <v>410</v>
      </c>
      <c r="M59" s="10">
        <v>1.4370000000000001</v>
      </c>
      <c r="N59" s="10">
        <v>1.6080000000000001</v>
      </c>
      <c r="O59" s="9">
        <v>41358</v>
      </c>
      <c r="P59" s="324">
        <v>41649</v>
      </c>
      <c r="Q59" s="324">
        <v>41510</v>
      </c>
      <c r="R59" s="324">
        <v>41739</v>
      </c>
      <c r="S59" s="11">
        <v>0.99</v>
      </c>
      <c r="T59" s="10"/>
      <c r="U59" s="12"/>
      <c r="V59" s="402"/>
    </row>
    <row r="60" spans="1:22" ht="15.75" thickBot="1" x14ac:dyDescent="0.3">
      <c r="A60" s="2">
        <v>41948</v>
      </c>
      <c r="B60" s="7">
        <v>2010</v>
      </c>
      <c r="C60" s="8" t="s">
        <v>65</v>
      </c>
      <c r="D60" s="8" t="s">
        <v>78</v>
      </c>
      <c r="E60" s="8" t="s">
        <v>56</v>
      </c>
      <c r="F60" s="8" t="s">
        <v>129</v>
      </c>
      <c r="G60" s="8" t="s">
        <v>411</v>
      </c>
      <c r="H60" s="315" t="s">
        <v>412</v>
      </c>
      <c r="I60" s="324">
        <v>41212</v>
      </c>
      <c r="J60" s="324">
        <v>41270</v>
      </c>
      <c r="K60" s="315" t="s">
        <v>413</v>
      </c>
      <c r="L60" s="8" t="s">
        <v>414</v>
      </c>
      <c r="M60" s="10">
        <v>1.2969999999999999</v>
      </c>
      <c r="N60" s="10">
        <v>1.4039999999999999</v>
      </c>
      <c r="O60" s="9">
        <v>41297</v>
      </c>
      <c r="P60" s="324">
        <v>41693</v>
      </c>
      <c r="Q60" s="324">
        <v>41662</v>
      </c>
      <c r="R60" s="324">
        <v>41694</v>
      </c>
      <c r="S60" s="11">
        <v>0.99</v>
      </c>
      <c r="T60" s="10"/>
      <c r="U60" s="12"/>
      <c r="V60" s="402"/>
    </row>
    <row r="61" spans="1:22" ht="15.75" thickBot="1" x14ac:dyDescent="0.3">
      <c r="A61" s="2">
        <v>41948</v>
      </c>
      <c r="B61" s="7">
        <v>2010</v>
      </c>
      <c r="C61" s="8" t="s">
        <v>65</v>
      </c>
      <c r="D61" s="8" t="s">
        <v>78</v>
      </c>
      <c r="E61" s="8" t="s">
        <v>34</v>
      </c>
      <c r="F61" s="8" t="s">
        <v>129</v>
      </c>
      <c r="G61" s="8" t="s">
        <v>415</v>
      </c>
      <c r="H61" s="315" t="s">
        <v>416</v>
      </c>
      <c r="I61" s="324">
        <v>41372</v>
      </c>
      <c r="J61" s="324">
        <v>41579</v>
      </c>
      <c r="K61" s="315" t="s">
        <v>417</v>
      </c>
      <c r="L61" s="8" t="s">
        <v>418</v>
      </c>
      <c r="M61" s="10">
        <v>1.6</v>
      </c>
      <c r="N61" s="10">
        <v>1.6879999999999999</v>
      </c>
      <c r="O61" s="9">
        <v>41620</v>
      </c>
      <c r="P61" s="324">
        <v>41893</v>
      </c>
      <c r="Q61" s="324">
        <v>41620</v>
      </c>
      <c r="R61" s="324">
        <v>41893</v>
      </c>
      <c r="S61" s="11">
        <v>0.42</v>
      </c>
      <c r="T61" s="10"/>
      <c r="U61" s="12"/>
      <c r="V61" s="402"/>
    </row>
    <row r="62" spans="1:22" ht="15.75" thickBot="1" x14ac:dyDescent="0.3">
      <c r="A62" s="2">
        <v>41948</v>
      </c>
      <c r="B62" s="7">
        <v>2010</v>
      </c>
      <c r="C62" s="8" t="s">
        <v>65</v>
      </c>
      <c r="D62" s="8" t="s">
        <v>78</v>
      </c>
      <c r="E62" s="8" t="s">
        <v>51</v>
      </c>
      <c r="F62" s="8" t="s">
        <v>129</v>
      </c>
      <c r="G62" s="8" t="s">
        <v>419</v>
      </c>
      <c r="H62" s="315" t="s">
        <v>420</v>
      </c>
      <c r="I62" s="324">
        <v>41402</v>
      </c>
      <c r="J62" s="324">
        <v>41445</v>
      </c>
      <c r="K62" s="315" t="s">
        <v>421</v>
      </c>
      <c r="L62" s="8" t="s">
        <v>422</v>
      </c>
      <c r="M62" s="10">
        <v>1.651</v>
      </c>
      <c r="N62" s="10">
        <v>1.8109999999999999</v>
      </c>
      <c r="O62" s="9">
        <v>41456</v>
      </c>
      <c r="P62" s="324">
        <v>41757</v>
      </c>
      <c r="Q62" s="324">
        <v>41745</v>
      </c>
      <c r="R62" s="324">
        <v>41803</v>
      </c>
      <c r="S62" s="11">
        <v>0.99</v>
      </c>
      <c r="T62" s="10"/>
      <c r="U62" s="12"/>
      <c r="V62" s="402"/>
    </row>
    <row r="63" spans="1:22" ht="15.75" thickBot="1" x14ac:dyDescent="0.3">
      <c r="A63" s="2">
        <v>41948</v>
      </c>
      <c r="B63" s="7">
        <v>2010</v>
      </c>
      <c r="C63" s="8" t="s">
        <v>65</v>
      </c>
      <c r="D63" s="8" t="s">
        <v>78</v>
      </c>
      <c r="E63" s="8" t="s">
        <v>36</v>
      </c>
      <c r="F63" s="8" t="s">
        <v>129</v>
      </c>
      <c r="G63" s="8" t="s">
        <v>423</v>
      </c>
      <c r="H63" s="315" t="s">
        <v>424</v>
      </c>
      <c r="I63" s="324">
        <v>41140</v>
      </c>
      <c r="J63" s="324">
        <v>41234</v>
      </c>
      <c r="K63" s="315" t="s">
        <v>425</v>
      </c>
      <c r="L63" s="8" t="s">
        <v>426</v>
      </c>
      <c r="M63" s="10">
        <v>1.4790000000000001</v>
      </c>
      <c r="N63" s="10">
        <v>1.544</v>
      </c>
      <c r="O63" s="9">
        <v>41317</v>
      </c>
      <c r="P63" s="324">
        <v>41803</v>
      </c>
      <c r="Q63" s="324">
        <v>41793</v>
      </c>
      <c r="R63" s="324">
        <v>41803</v>
      </c>
      <c r="S63" s="11">
        <v>0.9</v>
      </c>
      <c r="T63" s="10"/>
      <c r="U63" s="12"/>
      <c r="V63" s="402"/>
    </row>
    <row r="64" spans="1:22" ht="15.75" thickBot="1" x14ac:dyDescent="0.3">
      <c r="A64" s="2">
        <v>41948</v>
      </c>
      <c r="B64" s="7">
        <v>2010</v>
      </c>
      <c r="C64" s="8" t="s">
        <v>65</v>
      </c>
      <c r="D64" s="8" t="s">
        <v>78</v>
      </c>
      <c r="E64" s="8" t="s">
        <v>36</v>
      </c>
      <c r="F64" s="8" t="s">
        <v>129</v>
      </c>
      <c r="G64" s="8" t="s">
        <v>427</v>
      </c>
      <c r="H64" s="315" t="s">
        <v>428</v>
      </c>
      <c r="I64" s="324">
        <v>41140</v>
      </c>
      <c r="J64" s="324">
        <v>41234</v>
      </c>
      <c r="K64" s="315" t="s">
        <v>429</v>
      </c>
      <c r="L64" s="8" t="s">
        <v>430</v>
      </c>
      <c r="M64" s="10">
        <v>1.6970000000000001</v>
      </c>
      <c r="N64" s="10">
        <v>1.7849999999999999</v>
      </c>
      <c r="O64" s="9">
        <v>41317</v>
      </c>
      <c r="P64" s="324">
        <v>41803</v>
      </c>
      <c r="Q64" s="324">
        <v>41608</v>
      </c>
      <c r="R64" s="324">
        <v>41803</v>
      </c>
      <c r="S64" s="11">
        <v>0.9</v>
      </c>
      <c r="T64" s="10"/>
      <c r="U64" s="12"/>
      <c r="V64" s="402"/>
    </row>
    <row r="65" spans="1:22" ht="15.75" thickBot="1" x14ac:dyDescent="0.3">
      <c r="A65" s="2">
        <v>41948</v>
      </c>
      <c r="B65" s="7">
        <v>2010</v>
      </c>
      <c r="C65" s="8" t="s">
        <v>65</v>
      </c>
      <c r="D65" s="8" t="s">
        <v>78</v>
      </c>
      <c r="E65" s="8" t="s">
        <v>36</v>
      </c>
      <c r="F65" s="8" t="s">
        <v>129</v>
      </c>
      <c r="G65" s="8" t="s">
        <v>431</v>
      </c>
      <c r="H65" s="315" t="s">
        <v>432</v>
      </c>
      <c r="I65" s="324">
        <v>40311</v>
      </c>
      <c r="J65" s="324">
        <v>40814</v>
      </c>
      <c r="K65" s="315" t="s">
        <v>433</v>
      </c>
      <c r="L65" s="8" t="s">
        <v>434</v>
      </c>
      <c r="M65" s="10">
        <v>1.5780000000000001</v>
      </c>
      <c r="N65" s="10">
        <v>1.6850000000000001</v>
      </c>
      <c r="O65" s="9">
        <v>40816</v>
      </c>
      <c r="P65" s="324">
        <v>41333</v>
      </c>
      <c r="Q65" s="324">
        <v>41181</v>
      </c>
      <c r="R65" s="324">
        <v>41333</v>
      </c>
      <c r="S65" s="11">
        <v>0.99</v>
      </c>
      <c r="T65" s="10"/>
      <c r="U65" s="12"/>
      <c r="V65" s="402"/>
    </row>
    <row r="66" spans="1:22" ht="15.75" thickBot="1" x14ac:dyDescent="0.3">
      <c r="A66" s="2">
        <v>41948</v>
      </c>
      <c r="B66" s="7">
        <v>2010</v>
      </c>
      <c r="C66" s="8" t="s">
        <v>65</v>
      </c>
      <c r="D66" s="8" t="s">
        <v>78</v>
      </c>
      <c r="E66" s="8" t="s">
        <v>36</v>
      </c>
      <c r="F66" s="8" t="s">
        <v>129</v>
      </c>
      <c r="G66" s="8" t="s">
        <v>435</v>
      </c>
      <c r="H66" s="315" t="s">
        <v>436</v>
      </c>
      <c r="I66" s="324">
        <v>41430</v>
      </c>
      <c r="J66" s="324">
        <v>41634</v>
      </c>
      <c r="K66" s="315" t="s">
        <v>437</v>
      </c>
      <c r="L66" s="8" t="s">
        <v>438</v>
      </c>
      <c r="M66" s="10">
        <v>1.4</v>
      </c>
      <c r="N66" s="10">
        <v>1.45</v>
      </c>
      <c r="O66" s="9">
        <v>41645</v>
      </c>
      <c r="P66" s="324"/>
      <c r="Q66" s="324">
        <v>42010</v>
      </c>
      <c r="R66" s="324">
        <v>42029</v>
      </c>
      <c r="S66" s="11">
        <v>0.22</v>
      </c>
      <c r="T66" s="10"/>
      <c r="U66" s="12"/>
      <c r="V66" s="402"/>
    </row>
    <row r="67" spans="1:22" ht="15.75" thickBot="1" x14ac:dyDescent="0.3">
      <c r="A67" s="2">
        <v>41948</v>
      </c>
      <c r="B67" s="7">
        <v>2010</v>
      </c>
      <c r="C67" s="8" t="s">
        <v>65</v>
      </c>
      <c r="D67" s="8" t="s">
        <v>78</v>
      </c>
      <c r="E67" s="8" t="s">
        <v>37</v>
      </c>
      <c r="F67" s="8" t="s">
        <v>129</v>
      </c>
      <c r="G67" s="8" t="s">
        <v>439</v>
      </c>
      <c r="H67" s="315" t="s">
        <v>440</v>
      </c>
      <c r="I67" s="324">
        <v>41324</v>
      </c>
      <c r="J67" s="324">
        <v>41439</v>
      </c>
      <c r="K67" s="315" t="s">
        <v>441</v>
      </c>
      <c r="L67" s="8" t="s">
        <v>442</v>
      </c>
      <c r="M67" s="10">
        <v>0.89900000000000002</v>
      </c>
      <c r="N67" s="10">
        <v>0.93</v>
      </c>
      <c r="O67" s="9">
        <v>41464</v>
      </c>
      <c r="P67" s="324">
        <v>41789</v>
      </c>
      <c r="Q67" s="324">
        <v>41734</v>
      </c>
      <c r="R67" s="324">
        <v>41789</v>
      </c>
      <c r="S67" s="11">
        <v>0.43</v>
      </c>
      <c r="T67" s="10"/>
      <c r="U67" s="12"/>
      <c r="V67" s="402"/>
    </row>
    <row r="68" spans="1:22" ht="15.75" thickBot="1" x14ac:dyDescent="0.3">
      <c r="A68" s="2">
        <v>41948</v>
      </c>
      <c r="B68" s="7">
        <v>2010</v>
      </c>
      <c r="C68" s="8" t="s">
        <v>65</v>
      </c>
      <c r="D68" s="8" t="s">
        <v>78</v>
      </c>
      <c r="E68" s="8" t="s">
        <v>37</v>
      </c>
      <c r="F68" s="8" t="s">
        <v>129</v>
      </c>
      <c r="G68" s="8" t="s">
        <v>443</v>
      </c>
      <c r="H68" s="315" t="s">
        <v>444</v>
      </c>
      <c r="I68" s="324">
        <v>41457</v>
      </c>
      <c r="J68" s="324">
        <v>41520</v>
      </c>
      <c r="K68" s="315" t="s">
        <v>445</v>
      </c>
      <c r="L68" s="8" t="s">
        <v>446</v>
      </c>
      <c r="M68" s="10">
        <v>1.7430000000000001</v>
      </c>
      <c r="N68" s="10">
        <v>1.8260000000000001</v>
      </c>
      <c r="O68" s="9">
        <v>41533</v>
      </c>
      <c r="P68" s="324">
        <v>41851</v>
      </c>
      <c r="Q68" s="324">
        <v>41915</v>
      </c>
      <c r="R68" s="324">
        <v>41866</v>
      </c>
      <c r="S68" s="11">
        <v>0.46</v>
      </c>
      <c r="T68" s="10"/>
      <c r="U68" s="12"/>
      <c r="V68" s="402"/>
    </row>
    <row r="69" spans="1:22" ht="15.75" thickBot="1" x14ac:dyDescent="0.3">
      <c r="A69" s="2">
        <v>41948</v>
      </c>
      <c r="B69" s="7">
        <v>2011</v>
      </c>
      <c r="C69" s="8" t="s">
        <v>80</v>
      </c>
      <c r="D69" s="8" t="s">
        <v>132</v>
      </c>
      <c r="E69" s="8" t="s">
        <v>12</v>
      </c>
      <c r="F69" s="8" t="s">
        <v>129</v>
      </c>
      <c r="G69" s="8" t="s">
        <v>447</v>
      </c>
      <c r="H69" s="315" t="s">
        <v>448</v>
      </c>
      <c r="I69" s="324">
        <v>40371</v>
      </c>
      <c r="J69" s="324">
        <v>40696</v>
      </c>
      <c r="K69" s="315" t="s">
        <v>239</v>
      </c>
      <c r="L69" s="8" t="s">
        <v>240</v>
      </c>
      <c r="M69" s="10">
        <v>26981.132000000001</v>
      </c>
      <c r="N69" s="10">
        <v>30243.065500000001</v>
      </c>
      <c r="O69" s="9">
        <v>40711</v>
      </c>
      <c r="P69" s="324"/>
      <c r="Q69" s="324">
        <v>42016</v>
      </c>
      <c r="R69" s="324">
        <v>42288</v>
      </c>
      <c r="S69" s="11">
        <v>0.77</v>
      </c>
      <c r="T69" s="10"/>
      <c r="U69" s="12"/>
      <c r="V69" s="402"/>
    </row>
    <row r="70" spans="1:22" ht="15.75" thickBot="1" x14ac:dyDescent="0.3">
      <c r="A70" s="2">
        <v>41948</v>
      </c>
      <c r="B70" s="7">
        <v>2011</v>
      </c>
      <c r="C70" s="8" t="s">
        <v>80</v>
      </c>
      <c r="D70" s="8" t="s">
        <v>132</v>
      </c>
      <c r="E70" s="8" t="s">
        <v>13</v>
      </c>
      <c r="F70" s="8" t="s">
        <v>129</v>
      </c>
      <c r="G70" s="8" t="s">
        <v>449</v>
      </c>
      <c r="H70" s="315" t="s">
        <v>450</v>
      </c>
      <c r="I70" s="324">
        <v>40520</v>
      </c>
      <c r="J70" s="324">
        <v>40752</v>
      </c>
      <c r="K70" s="315" t="s">
        <v>451</v>
      </c>
      <c r="L70" s="8" t="s">
        <v>452</v>
      </c>
      <c r="M70" s="10">
        <v>22282.135999999999</v>
      </c>
      <c r="N70" s="10">
        <v>23098.357</v>
      </c>
      <c r="O70" s="9">
        <v>40798</v>
      </c>
      <c r="P70" s="324">
        <v>41873</v>
      </c>
      <c r="Q70" s="324">
        <v>41472</v>
      </c>
      <c r="R70" s="324">
        <v>42034</v>
      </c>
      <c r="S70" s="11">
        <v>0.95</v>
      </c>
      <c r="T70" s="10"/>
      <c r="U70" s="12"/>
      <c r="V70" s="402"/>
    </row>
    <row r="71" spans="1:22" ht="15.75" thickBot="1" x14ac:dyDescent="0.3">
      <c r="A71" s="2">
        <v>41948</v>
      </c>
      <c r="B71" s="7">
        <v>2011</v>
      </c>
      <c r="C71" s="8" t="s">
        <v>80</v>
      </c>
      <c r="D71" s="8" t="s">
        <v>132</v>
      </c>
      <c r="E71" s="8" t="s">
        <v>13</v>
      </c>
      <c r="F71" s="8" t="s">
        <v>129</v>
      </c>
      <c r="G71" s="8" t="s">
        <v>453</v>
      </c>
      <c r="H71" s="315" t="s">
        <v>454</v>
      </c>
      <c r="I71" s="324">
        <v>40577</v>
      </c>
      <c r="J71" s="324">
        <v>40807</v>
      </c>
      <c r="K71" s="315" t="s">
        <v>455</v>
      </c>
      <c r="L71" s="8" t="s">
        <v>456</v>
      </c>
      <c r="M71" s="10">
        <v>7223</v>
      </c>
      <c r="N71" s="10">
        <v>7526.0360000000001</v>
      </c>
      <c r="O71" s="9">
        <v>40856</v>
      </c>
      <c r="P71" s="324">
        <v>41863</v>
      </c>
      <c r="Q71" s="324">
        <v>41347</v>
      </c>
      <c r="R71" s="324">
        <v>42027</v>
      </c>
      <c r="S71" s="11">
        <v>0.96</v>
      </c>
      <c r="T71" s="10">
        <v>2000</v>
      </c>
      <c r="U71" s="12" t="s">
        <v>457</v>
      </c>
      <c r="V71" s="402"/>
    </row>
    <row r="72" spans="1:22" ht="15.75" thickBot="1" x14ac:dyDescent="0.3">
      <c r="A72" s="2">
        <v>41948</v>
      </c>
      <c r="B72" s="7">
        <v>2011</v>
      </c>
      <c r="C72" s="8" t="s">
        <v>80</v>
      </c>
      <c r="D72" s="8" t="s">
        <v>132</v>
      </c>
      <c r="E72" s="8" t="s">
        <v>13</v>
      </c>
      <c r="F72" s="8" t="s">
        <v>129</v>
      </c>
      <c r="G72" s="8" t="s">
        <v>458</v>
      </c>
      <c r="H72" s="315" t="s">
        <v>459</v>
      </c>
      <c r="I72" s="324">
        <v>41017</v>
      </c>
      <c r="J72" s="324">
        <v>41151</v>
      </c>
      <c r="K72" s="315" t="s">
        <v>460</v>
      </c>
      <c r="L72" s="8" t="s">
        <v>461</v>
      </c>
      <c r="M72" s="10">
        <v>43347.122000000003</v>
      </c>
      <c r="N72" s="10">
        <v>46730.293859999998</v>
      </c>
      <c r="O72" s="9">
        <v>41218</v>
      </c>
      <c r="P72" s="324"/>
      <c r="Q72" s="324">
        <v>41670</v>
      </c>
      <c r="R72" s="324">
        <v>41957</v>
      </c>
      <c r="S72" s="11">
        <v>0.94</v>
      </c>
      <c r="T72" s="10"/>
      <c r="U72" s="12"/>
      <c r="V72" s="402"/>
    </row>
    <row r="73" spans="1:22" ht="15.75" thickBot="1" x14ac:dyDescent="0.3">
      <c r="A73" s="2">
        <v>41948</v>
      </c>
      <c r="B73" s="7">
        <v>2011</v>
      </c>
      <c r="C73" s="8" t="s">
        <v>80</v>
      </c>
      <c r="D73" s="8" t="s">
        <v>132</v>
      </c>
      <c r="E73" s="8" t="s">
        <v>13</v>
      </c>
      <c r="F73" s="8" t="s">
        <v>129</v>
      </c>
      <c r="G73" s="8" t="s">
        <v>462</v>
      </c>
      <c r="H73" s="315" t="s">
        <v>463</v>
      </c>
      <c r="I73" s="324">
        <v>41025</v>
      </c>
      <c r="J73" s="324">
        <v>41162</v>
      </c>
      <c r="K73" s="315" t="s">
        <v>464</v>
      </c>
      <c r="L73" s="8" t="s">
        <v>465</v>
      </c>
      <c r="M73" s="10">
        <v>9108.8140000000003</v>
      </c>
      <c r="N73" s="10">
        <v>9246.9817400000011</v>
      </c>
      <c r="O73" s="9">
        <v>41191</v>
      </c>
      <c r="P73" s="324">
        <v>41645</v>
      </c>
      <c r="Q73" s="324">
        <v>41527</v>
      </c>
      <c r="R73" s="324">
        <v>41943</v>
      </c>
      <c r="S73" s="11">
        <v>0.99</v>
      </c>
      <c r="T73" s="10"/>
      <c r="U73" s="12"/>
      <c r="V73" s="402"/>
    </row>
    <row r="74" spans="1:22" ht="30.75" thickBot="1" x14ac:dyDescent="0.3">
      <c r="A74" s="2">
        <v>41948</v>
      </c>
      <c r="B74" s="7">
        <v>2011</v>
      </c>
      <c r="C74" s="8" t="s">
        <v>80</v>
      </c>
      <c r="D74" s="8" t="s">
        <v>132</v>
      </c>
      <c r="E74" s="8" t="s">
        <v>15</v>
      </c>
      <c r="F74" s="8" t="s">
        <v>129</v>
      </c>
      <c r="G74" s="8" t="s">
        <v>466</v>
      </c>
      <c r="H74" s="315" t="s">
        <v>467</v>
      </c>
      <c r="I74" s="324">
        <v>41066</v>
      </c>
      <c r="J74" s="324">
        <v>41179</v>
      </c>
      <c r="K74" s="315" t="s">
        <v>468</v>
      </c>
      <c r="L74" s="8" t="s">
        <v>469</v>
      </c>
      <c r="M74" s="10">
        <v>24995.5</v>
      </c>
      <c r="N74" s="10">
        <v>25002.256000000001</v>
      </c>
      <c r="O74" s="9">
        <v>41289</v>
      </c>
      <c r="P74" s="324"/>
      <c r="Q74" s="324">
        <v>41802</v>
      </c>
      <c r="R74" s="324">
        <v>42124</v>
      </c>
      <c r="S74" s="11">
        <v>0.65</v>
      </c>
      <c r="T74" s="10"/>
      <c r="U74" s="12"/>
      <c r="V74" s="402"/>
    </row>
    <row r="75" spans="1:22" ht="15.75" thickBot="1" x14ac:dyDescent="0.3">
      <c r="A75" s="2">
        <v>41948</v>
      </c>
      <c r="B75" s="7">
        <v>2011</v>
      </c>
      <c r="C75" s="8" t="s">
        <v>80</v>
      </c>
      <c r="D75" s="8" t="s">
        <v>132</v>
      </c>
      <c r="E75" s="8" t="s">
        <v>46</v>
      </c>
      <c r="F75" s="8" t="s">
        <v>129</v>
      </c>
      <c r="G75" s="8" t="s">
        <v>470</v>
      </c>
      <c r="H75" s="315" t="s">
        <v>471</v>
      </c>
      <c r="I75" s="324">
        <v>40611</v>
      </c>
      <c r="J75" s="324">
        <v>40757</v>
      </c>
      <c r="K75" s="315" t="s">
        <v>472</v>
      </c>
      <c r="L75" s="8" t="s">
        <v>473</v>
      </c>
      <c r="M75" s="10">
        <v>2951.817</v>
      </c>
      <c r="N75" s="10">
        <v>2950.3180000000002</v>
      </c>
      <c r="O75" s="9">
        <v>41092</v>
      </c>
      <c r="P75" s="324">
        <v>41771</v>
      </c>
      <c r="Q75" s="324">
        <v>41122</v>
      </c>
      <c r="R75" s="324">
        <v>41943</v>
      </c>
      <c r="S75" s="11">
        <v>0.96</v>
      </c>
      <c r="T75" s="10"/>
      <c r="U75" s="12"/>
      <c r="V75" s="402"/>
    </row>
    <row r="76" spans="1:22" ht="15.75" thickBot="1" x14ac:dyDescent="0.3">
      <c r="A76" s="2">
        <v>41948</v>
      </c>
      <c r="B76" s="7">
        <v>2011</v>
      </c>
      <c r="C76" s="8" t="s">
        <v>80</v>
      </c>
      <c r="D76" s="8" t="s">
        <v>132</v>
      </c>
      <c r="E76" s="8" t="s">
        <v>26</v>
      </c>
      <c r="F76" s="8" t="s">
        <v>129</v>
      </c>
      <c r="G76" s="8" t="s">
        <v>474</v>
      </c>
      <c r="H76" s="315" t="s">
        <v>475</v>
      </c>
      <c r="I76" s="324">
        <v>40604</v>
      </c>
      <c r="J76" s="324">
        <v>40760</v>
      </c>
      <c r="K76" s="315" t="s">
        <v>476</v>
      </c>
      <c r="L76" s="8" t="s">
        <v>477</v>
      </c>
      <c r="M76" s="10">
        <v>11978</v>
      </c>
      <c r="N76" s="10">
        <v>14044.64395</v>
      </c>
      <c r="O76" s="9">
        <v>40760</v>
      </c>
      <c r="P76" s="324">
        <v>41684</v>
      </c>
      <c r="Q76" s="324">
        <v>41280</v>
      </c>
      <c r="R76" s="324">
        <v>41773</v>
      </c>
      <c r="S76" s="11">
        <v>0.98</v>
      </c>
      <c r="T76" s="10"/>
      <c r="U76" s="12"/>
      <c r="V76" s="402"/>
    </row>
    <row r="77" spans="1:22" x14ac:dyDescent="0.25">
      <c r="A77" s="529">
        <v>41948</v>
      </c>
      <c r="B77" s="532">
        <v>2011</v>
      </c>
      <c r="C77" s="535" t="s">
        <v>80</v>
      </c>
      <c r="D77" s="535" t="s">
        <v>132</v>
      </c>
      <c r="E77" s="535" t="s">
        <v>16</v>
      </c>
      <c r="F77" s="535" t="s">
        <v>129</v>
      </c>
      <c r="G77" s="535" t="s">
        <v>478</v>
      </c>
      <c r="H77" s="517" t="s">
        <v>479</v>
      </c>
      <c r="I77" s="325">
        <v>40486</v>
      </c>
      <c r="J77" s="325">
        <v>40697</v>
      </c>
      <c r="K77" s="367" t="s">
        <v>480</v>
      </c>
      <c r="L77" s="17" t="s">
        <v>481</v>
      </c>
      <c r="M77" s="18">
        <v>141231.04490000001</v>
      </c>
      <c r="N77" s="18">
        <v>146030.72248</v>
      </c>
      <c r="O77" s="16">
        <v>40730</v>
      </c>
      <c r="P77" s="325">
        <v>41701</v>
      </c>
      <c r="Q77" s="325">
        <v>42340</v>
      </c>
      <c r="R77" s="520">
        <v>42340</v>
      </c>
      <c r="S77" s="538">
        <v>0.98</v>
      </c>
      <c r="T77" s="18"/>
      <c r="U77" s="523"/>
      <c r="V77" s="526"/>
    </row>
    <row r="78" spans="1:22" ht="15.75" thickBot="1" x14ac:dyDescent="0.3">
      <c r="A78" s="531"/>
      <c r="B78" s="534"/>
      <c r="C78" s="537"/>
      <c r="D78" s="537"/>
      <c r="E78" s="537"/>
      <c r="F78" s="537"/>
      <c r="G78" s="537"/>
      <c r="H78" s="519"/>
      <c r="I78" s="323">
        <v>41544</v>
      </c>
      <c r="J78" s="323">
        <v>41673</v>
      </c>
      <c r="K78" s="366" t="s">
        <v>482</v>
      </c>
      <c r="L78" s="15" t="s">
        <v>483</v>
      </c>
      <c r="M78" s="6">
        <v>99.768000000000001</v>
      </c>
      <c r="N78" s="6">
        <v>99.768000000000001</v>
      </c>
      <c r="O78" s="14">
        <v>41683</v>
      </c>
      <c r="P78" s="323"/>
      <c r="Q78" s="323">
        <v>41853</v>
      </c>
      <c r="R78" s="522"/>
      <c r="S78" s="540"/>
      <c r="T78" s="6"/>
      <c r="U78" s="525"/>
      <c r="V78" s="528"/>
    </row>
    <row r="79" spans="1:22" ht="15.75" thickBot="1" x14ac:dyDescent="0.3">
      <c r="A79" s="2">
        <v>41948</v>
      </c>
      <c r="B79" s="7">
        <v>2011</v>
      </c>
      <c r="C79" s="8" t="s">
        <v>80</v>
      </c>
      <c r="D79" s="8" t="s">
        <v>132</v>
      </c>
      <c r="E79" s="8" t="s">
        <v>29</v>
      </c>
      <c r="F79" s="8" t="s">
        <v>129</v>
      </c>
      <c r="G79" s="8" t="s">
        <v>484</v>
      </c>
      <c r="H79" s="315" t="s">
        <v>485</v>
      </c>
      <c r="I79" s="324">
        <v>40473</v>
      </c>
      <c r="J79" s="324">
        <v>40758</v>
      </c>
      <c r="K79" s="315" t="s">
        <v>486</v>
      </c>
      <c r="L79" s="8" t="s">
        <v>487</v>
      </c>
      <c r="M79" s="10">
        <v>14996</v>
      </c>
      <c r="N79" s="10">
        <v>16332.515820000001</v>
      </c>
      <c r="O79" s="9">
        <v>40758</v>
      </c>
      <c r="P79" s="324">
        <v>41879</v>
      </c>
      <c r="Q79" s="324">
        <v>41298</v>
      </c>
      <c r="R79" s="324">
        <v>41943</v>
      </c>
      <c r="S79" s="11">
        <v>0.99</v>
      </c>
      <c r="T79" s="10"/>
      <c r="U79" s="12"/>
      <c r="V79" s="402"/>
    </row>
    <row r="80" spans="1:22" ht="15.75" thickBot="1" x14ac:dyDescent="0.3">
      <c r="A80" s="2">
        <v>41948</v>
      </c>
      <c r="B80" s="7">
        <v>2011</v>
      </c>
      <c r="C80" s="8" t="s">
        <v>80</v>
      </c>
      <c r="D80" s="8" t="s">
        <v>132</v>
      </c>
      <c r="E80" s="8" t="s">
        <v>32</v>
      </c>
      <c r="F80" s="8" t="s">
        <v>129</v>
      </c>
      <c r="G80" s="8" t="s">
        <v>488</v>
      </c>
      <c r="H80" s="315" t="s">
        <v>489</v>
      </c>
      <c r="I80" s="324">
        <v>40522</v>
      </c>
      <c r="J80" s="324">
        <v>40723</v>
      </c>
      <c r="K80" s="315" t="s">
        <v>490</v>
      </c>
      <c r="L80" s="8" t="s">
        <v>491</v>
      </c>
      <c r="M80" s="10">
        <v>7345.2250000000004</v>
      </c>
      <c r="N80" s="10">
        <v>7423.2250000000004</v>
      </c>
      <c r="O80" s="9">
        <v>41075</v>
      </c>
      <c r="P80" s="324">
        <v>41912</v>
      </c>
      <c r="Q80" s="324">
        <v>41443</v>
      </c>
      <c r="R80" s="324">
        <v>41968</v>
      </c>
      <c r="S80" s="11">
        <v>0.99</v>
      </c>
      <c r="T80" s="10"/>
      <c r="U80" s="12"/>
      <c r="V80" s="402"/>
    </row>
    <row r="81" spans="1:22" ht="15.75" thickBot="1" x14ac:dyDescent="0.3">
      <c r="A81" s="2">
        <v>41948</v>
      </c>
      <c r="B81" s="7">
        <v>2011</v>
      </c>
      <c r="C81" s="8" t="s">
        <v>80</v>
      </c>
      <c r="D81" s="8" t="s">
        <v>132</v>
      </c>
      <c r="E81" s="8" t="s">
        <v>21</v>
      </c>
      <c r="F81" s="8" t="s">
        <v>129</v>
      </c>
      <c r="G81" s="8" t="s">
        <v>492</v>
      </c>
      <c r="H81" s="315" t="s">
        <v>493</v>
      </c>
      <c r="I81" s="324">
        <v>40660</v>
      </c>
      <c r="J81" s="324">
        <v>40827</v>
      </c>
      <c r="K81" s="315" t="s">
        <v>494</v>
      </c>
      <c r="L81" s="8" t="s">
        <v>495</v>
      </c>
      <c r="M81" s="10">
        <v>11031.27</v>
      </c>
      <c r="N81" s="10">
        <v>11268.566359999999</v>
      </c>
      <c r="O81" s="9">
        <v>40955</v>
      </c>
      <c r="P81" s="324"/>
      <c r="Q81" s="324">
        <v>41617</v>
      </c>
      <c r="R81" s="324">
        <v>41793</v>
      </c>
      <c r="S81" s="11">
        <v>0.99</v>
      </c>
      <c r="T81" s="10">
        <v>3000</v>
      </c>
      <c r="U81" s="12" t="s">
        <v>457</v>
      </c>
      <c r="V81" s="402"/>
    </row>
    <row r="82" spans="1:22" ht="15.75" thickBot="1" x14ac:dyDescent="0.3">
      <c r="A82" s="2">
        <v>41948</v>
      </c>
      <c r="B82" s="7">
        <v>2011</v>
      </c>
      <c r="C82" s="8" t="s">
        <v>80</v>
      </c>
      <c r="D82" s="8" t="s">
        <v>132</v>
      </c>
      <c r="E82" s="8" t="s">
        <v>35</v>
      </c>
      <c r="F82" s="8" t="s">
        <v>129</v>
      </c>
      <c r="G82" s="8" t="s">
        <v>496</v>
      </c>
      <c r="H82" s="315" t="s">
        <v>497</v>
      </c>
      <c r="I82" s="324">
        <v>40563</v>
      </c>
      <c r="J82" s="324">
        <v>40697</v>
      </c>
      <c r="K82" s="315" t="s">
        <v>498</v>
      </c>
      <c r="L82" s="8" t="s">
        <v>499</v>
      </c>
      <c r="M82" s="10">
        <v>11649</v>
      </c>
      <c r="N82" s="10">
        <v>12333.8989</v>
      </c>
      <c r="O82" s="9">
        <v>40697</v>
      </c>
      <c r="P82" s="324"/>
      <c r="Q82" s="324">
        <v>41253</v>
      </c>
      <c r="R82" s="324">
        <v>41711</v>
      </c>
      <c r="S82" s="11">
        <v>0.95</v>
      </c>
      <c r="T82" s="10"/>
      <c r="U82" s="12"/>
      <c r="V82" s="402"/>
    </row>
    <row r="83" spans="1:22" x14ac:dyDescent="0.25">
      <c r="A83" s="529">
        <v>41948</v>
      </c>
      <c r="B83" s="532">
        <v>2011</v>
      </c>
      <c r="C83" s="535" t="s">
        <v>80</v>
      </c>
      <c r="D83" s="535" t="s">
        <v>132</v>
      </c>
      <c r="E83" s="535" t="s">
        <v>36</v>
      </c>
      <c r="F83" s="535" t="s">
        <v>129</v>
      </c>
      <c r="G83" s="535" t="s">
        <v>500</v>
      </c>
      <c r="H83" s="517" t="s">
        <v>501</v>
      </c>
      <c r="I83" s="325">
        <v>40518</v>
      </c>
      <c r="J83" s="325">
        <v>40806</v>
      </c>
      <c r="K83" s="367" t="s">
        <v>502</v>
      </c>
      <c r="L83" s="17" t="s">
        <v>503</v>
      </c>
      <c r="M83" s="18">
        <v>45885.000999999997</v>
      </c>
      <c r="N83" s="18">
        <v>46354.64028</v>
      </c>
      <c r="O83" s="16">
        <v>40806</v>
      </c>
      <c r="P83" s="325"/>
      <c r="Q83" s="325">
        <v>41578</v>
      </c>
      <c r="R83" s="520">
        <v>42003</v>
      </c>
      <c r="S83" s="538">
        <v>0.98</v>
      </c>
      <c r="T83" s="18">
        <v>4894</v>
      </c>
      <c r="U83" s="523" t="s">
        <v>504</v>
      </c>
      <c r="V83" s="526"/>
    </row>
    <row r="84" spans="1:22" x14ac:dyDescent="0.25">
      <c r="A84" s="530"/>
      <c r="B84" s="533"/>
      <c r="C84" s="536"/>
      <c r="D84" s="536"/>
      <c r="E84" s="536"/>
      <c r="F84" s="536"/>
      <c r="G84" s="536"/>
      <c r="H84" s="518"/>
      <c r="I84" s="326">
        <v>40788</v>
      </c>
      <c r="J84" s="326">
        <v>40855</v>
      </c>
      <c r="K84" s="368" t="s">
        <v>505</v>
      </c>
      <c r="L84" s="4" t="s">
        <v>506</v>
      </c>
      <c r="M84" s="5">
        <v>95.463999999999999</v>
      </c>
      <c r="N84" s="5">
        <v>95.463999999999999</v>
      </c>
      <c r="O84" s="3">
        <v>40855</v>
      </c>
      <c r="P84" s="326"/>
      <c r="Q84" s="326">
        <v>40885</v>
      </c>
      <c r="R84" s="521"/>
      <c r="S84" s="539"/>
      <c r="T84" s="5"/>
      <c r="U84" s="524"/>
      <c r="V84" s="527"/>
    </row>
    <row r="85" spans="1:22" x14ac:dyDescent="0.25">
      <c r="A85" s="530"/>
      <c r="B85" s="533"/>
      <c r="C85" s="536"/>
      <c r="D85" s="536"/>
      <c r="E85" s="536"/>
      <c r="F85" s="536"/>
      <c r="G85" s="536"/>
      <c r="H85" s="518"/>
      <c r="I85" s="326">
        <v>41038</v>
      </c>
      <c r="J85" s="326">
        <v>41058</v>
      </c>
      <c r="K85" s="368" t="s">
        <v>507</v>
      </c>
      <c r="L85" s="4" t="s">
        <v>508</v>
      </c>
      <c r="M85" s="5">
        <v>1.8888900000000002</v>
      </c>
      <c r="N85" s="5">
        <v>1.8888900000000002</v>
      </c>
      <c r="O85" s="3">
        <v>41058</v>
      </c>
      <c r="P85" s="326"/>
      <c r="Q85" s="326">
        <v>41069</v>
      </c>
      <c r="R85" s="521"/>
      <c r="S85" s="539"/>
      <c r="T85" s="5"/>
      <c r="U85" s="524"/>
      <c r="V85" s="527"/>
    </row>
    <row r="86" spans="1:22" x14ac:dyDescent="0.25">
      <c r="A86" s="530"/>
      <c r="B86" s="533"/>
      <c r="C86" s="536"/>
      <c r="D86" s="536"/>
      <c r="E86" s="536"/>
      <c r="F86" s="536"/>
      <c r="G86" s="536"/>
      <c r="H86" s="518"/>
      <c r="I86" s="326">
        <v>41038</v>
      </c>
      <c r="J86" s="326">
        <v>41130</v>
      </c>
      <c r="K86" s="368" t="s">
        <v>295</v>
      </c>
      <c r="L86" s="4" t="s">
        <v>509</v>
      </c>
      <c r="M86" s="5">
        <v>6886.9209700000001</v>
      </c>
      <c r="N86" s="5">
        <v>7267.8430900000003</v>
      </c>
      <c r="O86" s="3">
        <v>41130</v>
      </c>
      <c r="P86" s="326"/>
      <c r="Q86" s="326">
        <v>41733</v>
      </c>
      <c r="R86" s="521"/>
      <c r="S86" s="539"/>
      <c r="T86" s="5"/>
      <c r="U86" s="524"/>
      <c r="V86" s="527"/>
    </row>
    <row r="87" spans="1:22" x14ac:dyDescent="0.25">
      <c r="A87" s="530"/>
      <c r="B87" s="533"/>
      <c r="C87" s="536"/>
      <c r="D87" s="536"/>
      <c r="E87" s="536"/>
      <c r="F87" s="536"/>
      <c r="G87" s="536"/>
      <c r="H87" s="518"/>
      <c r="I87" s="326">
        <v>41158</v>
      </c>
      <c r="J87" s="326">
        <v>41201</v>
      </c>
      <c r="K87" s="368" t="s">
        <v>510</v>
      </c>
      <c r="L87" s="4" t="s">
        <v>285</v>
      </c>
      <c r="M87" s="5">
        <v>175.35837000000001</v>
      </c>
      <c r="N87" s="5">
        <v>175.35837000000001</v>
      </c>
      <c r="O87" s="3">
        <v>41201</v>
      </c>
      <c r="P87" s="326"/>
      <c r="Q87" s="326">
        <v>41426</v>
      </c>
      <c r="R87" s="521"/>
      <c r="S87" s="539"/>
      <c r="T87" s="5"/>
      <c r="U87" s="524"/>
      <c r="V87" s="527"/>
    </row>
    <row r="88" spans="1:22" x14ac:dyDescent="0.25">
      <c r="A88" s="530"/>
      <c r="B88" s="533"/>
      <c r="C88" s="536"/>
      <c r="D88" s="536"/>
      <c r="E88" s="536"/>
      <c r="F88" s="536"/>
      <c r="G88" s="536"/>
      <c r="H88" s="518"/>
      <c r="I88" s="326">
        <v>41351</v>
      </c>
      <c r="J88" s="326">
        <v>41428</v>
      </c>
      <c r="K88" s="368" t="s">
        <v>511</v>
      </c>
      <c r="L88" s="4" t="s">
        <v>512</v>
      </c>
      <c r="M88" s="5">
        <v>91.85</v>
      </c>
      <c r="N88" s="5">
        <v>91.85</v>
      </c>
      <c r="O88" s="3">
        <v>41428</v>
      </c>
      <c r="P88" s="326"/>
      <c r="Q88" s="326">
        <v>41584</v>
      </c>
      <c r="R88" s="521"/>
      <c r="S88" s="539"/>
      <c r="T88" s="5"/>
      <c r="U88" s="524"/>
      <c r="V88" s="527"/>
    </row>
    <row r="89" spans="1:22" x14ac:dyDescent="0.25">
      <c r="A89" s="530"/>
      <c r="B89" s="533"/>
      <c r="C89" s="536"/>
      <c r="D89" s="536"/>
      <c r="E89" s="536"/>
      <c r="F89" s="536"/>
      <c r="G89" s="536"/>
      <c r="H89" s="518"/>
      <c r="I89" s="326">
        <v>40954</v>
      </c>
      <c r="J89" s="326">
        <v>41815</v>
      </c>
      <c r="K89" s="368" t="s">
        <v>286</v>
      </c>
      <c r="L89" s="4" t="s">
        <v>513</v>
      </c>
      <c r="M89" s="5">
        <v>97.895399999999995</v>
      </c>
      <c r="N89" s="5">
        <v>97.895399999999995</v>
      </c>
      <c r="O89" s="3">
        <v>41815</v>
      </c>
      <c r="P89" s="326"/>
      <c r="Q89" s="326">
        <v>42035</v>
      </c>
      <c r="R89" s="521"/>
      <c r="S89" s="539"/>
      <c r="T89" s="5"/>
      <c r="U89" s="524"/>
      <c r="V89" s="527"/>
    </row>
    <row r="90" spans="1:22" ht="15.75" thickBot="1" x14ac:dyDescent="0.3">
      <c r="A90" s="531"/>
      <c r="B90" s="534"/>
      <c r="C90" s="537"/>
      <c r="D90" s="537"/>
      <c r="E90" s="537"/>
      <c r="F90" s="537"/>
      <c r="G90" s="537"/>
      <c r="H90" s="519"/>
      <c r="I90" s="323">
        <v>41865</v>
      </c>
      <c r="J90" s="323">
        <v>41922</v>
      </c>
      <c r="K90" s="366" t="s">
        <v>514</v>
      </c>
      <c r="L90" s="15" t="s">
        <v>515</v>
      </c>
      <c r="M90" s="6">
        <v>1792.4280000000001</v>
      </c>
      <c r="N90" s="6">
        <v>1792.4280000000001</v>
      </c>
      <c r="O90" s="14">
        <v>41922</v>
      </c>
      <c r="P90" s="323"/>
      <c r="Q90" s="323">
        <v>42252</v>
      </c>
      <c r="R90" s="522"/>
      <c r="S90" s="540"/>
      <c r="T90" s="6"/>
      <c r="U90" s="525"/>
      <c r="V90" s="528"/>
    </row>
    <row r="91" spans="1:22" x14ac:dyDescent="0.25">
      <c r="A91" s="529">
        <v>41948</v>
      </c>
      <c r="B91" s="532">
        <v>2011</v>
      </c>
      <c r="C91" s="535" t="s">
        <v>80</v>
      </c>
      <c r="D91" s="535" t="s">
        <v>132</v>
      </c>
      <c r="E91" s="535" t="s">
        <v>36</v>
      </c>
      <c r="F91" s="535" t="s">
        <v>129</v>
      </c>
      <c r="G91" s="535" t="s">
        <v>516</v>
      </c>
      <c r="H91" s="517" t="s">
        <v>517</v>
      </c>
      <c r="I91" s="325">
        <v>40599</v>
      </c>
      <c r="J91" s="325">
        <v>40724</v>
      </c>
      <c r="K91" s="367" t="s">
        <v>505</v>
      </c>
      <c r="L91" s="17" t="s">
        <v>506</v>
      </c>
      <c r="M91" s="18">
        <v>25985.13796</v>
      </c>
      <c r="N91" s="18">
        <v>27504.857390000001</v>
      </c>
      <c r="O91" s="16">
        <v>40791</v>
      </c>
      <c r="P91" s="325"/>
      <c r="Q91" s="325">
        <v>41384</v>
      </c>
      <c r="R91" s="520">
        <v>41953</v>
      </c>
      <c r="S91" s="538">
        <v>0.97</v>
      </c>
      <c r="T91" s="18"/>
      <c r="U91" s="523"/>
      <c r="V91" s="526"/>
    </row>
    <row r="92" spans="1:22" x14ac:dyDescent="0.25">
      <c r="A92" s="530"/>
      <c r="B92" s="533"/>
      <c r="C92" s="536"/>
      <c r="D92" s="536"/>
      <c r="E92" s="536"/>
      <c r="F92" s="536"/>
      <c r="G92" s="536"/>
      <c r="H92" s="518"/>
      <c r="I92" s="326">
        <v>41255</v>
      </c>
      <c r="J92" s="326">
        <v>41428</v>
      </c>
      <c r="K92" s="368" t="s">
        <v>295</v>
      </c>
      <c r="L92" s="4" t="s">
        <v>512</v>
      </c>
      <c r="M92" s="5">
        <v>334.24400000000003</v>
      </c>
      <c r="N92" s="5">
        <v>152.92699999999999</v>
      </c>
      <c r="O92" s="3">
        <v>41428</v>
      </c>
      <c r="P92" s="326"/>
      <c r="Q92" s="326">
        <v>41657</v>
      </c>
      <c r="R92" s="521"/>
      <c r="S92" s="539"/>
      <c r="T92" s="5"/>
      <c r="U92" s="524"/>
      <c r="V92" s="527"/>
    </row>
    <row r="93" spans="1:22" ht="15.75" thickBot="1" x14ac:dyDescent="0.3">
      <c r="A93" s="531"/>
      <c r="B93" s="534"/>
      <c r="C93" s="537"/>
      <c r="D93" s="537"/>
      <c r="E93" s="537"/>
      <c r="F93" s="537"/>
      <c r="G93" s="537"/>
      <c r="H93" s="519"/>
      <c r="I93" s="323">
        <v>40954</v>
      </c>
      <c r="J93" s="323">
        <v>41655</v>
      </c>
      <c r="K93" s="366" t="s">
        <v>518</v>
      </c>
      <c r="L93" s="15" t="s">
        <v>513</v>
      </c>
      <c r="M93" s="6">
        <v>97.895399999999995</v>
      </c>
      <c r="N93" s="6">
        <v>202.00824</v>
      </c>
      <c r="O93" s="14">
        <v>41655</v>
      </c>
      <c r="P93" s="323"/>
      <c r="Q93" s="323">
        <v>42035</v>
      </c>
      <c r="R93" s="522"/>
      <c r="S93" s="540"/>
      <c r="T93" s="6"/>
      <c r="U93" s="525"/>
      <c r="V93" s="528"/>
    </row>
    <row r="94" spans="1:22" x14ac:dyDescent="0.25">
      <c r="A94" s="529">
        <v>41948</v>
      </c>
      <c r="B94" s="532">
        <v>2011</v>
      </c>
      <c r="C94" s="535" t="s">
        <v>80</v>
      </c>
      <c r="D94" s="535" t="s">
        <v>132</v>
      </c>
      <c r="E94" s="535" t="s">
        <v>36</v>
      </c>
      <c r="F94" s="535" t="s">
        <v>129</v>
      </c>
      <c r="G94" s="535" t="s">
        <v>519</v>
      </c>
      <c r="H94" s="517" t="s">
        <v>520</v>
      </c>
      <c r="I94" s="325">
        <v>40672</v>
      </c>
      <c r="J94" s="325">
        <v>40809</v>
      </c>
      <c r="K94" s="367" t="s">
        <v>521</v>
      </c>
      <c r="L94" s="17" t="s">
        <v>522</v>
      </c>
      <c r="M94" s="18">
        <v>21500.478999999999</v>
      </c>
      <c r="N94" s="18">
        <v>21664.63004</v>
      </c>
      <c r="O94" s="16">
        <v>41171</v>
      </c>
      <c r="P94" s="325">
        <v>41738</v>
      </c>
      <c r="Q94" s="325">
        <v>41539</v>
      </c>
      <c r="R94" s="520">
        <v>42001</v>
      </c>
      <c r="S94" s="538">
        <v>0.97</v>
      </c>
      <c r="T94" s="18"/>
      <c r="U94" s="523"/>
      <c r="V94" s="526"/>
    </row>
    <row r="95" spans="1:22" ht="15.75" thickBot="1" x14ac:dyDescent="0.3">
      <c r="A95" s="531"/>
      <c r="B95" s="534"/>
      <c r="C95" s="537"/>
      <c r="D95" s="537"/>
      <c r="E95" s="537"/>
      <c r="F95" s="537"/>
      <c r="G95" s="537"/>
      <c r="H95" s="519"/>
      <c r="I95" s="323">
        <v>41865</v>
      </c>
      <c r="J95" s="323">
        <v>41953</v>
      </c>
      <c r="K95" s="366" t="s">
        <v>514</v>
      </c>
      <c r="L95" s="15" t="s">
        <v>515</v>
      </c>
      <c r="M95" s="6">
        <v>498.71100000000001</v>
      </c>
      <c r="N95" s="6">
        <v>498.71100000000001</v>
      </c>
      <c r="O95" s="14">
        <v>41983</v>
      </c>
      <c r="P95" s="323"/>
      <c r="Q95" s="323">
        <v>42045</v>
      </c>
      <c r="R95" s="522"/>
      <c r="S95" s="540"/>
      <c r="T95" s="6"/>
      <c r="U95" s="525"/>
      <c r="V95" s="528"/>
    </row>
    <row r="96" spans="1:22" ht="15.75" thickBot="1" x14ac:dyDescent="0.3">
      <c r="A96" s="2">
        <v>41948</v>
      </c>
      <c r="B96" s="7">
        <v>2011</v>
      </c>
      <c r="C96" s="8" t="s">
        <v>80</v>
      </c>
      <c r="D96" s="8" t="s">
        <v>132</v>
      </c>
      <c r="E96" s="8"/>
      <c r="F96" s="8" t="s">
        <v>116</v>
      </c>
      <c r="G96" s="8" t="s">
        <v>523</v>
      </c>
      <c r="H96" s="315" t="s">
        <v>524</v>
      </c>
      <c r="I96" s="324">
        <v>40784</v>
      </c>
      <c r="J96" s="324">
        <v>40815</v>
      </c>
      <c r="K96" s="315" t="s">
        <v>525</v>
      </c>
      <c r="L96" s="8" t="s">
        <v>526</v>
      </c>
      <c r="M96" s="10">
        <v>7174.1697599999998</v>
      </c>
      <c r="N96" s="10">
        <v>7895.7036200000002</v>
      </c>
      <c r="O96" s="9">
        <v>40893</v>
      </c>
      <c r="P96" s="324"/>
      <c r="Q96" s="324">
        <v>41445</v>
      </c>
      <c r="R96" s="324">
        <v>41897</v>
      </c>
      <c r="S96" s="11">
        <v>0.65</v>
      </c>
      <c r="T96" s="10">
        <v>1453</v>
      </c>
      <c r="U96" s="12" t="s">
        <v>504</v>
      </c>
      <c r="V96" s="402"/>
    </row>
    <row r="97" spans="1:22" ht="15.75" thickBot="1" x14ac:dyDescent="0.3">
      <c r="A97" s="2">
        <v>41948</v>
      </c>
      <c r="B97" s="7">
        <v>2011</v>
      </c>
      <c r="C97" s="8" t="s">
        <v>80</v>
      </c>
      <c r="D97" s="8" t="s">
        <v>132</v>
      </c>
      <c r="E97" s="8"/>
      <c r="F97" s="8" t="s">
        <v>122</v>
      </c>
      <c r="G97" s="8" t="s">
        <v>527</v>
      </c>
      <c r="H97" s="315" t="s">
        <v>528</v>
      </c>
      <c r="I97" s="324">
        <v>40794</v>
      </c>
      <c r="J97" s="324">
        <v>40994</v>
      </c>
      <c r="K97" s="315" t="s">
        <v>529</v>
      </c>
      <c r="L97" s="8" t="s">
        <v>530</v>
      </c>
      <c r="M97" s="10">
        <v>34177.235999999997</v>
      </c>
      <c r="N97" s="10">
        <v>34649.116000000002</v>
      </c>
      <c r="O97" s="9">
        <v>41179</v>
      </c>
      <c r="P97" s="324"/>
      <c r="Q97" s="324">
        <v>41774</v>
      </c>
      <c r="R97" s="324">
        <v>42277</v>
      </c>
      <c r="S97" s="11">
        <v>0.39</v>
      </c>
      <c r="T97" s="10"/>
      <c r="U97" s="12"/>
      <c r="V97" s="402"/>
    </row>
    <row r="98" spans="1:22" ht="30.75" thickBot="1" x14ac:dyDescent="0.3">
      <c r="A98" s="2">
        <v>41948</v>
      </c>
      <c r="B98" s="7">
        <v>2011</v>
      </c>
      <c r="C98" s="8" t="s">
        <v>80</v>
      </c>
      <c r="D98" s="8" t="s">
        <v>132</v>
      </c>
      <c r="E98" s="8"/>
      <c r="F98" s="8" t="s">
        <v>122</v>
      </c>
      <c r="G98" s="8" t="s">
        <v>531</v>
      </c>
      <c r="H98" s="315" t="s">
        <v>532</v>
      </c>
      <c r="I98" s="324">
        <v>41302</v>
      </c>
      <c r="J98" s="324">
        <v>41446</v>
      </c>
      <c r="K98" s="315" t="s">
        <v>533</v>
      </c>
      <c r="L98" s="8" t="s">
        <v>534</v>
      </c>
      <c r="M98" s="10">
        <v>40848</v>
      </c>
      <c r="N98" s="10">
        <v>40848</v>
      </c>
      <c r="O98" s="9">
        <v>41493</v>
      </c>
      <c r="P98" s="324"/>
      <c r="Q98" s="324">
        <v>42246</v>
      </c>
      <c r="R98" s="324">
        <v>42263</v>
      </c>
      <c r="S98" s="11">
        <v>0.01</v>
      </c>
      <c r="T98" s="10"/>
      <c r="U98" s="12"/>
      <c r="V98" s="402"/>
    </row>
    <row r="99" spans="1:22" ht="15.75" thickBot="1" x14ac:dyDescent="0.3">
      <c r="A99" s="2">
        <v>41948</v>
      </c>
      <c r="B99" s="7">
        <v>2011</v>
      </c>
      <c r="C99" s="8" t="s">
        <v>80</v>
      </c>
      <c r="D99" s="8" t="s">
        <v>132</v>
      </c>
      <c r="E99" s="8"/>
      <c r="F99" s="8" t="s">
        <v>122</v>
      </c>
      <c r="G99" s="8" t="s">
        <v>535</v>
      </c>
      <c r="H99" s="315" t="s">
        <v>536</v>
      </c>
      <c r="I99" s="324">
        <v>40877</v>
      </c>
      <c r="J99" s="324">
        <v>41031</v>
      </c>
      <c r="K99" s="315" t="s">
        <v>537</v>
      </c>
      <c r="L99" s="8" t="s">
        <v>310</v>
      </c>
      <c r="M99" s="10">
        <v>9912.5670900000005</v>
      </c>
      <c r="N99" s="10">
        <v>10408.19544</v>
      </c>
      <c r="O99" s="9">
        <v>41061</v>
      </c>
      <c r="P99" s="324"/>
      <c r="Q99" s="324">
        <v>41731</v>
      </c>
      <c r="R99" s="324">
        <v>41972</v>
      </c>
      <c r="S99" s="11">
        <v>0.56999999999999995</v>
      </c>
      <c r="T99" s="10"/>
      <c r="U99" s="12"/>
      <c r="V99" s="402"/>
    </row>
    <row r="100" spans="1:22" x14ac:dyDescent="0.25">
      <c r="A100" s="529">
        <v>41948</v>
      </c>
      <c r="B100" s="532">
        <v>2011</v>
      </c>
      <c r="C100" s="535" t="s">
        <v>80</v>
      </c>
      <c r="D100" s="535" t="s">
        <v>77</v>
      </c>
      <c r="E100" s="535"/>
      <c r="F100" s="535" t="s">
        <v>117</v>
      </c>
      <c r="G100" s="535" t="s">
        <v>538</v>
      </c>
      <c r="H100" s="517" t="s">
        <v>539</v>
      </c>
      <c r="I100" s="325">
        <v>40672</v>
      </c>
      <c r="J100" s="325">
        <v>40963</v>
      </c>
      <c r="K100" s="367" t="s">
        <v>540</v>
      </c>
      <c r="L100" s="17" t="s">
        <v>541</v>
      </c>
      <c r="M100" s="18">
        <v>64621.7601</v>
      </c>
      <c r="N100" s="18">
        <v>65174.510719999998</v>
      </c>
      <c r="O100" s="16">
        <v>41206</v>
      </c>
      <c r="P100" s="325"/>
      <c r="Q100" s="325">
        <v>42243</v>
      </c>
      <c r="R100" s="520">
        <v>42316</v>
      </c>
      <c r="S100" s="538">
        <v>0.69</v>
      </c>
      <c r="T100" s="18"/>
      <c r="U100" s="523"/>
      <c r="V100" s="526"/>
    </row>
    <row r="101" spans="1:22" ht="30" x14ac:dyDescent="0.25">
      <c r="A101" s="530"/>
      <c r="B101" s="533"/>
      <c r="C101" s="536"/>
      <c r="D101" s="536"/>
      <c r="E101" s="536"/>
      <c r="F101" s="536"/>
      <c r="G101" s="536"/>
      <c r="H101" s="518"/>
      <c r="I101" s="326">
        <v>40672</v>
      </c>
      <c r="J101" s="326">
        <v>41091</v>
      </c>
      <c r="K101" s="368" t="s">
        <v>542</v>
      </c>
      <c r="L101" s="4" t="s">
        <v>543</v>
      </c>
      <c r="M101" s="5">
        <v>50.18553</v>
      </c>
      <c r="N101" s="5">
        <v>50.18553</v>
      </c>
      <c r="O101" s="3">
        <v>41206</v>
      </c>
      <c r="P101" s="326"/>
      <c r="Q101" s="326">
        <v>41091</v>
      </c>
      <c r="R101" s="521"/>
      <c r="S101" s="539"/>
      <c r="T101" s="5"/>
      <c r="U101" s="524"/>
      <c r="V101" s="527"/>
    </row>
    <row r="102" spans="1:22" ht="30" x14ac:dyDescent="0.25">
      <c r="A102" s="530"/>
      <c r="B102" s="533"/>
      <c r="C102" s="536"/>
      <c r="D102" s="536"/>
      <c r="E102" s="536"/>
      <c r="F102" s="536"/>
      <c r="G102" s="536"/>
      <c r="H102" s="518"/>
      <c r="I102" s="326">
        <v>40672</v>
      </c>
      <c r="J102" s="326">
        <v>41121</v>
      </c>
      <c r="K102" s="368" t="s">
        <v>544</v>
      </c>
      <c r="L102" s="4" t="s">
        <v>545</v>
      </c>
      <c r="M102" s="5">
        <v>72.266919999999999</v>
      </c>
      <c r="N102" s="5">
        <v>72.266919999999999</v>
      </c>
      <c r="O102" s="3">
        <v>41206</v>
      </c>
      <c r="P102" s="326"/>
      <c r="Q102" s="326">
        <v>41121</v>
      </c>
      <c r="R102" s="521"/>
      <c r="S102" s="539"/>
      <c r="T102" s="5"/>
      <c r="U102" s="524"/>
      <c r="V102" s="527"/>
    </row>
    <row r="103" spans="1:22" ht="15.75" thickBot="1" x14ac:dyDescent="0.3">
      <c r="A103" s="531"/>
      <c r="B103" s="534"/>
      <c r="C103" s="537"/>
      <c r="D103" s="537"/>
      <c r="E103" s="537"/>
      <c r="F103" s="537"/>
      <c r="G103" s="537"/>
      <c r="H103" s="519"/>
      <c r="I103" s="323">
        <v>40672</v>
      </c>
      <c r="J103" s="323">
        <v>41164</v>
      </c>
      <c r="K103" s="366" t="s">
        <v>546</v>
      </c>
      <c r="L103" s="15" t="s">
        <v>547</v>
      </c>
      <c r="M103" s="6">
        <v>319.41359999999997</v>
      </c>
      <c r="N103" s="6">
        <v>319.41359999999997</v>
      </c>
      <c r="O103" s="14">
        <v>41206</v>
      </c>
      <c r="P103" s="323"/>
      <c r="Q103" s="323">
        <v>41164</v>
      </c>
      <c r="R103" s="522"/>
      <c r="S103" s="540"/>
      <c r="T103" s="6"/>
      <c r="U103" s="525"/>
      <c r="V103" s="528"/>
    </row>
    <row r="104" spans="1:22" ht="30.75" thickBot="1" x14ac:dyDescent="0.3">
      <c r="A104" s="2">
        <v>41948</v>
      </c>
      <c r="B104" s="7">
        <v>2011</v>
      </c>
      <c r="C104" s="8" t="s">
        <v>80</v>
      </c>
      <c r="D104" s="8" t="s">
        <v>78</v>
      </c>
      <c r="E104" s="8"/>
      <c r="F104" s="8" t="s">
        <v>110</v>
      </c>
      <c r="G104" s="8" t="s">
        <v>548</v>
      </c>
      <c r="H104" s="315" t="s">
        <v>549</v>
      </c>
      <c r="I104" s="324">
        <v>41534</v>
      </c>
      <c r="J104" s="324">
        <v>41591</v>
      </c>
      <c r="K104" s="315" t="s">
        <v>550</v>
      </c>
      <c r="L104" s="8" t="s">
        <v>551</v>
      </c>
      <c r="M104" s="10">
        <v>1840.28883</v>
      </c>
      <c r="N104" s="10">
        <v>1840.28883</v>
      </c>
      <c r="O104" s="9">
        <v>41661</v>
      </c>
      <c r="P104" s="324"/>
      <c r="Q104" s="324">
        <v>41861</v>
      </c>
      <c r="R104" s="324">
        <v>42034</v>
      </c>
      <c r="S104" s="11">
        <v>0.21</v>
      </c>
      <c r="T104" s="10"/>
      <c r="U104" s="12"/>
      <c r="V104" s="402"/>
    </row>
    <row r="105" spans="1:22" ht="15.75" thickBot="1" x14ac:dyDescent="0.3">
      <c r="A105" s="2">
        <v>41948</v>
      </c>
      <c r="B105" s="7">
        <v>2011</v>
      </c>
      <c r="C105" s="8" t="s">
        <v>80</v>
      </c>
      <c r="D105" s="8" t="s">
        <v>78</v>
      </c>
      <c r="E105" s="8"/>
      <c r="F105" s="8" t="s">
        <v>110</v>
      </c>
      <c r="G105" s="8" t="s">
        <v>552</v>
      </c>
      <c r="H105" s="315" t="s">
        <v>553</v>
      </c>
      <c r="I105" s="324">
        <v>41015</v>
      </c>
      <c r="J105" s="324">
        <v>41121</v>
      </c>
      <c r="K105" s="315" t="s">
        <v>554</v>
      </c>
      <c r="L105" s="8" t="s">
        <v>555</v>
      </c>
      <c r="M105" s="10">
        <v>1762.2</v>
      </c>
      <c r="N105" s="10">
        <v>1762.2</v>
      </c>
      <c r="O105" s="9">
        <v>41183</v>
      </c>
      <c r="P105" s="324"/>
      <c r="Q105" s="324">
        <v>41361</v>
      </c>
      <c r="R105" s="324">
        <v>41942</v>
      </c>
      <c r="S105" s="11">
        <v>0.9</v>
      </c>
      <c r="T105" s="10"/>
      <c r="U105" s="12"/>
      <c r="V105" s="402"/>
    </row>
    <row r="106" spans="1:22" ht="15.75" thickBot="1" x14ac:dyDescent="0.3">
      <c r="A106" s="2">
        <v>41948</v>
      </c>
      <c r="B106" s="7">
        <v>2011</v>
      </c>
      <c r="C106" s="8" t="s">
        <v>80</v>
      </c>
      <c r="D106" s="8" t="s">
        <v>78</v>
      </c>
      <c r="E106" s="8"/>
      <c r="F106" s="8" t="s">
        <v>122</v>
      </c>
      <c r="G106" s="8" t="s">
        <v>556</v>
      </c>
      <c r="H106" s="315" t="s">
        <v>557</v>
      </c>
      <c r="I106" s="324">
        <v>41386</v>
      </c>
      <c r="J106" s="324">
        <v>41501</v>
      </c>
      <c r="K106" s="315" t="s">
        <v>558</v>
      </c>
      <c r="L106" s="8" t="s">
        <v>559</v>
      </c>
      <c r="M106" s="10">
        <v>1730.623</v>
      </c>
      <c r="N106" s="10">
        <v>1730.623</v>
      </c>
      <c r="O106" s="9">
        <v>41501</v>
      </c>
      <c r="P106" s="324"/>
      <c r="Q106" s="324">
        <v>41951</v>
      </c>
      <c r="R106" s="324">
        <v>41981</v>
      </c>
      <c r="S106" s="11">
        <v>0.42</v>
      </c>
      <c r="T106" s="10"/>
      <c r="U106" s="12"/>
      <c r="V106" s="402"/>
    </row>
    <row r="107" spans="1:22" ht="15.75" thickBot="1" x14ac:dyDescent="0.3">
      <c r="A107" s="2">
        <v>41948</v>
      </c>
      <c r="B107" s="7">
        <v>2011</v>
      </c>
      <c r="C107" s="8" t="s">
        <v>80</v>
      </c>
      <c r="D107" s="8" t="s">
        <v>78</v>
      </c>
      <c r="E107" s="8"/>
      <c r="F107" s="8" t="s">
        <v>122</v>
      </c>
      <c r="G107" s="8" t="s">
        <v>560</v>
      </c>
      <c r="H107" s="315" t="s">
        <v>561</v>
      </c>
      <c r="I107" s="324">
        <v>41386</v>
      </c>
      <c r="J107" s="324">
        <v>41501</v>
      </c>
      <c r="K107" s="315" t="s">
        <v>558</v>
      </c>
      <c r="L107" s="8" t="s">
        <v>559</v>
      </c>
      <c r="M107" s="10">
        <v>1557.4380000000001</v>
      </c>
      <c r="N107" s="10">
        <v>1557.4380000000001</v>
      </c>
      <c r="O107" s="9">
        <v>41501</v>
      </c>
      <c r="P107" s="324"/>
      <c r="Q107" s="324">
        <v>41951</v>
      </c>
      <c r="R107" s="324">
        <v>41981</v>
      </c>
      <c r="S107" s="11">
        <v>0.42</v>
      </c>
      <c r="T107" s="10"/>
      <c r="U107" s="12"/>
      <c r="V107" s="402"/>
    </row>
    <row r="108" spans="1:22" ht="15.75" thickBot="1" x14ac:dyDescent="0.3">
      <c r="A108" s="2">
        <v>41948</v>
      </c>
      <c r="B108" s="7">
        <v>2011</v>
      </c>
      <c r="C108" s="8" t="s">
        <v>80</v>
      </c>
      <c r="D108" s="8" t="s">
        <v>78</v>
      </c>
      <c r="E108" s="8"/>
      <c r="F108" s="8" t="s">
        <v>122</v>
      </c>
      <c r="G108" s="8" t="s">
        <v>562</v>
      </c>
      <c r="H108" s="315" t="s">
        <v>563</v>
      </c>
      <c r="I108" s="324">
        <v>41386</v>
      </c>
      <c r="J108" s="324">
        <v>41501</v>
      </c>
      <c r="K108" s="315" t="s">
        <v>558</v>
      </c>
      <c r="L108" s="8" t="s">
        <v>559</v>
      </c>
      <c r="M108" s="10">
        <v>1572.3989999999999</v>
      </c>
      <c r="N108" s="10">
        <v>1572.3989999999999</v>
      </c>
      <c r="O108" s="9">
        <v>41501</v>
      </c>
      <c r="P108" s="324"/>
      <c r="Q108" s="324">
        <v>41951</v>
      </c>
      <c r="R108" s="324">
        <v>41981</v>
      </c>
      <c r="S108" s="11">
        <v>0.42</v>
      </c>
      <c r="T108" s="10"/>
      <c r="U108" s="12"/>
      <c r="V108" s="402"/>
    </row>
    <row r="109" spans="1:22" ht="15.75" thickBot="1" x14ac:dyDescent="0.3">
      <c r="A109" s="2">
        <v>41948</v>
      </c>
      <c r="B109" s="7">
        <v>2011</v>
      </c>
      <c r="C109" s="8" t="s">
        <v>80</v>
      </c>
      <c r="D109" s="8" t="s">
        <v>78</v>
      </c>
      <c r="E109" s="8"/>
      <c r="F109" s="8" t="s">
        <v>122</v>
      </c>
      <c r="G109" s="8" t="s">
        <v>564</v>
      </c>
      <c r="H109" s="315" t="s">
        <v>565</v>
      </c>
      <c r="I109" s="324">
        <v>41386</v>
      </c>
      <c r="J109" s="324">
        <v>41501</v>
      </c>
      <c r="K109" s="315" t="s">
        <v>558</v>
      </c>
      <c r="L109" s="8" t="s">
        <v>559</v>
      </c>
      <c r="M109" s="10">
        <v>1573.056</v>
      </c>
      <c r="N109" s="10">
        <v>1573.056</v>
      </c>
      <c r="O109" s="9">
        <v>41501</v>
      </c>
      <c r="P109" s="324"/>
      <c r="Q109" s="324">
        <v>41951</v>
      </c>
      <c r="R109" s="324">
        <v>41981</v>
      </c>
      <c r="S109" s="11">
        <v>0.42</v>
      </c>
      <c r="T109" s="10"/>
      <c r="U109" s="12"/>
      <c r="V109" s="402"/>
    </row>
    <row r="110" spans="1:22" ht="15.75" thickBot="1" x14ac:dyDescent="0.3">
      <c r="A110" s="2">
        <v>41948</v>
      </c>
      <c r="B110" s="7">
        <v>2011</v>
      </c>
      <c r="C110" s="8" t="s">
        <v>80</v>
      </c>
      <c r="D110" s="8" t="s">
        <v>78</v>
      </c>
      <c r="E110" s="8"/>
      <c r="F110" s="8" t="s">
        <v>122</v>
      </c>
      <c r="G110" s="8" t="s">
        <v>566</v>
      </c>
      <c r="H110" s="315" t="s">
        <v>567</v>
      </c>
      <c r="I110" s="324">
        <v>41386</v>
      </c>
      <c r="J110" s="324">
        <v>41501</v>
      </c>
      <c r="K110" s="315" t="s">
        <v>558</v>
      </c>
      <c r="L110" s="8" t="s">
        <v>559</v>
      </c>
      <c r="M110" s="10">
        <v>615.61199999999997</v>
      </c>
      <c r="N110" s="10">
        <v>615.61199999999997</v>
      </c>
      <c r="O110" s="9">
        <v>41501</v>
      </c>
      <c r="P110" s="324"/>
      <c r="Q110" s="324">
        <v>41951</v>
      </c>
      <c r="R110" s="324">
        <v>41981</v>
      </c>
      <c r="S110" s="11">
        <v>0.42</v>
      </c>
      <c r="T110" s="10"/>
      <c r="U110" s="12"/>
      <c r="V110" s="402"/>
    </row>
    <row r="111" spans="1:22" ht="15.75" thickBot="1" x14ac:dyDescent="0.3">
      <c r="A111" s="2">
        <v>41948</v>
      </c>
      <c r="B111" s="7">
        <v>2011</v>
      </c>
      <c r="C111" s="8" t="s">
        <v>80</v>
      </c>
      <c r="D111" s="8" t="s">
        <v>78</v>
      </c>
      <c r="E111" s="8"/>
      <c r="F111" s="8" t="s">
        <v>122</v>
      </c>
      <c r="G111" s="8" t="s">
        <v>568</v>
      </c>
      <c r="H111" s="315" t="s">
        <v>569</v>
      </c>
      <c r="I111" s="324">
        <v>41386</v>
      </c>
      <c r="J111" s="324">
        <v>41501</v>
      </c>
      <c r="K111" s="315" t="s">
        <v>558</v>
      </c>
      <c r="L111" s="8" t="s">
        <v>559</v>
      </c>
      <c r="M111" s="10">
        <v>1216.4000000000001</v>
      </c>
      <c r="N111" s="10">
        <v>1216.4000000000001</v>
      </c>
      <c r="O111" s="9">
        <v>41501</v>
      </c>
      <c r="P111" s="324"/>
      <c r="Q111" s="324">
        <v>41951</v>
      </c>
      <c r="R111" s="324">
        <v>41981</v>
      </c>
      <c r="S111" s="11">
        <v>0.42</v>
      </c>
      <c r="T111" s="10"/>
      <c r="U111" s="12"/>
      <c r="V111" s="402"/>
    </row>
    <row r="112" spans="1:22" ht="15.75" thickBot="1" x14ac:dyDescent="0.3">
      <c r="A112" s="2">
        <v>41948</v>
      </c>
      <c r="B112" s="7">
        <v>2011</v>
      </c>
      <c r="C112" s="8" t="s">
        <v>80</v>
      </c>
      <c r="D112" s="8" t="s">
        <v>78</v>
      </c>
      <c r="E112" s="8"/>
      <c r="F112" s="8" t="s">
        <v>122</v>
      </c>
      <c r="G112" s="8" t="s">
        <v>570</v>
      </c>
      <c r="H112" s="315" t="s">
        <v>571</v>
      </c>
      <c r="I112" s="324">
        <v>41386</v>
      </c>
      <c r="J112" s="324">
        <v>41501</v>
      </c>
      <c r="K112" s="315" t="s">
        <v>558</v>
      </c>
      <c r="L112" s="8" t="s">
        <v>559</v>
      </c>
      <c r="M112" s="10">
        <v>1615.5329999999999</v>
      </c>
      <c r="N112" s="10">
        <v>1615.5329999999999</v>
      </c>
      <c r="O112" s="9">
        <v>41501</v>
      </c>
      <c r="P112" s="324"/>
      <c r="Q112" s="324">
        <v>41951</v>
      </c>
      <c r="R112" s="324">
        <v>41981</v>
      </c>
      <c r="S112" s="11">
        <v>0.42</v>
      </c>
      <c r="T112" s="10"/>
      <c r="U112" s="12"/>
      <c r="V112" s="402"/>
    </row>
    <row r="113" spans="1:22" ht="15.75" thickBot="1" x14ac:dyDescent="0.3">
      <c r="A113" s="2">
        <v>41948</v>
      </c>
      <c r="B113" s="7">
        <v>2011</v>
      </c>
      <c r="C113" s="8" t="s">
        <v>80</v>
      </c>
      <c r="D113" s="8" t="s">
        <v>78</v>
      </c>
      <c r="E113" s="8"/>
      <c r="F113" s="8" t="s">
        <v>127</v>
      </c>
      <c r="G113" s="8" t="s">
        <v>572</v>
      </c>
      <c r="H113" s="315" t="s">
        <v>573</v>
      </c>
      <c r="I113" s="324">
        <v>41473</v>
      </c>
      <c r="J113" s="324">
        <v>41544</v>
      </c>
      <c r="K113" s="315" t="s">
        <v>574</v>
      </c>
      <c r="L113" s="8" t="s">
        <v>575</v>
      </c>
      <c r="M113" s="10">
        <v>1514.5830000000001</v>
      </c>
      <c r="N113" s="10">
        <v>1514.5830000000001</v>
      </c>
      <c r="O113" s="9">
        <v>41911</v>
      </c>
      <c r="P113" s="324"/>
      <c r="Q113" s="324">
        <v>42024</v>
      </c>
      <c r="R113" s="324">
        <v>42179</v>
      </c>
      <c r="S113" s="11">
        <v>0.05</v>
      </c>
      <c r="T113" s="10"/>
      <c r="U113" s="12"/>
      <c r="V113" s="402"/>
    </row>
    <row r="114" spans="1:22" ht="15.75" thickBot="1" x14ac:dyDescent="0.3">
      <c r="A114" s="2">
        <v>41948</v>
      </c>
      <c r="B114" s="7">
        <v>2011</v>
      </c>
      <c r="C114" s="8" t="s">
        <v>80</v>
      </c>
      <c r="D114" s="8" t="s">
        <v>78</v>
      </c>
      <c r="E114" s="8"/>
      <c r="F114" s="8" t="s">
        <v>127</v>
      </c>
      <c r="G114" s="8" t="s">
        <v>576</v>
      </c>
      <c r="H114" s="315" t="s">
        <v>577</v>
      </c>
      <c r="I114" s="324">
        <v>41474</v>
      </c>
      <c r="J114" s="324">
        <v>41547</v>
      </c>
      <c r="K114" s="315" t="s">
        <v>578</v>
      </c>
      <c r="L114" s="8" t="s">
        <v>579</v>
      </c>
      <c r="M114" s="10">
        <v>1120.3800000000001</v>
      </c>
      <c r="N114" s="10">
        <v>1120.3800000000001</v>
      </c>
      <c r="O114" s="9">
        <v>41897</v>
      </c>
      <c r="P114" s="324"/>
      <c r="Q114" s="324">
        <v>41967</v>
      </c>
      <c r="R114" s="324">
        <v>42097</v>
      </c>
      <c r="S114" s="11">
        <v>0.22</v>
      </c>
      <c r="T114" s="10"/>
      <c r="U114" s="12"/>
      <c r="V114" s="402"/>
    </row>
    <row r="115" spans="1:22" ht="15.75" thickBot="1" x14ac:dyDescent="0.3">
      <c r="A115" s="2">
        <v>41948</v>
      </c>
      <c r="B115" s="7">
        <v>2011</v>
      </c>
      <c r="C115" s="8" t="s">
        <v>80</v>
      </c>
      <c r="D115" s="8" t="s">
        <v>78</v>
      </c>
      <c r="E115" s="8"/>
      <c r="F115" s="8" t="s">
        <v>127</v>
      </c>
      <c r="G115" s="8" t="s">
        <v>580</v>
      </c>
      <c r="H115" s="315" t="s">
        <v>581</v>
      </c>
      <c r="I115" s="324">
        <v>41473</v>
      </c>
      <c r="J115" s="324">
        <v>41810</v>
      </c>
      <c r="K115" s="315" t="s">
        <v>578</v>
      </c>
      <c r="L115" s="8" t="s">
        <v>582</v>
      </c>
      <c r="M115" s="10">
        <v>1044.893</v>
      </c>
      <c r="N115" s="10">
        <v>1044.893</v>
      </c>
      <c r="O115" s="9">
        <v>41859</v>
      </c>
      <c r="P115" s="324"/>
      <c r="Q115" s="324">
        <v>42230</v>
      </c>
      <c r="R115" s="324">
        <v>42275</v>
      </c>
      <c r="S115" s="11">
        <v>0.02</v>
      </c>
      <c r="T115" s="10"/>
      <c r="U115" s="12"/>
      <c r="V115" s="402" t="s">
        <v>583</v>
      </c>
    </row>
    <row r="116" spans="1:22" ht="15.75" thickBot="1" x14ac:dyDescent="0.3">
      <c r="A116" s="2">
        <v>41948</v>
      </c>
      <c r="B116" s="7">
        <v>2011</v>
      </c>
      <c r="C116" s="8" t="s">
        <v>65</v>
      </c>
      <c r="D116" s="8" t="s">
        <v>132</v>
      </c>
      <c r="E116" s="8" t="s">
        <v>48</v>
      </c>
      <c r="F116" s="8" t="s">
        <v>129</v>
      </c>
      <c r="G116" s="8" t="s">
        <v>584</v>
      </c>
      <c r="H116" s="315" t="s">
        <v>585</v>
      </c>
      <c r="I116" s="324">
        <v>40617</v>
      </c>
      <c r="J116" s="324">
        <v>40746</v>
      </c>
      <c r="K116" s="315" t="s">
        <v>586</v>
      </c>
      <c r="L116" s="8" t="s">
        <v>587</v>
      </c>
      <c r="M116" s="10">
        <v>7.2489999999999997</v>
      </c>
      <c r="N116" s="10">
        <v>7.7830000000000004</v>
      </c>
      <c r="O116" s="9">
        <v>40828</v>
      </c>
      <c r="P116" s="324">
        <v>41579</v>
      </c>
      <c r="Q116" s="324">
        <v>41296</v>
      </c>
      <c r="R116" s="324">
        <v>41759</v>
      </c>
      <c r="S116" s="11">
        <v>0.99</v>
      </c>
      <c r="T116" s="10"/>
      <c r="U116" s="12"/>
      <c r="V116" s="402"/>
    </row>
    <row r="117" spans="1:22" ht="15.75" thickBot="1" x14ac:dyDescent="0.3">
      <c r="A117" s="2">
        <v>41948</v>
      </c>
      <c r="B117" s="7">
        <v>2011</v>
      </c>
      <c r="C117" s="8" t="s">
        <v>65</v>
      </c>
      <c r="D117" s="8" t="s">
        <v>132</v>
      </c>
      <c r="E117" s="8" t="s">
        <v>13</v>
      </c>
      <c r="F117" s="8" t="s">
        <v>129</v>
      </c>
      <c r="G117" s="8" t="s">
        <v>588</v>
      </c>
      <c r="H117" s="315" t="s">
        <v>589</v>
      </c>
      <c r="I117" s="324">
        <v>40915</v>
      </c>
      <c r="J117" s="324">
        <v>41348</v>
      </c>
      <c r="K117" s="315" t="s">
        <v>590</v>
      </c>
      <c r="L117" s="8" t="s">
        <v>591</v>
      </c>
      <c r="M117" s="10">
        <v>9.4339999999999993</v>
      </c>
      <c r="N117" s="10">
        <v>10.25</v>
      </c>
      <c r="O117" s="9">
        <v>41372</v>
      </c>
      <c r="P117" s="324">
        <v>41822</v>
      </c>
      <c r="Q117" s="324">
        <v>41792</v>
      </c>
      <c r="R117" s="324">
        <v>41792</v>
      </c>
      <c r="S117" s="11">
        <v>0.62</v>
      </c>
      <c r="T117" s="10"/>
      <c r="U117" s="12"/>
      <c r="V117" s="402"/>
    </row>
    <row r="118" spans="1:22" ht="15.75" thickBot="1" x14ac:dyDescent="0.3">
      <c r="A118" s="2">
        <v>41948</v>
      </c>
      <c r="B118" s="7">
        <v>2011</v>
      </c>
      <c r="C118" s="8" t="s">
        <v>65</v>
      </c>
      <c r="D118" s="8" t="s">
        <v>132</v>
      </c>
      <c r="E118" s="8" t="s">
        <v>46</v>
      </c>
      <c r="F118" s="8" t="s">
        <v>129</v>
      </c>
      <c r="G118" s="8" t="s">
        <v>592</v>
      </c>
      <c r="H118" s="315" t="s">
        <v>359</v>
      </c>
      <c r="I118" s="324">
        <v>40723</v>
      </c>
      <c r="J118" s="324">
        <v>40802</v>
      </c>
      <c r="K118" s="315" t="s">
        <v>593</v>
      </c>
      <c r="L118" s="8" t="s">
        <v>594</v>
      </c>
      <c r="M118" s="10">
        <v>1.1339999999999999</v>
      </c>
      <c r="N118" s="10">
        <v>1.1639999999999999</v>
      </c>
      <c r="O118" s="9">
        <v>40889</v>
      </c>
      <c r="P118" s="324">
        <v>41670</v>
      </c>
      <c r="Q118" s="324">
        <v>41434</v>
      </c>
      <c r="R118" s="324">
        <v>41670</v>
      </c>
      <c r="S118" s="11">
        <v>0.98</v>
      </c>
      <c r="T118" s="10"/>
      <c r="U118" s="12"/>
      <c r="V118" s="402"/>
    </row>
    <row r="119" spans="1:22" ht="15.75" thickBot="1" x14ac:dyDescent="0.3">
      <c r="A119" s="2">
        <v>41948</v>
      </c>
      <c r="B119" s="7">
        <v>2011</v>
      </c>
      <c r="C119" s="8" t="s">
        <v>65</v>
      </c>
      <c r="D119" s="8" t="s">
        <v>132</v>
      </c>
      <c r="E119" s="8" t="s">
        <v>16</v>
      </c>
      <c r="F119" s="8" t="s">
        <v>129</v>
      </c>
      <c r="G119" s="8" t="s">
        <v>595</v>
      </c>
      <c r="H119" s="315" t="s">
        <v>596</v>
      </c>
      <c r="I119" s="324">
        <v>40494</v>
      </c>
      <c r="J119" s="324">
        <v>40700</v>
      </c>
      <c r="K119" s="315" t="s">
        <v>597</v>
      </c>
      <c r="L119" s="8" t="s">
        <v>598</v>
      </c>
      <c r="M119" s="10">
        <v>3.9089999999999998</v>
      </c>
      <c r="N119" s="10">
        <v>4.2</v>
      </c>
      <c r="O119" s="9">
        <v>40760</v>
      </c>
      <c r="P119" s="324">
        <v>41372</v>
      </c>
      <c r="Q119" s="324">
        <v>41246</v>
      </c>
      <c r="R119" s="324">
        <v>41880</v>
      </c>
      <c r="S119" s="11">
        <v>0.99</v>
      </c>
      <c r="T119" s="10"/>
      <c r="U119" s="12"/>
      <c r="V119" s="402"/>
    </row>
    <row r="120" spans="1:22" ht="15.75" thickBot="1" x14ac:dyDescent="0.3">
      <c r="A120" s="2">
        <v>41948</v>
      </c>
      <c r="B120" s="7">
        <v>2011</v>
      </c>
      <c r="C120" s="8" t="s">
        <v>65</v>
      </c>
      <c r="D120" s="8" t="s">
        <v>132</v>
      </c>
      <c r="E120" s="8" t="s">
        <v>18</v>
      </c>
      <c r="F120" s="8" t="s">
        <v>129</v>
      </c>
      <c r="G120" s="8" t="s">
        <v>599</v>
      </c>
      <c r="H120" s="315" t="s">
        <v>600</v>
      </c>
      <c r="I120" s="324">
        <v>40547</v>
      </c>
      <c r="J120" s="324">
        <v>40722</v>
      </c>
      <c r="K120" s="315" t="s">
        <v>601</v>
      </c>
      <c r="L120" s="8" t="s">
        <v>602</v>
      </c>
      <c r="M120" s="10">
        <v>37.11</v>
      </c>
      <c r="N120" s="10">
        <v>43.051000000000002</v>
      </c>
      <c r="O120" s="9">
        <v>40739</v>
      </c>
      <c r="P120" s="324">
        <v>41649</v>
      </c>
      <c r="Q120" s="324">
        <v>41469</v>
      </c>
      <c r="R120" s="324">
        <v>41737</v>
      </c>
      <c r="S120" s="11">
        <v>0.98</v>
      </c>
      <c r="T120" s="10">
        <v>2001</v>
      </c>
      <c r="U120" s="12" t="s">
        <v>603</v>
      </c>
      <c r="V120" s="402"/>
    </row>
    <row r="121" spans="1:22" ht="15.75" thickBot="1" x14ac:dyDescent="0.3">
      <c r="A121" s="2">
        <v>41948</v>
      </c>
      <c r="B121" s="7">
        <v>2011</v>
      </c>
      <c r="C121" s="8" t="s">
        <v>65</v>
      </c>
      <c r="D121" s="8" t="s">
        <v>132</v>
      </c>
      <c r="E121" s="8" t="s">
        <v>18</v>
      </c>
      <c r="F121" s="8" t="s">
        <v>129</v>
      </c>
      <c r="G121" s="8" t="s">
        <v>604</v>
      </c>
      <c r="H121" s="315" t="s">
        <v>605</v>
      </c>
      <c r="I121" s="324">
        <v>40919</v>
      </c>
      <c r="J121" s="324">
        <v>41053</v>
      </c>
      <c r="K121" s="315" t="s">
        <v>606</v>
      </c>
      <c r="L121" s="8" t="s">
        <v>607</v>
      </c>
      <c r="M121" s="10">
        <v>17.141999999999999</v>
      </c>
      <c r="N121" s="10">
        <v>20.85</v>
      </c>
      <c r="O121" s="9">
        <v>41074</v>
      </c>
      <c r="P121" s="324">
        <v>41712</v>
      </c>
      <c r="Q121" s="324">
        <v>41619</v>
      </c>
      <c r="R121" s="324">
        <v>41729</v>
      </c>
      <c r="S121" s="11">
        <v>0.99</v>
      </c>
      <c r="T121" s="10"/>
      <c r="U121" s="12"/>
      <c r="V121" s="402"/>
    </row>
    <row r="122" spans="1:22" ht="15.75" thickBot="1" x14ac:dyDescent="0.3">
      <c r="A122" s="2">
        <v>41948</v>
      </c>
      <c r="B122" s="7">
        <v>2011</v>
      </c>
      <c r="C122" s="8" t="s">
        <v>65</v>
      </c>
      <c r="D122" s="8" t="s">
        <v>132</v>
      </c>
      <c r="E122" s="8" t="s">
        <v>18</v>
      </c>
      <c r="F122" s="8" t="s">
        <v>129</v>
      </c>
      <c r="G122" s="8" t="s">
        <v>608</v>
      </c>
      <c r="H122" s="315" t="s">
        <v>609</v>
      </c>
      <c r="I122" s="324">
        <v>40547</v>
      </c>
      <c r="J122" s="324">
        <v>40722</v>
      </c>
      <c r="K122" s="315" t="s">
        <v>601</v>
      </c>
      <c r="L122" s="8" t="s">
        <v>602</v>
      </c>
      <c r="M122" s="10">
        <v>5.1550000000000002</v>
      </c>
      <c r="N122" s="10">
        <v>6.7939999999999996</v>
      </c>
      <c r="O122" s="9">
        <v>40770</v>
      </c>
      <c r="P122" s="324">
        <v>41649</v>
      </c>
      <c r="Q122" s="324">
        <v>41469</v>
      </c>
      <c r="R122" s="324">
        <v>41601</v>
      </c>
      <c r="S122" s="11">
        <v>0.99</v>
      </c>
      <c r="T122" s="10"/>
      <c r="U122" s="12"/>
      <c r="V122" s="402"/>
    </row>
    <row r="123" spans="1:22" ht="15.75" thickBot="1" x14ac:dyDescent="0.3">
      <c r="A123" s="2">
        <v>41948</v>
      </c>
      <c r="B123" s="7">
        <v>2011</v>
      </c>
      <c r="C123" s="8" t="s">
        <v>65</v>
      </c>
      <c r="D123" s="8" t="s">
        <v>132</v>
      </c>
      <c r="E123" s="8" t="s">
        <v>27</v>
      </c>
      <c r="F123" s="8" t="s">
        <v>129</v>
      </c>
      <c r="G123" s="8" t="s">
        <v>610</v>
      </c>
      <c r="H123" s="315" t="s">
        <v>611</v>
      </c>
      <c r="I123" s="324">
        <v>40527</v>
      </c>
      <c r="J123" s="324">
        <v>41025</v>
      </c>
      <c r="K123" s="315" t="s">
        <v>612</v>
      </c>
      <c r="L123" s="8" t="s">
        <v>613</v>
      </c>
      <c r="M123" s="10">
        <v>13.733000000000001</v>
      </c>
      <c r="N123" s="10">
        <v>15.077</v>
      </c>
      <c r="O123" s="9">
        <v>41061</v>
      </c>
      <c r="P123" s="324">
        <v>41691</v>
      </c>
      <c r="Q123" s="324">
        <v>41353</v>
      </c>
      <c r="R123" s="324">
        <v>41691</v>
      </c>
      <c r="S123" s="11">
        <v>0.99</v>
      </c>
      <c r="T123" s="10"/>
      <c r="U123" s="12"/>
      <c r="V123" s="402"/>
    </row>
    <row r="124" spans="1:22" ht="15.75" thickBot="1" x14ac:dyDescent="0.3">
      <c r="A124" s="2">
        <v>41948</v>
      </c>
      <c r="B124" s="7">
        <v>2011</v>
      </c>
      <c r="C124" s="8" t="s">
        <v>65</v>
      </c>
      <c r="D124" s="8" t="s">
        <v>132</v>
      </c>
      <c r="E124" s="8" t="s">
        <v>30</v>
      </c>
      <c r="F124" s="8" t="s">
        <v>129</v>
      </c>
      <c r="G124" s="8" t="s">
        <v>614</v>
      </c>
      <c r="H124" s="315" t="s">
        <v>615</v>
      </c>
      <c r="I124" s="324">
        <v>40772</v>
      </c>
      <c r="J124" s="324">
        <v>40814</v>
      </c>
      <c r="K124" s="315" t="s">
        <v>616</v>
      </c>
      <c r="L124" s="8" t="s">
        <v>617</v>
      </c>
      <c r="M124" s="10">
        <v>11.802</v>
      </c>
      <c r="N124" s="10">
        <v>13.263</v>
      </c>
      <c r="O124" s="9">
        <v>41110</v>
      </c>
      <c r="P124" s="324">
        <v>41698</v>
      </c>
      <c r="Q124" s="324">
        <v>41565</v>
      </c>
      <c r="R124" s="324">
        <v>41835</v>
      </c>
      <c r="S124" s="11">
        <v>0.99</v>
      </c>
      <c r="T124" s="10"/>
      <c r="U124" s="12"/>
      <c r="V124" s="402"/>
    </row>
    <row r="125" spans="1:22" ht="15.75" thickBot="1" x14ac:dyDescent="0.3">
      <c r="A125" s="2">
        <v>41948</v>
      </c>
      <c r="B125" s="7">
        <v>2011</v>
      </c>
      <c r="C125" s="8" t="s">
        <v>65</v>
      </c>
      <c r="D125" s="8" t="s">
        <v>132</v>
      </c>
      <c r="E125" s="8" t="s">
        <v>24</v>
      </c>
      <c r="F125" s="8" t="s">
        <v>129</v>
      </c>
      <c r="G125" s="8" t="s">
        <v>618</v>
      </c>
      <c r="H125" s="315" t="s">
        <v>619</v>
      </c>
      <c r="I125" s="324">
        <v>41117</v>
      </c>
      <c r="J125" s="324">
        <v>41199</v>
      </c>
      <c r="K125" s="315" t="s">
        <v>373</v>
      </c>
      <c r="L125" s="8" t="s">
        <v>374</v>
      </c>
      <c r="M125" s="10">
        <v>2.04</v>
      </c>
      <c r="N125" s="10">
        <v>2.1960000000000002</v>
      </c>
      <c r="O125" s="9">
        <v>41199</v>
      </c>
      <c r="P125" s="324">
        <v>41806</v>
      </c>
      <c r="Q125" s="324">
        <v>41559</v>
      </c>
      <c r="R125" s="324">
        <v>41806</v>
      </c>
      <c r="S125" s="11">
        <v>0.99</v>
      </c>
      <c r="T125" s="10"/>
      <c r="U125" s="12"/>
      <c r="V125" s="402"/>
    </row>
    <row r="126" spans="1:22" ht="15.75" thickBot="1" x14ac:dyDescent="0.3">
      <c r="A126" s="2">
        <v>41948</v>
      </c>
      <c r="B126" s="7">
        <v>2011</v>
      </c>
      <c r="C126" s="8" t="s">
        <v>65</v>
      </c>
      <c r="D126" s="8" t="s">
        <v>132</v>
      </c>
      <c r="E126" s="8" t="s">
        <v>24</v>
      </c>
      <c r="F126" s="8" t="s">
        <v>129</v>
      </c>
      <c r="G126" s="8" t="s">
        <v>620</v>
      </c>
      <c r="H126" s="315" t="s">
        <v>621</v>
      </c>
      <c r="I126" s="324">
        <v>40754</v>
      </c>
      <c r="J126" s="324">
        <v>40809</v>
      </c>
      <c r="K126" s="315" t="s">
        <v>622</v>
      </c>
      <c r="L126" s="8" t="s">
        <v>623</v>
      </c>
      <c r="M126" s="10">
        <v>13.401</v>
      </c>
      <c r="N126" s="10">
        <v>14.451000000000001</v>
      </c>
      <c r="O126" s="9">
        <v>40829</v>
      </c>
      <c r="P126" s="324">
        <v>41774</v>
      </c>
      <c r="Q126" s="324">
        <v>41399</v>
      </c>
      <c r="R126" s="324">
        <v>41820</v>
      </c>
      <c r="S126" s="11">
        <v>0.95</v>
      </c>
      <c r="T126" s="10"/>
      <c r="U126" s="12"/>
      <c r="V126" s="402"/>
    </row>
    <row r="127" spans="1:22" ht="15.75" thickBot="1" x14ac:dyDescent="0.3">
      <c r="A127" s="2">
        <v>41948</v>
      </c>
      <c r="B127" s="7">
        <v>2011</v>
      </c>
      <c r="C127" s="8" t="s">
        <v>65</v>
      </c>
      <c r="D127" s="8" t="s">
        <v>132</v>
      </c>
      <c r="E127" s="8" t="s">
        <v>20</v>
      </c>
      <c r="F127" s="8" t="s">
        <v>129</v>
      </c>
      <c r="G127" s="8" t="s">
        <v>624</v>
      </c>
      <c r="H127" s="315" t="s">
        <v>625</v>
      </c>
      <c r="I127" s="324">
        <v>40652</v>
      </c>
      <c r="J127" s="324">
        <v>40781</v>
      </c>
      <c r="K127" s="315" t="s">
        <v>626</v>
      </c>
      <c r="L127" s="8" t="s">
        <v>627</v>
      </c>
      <c r="M127" s="10">
        <v>1.66</v>
      </c>
      <c r="N127" s="10">
        <v>1.873</v>
      </c>
      <c r="O127" s="9">
        <v>40840</v>
      </c>
      <c r="P127" s="324">
        <v>41358</v>
      </c>
      <c r="Q127" s="324">
        <v>41111</v>
      </c>
      <c r="R127" s="324">
        <v>41797</v>
      </c>
      <c r="S127" s="11">
        <v>0.99</v>
      </c>
      <c r="T127" s="10"/>
      <c r="U127" s="12"/>
      <c r="V127" s="402"/>
    </row>
    <row r="128" spans="1:22" ht="15.75" thickBot="1" x14ac:dyDescent="0.3">
      <c r="A128" s="2">
        <v>41948</v>
      </c>
      <c r="B128" s="7">
        <v>2011</v>
      </c>
      <c r="C128" s="8" t="s">
        <v>65</v>
      </c>
      <c r="D128" s="8" t="s">
        <v>132</v>
      </c>
      <c r="E128" s="8" t="s">
        <v>51</v>
      </c>
      <c r="F128" s="8" t="s">
        <v>129</v>
      </c>
      <c r="G128" s="8" t="s">
        <v>628</v>
      </c>
      <c r="H128" s="315" t="s">
        <v>629</v>
      </c>
      <c r="I128" s="324">
        <v>41537</v>
      </c>
      <c r="J128" s="324">
        <v>41599</v>
      </c>
      <c r="K128" s="315" t="s">
        <v>421</v>
      </c>
      <c r="L128" s="8" t="s">
        <v>630</v>
      </c>
      <c r="M128" s="10">
        <v>6.0739999999999998</v>
      </c>
      <c r="N128" s="10">
        <v>6.5919999999999996</v>
      </c>
      <c r="O128" s="9">
        <v>41610</v>
      </c>
      <c r="P128" s="324">
        <v>41911</v>
      </c>
      <c r="Q128" s="324">
        <v>41929</v>
      </c>
      <c r="R128" s="324">
        <v>41929</v>
      </c>
      <c r="S128" s="11">
        <v>0</v>
      </c>
      <c r="T128" s="10"/>
      <c r="U128" s="12"/>
      <c r="V128" s="402"/>
    </row>
    <row r="129" spans="1:22" ht="15.75" thickBot="1" x14ac:dyDescent="0.3">
      <c r="A129" s="2">
        <v>41948</v>
      </c>
      <c r="B129" s="7">
        <v>2011</v>
      </c>
      <c r="C129" s="8" t="s">
        <v>65</v>
      </c>
      <c r="D129" s="8" t="s">
        <v>132</v>
      </c>
      <c r="E129" s="8" t="s">
        <v>36</v>
      </c>
      <c r="F129" s="8" t="s">
        <v>129</v>
      </c>
      <c r="G129" s="8" t="s">
        <v>631</v>
      </c>
      <c r="H129" s="315" t="s">
        <v>632</v>
      </c>
      <c r="I129" s="324">
        <v>40914</v>
      </c>
      <c r="J129" s="324">
        <v>41074</v>
      </c>
      <c r="K129" s="315" t="s">
        <v>633</v>
      </c>
      <c r="L129" s="8" t="s">
        <v>634</v>
      </c>
      <c r="M129" s="10">
        <v>5.0380000000000003</v>
      </c>
      <c r="N129" s="10">
        <v>5.9379999999999997</v>
      </c>
      <c r="O129" s="9">
        <v>41113</v>
      </c>
      <c r="P129" s="324">
        <v>41821</v>
      </c>
      <c r="Q129" s="324">
        <v>41478</v>
      </c>
      <c r="R129" s="324">
        <v>41821</v>
      </c>
      <c r="S129" s="11">
        <v>0.93</v>
      </c>
      <c r="T129" s="10"/>
      <c r="U129" s="12"/>
      <c r="V129" s="402"/>
    </row>
    <row r="130" spans="1:22" ht="15.75" thickBot="1" x14ac:dyDescent="0.3">
      <c r="A130" s="2">
        <v>41948</v>
      </c>
      <c r="B130" s="7">
        <v>2011</v>
      </c>
      <c r="C130" s="8" t="s">
        <v>65</v>
      </c>
      <c r="D130" s="8" t="s">
        <v>78</v>
      </c>
      <c r="E130" s="8" t="s">
        <v>18</v>
      </c>
      <c r="F130" s="8" t="s">
        <v>129</v>
      </c>
      <c r="G130" s="8" t="s">
        <v>635</v>
      </c>
      <c r="H130" s="315" t="s">
        <v>636</v>
      </c>
      <c r="I130" s="324">
        <v>40912</v>
      </c>
      <c r="J130" s="324">
        <v>41072</v>
      </c>
      <c r="K130" s="315" t="s">
        <v>637</v>
      </c>
      <c r="L130" s="8" t="s">
        <v>638</v>
      </c>
      <c r="M130" s="10">
        <v>1.6950000000000001</v>
      </c>
      <c r="N130" s="10">
        <v>1.952</v>
      </c>
      <c r="O130" s="9">
        <v>41077</v>
      </c>
      <c r="P130" s="324">
        <v>41744</v>
      </c>
      <c r="Q130" s="324">
        <v>41797</v>
      </c>
      <c r="R130" s="324">
        <v>41868</v>
      </c>
      <c r="S130" s="11">
        <v>0.99</v>
      </c>
      <c r="T130" s="10"/>
      <c r="U130" s="12"/>
      <c r="V130" s="402"/>
    </row>
    <row r="131" spans="1:22" ht="15.75" thickBot="1" x14ac:dyDescent="0.3">
      <c r="A131" s="2">
        <v>41948</v>
      </c>
      <c r="B131" s="7">
        <v>2011</v>
      </c>
      <c r="C131" s="8" t="s">
        <v>65</v>
      </c>
      <c r="D131" s="8" t="s">
        <v>78</v>
      </c>
      <c r="E131" s="8" t="s">
        <v>63</v>
      </c>
      <c r="F131" s="8" t="s">
        <v>129</v>
      </c>
      <c r="G131" s="8" t="s">
        <v>639</v>
      </c>
      <c r="H131" s="315" t="s">
        <v>640</v>
      </c>
      <c r="I131" s="324">
        <v>40742</v>
      </c>
      <c r="J131" s="324">
        <v>41010</v>
      </c>
      <c r="K131" s="315" t="s">
        <v>641</v>
      </c>
      <c r="L131" s="8" t="s">
        <v>642</v>
      </c>
      <c r="M131" s="10">
        <v>1.6359999999999999</v>
      </c>
      <c r="N131" s="10">
        <v>1.9530000000000001</v>
      </c>
      <c r="O131" s="9">
        <v>41024</v>
      </c>
      <c r="P131" s="324">
        <v>41486</v>
      </c>
      <c r="Q131" s="324">
        <v>41204</v>
      </c>
      <c r="R131" s="324">
        <v>41820</v>
      </c>
      <c r="S131" s="11">
        <v>0.99</v>
      </c>
      <c r="T131" s="10"/>
      <c r="U131" s="12"/>
      <c r="V131" s="402"/>
    </row>
    <row r="132" spans="1:22" ht="15.75" thickBot="1" x14ac:dyDescent="0.3">
      <c r="A132" s="2">
        <v>41948</v>
      </c>
      <c r="B132" s="7">
        <v>2012</v>
      </c>
      <c r="C132" s="8" t="s">
        <v>80</v>
      </c>
      <c r="D132" s="8" t="s">
        <v>132</v>
      </c>
      <c r="E132" s="8" t="s">
        <v>12</v>
      </c>
      <c r="F132" s="8" t="s">
        <v>129</v>
      </c>
      <c r="G132" s="8" t="s">
        <v>643</v>
      </c>
      <c r="H132" s="315" t="s">
        <v>644</v>
      </c>
      <c r="I132" s="324">
        <v>41723</v>
      </c>
      <c r="J132" s="324">
        <v>41864</v>
      </c>
      <c r="K132" s="315" t="s">
        <v>645</v>
      </c>
      <c r="L132" s="8" t="s">
        <v>646</v>
      </c>
      <c r="M132" s="10">
        <v>33061.944000000003</v>
      </c>
      <c r="N132" s="10">
        <v>33061.944000000003</v>
      </c>
      <c r="O132" s="9">
        <v>41877</v>
      </c>
      <c r="P132" s="324"/>
      <c r="Q132" s="324">
        <v>42584</v>
      </c>
      <c r="R132" s="324">
        <v>42597</v>
      </c>
      <c r="S132" s="11">
        <v>0.02</v>
      </c>
      <c r="T132" s="10"/>
      <c r="U132" s="12"/>
      <c r="V132" s="402"/>
    </row>
    <row r="133" spans="1:22" x14ac:dyDescent="0.25">
      <c r="A133" s="529">
        <v>41948</v>
      </c>
      <c r="B133" s="532">
        <v>2012</v>
      </c>
      <c r="C133" s="535" t="s">
        <v>80</v>
      </c>
      <c r="D133" s="535" t="s">
        <v>132</v>
      </c>
      <c r="E133" s="535" t="s">
        <v>12</v>
      </c>
      <c r="F133" s="535" t="s">
        <v>129</v>
      </c>
      <c r="G133" s="535" t="s">
        <v>647</v>
      </c>
      <c r="H133" s="517" t="s">
        <v>648</v>
      </c>
      <c r="I133" s="325">
        <v>40861</v>
      </c>
      <c r="J133" s="325">
        <v>41067</v>
      </c>
      <c r="K133" s="367" t="s">
        <v>649</v>
      </c>
      <c r="L133" s="17" t="s">
        <v>650</v>
      </c>
      <c r="M133" s="18">
        <v>53805.3</v>
      </c>
      <c r="N133" s="18">
        <v>56108.942999999999</v>
      </c>
      <c r="O133" s="16">
        <v>41079</v>
      </c>
      <c r="P133" s="325"/>
      <c r="Q133" s="325">
        <v>41809</v>
      </c>
      <c r="R133" s="520">
        <v>42079</v>
      </c>
      <c r="S133" s="538">
        <v>0.66</v>
      </c>
      <c r="T133" s="18">
        <v>19165</v>
      </c>
      <c r="U133" s="523" t="s">
        <v>651</v>
      </c>
      <c r="V133" s="526"/>
    </row>
    <row r="134" spans="1:22" x14ac:dyDescent="0.25">
      <c r="A134" s="530"/>
      <c r="B134" s="533"/>
      <c r="C134" s="536"/>
      <c r="D134" s="536"/>
      <c r="E134" s="536"/>
      <c r="F134" s="536"/>
      <c r="G134" s="536"/>
      <c r="H134" s="518"/>
      <c r="I134" s="326">
        <v>40861</v>
      </c>
      <c r="J134" s="326">
        <v>41072</v>
      </c>
      <c r="K134" s="368" t="s">
        <v>652</v>
      </c>
      <c r="L134" s="4" t="s">
        <v>653</v>
      </c>
      <c r="M134" s="5">
        <v>3230.2924900000003</v>
      </c>
      <c r="N134" s="5">
        <v>3230.2924900000003</v>
      </c>
      <c r="O134" s="3">
        <v>41086</v>
      </c>
      <c r="P134" s="326"/>
      <c r="Q134" s="326">
        <v>41544</v>
      </c>
      <c r="R134" s="521"/>
      <c r="S134" s="539"/>
      <c r="T134" s="5"/>
      <c r="U134" s="524"/>
      <c r="V134" s="527"/>
    </row>
    <row r="135" spans="1:22" x14ac:dyDescent="0.25">
      <c r="A135" s="530"/>
      <c r="B135" s="533"/>
      <c r="C135" s="536"/>
      <c r="D135" s="536"/>
      <c r="E135" s="536"/>
      <c r="F135" s="536"/>
      <c r="G135" s="536"/>
      <c r="H135" s="518"/>
      <c r="I135" s="326">
        <v>40861</v>
      </c>
      <c r="J135" s="326">
        <v>41079</v>
      </c>
      <c r="K135" s="368" t="s">
        <v>654</v>
      </c>
      <c r="L135" s="4" t="s">
        <v>655</v>
      </c>
      <c r="M135" s="5">
        <v>4978.80771</v>
      </c>
      <c r="N135" s="5">
        <v>4978.80771</v>
      </c>
      <c r="O135" s="3">
        <v>41086</v>
      </c>
      <c r="P135" s="326"/>
      <c r="Q135" s="326">
        <v>41514</v>
      </c>
      <c r="R135" s="521"/>
      <c r="S135" s="539"/>
      <c r="T135" s="5"/>
      <c r="U135" s="524"/>
      <c r="V135" s="527"/>
    </row>
    <row r="136" spans="1:22" x14ac:dyDescent="0.25">
      <c r="A136" s="530"/>
      <c r="B136" s="533"/>
      <c r="C136" s="536"/>
      <c r="D136" s="536"/>
      <c r="E136" s="536"/>
      <c r="F136" s="536"/>
      <c r="G136" s="536"/>
      <c r="H136" s="518"/>
      <c r="I136" s="326">
        <v>40861</v>
      </c>
      <c r="J136" s="326">
        <v>41082</v>
      </c>
      <c r="K136" s="368" t="s">
        <v>656</v>
      </c>
      <c r="L136" s="4" t="s">
        <v>657</v>
      </c>
      <c r="M136" s="5">
        <v>1874.106</v>
      </c>
      <c r="N136" s="5">
        <v>2191.91</v>
      </c>
      <c r="O136" s="3">
        <v>41092</v>
      </c>
      <c r="P136" s="326"/>
      <c r="Q136" s="326">
        <v>41233</v>
      </c>
      <c r="R136" s="521"/>
      <c r="S136" s="539"/>
      <c r="T136" s="5"/>
      <c r="U136" s="524"/>
      <c r="V136" s="527"/>
    </row>
    <row r="137" spans="1:22" ht="15.75" thickBot="1" x14ac:dyDescent="0.3">
      <c r="A137" s="531"/>
      <c r="B137" s="534"/>
      <c r="C137" s="537"/>
      <c r="D137" s="537"/>
      <c r="E137" s="537"/>
      <c r="F137" s="537"/>
      <c r="G137" s="537"/>
      <c r="H137" s="519"/>
      <c r="I137" s="323">
        <v>40861</v>
      </c>
      <c r="J137" s="323">
        <v>41117</v>
      </c>
      <c r="K137" s="366" t="s">
        <v>658</v>
      </c>
      <c r="L137" s="15" t="s">
        <v>659</v>
      </c>
      <c r="M137" s="6">
        <v>1799.22884</v>
      </c>
      <c r="N137" s="6">
        <v>1799.22884</v>
      </c>
      <c r="O137" s="14">
        <v>41117</v>
      </c>
      <c r="P137" s="323"/>
      <c r="Q137" s="323">
        <v>41297</v>
      </c>
      <c r="R137" s="522"/>
      <c r="S137" s="540"/>
      <c r="T137" s="6"/>
      <c r="U137" s="525"/>
      <c r="V137" s="528"/>
    </row>
    <row r="138" spans="1:22" ht="30.75" thickBot="1" x14ac:dyDescent="0.3">
      <c r="A138" s="2">
        <v>41948</v>
      </c>
      <c r="B138" s="7">
        <v>2012</v>
      </c>
      <c r="C138" s="8" t="s">
        <v>80</v>
      </c>
      <c r="D138" s="8" t="s">
        <v>132</v>
      </c>
      <c r="E138" s="8" t="s">
        <v>13</v>
      </c>
      <c r="F138" s="8" t="s">
        <v>129</v>
      </c>
      <c r="G138" s="8" t="s">
        <v>660</v>
      </c>
      <c r="H138" s="315" t="s">
        <v>661</v>
      </c>
      <c r="I138" s="324">
        <v>41009</v>
      </c>
      <c r="J138" s="324">
        <v>41165</v>
      </c>
      <c r="K138" s="315" t="s">
        <v>662</v>
      </c>
      <c r="L138" s="8" t="s">
        <v>663</v>
      </c>
      <c r="M138" s="10">
        <v>14347.6</v>
      </c>
      <c r="N138" s="10">
        <v>14438.88</v>
      </c>
      <c r="O138" s="9">
        <v>41315</v>
      </c>
      <c r="P138" s="324">
        <v>41879</v>
      </c>
      <c r="Q138" s="324">
        <v>41705</v>
      </c>
      <c r="R138" s="324">
        <v>42027</v>
      </c>
      <c r="S138" s="11">
        <v>0.99</v>
      </c>
      <c r="T138" s="10">
        <v>4333</v>
      </c>
      <c r="U138" s="12" t="s">
        <v>664</v>
      </c>
      <c r="V138" s="402"/>
    </row>
    <row r="139" spans="1:22" ht="15.75" thickBot="1" x14ac:dyDescent="0.3">
      <c r="A139" s="2">
        <v>41948</v>
      </c>
      <c r="B139" s="7">
        <v>2012</v>
      </c>
      <c r="C139" s="8" t="s">
        <v>80</v>
      </c>
      <c r="D139" s="8" t="s">
        <v>132</v>
      </c>
      <c r="E139" s="8" t="s">
        <v>13</v>
      </c>
      <c r="F139" s="8" t="s">
        <v>129</v>
      </c>
      <c r="G139" s="8" t="s">
        <v>665</v>
      </c>
      <c r="H139" s="315" t="s">
        <v>666</v>
      </c>
      <c r="I139" s="324">
        <v>40982</v>
      </c>
      <c r="J139" s="324">
        <v>41172</v>
      </c>
      <c r="K139" s="315" t="s">
        <v>667</v>
      </c>
      <c r="L139" s="8" t="s">
        <v>668</v>
      </c>
      <c r="M139" s="10">
        <v>12361</v>
      </c>
      <c r="N139" s="10">
        <v>12415.286</v>
      </c>
      <c r="O139" s="9">
        <v>41284</v>
      </c>
      <c r="P139" s="324"/>
      <c r="Q139" s="324">
        <v>41712</v>
      </c>
      <c r="R139" s="324">
        <v>41958</v>
      </c>
      <c r="S139" s="11">
        <v>0.86</v>
      </c>
      <c r="T139" s="10"/>
      <c r="U139" s="12"/>
      <c r="V139" s="402"/>
    </row>
    <row r="140" spans="1:22" ht="15.75" thickBot="1" x14ac:dyDescent="0.3">
      <c r="A140" s="2">
        <v>41948</v>
      </c>
      <c r="B140" s="7">
        <v>2012</v>
      </c>
      <c r="C140" s="8" t="s">
        <v>80</v>
      </c>
      <c r="D140" s="8" t="s">
        <v>132</v>
      </c>
      <c r="E140" s="8" t="s">
        <v>13</v>
      </c>
      <c r="F140" s="8" t="s">
        <v>129</v>
      </c>
      <c r="G140" s="8" t="s">
        <v>669</v>
      </c>
      <c r="H140" s="315" t="s">
        <v>670</v>
      </c>
      <c r="I140" s="324">
        <v>41025</v>
      </c>
      <c r="J140" s="324">
        <v>41162</v>
      </c>
      <c r="K140" s="315" t="s">
        <v>464</v>
      </c>
      <c r="L140" s="8" t="s">
        <v>465</v>
      </c>
      <c r="M140" s="10">
        <v>4781.1130000000003</v>
      </c>
      <c r="N140" s="10">
        <v>4980.0259999999998</v>
      </c>
      <c r="O140" s="9">
        <v>41191</v>
      </c>
      <c r="P140" s="324">
        <v>41645</v>
      </c>
      <c r="Q140" s="324">
        <v>41527</v>
      </c>
      <c r="R140" s="324">
        <v>42004</v>
      </c>
      <c r="S140" s="11">
        <v>0.99</v>
      </c>
      <c r="T140" s="10"/>
      <c r="U140" s="12"/>
      <c r="V140" s="402"/>
    </row>
    <row r="141" spans="1:22" ht="15.75" thickBot="1" x14ac:dyDescent="0.3">
      <c r="A141" s="2">
        <v>41948</v>
      </c>
      <c r="B141" s="7">
        <v>2012</v>
      </c>
      <c r="C141" s="8" t="s">
        <v>80</v>
      </c>
      <c r="D141" s="8" t="s">
        <v>132</v>
      </c>
      <c r="E141" s="8" t="s">
        <v>13</v>
      </c>
      <c r="F141" s="8" t="s">
        <v>129</v>
      </c>
      <c r="G141" s="8" t="s">
        <v>671</v>
      </c>
      <c r="H141" s="315" t="s">
        <v>672</v>
      </c>
      <c r="I141" s="324">
        <v>41067</v>
      </c>
      <c r="J141" s="324">
        <v>41340</v>
      </c>
      <c r="K141" s="315" t="s">
        <v>673</v>
      </c>
      <c r="L141" s="8" t="s">
        <v>674</v>
      </c>
      <c r="M141" s="10">
        <v>12358.5</v>
      </c>
      <c r="N141" s="10">
        <v>12799.937</v>
      </c>
      <c r="O141" s="9">
        <v>41555</v>
      </c>
      <c r="P141" s="324"/>
      <c r="Q141" s="324">
        <v>41880</v>
      </c>
      <c r="R141" s="324">
        <v>41989</v>
      </c>
      <c r="S141" s="11">
        <v>0.8</v>
      </c>
      <c r="T141" s="10"/>
      <c r="U141" s="12"/>
      <c r="V141" s="402"/>
    </row>
    <row r="142" spans="1:22" ht="15.75" thickBot="1" x14ac:dyDescent="0.3">
      <c r="A142" s="2">
        <v>41948</v>
      </c>
      <c r="B142" s="7">
        <v>2012</v>
      </c>
      <c r="C142" s="8" t="s">
        <v>80</v>
      </c>
      <c r="D142" s="8" t="s">
        <v>132</v>
      </c>
      <c r="E142" s="8" t="s">
        <v>1094</v>
      </c>
      <c r="F142" s="8" t="s">
        <v>113</v>
      </c>
      <c r="G142" s="8" t="s">
        <v>675</v>
      </c>
      <c r="H142" s="315" t="s">
        <v>676</v>
      </c>
      <c r="I142" s="324">
        <v>40956</v>
      </c>
      <c r="J142" s="324">
        <v>41089</v>
      </c>
      <c r="K142" s="315" t="s">
        <v>677</v>
      </c>
      <c r="L142" s="8" t="s">
        <v>678</v>
      </c>
      <c r="M142" s="10">
        <v>30047.253000000001</v>
      </c>
      <c r="N142" s="10">
        <v>32363.689750000001</v>
      </c>
      <c r="O142" s="9">
        <v>41108</v>
      </c>
      <c r="P142" s="324"/>
      <c r="Q142" s="324">
        <v>41773</v>
      </c>
      <c r="R142" s="324">
        <v>42065</v>
      </c>
      <c r="S142" s="11">
        <v>0.85</v>
      </c>
      <c r="T142" s="10"/>
      <c r="U142" s="12"/>
      <c r="V142" s="402"/>
    </row>
    <row r="143" spans="1:22" ht="15.75" thickBot="1" x14ac:dyDescent="0.3">
      <c r="A143" s="2">
        <v>41948</v>
      </c>
      <c r="B143" s="7">
        <v>2012</v>
      </c>
      <c r="C143" s="8" t="s">
        <v>80</v>
      </c>
      <c r="D143" s="8" t="s">
        <v>132</v>
      </c>
      <c r="E143" s="8" t="s">
        <v>1094</v>
      </c>
      <c r="F143" s="8" t="s">
        <v>113</v>
      </c>
      <c r="G143" s="8" t="s">
        <v>679</v>
      </c>
      <c r="H143" s="315" t="s">
        <v>680</v>
      </c>
      <c r="I143" s="324">
        <v>40907</v>
      </c>
      <c r="J143" s="324">
        <v>41027</v>
      </c>
      <c r="K143" s="315" t="s">
        <v>681</v>
      </c>
      <c r="L143" s="8" t="s">
        <v>682</v>
      </c>
      <c r="M143" s="10">
        <v>9490.73</v>
      </c>
      <c r="N143" s="10">
        <v>9433.61</v>
      </c>
      <c r="O143" s="9">
        <v>41043</v>
      </c>
      <c r="P143" s="324">
        <v>41866</v>
      </c>
      <c r="Q143" s="324">
        <v>41554</v>
      </c>
      <c r="R143" s="324">
        <v>41964</v>
      </c>
      <c r="S143" s="11">
        <v>0.99</v>
      </c>
      <c r="T143" s="10">
        <v>2100</v>
      </c>
      <c r="U143" s="12" t="s">
        <v>683</v>
      </c>
      <c r="V143" s="402"/>
    </row>
    <row r="144" spans="1:22" ht="15.75" thickBot="1" x14ac:dyDescent="0.3">
      <c r="A144" s="2">
        <v>41948</v>
      </c>
      <c r="B144" s="7">
        <v>2012</v>
      </c>
      <c r="C144" s="8" t="s">
        <v>80</v>
      </c>
      <c r="D144" s="8" t="s">
        <v>132</v>
      </c>
      <c r="E144" s="8" t="s">
        <v>29</v>
      </c>
      <c r="F144" s="8" t="s">
        <v>129</v>
      </c>
      <c r="G144" s="8" t="s">
        <v>684</v>
      </c>
      <c r="H144" s="315" t="s">
        <v>685</v>
      </c>
      <c r="I144" s="324">
        <v>40877</v>
      </c>
      <c r="J144" s="324">
        <v>40994</v>
      </c>
      <c r="K144" s="315" t="s">
        <v>686</v>
      </c>
      <c r="L144" s="8" t="s">
        <v>687</v>
      </c>
      <c r="M144" s="10">
        <v>17998</v>
      </c>
      <c r="N144" s="10">
        <v>18551.62715</v>
      </c>
      <c r="O144" s="9">
        <v>40994</v>
      </c>
      <c r="P144" s="324"/>
      <c r="Q144" s="324">
        <v>41534</v>
      </c>
      <c r="R144" s="324">
        <v>41957</v>
      </c>
      <c r="S144" s="11">
        <v>0.99</v>
      </c>
      <c r="T144" s="10"/>
      <c r="U144" s="12"/>
      <c r="V144" s="402"/>
    </row>
    <row r="145" spans="1:22" ht="15.75" thickBot="1" x14ac:dyDescent="0.3">
      <c r="A145" s="2">
        <v>41948</v>
      </c>
      <c r="B145" s="7">
        <v>2012</v>
      </c>
      <c r="C145" s="8" t="s">
        <v>80</v>
      </c>
      <c r="D145" s="8" t="s">
        <v>132</v>
      </c>
      <c r="E145" s="8" t="s">
        <v>54</v>
      </c>
      <c r="F145" s="8" t="s">
        <v>129</v>
      </c>
      <c r="G145" s="8" t="s">
        <v>688</v>
      </c>
      <c r="H145" s="315" t="s">
        <v>689</v>
      </c>
      <c r="I145" s="324">
        <v>40870</v>
      </c>
      <c r="J145" s="324">
        <v>40966</v>
      </c>
      <c r="K145" s="315" t="s">
        <v>690</v>
      </c>
      <c r="L145" s="8" t="s">
        <v>691</v>
      </c>
      <c r="M145" s="10">
        <v>4172.6000000000004</v>
      </c>
      <c r="N145" s="10">
        <v>4300.1691600000004</v>
      </c>
      <c r="O145" s="9">
        <v>40984</v>
      </c>
      <c r="P145" s="324">
        <v>41866</v>
      </c>
      <c r="Q145" s="324">
        <v>41506</v>
      </c>
      <c r="R145" s="324">
        <v>42231</v>
      </c>
      <c r="S145" s="11">
        <v>0.98</v>
      </c>
      <c r="T145" s="10"/>
      <c r="U145" s="12"/>
      <c r="V145" s="402"/>
    </row>
    <row r="146" spans="1:22" x14ac:dyDescent="0.25">
      <c r="A146" s="529">
        <v>41948</v>
      </c>
      <c r="B146" s="532">
        <v>2012</v>
      </c>
      <c r="C146" s="535" t="s">
        <v>80</v>
      </c>
      <c r="D146" s="535" t="s">
        <v>132</v>
      </c>
      <c r="E146" s="535" t="s">
        <v>54</v>
      </c>
      <c r="F146" s="535" t="s">
        <v>129</v>
      </c>
      <c r="G146" s="535" t="s">
        <v>692</v>
      </c>
      <c r="H146" s="517" t="s">
        <v>693</v>
      </c>
      <c r="I146" s="325">
        <v>41061</v>
      </c>
      <c r="J146" s="325">
        <v>41144</v>
      </c>
      <c r="K146" s="367" t="s">
        <v>694</v>
      </c>
      <c r="L146" s="17" t="s">
        <v>695</v>
      </c>
      <c r="M146" s="18">
        <v>5388.4809999999998</v>
      </c>
      <c r="N146" s="18">
        <v>5625.9229999999998</v>
      </c>
      <c r="O146" s="16">
        <v>41162</v>
      </c>
      <c r="P146" s="325">
        <v>41547</v>
      </c>
      <c r="Q146" s="325">
        <v>41527</v>
      </c>
      <c r="R146" s="520">
        <v>41957</v>
      </c>
      <c r="S146" s="538">
        <v>0.99</v>
      </c>
      <c r="T146" s="18"/>
      <c r="U146" s="523"/>
      <c r="V146" s="526"/>
    </row>
    <row r="147" spans="1:22" ht="15.75" thickBot="1" x14ac:dyDescent="0.3">
      <c r="A147" s="531"/>
      <c r="B147" s="534"/>
      <c r="C147" s="537"/>
      <c r="D147" s="537"/>
      <c r="E147" s="537"/>
      <c r="F147" s="537"/>
      <c r="G147" s="537"/>
      <c r="H147" s="519"/>
      <c r="I147" s="323">
        <v>41509</v>
      </c>
      <c r="J147" s="323">
        <v>41626</v>
      </c>
      <c r="K147" s="366" t="s">
        <v>696</v>
      </c>
      <c r="L147" s="15" t="s">
        <v>697</v>
      </c>
      <c r="M147" s="6">
        <v>1814.472</v>
      </c>
      <c r="N147" s="6">
        <v>1886.816</v>
      </c>
      <c r="O147" s="14">
        <v>41666</v>
      </c>
      <c r="P147" s="323"/>
      <c r="Q147" s="323">
        <v>41906</v>
      </c>
      <c r="R147" s="522"/>
      <c r="S147" s="540"/>
      <c r="T147" s="6"/>
      <c r="U147" s="525"/>
      <c r="V147" s="528"/>
    </row>
    <row r="148" spans="1:22" ht="15.75" thickBot="1" x14ac:dyDescent="0.3">
      <c r="A148" s="2">
        <v>41948</v>
      </c>
      <c r="B148" s="7">
        <v>2012</v>
      </c>
      <c r="C148" s="8" t="s">
        <v>80</v>
      </c>
      <c r="D148" s="8" t="s">
        <v>132</v>
      </c>
      <c r="E148" s="8" t="s">
        <v>56</v>
      </c>
      <c r="F148" s="8" t="s">
        <v>129</v>
      </c>
      <c r="G148" s="8" t="s">
        <v>698</v>
      </c>
      <c r="H148" s="315" t="s">
        <v>699</v>
      </c>
      <c r="I148" s="324">
        <v>40757</v>
      </c>
      <c r="J148" s="324">
        <v>41137</v>
      </c>
      <c r="K148" s="315" t="s">
        <v>700</v>
      </c>
      <c r="L148" s="8" t="s">
        <v>701</v>
      </c>
      <c r="M148" s="10">
        <v>102754.42600000001</v>
      </c>
      <c r="N148" s="10">
        <v>102442.30875</v>
      </c>
      <c r="O148" s="9">
        <v>41197</v>
      </c>
      <c r="P148" s="324"/>
      <c r="Q148" s="324">
        <v>42597</v>
      </c>
      <c r="R148" s="324">
        <v>42625</v>
      </c>
      <c r="S148" s="11">
        <v>0.28999999999999998</v>
      </c>
      <c r="T148" s="10"/>
      <c r="U148" s="12"/>
      <c r="V148" s="402"/>
    </row>
    <row r="149" spans="1:22" ht="15.75" thickBot="1" x14ac:dyDescent="0.3">
      <c r="A149" s="2">
        <v>41948</v>
      </c>
      <c r="B149" s="7">
        <v>2012</v>
      </c>
      <c r="C149" s="8" t="s">
        <v>80</v>
      </c>
      <c r="D149" s="8" t="s">
        <v>132</v>
      </c>
      <c r="E149" s="8" t="s">
        <v>32</v>
      </c>
      <c r="F149" s="8" t="s">
        <v>129</v>
      </c>
      <c r="G149" s="8" t="s">
        <v>702</v>
      </c>
      <c r="H149" s="315" t="s">
        <v>703</v>
      </c>
      <c r="I149" s="324">
        <v>40864</v>
      </c>
      <c r="J149" s="324">
        <v>41023</v>
      </c>
      <c r="K149" s="315" t="s">
        <v>704</v>
      </c>
      <c r="L149" s="8" t="s">
        <v>705</v>
      </c>
      <c r="M149" s="10">
        <v>9326.7009999999991</v>
      </c>
      <c r="N149" s="10">
        <v>9525.5110000000004</v>
      </c>
      <c r="O149" s="9">
        <v>41244</v>
      </c>
      <c r="P149" s="324">
        <v>41760</v>
      </c>
      <c r="Q149" s="324">
        <v>41753</v>
      </c>
      <c r="R149" s="324">
        <v>41988</v>
      </c>
      <c r="S149" s="11">
        <v>0.95</v>
      </c>
      <c r="T149" s="10">
        <v>800</v>
      </c>
      <c r="U149" s="12" t="s">
        <v>683</v>
      </c>
      <c r="V149" s="402"/>
    </row>
    <row r="150" spans="1:22" ht="15.75" thickBot="1" x14ac:dyDescent="0.3">
      <c r="A150" s="2">
        <v>41948</v>
      </c>
      <c r="B150" s="7">
        <v>2012</v>
      </c>
      <c r="C150" s="8" t="s">
        <v>80</v>
      </c>
      <c r="D150" s="8" t="s">
        <v>132</v>
      </c>
      <c r="E150" s="8" t="s">
        <v>32</v>
      </c>
      <c r="F150" s="8" t="s">
        <v>129</v>
      </c>
      <c r="G150" s="8" t="s">
        <v>706</v>
      </c>
      <c r="H150" s="315" t="s">
        <v>707</v>
      </c>
      <c r="I150" s="324">
        <v>40864</v>
      </c>
      <c r="J150" s="324">
        <v>41053</v>
      </c>
      <c r="K150" s="315" t="s">
        <v>708</v>
      </c>
      <c r="L150" s="8" t="s">
        <v>709</v>
      </c>
      <c r="M150" s="10">
        <v>1866.78</v>
      </c>
      <c r="N150" s="10">
        <v>1866.78</v>
      </c>
      <c r="O150" s="9">
        <v>41654</v>
      </c>
      <c r="P150" s="324">
        <v>41884</v>
      </c>
      <c r="Q150" s="324">
        <v>41893</v>
      </c>
      <c r="R150" s="324">
        <v>41964</v>
      </c>
      <c r="S150" s="11">
        <v>0.99</v>
      </c>
      <c r="T150" s="10">
        <v>572</v>
      </c>
      <c r="U150" s="12" t="s">
        <v>710</v>
      </c>
      <c r="V150" s="402"/>
    </row>
    <row r="151" spans="1:22" ht="15.75" thickBot="1" x14ac:dyDescent="0.3">
      <c r="A151" s="2">
        <v>41948</v>
      </c>
      <c r="B151" s="7">
        <v>2012</v>
      </c>
      <c r="C151" s="8" t="s">
        <v>80</v>
      </c>
      <c r="D151" s="8" t="s">
        <v>132</v>
      </c>
      <c r="E151" s="8" t="s">
        <v>21</v>
      </c>
      <c r="F151" s="8" t="s">
        <v>129</v>
      </c>
      <c r="G151" s="8" t="s">
        <v>711</v>
      </c>
      <c r="H151" s="315" t="s">
        <v>712</v>
      </c>
      <c r="I151" s="324">
        <v>40912</v>
      </c>
      <c r="J151" s="324">
        <v>41072</v>
      </c>
      <c r="K151" s="315" t="s">
        <v>713</v>
      </c>
      <c r="L151" s="8" t="s">
        <v>714</v>
      </c>
      <c r="M151" s="10">
        <v>21110</v>
      </c>
      <c r="N151" s="10">
        <v>21507.286250000001</v>
      </c>
      <c r="O151" s="9">
        <v>41099</v>
      </c>
      <c r="P151" s="324"/>
      <c r="Q151" s="324">
        <v>41732</v>
      </c>
      <c r="R151" s="324">
        <v>41988</v>
      </c>
      <c r="S151" s="11">
        <v>0.98</v>
      </c>
      <c r="T151" s="10">
        <v>1100</v>
      </c>
      <c r="U151" s="12" t="s">
        <v>683</v>
      </c>
      <c r="V151" s="402"/>
    </row>
    <row r="152" spans="1:22" ht="15.75" thickBot="1" x14ac:dyDescent="0.3">
      <c r="A152" s="2">
        <v>41948</v>
      </c>
      <c r="B152" s="7">
        <v>2012</v>
      </c>
      <c r="C152" s="8" t="s">
        <v>80</v>
      </c>
      <c r="D152" s="8" t="s">
        <v>132</v>
      </c>
      <c r="E152" s="8" t="s">
        <v>20</v>
      </c>
      <c r="F152" s="8" t="s">
        <v>129</v>
      </c>
      <c r="G152" s="8" t="s">
        <v>715</v>
      </c>
      <c r="H152" s="315" t="s">
        <v>716</v>
      </c>
      <c r="I152" s="324">
        <v>40945</v>
      </c>
      <c r="J152" s="324">
        <v>41080</v>
      </c>
      <c r="K152" s="315" t="s">
        <v>717</v>
      </c>
      <c r="L152" s="8" t="s">
        <v>718</v>
      </c>
      <c r="M152" s="10">
        <v>4630</v>
      </c>
      <c r="N152" s="10">
        <v>4712.1310000000003</v>
      </c>
      <c r="O152" s="9">
        <v>41394</v>
      </c>
      <c r="P152" s="324"/>
      <c r="Q152" s="324">
        <v>41620</v>
      </c>
      <c r="R152" s="324">
        <v>42002</v>
      </c>
      <c r="S152" s="11">
        <v>0.86</v>
      </c>
      <c r="T152" s="10"/>
      <c r="U152" s="12"/>
      <c r="V152" s="402"/>
    </row>
    <row r="153" spans="1:22" ht="15.75" thickBot="1" x14ac:dyDescent="0.3">
      <c r="A153" s="2">
        <v>41948</v>
      </c>
      <c r="B153" s="7">
        <v>2012</v>
      </c>
      <c r="C153" s="8" t="s">
        <v>80</v>
      </c>
      <c r="D153" s="8" t="s">
        <v>132</v>
      </c>
      <c r="E153" s="8" t="s">
        <v>57</v>
      </c>
      <c r="F153" s="8" t="s">
        <v>129</v>
      </c>
      <c r="G153" s="8" t="s">
        <v>719</v>
      </c>
      <c r="H153" s="315" t="s">
        <v>720</v>
      </c>
      <c r="I153" s="324">
        <v>40925</v>
      </c>
      <c r="J153" s="324">
        <v>41018</v>
      </c>
      <c r="K153" s="315" t="s">
        <v>721</v>
      </c>
      <c r="L153" s="8" t="s">
        <v>722</v>
      </c>
      <c r="M153" s="10">
        <v>32123.257000000001</v>
      </c>
      <c r="N153" s="10">
        <v>33407.635000000002</v>
      </c>
      <c r="O153" s="9">
        <v>41051</v>
      </c>
      <c r="P153" s="324"/>
      <c r="Q153" s="324">
        <v>41888</v>
      </c>
      <c r="R153" s="324">
        <v>41987</v>
      </c>
      <c r="S153" s="11">
        <v>0.95</v>
      </c>
      <c r="T153" s="10"/>
      <c r="U153" s="12"/>
      <c r="V153" s="402"/>
    </row>
    <row r="154" spans="1:22" x14ac:dyDescent="0.25">
      <c r="A154" s="529">
        <v>41948</v>
      </c>
      <c r="B154" s="532">
        <v>2012</v>
      </c>
      <c r="C154" s="535" t="s">
        <v>80</v>
      </c>
      <c r="D154" s="535" t="s">
        <v>132</v>
      </c>
      <c r="E154" s="535" t="s">
        <v>36</v>
      </c>
      <c r="F154" s="535" t="s">
        <v>129</v>
      </c>
      <c r="G154" s="535" t="s">
        <v>723</v>
      </c>
      <c r="H154" s="517" t="s">
        <v>724</v>
      </c>
      <c r="I154" s="325">
        <v>41351</v>
      </c>
      <c r="J154" s="325">
        <v>41428</v>
      </c>
      <c r="K154" s="367" t="s">
        <v>511</v>
      </c>
      <c r="L154" s="17" t="s">
        <v>512</v>
      </c>
      <c r="M154" s="18">
        <v>91.85</v>
      </c>
      <c r="N154" s="18">
        <v>91.85</v>
      </c>
      <c r="O154" s="16">
        <v>41428</v>
      </c>
      <c r="P154" s="325"/>
      <c r="Q154" s="325">
        <v>41584</v>
      </c>
      <c r="R154" s="520">
        <v>42015</v>
      </c>
      <c r="S154" s="538">
        <v>0.56999999999999995</v>
      </c>
      <c r="T154" s="18"/>
      <c r="U154" s="523"/>
      <c r="V154" s="526"/>
    </row>
    <row r="155" spans="1:22" x14ac:dyDescent="0.25">
      <c r="A155" s="530"/>
      <c r="B155" s="533"/>
      <c r="C155" s="536"/>
      <c r="D155" s="536"/>
      <c r="E155" s="536"/>
      <c r="F155" s="536"/>
      <c r="G155" s="536"/>
      <c r="H155" s="518"/>
      <c r="I155" s="326">
        <v>40893</v>
      </c>
      <c r="J155" s="326">
        <v>41472</v>
      </c>
      <c r="K155" s="368" t="s">
        <v>725</v>
      </c>
      <c r="L155" s="4" t="s">
        <v>726</v>
      </c>
      <c r="M155" s="5">
        <v>50528.593000000001</v>
      </c>
      <c r="N155" s="5">
        <v>52100.097000000002</v>
      </c>
      <c r="O155" s="3">
        <v>41472</v>
      </c>
      <c r="P155" s="326"/>
      <c r="Q155" s="326">
        <v>41969</v>
      </c>
      <c r="R155" s="521"/>
      <c r="S155" s="539"/>
      <c r="T155" s="5"/>
      <c r="U155" s="524"/>
      <c r="V155" s="527"/>
    </row>
    <row r="156" spans="1:22" ht="15.75" thickBot="1" x14ac:dyDescent="0.3">
      <c r="A156" s="531"/>
      <c r="B156" s="534"/>
      <c r="C156" s="537"/>
      <c r="D156" s="537"/>
      <c r="E156" s="537"/>
      <c r="F156" s="537"/>
      <c r="G156" s="537"/>
      <c r="H156" s="519"/>
      <c r="I156" s="323">
        <v>41865</v>
      </c>
      <c r="J156" s="323">
        <v>41922</v>
      </c>
      <c r="K156" s="366" t="s">
        <v>514</v>
      </c>
      <c r="L156" s="15" t="s">
        <v>727</v>
      </c>
      <c r="M156" s="6">
        <v>6732.1629999999996</v>
      </c>
      <c r="N156" s="6">
        <v>7301.64</v>
      </c>
      <c r="O156" s="14">
        <v>41922</v>
      </c>
      <c r="P156" s="323"/>
      <c r="Q156" s="323">
        <v>42372</v>
      </c>
      <c r="R156" s="522"/>
      <c r="S156" s="540"/>
      <c r="T156" s="6"/>
      <c r="U156" s="525"/>
      <c r="V156" s="528"/>
    </row>
    <row r="157" spans="1:22" ht="45.75" thickBot="1" x14ac:dyDescent="0.3">
      <c r="A157" s="2">
        <v>41948</v>
      </c>
      <c r="B157" s="7">
        <v>2012</v>
      </c>
      <c r="C157" s="8" t="s">
        <v>80</v>
      </c>
      <c r="D157" s="8" t="s">
        <v>132</v>
      </c>
      <c r="E157" s="8" t="s">
        <v>22</v>
      </c>
      <c r="F157" s="8" t="s">
        <v>129</v>
      </c>
      <c r="G157" s="8" t="s">
        <v>728</v>
      </c>
      <c r="H157" s="315" t="s">
        <v>729</v>
      </c>
      <c r="I157" s="324">
        <v>40927</v>
      </c>
      <c r="J157" s="324">
        <v>41179</v>
      </c>
      <c r="K157" s="315" t="s">
        <v>730</v>
      </c>
      <c r="L157" s="8" t="s">
        <v>731</v>
      </c>
      <c r="M157" s="10">
        <v>33915.148999999998</v>
      </c>
      <c r="N157" s="10">
        <v>34107.636350000001</v>
      </c>
      <c r="O157" s="9">
        <v>41197</v>
      </c>
      <c r="P157" s="324"/>
      <c r="Q157" s="324">
        <v>41901</v>
      </c>
      <c r="R157" s="324">
        <v>41962</v>
      </c>
      <c r="S157" s="11">
        <v>0.98</v>
      </c>
      <c r="T157" s="10">
        <v>10112</v>
      </c>
      <c r="U157" s="12" t="s">
        <v>732</v>
      </c>
      <c r="V157" s="402"/>
    </row>
    <row r="158" spans="1:22" ht="15.75" thickBot="1" x14ac:dyDescent="0.3">
      <c r="A158" s="2">
        <v>41948</v>
      </c>
      <c r="B158" s="7">
        <v>2012</v>
      </c>
      <c r="C158" s="8" t="s">
        <v>80</v>
      </c>
      <c r="D158" s="8" t="s">
        <v>132</v>
      </c>
      <c r="E158" s="8" t="s">
        <v>23</v>
      </c>
      <c r="F158" s="8" t="s">
        <v>129</v>
      </c>
      <c r="G158" s="8" t="s">
        <v>733</v>
      </c>
      <c r="H158" s="315" t="s">
        <v>734</v>
      </c>
      <c r="I158" s="324">
        <v>40882</v>
      </c>
      <c r="J158" s="324">
        <v>41024</v>
      </c>
      <c r="K158" s="315" t="s">
        <v>735</v>
      </c>
      <c r="L158" s="8" t="s">
        <v>736</v>
      </c>
      <c r="M158" s="10">
        <v>11957.25</v>
      </c>
      <c r="N158" s="10">
        <v>12236.213</v>
      </c>
      <c r="O158" s="9">
        <v>41351</v>
      </c>
      <c r="P158" s="324">
        <v>41705</v>
      </c>
      <c r="Q158" s="324">
        <v>41634</v>
      </c>
      <c r="R158" s="324">
        <v>41953</v>
      </c>
      <c r="S158" s="11">
        <v>0.96</v>
      </c>
      <c r="T158" s="10"/>
      <c r="U158" s="12"/>
      <c r="V158" s="402"/>
    </row>
    <row r="159" spans="1:22" ht="15.75" thickBot="1" x14ac:dyDescent="0.3">
      <c r="A159" s="2">
        <v>41948</v>
      </c>
      <c r="B159" s="7">
        <v>2012</v>
      </c>
      <c r="C159" s="8" t="s">
        <v>80</v>
      </c>
      <c r="D159" s="8" t="s">
        <v>132</v>
      </c>
      <c r="E159" s="8"/>
      <c r="F159" s="8" t="s">
        <v>109</v>
      </c>
      <c r="G159" s="8" t="s">
        <v>737</v>
      </c>
      <c r="H159" s="315" t="s">
        <v>738</v>
      </c>
      <c r="I159" s="324">
        <v>40920</v>
      </c>
      <c r="J159" s="324">
        <v>41031</v>
      </c>
      <c r="K159" s="315" t="s">
        <v>739</v>
      </c>
      <c r="L159" s="8" t="s">
        <v>740</v>
      </c>
      <c r="M159" s="10">
        <v>6740.1350000000002</v>
      </c>
      <c r="N159" s="10">
        <v>6640.5349999999999</v>
      </c>
      <c r="O159" s="9">
        <v>41044</v>
      </c>
      <c r="P159" s="324">
        <v>41672</v>
      </c>
      <c r="Q159" s="324">
        <v>41301</v>
      </c>
      <c r="R159" s="324">
        <v>41973</v>
      </c>
      <c r="S159" s="11">
        <v>0.99</v>
      </c>
      <c r="T159" s="10"/>
      <c r="U159" s="12"/>
      <c r="V159" s="402"/>
    </row>
    <row r="160" spans="1:22" ht="15.75" thickBot="1" x14ac:dyDescent="0.3">
      <c r="A160" s="2">
        <v>41948</v>
      </c>
      <c r="B160" s="7">
        <v>2012</v>
      </c>
      <c r="C160" s="8" t="s">
        <v>80</v>
      </c>
      <c r="D160" s="8" t="s">
        <v>132</v>
      </c>
      <c r="E160" s="8"/>
      <c r="F160" s="8" t="s">
        <v>109</v>
      </c>
      <c r="G160" s="8" t="s">
        <v>741</v>
      </c>
      <c r="H160" s="315" t="s">
        <v>742</v>
      </c>
      <c r="I160" s="324">
        <v>41029</v>
      </c>
      <c r="J160" s="324">
        <v>41162</v>
      </c>
      <c r="K160" s="315" t="s">
        <v>743</v>
      </c>
      <c r="L160" s="8" t="s">
        <v>744</v>
      </c>
      <c r="M160" s="10">
        <v>43421</v>
      </c>
      <c r="N160" s="10">
        <v>43728.4594</v>
      </c>
      <c r="O160" s="9">
        <v>41267</v>
      </c>
      <c r="P160" s="324"/>
      <c r="Q160" s="324">
        <v>41634</v>
      </c>
      <c r="R160" s="324">
        <v>42075</v>
      </c>
      <c r="S160" s="11">
        <v>0.49</v>
      </c>
      <c r="T160" s="10"/>
      <c r="U160" s="12"/>
      <c r="V160" s="402"/>
    </row>
    <row r="161" spans="1:22" ht="15.75" thickBot="1" x14ac:dyDescent="0.3">
      <c r="A161" s="2">
        <v>41948</v>
      </c>
      <c r="B161" s="7">
        <v>2012</v>
      </c>
      <c r="C161" s="8" t="s">
        <v>80</v>
      </c>
      <c r="D161" s="8" t="s">
        <v>132</v>
      </c>
      <c r="E161" s="8"/>
      <c r="F161" s="8" t="s">
        <v>109</v>
      </c>
      <c r="G161" s="8" t="s">
        <v>745</v>
      </c>
      <c r="H161" s="315" t="s">
        <v>746</v>
      </c>
      <c r="I161" s="324">
        <v>41029</v>
      </c>
      <c r="J161" s="324">
        <v>41162</v>
      </c>
      <c r="K161" s="315" t="s">
        <v>743</v>
      </c>
      <c r="L161" s="8" t="s">
        <v>744</v>
      </c>
      <c r="M161" s="10">
        <v>10521.53</v>
      </c>
      <c r="N161" s="10">
        <v>10521.53</v>
      </c>
      <c r="O161" s="9">
        <v>41267</v>
      </c>
      <c r="P161" s="324"/>
      <c r="Q161" s="324">
        <v>41762</v>
      </c>
      <c r="R161" s="324">
        <v>42117</v>
      </c>
      <c r="S161" s="11">
        <v>0.31</v>
      </c>
      <c r="T161" s="10"/>
      <c r="U161" s="12"/>
      <c r="V161" s="402"/>
    </row>
    <row r="162" spans="1:22" ht="15.75" thickBot="1" x14ac:dyDescent="0.3">
      <c r="A162" s="2">
        <v>41948</v>
      </c>
      <c r="B162" s="7">
        <v>2012</v>
      </c>
      <c r="C162" s="8" t="s">
        <v>80</v>
      </c>
      <c r="D162" s="8" t="s">
        <v>132</v>
      </c>
      <c r="E162" s="8"/>
      <c r="F162" s="8" t="s">
        <v>109</v>
      </c>
      <c r="G162" s="8" t="s">
        <v>747</v>
      </c>
      <c r="H162" s="315" t="s">
        <v>748</v>
      </c>
      <c r="I162" s="324">
        <v>41059</v>
      </c>
      <c r="J162" s="324">
        <v>41178</v>
      </c>
      <c r="K162" s="315" t="s">
        <v>749</v>
      </c>
      <c r="L162" s="8" t="s">
        <v>750</v>
      </c>
      <c r="M162" s="10">
        <v>26587.915000000001</v>
      </c>
      <c r="N162" s="10">
        <v>27299.359</v>
      </c>
      <c r="O162" s="9">
        <v>41348</v>
      </c>
      <c r="P162" s="324"/>
      <c r="Q162" s="324">
        <v>41718</v>
      </c>
      <c r="R162" s="324">
        <v>42013</v>
      </c>
      <c r="S162" s="11">
        <v>0.86</v>
      </c>
      <c r="T162" s="10"/>
      <c r="U162" s="12"/>
      <c r="V162" s="402"/>
    </row>
    <row r="163" spans="1:22" ht="30.75" thickBot="1" x14ac:dyDescent="0.3">
      <c r="A163" s="2">
        <v>41948</v>
      </c>
      <c r="B163" s="7">
        <v>2012</v>
      </c>
      <c r="C163" s="8" t="s">
        <v>80</v>
      </c>
      <c r="D163" s="8" t="s">
        <v>132</v>
      </c>
      <c r="E163" s="8"/>
      <c r="F163" s="8" t="s">
        <v>110</v>
      </c>
      <c r="G163" s="8" t="s">
        <v>751</v>
      </c>
      <c r="H163" s="315" t="s">
        <v>752</v>
      </c>
      <c r="I163" s="324">
        <v>40997</v>
      </c>
      <c r="J163" s="324">
        <v>41053</v>
      </c>
      <c r="K163" s="315" t="s">
        <v>753</v>
      </c>
      <c r="L163" s="8" t="s">
        <v>754</v>
      </c>
      <c r="M163" s="10">
        <v>29541.693500000001</v>
      </c>
      <c r="N163" s="10">
        <v>29541.693500000001</v>
      </c>
      <c r="O163" s="9">
        <v>41821</v>
      </c>
      <c r="P163" s="324"/>
      <c r="Q163" s="324">
        <v>41593</v>
      </c>
      <c r="R163" s="324">
        <v>42262</v>
      </c>
      <c r="S163" s="11">
        <v>0.01</v>
      </c>
      <c r="T163" s="10">
        <v>1624</v>
      </c>
      <c r="U163" s="12" t="s">
        <v>755</v>
      </c>
      <c r="V163" s="402"/>
    </row>
    <row r="164" spans="1:22" ht="15.75" thickBot="1" x14ac:dyDescent="0.3">
      <c r="A164" s="2">
        <v>41948</v>
      </c>
      <c r="B164" s="7">
        <v>2012</v>
      </c>
      <c r="C164" s="8" t="s">
        <v>80</v>
      </c>
      <c r="D164" s="8" t="s">
        <v>132</v>
      </c>
      <c r="E164" s="8"/>
      <c r="F164" s="8" t="s">
        <v>112</v>
      </c>
      <c r="G164" s="8" t="s">
        <v>756</v>
      </c>
      <c r="H164" s="315" t="s">
        <v>757</v>
      </c>
      <c r="I164" s="324">
        <v>40882</v>
      </c>
      <c r="J164" s="324">
        <v>41040</v>
      </c>
      <c r="K164" s="315" t="s">
        <v>758</v>
      </c>
      <c r="L164" s="8" t="s">
        <v>759</v>
      </c>
      <c r="M164" s="10">
        <v>27935.945</v>
      </c>
      <c r="N164" s="10">
        <v>27907.483179999999</v>
      </c>
      <c r="O164" s="9">
        <v>41073</v>
      </c>
      <c r="P164" s="324">
        <v>41908</v>
      </c>
      <c r="Q164" s="324">
        <v>41760</v>
      </c>
      <c r="R164" s="324">
        <v>41929</v>
      </c>
      <c r="S164" s="11">
        <v>0.99</v>
      </c>
      <c r="T164" s="10"/>
      <c r="U164" s="12"/>
      <c r="V164" s="402"/>
    </row>
    <row r="165" spans="1:22" ht="15.75" thickBot="1" x14ac:dyDescent="0.3">
      <c r="A165" s="2">
        <v>41948</v>
      </c>
      <c r="B165" s="7">
        <v>2012</v>
      </c>
      <c r="C165" s="8" t="s">
        <v>80</v>
      </c>
      <c r="D165" s="8" t="s">
        <v>132</v>
      </c>
      <c r="E165" s="8"/>
      <c r="F165" s="8" t="s">
        <v>116</v>
      </c>
      <c r="G165" s="8" t="s">
        <v>760</v>
      </c>
      <c r="H165" s="315" t="s">
        <v>761</v>
      </c>
      <c r="I165" s="324">
        <v>41066</v>
      </c>
      <c r="J165" s="324">
        <v>41182</v>
      </c>
      <c r="K165" s="315" t="s">
        <v>762</v>
      </c>
      <c r="L165" s="8" t="s">
        <v>763</v>
      </c>
      <c r="M165" s="10">
        <v>890.23257999999998</v>
      </c>
      <c r="N165" s="10">
        <v>910.21258</v>
      </c>
      <c r="O165" s="9">
        <v>41365</v>
      </c>
      <c r="P165" s="324"/>
      <c r="Q165" s="324">
        <v>41637</v>
      </c>
      <c r="R165" s="324">
        <v>41837</v>
      </c>
      <c r="S165" s="11">
        <v>0.8</v>
      </c>
      <c r="T165" s="10"/>
      <c r="U165" s="12"/>
      <c r="V165" s="402"/>
    </row>
    <row r="166" spans="1:22" ht="30.75" thickBot="1" x14ac:dyDescent="0.3">
      <c r="A166" s="2">
        <v>41948</v>
      </c>
      <c r="B166" s="7">
        <v>2012</v>
      </c>
      <c r="C166" s="8" t="s">
        <v>80</v>
      </c>
      <c r="D166" s="8" t="s">
        <v>77</v>
      </c>
      <c r="E166" s="8"/>
      <c r="F166" s="8" t="s">
        <v>117</v>
      </c>
      <c r="G166" s="8" t="s">
        <v>764</v>
      </c>
      <c r="H166" s="315" t="s">
        <v>765</v>
      </c>
      <c r="I166" s="324">
        <v>41040</v>
      </c>
      <c r="J166" s="324">
        <v>41219</v>
      </c>
      <c r="K166" s="315" t="s">
        <v>766</v>
      </c>
      <c r="L166" s="8" t="s">
        <v>767</v>
      </c>
      <c r="M166" s="10">
        <v>17706.668550000002</v>
      </c>
      <c r="N166" s="10">
        <v>17706.668550000002</v>
      </c>
      <c r="O166" s="9">
        <v>41429</v>
      </c>
      <c r="P166" s="324"/>
      <c r="Q166" s="324">
        <v>42290</v>
      </c>
      <c r="R166" s="324">
        <v>42328</v>
      </c>
      <c r="S166" s="11">
        <v>0.57999999999999996</v>
      </c>
      <c r="T166" s="10"/>
      <c r="U166" s="12"/>
      <c r="V166" s="402"/>
    </row>
    <row r="167" spans="1:22" ht="15.75" thickBot="1" x14ac:dyDescent="0.3">
      <c r="A167" s="2">
        <v>41948</v>
      </c>
      <c r="B167" s="7">
        <v>2012</v>
      </c>
      <c r="C167" s="8" t="s">
        <v>80</v>
      </c>
      <c r="D167" s="8" t="s">
        <v>77</v>
      </c>
      <c r="E167" s="8"/>
      <c r="F167" s="8" t="s">
        <v>117</v>
      </c>
      <c r="G167" s="8" t="s">
        <v>768</v>
      </c>
      <c r="H167" s="315" t="s">
        <v>769</v>
      </c>
      <c r="I167" s="324">
        <v>40913</v>
      </c>
      <c r="J167" s="324">
        <v>41033</v>
      </c>
      <c r="K167" s="315" t="s">
        <v>770</v>
      </c>
      <c r="L167" s="8" t="s">
        <v>771</v>
      </c>
      <c r="M167" s="10">
        <v>19550.170999999998</v>
      </c>
      <c r="N167" s="10">
        <v>20009.133249999999</v>
      </c>
      <c r="O167" s="9">
        <v>41121</v>
      </c>
      <c r="P167" s="324"/>
      <c r="Q167" s="324">
        <v>41933</v>
      </c>
      <c r="R167" s="324">
        <v>41956</v>
      </c>
      <c r="S167" s="11">
        <v>0.96</v>
      </c>
      <c r="T167" s="10"/>
      <c r="U167" s="12"/>
      <c r="V167" s="402"/>
    </row>
    <row r="168" spans="1:22" ht="30.75" thickBot="1" x14ac:dyDescent="0.3">
      <c r="A168" s="2">
        <v>41948</v>
      </c>
      <c r="B168" s="7">
        <v>2012</v>
      </c>
      <c r="C168" s="8" t="s">
        <v>80</v>
      </c>
      <c r="D168" s="8" t="s">
        <v>78</v>
      </c>
      <c r="E168" s="8" t="s">
        <v>45</v>
      </c>
      <c r="F168" s="8" t="s">
        <v>129</v>
      </c>
      <c r="G168" s="8" t="s">
        <v>772</v>
      </c>
      <c r="H168" s="315" t="s">
        <v>773</v>
      </c>
      <c r="I168" s="324">
        <v>41355</v>
      </c>
      <c r="J168" s="324">
        <v>41631</v>
      </c>
      <c r="K168" s="315" t="s">
        <v>774</v>
      </c>
      <c r="L168" s="8" t="s">
        <v>775</v>
      </c>
      <c r="M168" s="10">
        <v>1619.17154</v>
      </c>
      <c r="N168" s="10">
        <v>1619.17154</v>
      </c>
      <c r="O168" s="9">
        <v>41708</v>
      </c>
      <c r="P168" s="324"/>
      <c r="Q168" s="324">
        <v>41915</v>
      </c>
      <c r="R168" s="324">
        <v>41992</v>
      </c>
      <c r="S168" s="11">
        <v>0.46</v>
      </c>
      <c r="T168" s="10"/>
      <c r="U168" s="12"/>
      <c r="V168" s="402"/>
    </row>
    <row r="169" spans="1:22" ht="15.75" thickBot="1" x14ac:dyDescent="0.3">
      <c r="A169" s="2">
        <v>41948</v>
      </c>
      <c r="B169" s="7">
        <v>2012</v>
      </c>
      <c r="C169" s="8" t="s">
        <v>80</v>
      </c>
      <c r="D169" s="8" t="s">
        <v>78</v>
      </c>
      <c r="E169" s="8"/>
      <c r="F169" s="8" t="s">
        <v>122</v>
      </c>
      <c r="G169" s="8" t="s">
        <v>776</v>
      </c>
      <c r="H169" s="315" t="s">
        <v>777</v>
      </c>
      <c r="I169" s="324">
        <v>41386</v>
      </c>
      <c r="J169" s="324">
        <v>41501</v>
      </c>
      <c r="K169" s="315" t="s">
        <v>558</v>
      </c>
      <c r="L169" s="8" t="s">
        <v>559</v>
      </c>
      <c r="M169" s="10">
        <v>1511.518</v>
      </c>
      <c r="N169" s="10">
        <v>1511.518</v>
      </c>
      <c r="O169" s="9">
        <v>41529</v>
      </c>
      <c r="P169" s="324"/>
      <c r="Q169" s="324">
        <v>41951</v>
      </c>
      <c r="R169" s="324">
        <v>42101</v>
      </c>
      <c r="S169" s="11">
        <v>0.23</v>
      </c>
      <c r="T169" s="10"/>
      <c r="U169" s="12"/>
      <c r="V169" s="402"/>
    </row>
    <row r="170" spans="1:22" ht="15.75" thickBot="1" x14ac:dyDescent="0.3">
      <c r="A170" s="2">
        <v>41948</v>
      </c>
      <c r="B170" s="7">
        <v>2012</v>
      </c>
      <c r="C170" s="8" t="s">
        <v>80</v>
      </c>
      <c r="D170" s="8" t="s">
        <v>78</v>
      </c>
      <c r="E170" s="8"/>
      <c r="F170" s="8" t="s">
        <v>122</v>
      </c>
      <c r="G170" s="8" t="s">
        <v>778</v>
      </c>
      <c r="H170" s="315" t="s">
        <v>779</v>
      </c>
      <c r="I170" s="324">
        <v>41327</v>
      </c>
      <c r="J170" s="324">
        <v>41435</v>
      </c>
      <c r="K170" s="315" t="s">
        <v>780</v>
      </c>
      <c r="L170" s="8" t="s">
        <v>781</v>
      </c>
      <c r="M170" s="10">
        <v>1265.194</v>
      </c>
      <c r="N170" s="10">
        <v>1265.194</v>
      </c>
      <c r="O170" s="9">
        <v>41514</v>
      </c>
      <c r="P170" s="324"/>
      <c r="Q170" s="324">
        <v>41870</v>
      </c>
      <c r="R170" s="324">
        <v>42174</v>
      </c>
      <c r="S170" s="11">
        <v>0.21</v>
      </c>
      <c r="T170" s="10"/>
      <c r="U170" s="12"/>
      <c r="V170" s="402"/>
    </row>
    <row r="171" spans="1:22" ht="15.75" thickBot="1" x14ac:dyDescent="0.3">
      <c r="A171" s="2">
        <v>41948</v>
      </c>
      <c r="B171" s="7">
        <v>2012</v>
      </c>
      <c r="C171" s="8" t="s">
        <v>80</v>
      </c>
      <c r="D171" s="8" t="s">
        <v>78</v>
      </c>
      <c r="E171" s="8"/>
      <c r="F171" s="8" t="s">
        <v>122</v>
      </c>
      <c r="G171" s="8" t="s">
        <v>782</v>
      </c>
      <c r="H171" s="315" t="s">
        <v>783</v>
      </c>
      <c r="I171" s="324">
        <v>41327</v>
      </c>
      <c r="J171" s="324">
        <v>41435</v>
      </c>
      <c r="K171" s="315" t="s">
        <v>780</v>
      </c>
      <c r="L171" s="8" t="s">
        <v>781</v>
      </c>
      <c r="M171" s="10">
        <v>1403.7439999999999</v>
      </c>
      <c r="N171" s="10">
        <v>1409.0421399999998</v>
      </c>
      <c r="O171" s="9">
        <v>41514</v>
      </c>
      <c r="P171" s="324"/>
      <c r="Q171" s="324">
        <v>41975</v>
      </c>
      <c r="R171" s="324">
        <v>42209</v>
      </c>
      <c r="S171" s="11">
        <v>0.21</v>
      </c>
      <c r="T171" s="10"/>
      <c r="U171" s="12"/>
      <c r="V171" s="402"/>
    </row>
    <row r="172" spans="1:22" ht="15.75" thickBot="1" x14ac:dyDescent="0.3">
      <c r="A172" s="2">
        <v>41948</v>
      </c>
      <c r="B172" s="7">
        <v>2012</v>
      </c>
      <c r="C172" s="8" t="s">
        <v>80</v>
      </c>
      <c r="D172" s="8" t="s">
        <v>78</v>
      </c>
      <c r="E172" s="8"/>
      <c r="F172" s="8" t="s">
        <v>122</v>
      </c>
      <c r="G172" s="8" t="s">
        <v>784</v>
      </c>
      <c r="H172" s="315" t="s">
        <v>785</v>
      </c>
      <c r="I172" s="324">
        <v>41327</v>
      </c>
      <c r="J172" s="324">
        <v>41478</v>
      </c>
      <c r="K172" s="315" t="s">
        <v>786</v>
      </c>
      <c r="L172" s="8" t="s">
        <v>781</v>
      </c>
      <c r="M172" s="10">
        <v>1214.606</v>
      </c>
      <c r="N172" s="10">
        <v>1214.606</v>
      </c>
      <c r="O172" s="9">
        <v>41514</v>
      </c>
      <c r="P172" s="324"/>
      <c r="Q172" s="324">
        <v>42018</v>
      </c>
      <c r="R172" s="324">
        <v>42054</v>
      </c>
      <c r="S172" s="11">
        <v>0.21</v>
      </c>
      <c r="T172" s="10"/>
      <c r="U172" s="12"/>
      <c r="V172" s="402"/>
    </row>
    <row r="173" spans="1:22" ht="30.75" thickBot="1" x14ac:dyDescent="0.3">
      <c r="A173" s="2">
        <v>41948</v>
      </c>
      <c r="B173" s="7">
        <v>2012</v>
      </c>
      <c r="C173" s="8" t="s">
        <v>64</v>
      </c>
      <c r="D173" s="8" t="s">
        <v>132</v>
      </c>
      <c r="E173" s="8" t="s">
        <v>14</v>
      </c>
      <c r="F173" s="8" t="s">
        <v>129</v>
      </c>
      <c r="G173" s="8" t="s">
        <v>787</v>
      </c>
      <c r="H173" s="315" t="s">
        <v>788</v>
      </c>
      <c r="I173" s="324">
        <v>40984</v>
      </c>
      <c r="J173" s="324">
        <v>41116</v>
      </c>
      <c r="K173" s="315" t="s">
        <v>789</v>
      </c>
      <c r="L173" s="8" t="s">
        <v>790</v>
      </c>
      <c r="M173" s="10">
        <v>16915</v>
      </c>
      <c r="N173" s="10">
        <v>17335.163</v>
      </c>
      <c r="O173" s="9">
        <v>41143</v>
      </c>
      <c r="P173" s="324">
        <v>41813</v>
      </c>
      <c r="Q173" s="324">
        <v>41989</v>
      </c>
      <c r="R173" s="324">
        <v>42026</v>
      </c>
      <c r="S173" s="11">
        <v>0.98</v>
      </c>
      <c r="T173" s="10"/>
      <c r="U173" s="12"/>
      <c r="V173" s="402"/>
    </row>
    <row r="174" spans="1:22" ht="15.75" thickBot="1" x14ac:dyDescent="0.3">
      <c r="A174" s="2">
        <v>41948</v>
      </c>
      <c r="B174" s="7">
        <v>2012</v>
      </c>
      <c r="C174" s="8" t="s">
        <v>64</v>
      </c>
      <c r="D174" s="8" t="s">
        <v>132</v>
      </c>
      <c r="E174" s="8" t="s">
        <v>24</v>
      </c>
      <c r="F174" s="8" t="s">
        <v>129</v>
      </c>
      <c r="G174" s="8" t="s">
        <v>791</v>
      </c>
      <c r="H174" s="315" t="s">
        <v>792</v>
      </c>
      <c r="I174" s="324">
        <v>41278</v>
      </c>
      <c r="J174" s="324">
        <v>41873</v>
      </c>
      <c r="K174" s="315" t="s">
        <v>793</v>
      </c>
      <c r="L174" s="8" t="s">
        <v>794</v>
      </c>
      <c r="M174" s="10">
        <v>2087.1309999999999</v>
      </c>
      <c r="N174" s="10">
        <v>2087.1309999999999</v>
      </c>
      <c r="O174" s="9">
        <v>41904</v>
      </c>
      <c r="P174" s="324"/>
      <c r="Q174" s="324">
        <v>42413</v>
      </c>
      <c r="R174" s="324">
        <v>42794</v>
      </c>
      <c r="S174" s="11">
        <v>0.02</v>
      </c>
      <c r="T174" s="10"/>
      <c r="U174" s="12"/>
      <c r="V174" s="402"/>
    </row>
    <row r="175" spans="1:22" ht="15.75" thickBot="1" x14ac:dyDescent="0.3">
      <c r="A175" s="2">
        <v>41948</v>
      </c>
      <c r="B175" s="7">
        <v>2012</v>
      </c>
      <c r="C175" s="8" t="s">
        <v>64</v>
      </c>
      <c r="D175" s="8" t="s">
        <v>132</v>
      </c>
      <c r="E175" s="8" t="s">
        <v>35</v>
      </c>
      <c r="F175" s="8" t="s">
        <v>129</v>
      </c>
      <c r="G175" s="8" t="s">
        <v>795</v>
      </c>
      <c r="H175" s="315" t="s">
        <v>796</v>
      </c>
      <c r="I175" s="324">
        <v>40947</v>
      </c>
      <c r="J175" s="324">
        <v>41103</v>
      </c>
      <c r="K175" s="315" t="s">
        <v>797</v>
      </c>
      <c r="L175" s="8" t="s">
        <v>798</v>
      </c>
      <c r="M175" s="10">
        <v>8149</v>
      </c>
      <c r="N175" s="10">
        <v>9004.77</v>
      </c>
      <c r="O175" s="9">
        <v>41103</v>
      </c>
      <c r="P175" s="324"/>
      <c r="Q175" s="324">
        <v>41468</v>
      </c>
      <c r="R175" s="324">
        <v>41988</v>
      </c>
      <c r="S175" s="11">
        <v>0.92</v>
      </c>
      <c r="T175" s="10"/>
      <c r="U175" s="12"/>
      <c r="V175" s="402"/>
    </row>
    <row r="176" spans="1:22" ht="15.75" thickBot="1" x14ac:dyDescent="0.3">
      <c r="A176" s="2">
        <v>41948</v>
      </c>
      <c r="B176" s="7">
        <v>2012</v>
      </c>
      <c r="C176" s="8" t="s">
        <v>64</v>
      </c>
      <c r="D176" s="8" t="s">
        <v>78</v>
      </c>
      <c r="E176" s="8" t="s">
        <v>40</v>
      </c>
      <c r="F176" s="8" t="s">
        <v>129</v>
      </c>
      <c r="G176" s="8" t="s">
        <v>799</v>
      </c>
      <c r="H176" s="315" t="s">
        <v>800</v>
      </c>
      <c r="I176" s="324">
        <v>41436</v>
      </c>
      <c r="J176" s="324">
        <v>41542</v>
      </c>
      <c r="K176" s="315" t="s">
        <v>801</v>
      </c>
      <c r="L176" s="8" t="s">
        <v>802</v>
      </c>
      <c r="M176" s="10">
        <v>1322.0609999999999</v>
      </c>
      <c r="N176" s="10">
        <v>1392.1389999999999</v>
      </c>
      <c r="O176" s="9">
        <v>41558</v>
      </c>
      <c r="P176" s="324">
        <v>41873</v>
      </c>
      <c r="Q176" s="324">
        <v>41787</v>
      </c>
      <c r="R176" s="324">
        <v>41944</v>
      </c>
      <c r="S176" s="11">
        <v>0.98</v>
      </c>
      <c r="T176" s="10"/>
      <c r="U176" s="12"/>
      <c r="V176" s="402"/>
    </row>
    <row r="177" spans="1:22" ht="15.75" thickBot="1" x14ac:dyDescent="0.3">
      <c r="A177" s="2">
        <v>41948</v>
      </c>
      <c r="B177" s="7">
        <v>2012</v>
      </c>
      <c r="C177" s="8" t="s">
        <v>65</v>
      </c>
      <c r="D177" s="8" t="s">
        <v>132</v>
      </c>
      <c r="E177" s="8" t="s">
        <v>14</v>
      </c>
      <c r="F177" s="8" t="s">
        <v>129</v>
      </c>
      <c r="G177" s="8" t="s">
        <v>803</v>
      </c>
      <c r="H177" s="315" t="s">
        <v>804</v>
      </c>
      <c r="I177" s="324">
        <v>41117</v>
      </c>
      <c r="J177" s="324">
        <v>41178</v>
      </c>
      <c r="K177" s="315" t="s">
        <v>805</v>
      </c>
      <c r="L177" s="8" t="s">
        <v>806</v>
      </c>
      <c r="M177" s="10">
        <v>4.96</v>
      </c>
      <c r="N177" s="10">
        <v>5.48</v>
      </c>
      <c r="O177" s="9">
        <v>41246</v>
      </c>
      <c r="P177" s="324">
        <v>41806</v>
      </c>
      <c r="Q177" s="324">
        <v>41611</v>
      </c>
      <c r="R177" s="324">
        <v>41803</v>
      </c>
      <c r="S177" s="11">
        <v>0.95</v>
      </c>
      <c r="T177" s="10"/>
      <c r="U177" s="12"/>
      <c r="V177" s="402"/>
    </row>
    <row r="178" spans="1:22" ht="15.75" thickBot="1" x14ac:dyDescent="0.3">
      <c r="A178" s="2">
        <v>41948</v>
      </c>
      <c r="B178" s="7">
        <v>2012</v>
      </c>
      <c r="C178" s="8" t="s">
        <v>65</v>
      </c>
      <c r="D178" s="8" t="s">
        <v>132</v>
      </c>
      <c r="E178" s="8" t="s">
        <v>14</v>
      </c>
      <c r="F178" s="8" t="s">
        <v>129</v>
      </c>
      <c r="G178" s="8" t="s">
        <v>807</v>
      </c>
      <c r="H178" s="315" t="s">
        <v>808</v>
      </c>
      <c r="I178" s="324">
        <v>41126</v>
      </c>
      <c r="J178" s="324">
        <v>41178</v>
      </c>
      <c r="K178" s="315" t="s">
        <v>809</v>
      </c>
      <c r="L178" s="8" t="s">
        <v>810</v>
      </c>
      <c r="M178" s="10">
        <v>25.161000000000001</v>
      </c>
      <c r="N178" s="10">
        <v>27.748999999999999</v>
      </c>
      <c r="O178" s="9">
        <v>41284</v>
      </c>
      <c r="P178" s="324">
        <v>41866</v>
      </c>
      <c r="Q178" s="324">
        <v>41739</v>
      </c>
      <c r="R178" s="324">
        <v>41865</v>
      </c>
      <c r="S178" s="11">
        <v>0.74</v>
      </c>
      <c r="T178" s="10"/>
      <c r="U178" s="12"/>
      <c r="V178" s="402"/>
    </row>
    <row r="179" spans="1:22" ht="15.75" thickBot="1" x14ac:dyDescent="0.3">
      <c r="A179" s="2">
        <v>41948</v>
      </c>
      <c r="B179" s="7">
        <v>2012</v>
      </c>
      <c r="C179" s="8" t="s">
        <v>65</v>
      </c>
      <c r="D179" s="8" t="s">
        <v>132</v>
      </c>
      <c r="E179" s="8" t="s">
        <v>18</v>
      </c>
      <c r="F179" s="8" t="s">
        <v>129</v>
      </c>
      <c r="G179" s="8" t="s">
        <v>811</v>
      </c>
      <c r="H179" s="315" t="s">
        <v>812</v>
      </c>
      <c r="I179" s="324">
        <v>40928</v>
      </c>
      <c r="J179" s="324">
        <v>41072</v>
      </c>
      <c r="K179" s="315" t="s">
        <v>637</v>
      </c>
      <c r="L179" s="8" t="s">
        <v>638</v>
      </c>
      <c r="M179" s="10">
        <v>18.841999999999999</v>
      </c>
      <c r="N179" s="10">
        <v>21.658999999999999</v>
      </c>
      <c r="O179" s="9">
        <v>41077</v>
      </c>
      <c r="P179" s="324">
        <v>41797</v>
      </c>
      <c r="Q179" s="324">
        <v>41797</v>
      </c>
      <c r="R179" s="324">
        <v>41797</v>
      </c>
      <c r="S179" s="11">
        <v>0.81</v>
      </c>
      <c r="T179" s="10"/>
      <c r="U179" s="12"/>
      <c r="V179" s="402"/>
    </row>
    <row r="180" spans="1:22" ht="15.75" thickBot="1" x14ac:dyDescent="0.3">
      <c r="A180" s="2">
        <v>41948</v>
      </c>
      <c r="B180" s="7">
        <v>2012</v>
      </c>
      <c r="C180" s="8" t="s">
        <v>65</v>
      </c>
      <c r="D180" s="8" t="s">
        <v>132</v>
      </c>
      <c r="E180" s="8" t="s">
        <v>18</v>
      </c>
      <c r="F180" s="8" t="s">
        <v>129</v>
      </c>
      <c r="G180" s="8" t="s">
        <v>813</v>
      </c>
      <c r="H180" s="315" t="s">
        <v>814</v>
      </c>
      <c r="I180" s="324">
        <v>40928</v>
      </c>
      <c r="J180" s="324">
        <v>41072</v>
      </c>
      <c r="K180" s="315" t="s">
        <v>815</v>
      </c>
      <c r="L180" s="8" t="s">
        <v>638</v>
      </c>
      <c r="M180" s="10">
        <v>6.4729999999999999</v>
      </c>
      <c r="N180" s="10">
        <v>7.944</v>
      </c>
      <c r="O180" s="9">
        <v>41077</v>
      </c>
      <c r="P180" s="324">
        <v>41797</v>
      </c>
      <c r="Q180" s="324">
        <v>41797</v>
      </c>
      <c r="R180" s="324">
        <v>41797</v>
      </c>
      <c r="S180" s="11">
        <v>0.75</v>
      </c>
      <c r="T180" s="10"/>
      <c r="U180" s="12"/>
      <c r="V180" s="402"/>
    </row>
    <row r="181" spans="1:22" x14ac:dyDescent="0.25">
      <c r="A181" s="529">
        <v>41948</v>
      </c>
      <c r="B181" s="532">
        <v>2012</v>
      </c>
      <c r="C181" s="535" t="s">
        <v>65</v>
      </c>
      <c r="D181" s="535" t="s">
        <v>132</v>
      </c>
      <c r="E181" s="535" t="s">
        <v>18</v>
      </c>
      <c r="F181" s="535" t="s">
        <v>129</v>
      </c>
      <c r="G181" s="535" t="s">
        <v>816</v>
      </c>
      <c r="H181" s="517" t="s">
        <v>817</v>
      </c>
      <c r="I181" s="325">
        <v>40912</v>
      </c>
      <c r="J181" s="325">
        <v>41103</v>
      </c>
      <c r="K181" s="367" t="s">
        <v>818</v>
      </c>
      <c r="L181" s="17" t="s">
        <v>819</v>
      </c>
      <c r="M181" s="18">
        <v>9.6820000000000004</v>
      </c>
      <c r="N181" s="18">
        <v>10.875</v>
      </c>
      <c r="O181" s="16">
        <v>41129</v>
      </c>
      <c r="P181" s="325">
        <v>41596</v>
      </c>
      <c r="Q181" s="325">
        <v>41494</v>
      </c>
      <c r="R181" s="520">
        <v>42092</v>
      </c>
      <c r="S181" s="538">
        <v>0.7</v>
      </c>
      <c r="T181" s="18"/>
      <c r="U181" s="523"/>
      <c r="V181" s="526"/>
    </row>
    <row r="182" spans="1:22" ht="15.75" thickBot="1" x14ac:dyDescent="0.3">
      <c r="A182" s="531"/>
      <c r="B182" s="534"/>
      <c r="C182" s="537"/>
      <c r="D182" s="537"/>
      <c r="E182" s="537"/>
      <c r="F182" s="537"/>
      <c r="G182" s="537"/>
      <c r="H182" s="519"/>
      <c r="I182" s="323">
        <v>41337</v>
      </c>
      <c r="J182" s="323">
        <v>41529</v>
      </c>
      <c r="K182" s="366" t="s">
        <v>820</v>
      </c>
      <c r="L182" s="15" t="s">
        <v>821</v>
      </c>
      <c r="M182" s="6">
        <v>2</v>
      </c>
      <c r="N182" s="6">
        <v>2</v>
      </c>
      <c r="O182" s="14">
        <v>41547</v>
      </c>
      <c r="P182" s="323"/>
      <c r="Q182" s="323">
        <v>42092</v>
      </c>
      <c r="R182" s="522"/>
      <c r="S182" s="540"/>
      <c r="T182" s="6"/>
      <c r="U182" s="525"/>
      <c r="V182" s="528"/>
    </row>
    <row r="183" spans="1:22" ht="15.75" thickBot="1" x14ac:dyDescent="0.3">
      <c r="A183" s="2">
        <v>41948</v>
      </c>
      <c r="B183" s="7">
        <v>2012</v>
      </c>
      <c r="C183" s="8" t="s">
        <v>65</v>
      </c>
      <c r="D183" s="8" t="s">
        <v>132</v>
      </c>
      <c r="E183" s="8" t="s">
        <v>44</v>
      </c>
      <c r="F183" s="8" t="s">
        <v>129</v>
      </c>
      <c r="G183" s="8" t="s">
        <v>822</v>
      </c>
      <c r="H183" s="315" t="s">
        <v>611</v>
      </c>
      <c r="I183" s="324">
        <v>41402</v>
      </c>
      <c r="J183" s="324">
        <v>41515</v>
      </c>
      <c r="K183" s="315" t="s">
        <v>823</v>
      </c>
      <c r="L183" s="8" t="s">
        <v>824</v>
      </c>
      <c r="M183" s="10">
        <v>7.9189999999999996</v>
      </c>
      <c r="N183" s="10">
        <v>8.2260000000000009</v>
      </c>
      <c r="O183" s="9">
        <v>41541</v>
      </c>
      <c r="P183" s="324"/>
      <c r="Q183" s="324">
        <v>41545</v>
      </c>
      <c r="R183" s="324">
        <v>42046</v>
      </c>
      <c r="S183" s="11">
        <v>0.26</v>
      </c>
      <c r="T183" s="10"/>
      <c r="U183" s="12"/>
      <c r="V183" s="402"/>
    </row>
    <row r="184" spans="1:22" ht="15.75" thickBot="1" x14ac:dyDescent="0.3">
      <c r="A184" s="2">
        <v>41948</v>
      </c>
      <c r="B184" s="7">
        <v>2012</v>
      </c>
      <c r="C184" s="8" t="s">
        <v>65</v>
      </c>
      <c r="D184" s="8" t="s">
        <v>132</v>
      </c>
      <c r="E184" s="8" t="s">
        <v>43</v>
      </c>
      <c r="F184" s="8" t="s">
        <v>129</v>
      </c>
      <c r="G184" s="8" t="s">
        <v>825</v>
      </c>
      <c r="H184" s="315" t="s">
        <v>826</v>
      </c>
      <c r="I184" s="324">
        <v>41138</v>
      </c>
      <c r="J184" s="324">
        <v>41178</v>
      </c>
      <c r="K184" s="315" t="s">
        <v>827</v>
      </c>
      <c r="L184" s="8" t="s">
        <v>828</v>
      </c>
      <c r="M184" s="10">
        <v>5.2960000000000003</v>
      </c>
      <c r="N184" s="10">
        <v>7.09</v>
      </c>
      <c r="O184" s="9">
        <v>41248</v>
      </c>
      <c r="P184" s="324">
        <v>41578</v>
      </c>
      <c r="Q184" s="324">
        <v>41579</v>
      </c>
      <c r="R184" s="324">
        <v>41805</v>
      </c>
      <c r="S184" s="11">
        <v>0.99</v>
      </c>
      <c r="T184" s="10"/>
      <c r="U184" s="12"/>
      <c r="V184" s="402"/>
    </row>
    <row r="185" spans="1:22" ht="30.75" thickBot="1" x14ac:dyDescent="0.3">
      <c r="A185" s="2">
        <v>41948</v>
      </c>
      <c r="B185" s="7">
        <v>2012</v>
      </c>
      <c r="C185" s="8" t="s">
        <v>65</v>
      </c>
      <c r="D185" s="8" t="s">
        <v>78</v>
      </c>
      <c r="E185" s="8" t="s">
        <v>12</v>
      </c>
      <c r="F185" s="8" t="s">
        <v>129</v>
      </c>
      <c r="G185" s="8" t="s">
        <v>829</v>
      </c>
      <c r="H185" s="315" t="s">
        <v>830</v>
      </c>
      <c r="I185" s="324">
        <v>41486</v>
      </c>
      <c r="J185" s="324">
        <v>41544</v>
      </c>
      <c r="K185" s="315" t="s">
        <v>831</v>
      </c>
      <c r="L185" s="8" t="s">
        <v>832</v>
      </c>
      <c r="M185" s="10">
        <v>1.0880000000000001</v>
      </c>
      <c r="N185" s="10">
        <v>1.0880000000000001</v>
      </c>
      <c r="O185" s="9">
        <v>41549</v>
      </c>
      <c r="P185" s="324">
        <v>41875</v>
      </c>
      <c r="Q185" s="324">
        <v>41699</v>
      </c>
      <c r="R185" s="324">
        <v>41875</v>
      </c>
      <c r="S185" s="11">
        <v>0.2</v>
      </c>
      <c r="T185" s="10"/>
      <c r="U185" s="12"/>
      <c r="V185" s="402"/>
    </row>
    <row r="186" spans="1:22" ht="15.75" thickBot="1" x14ac:dyDescent="0.3">
      <c r="A186" s="2">
        <v>41948</v>
      </c>
      <c r="B186" s="7">
        <v>2012</v>
      </c>
      <c r="C186" s="8" t="s">
        <v>65</v>
      </c>
      <c r="D186" s="8" t="s">
        <v>78</v>
      </c>
      <c r="E186" s="8" t="s">
        <v>17</v>
      </c>
      <c r="F186" s="8" t="s">
        <v>129</v>
      </c>
      <c r="G186" s="8" t="s">
        <v>833</v>
      </c>
      <c r="H186" s="315" t="s">
        <v>834</v>
      </c>
      <c r="I186" s="324">
        <v>41053</v>
      </c>
      <c r="J186" s="324">
        <v>41138</v>
      </c>
      <c r="K186" s="315" t="s">
        <v>835</v>
      </c>
      <c r="L186" s="8" t="s">
        <v>836</v>
      </c>
      <c r="M186" s="10">
        <v>1.5</v>
      </c>
      <c r="N186" s="10">
        <v>1.5</v>
      </c>
      <c r="O186" s="9">
        <v>41138</v>
      </c>
      <c r="P186" s="324">
        <v>41547</v>
      </c>
      <c r="Q186" s="324">
        <v>41318</v>
      </c>
      <c r="R186" s="324">
        <v>41790</v>
      </c>
      <c r="S186" s="11">
        <v>0.99</v>
      </c>
      <c r="T186" s="10"/>
      <c r="U186" s="12"/>
      <c r="V186" s="402"/>
    </row>
    <row r="187" spans="1:22" ht="15.75" thickBot="1" x14ac:dyDescent="0.3">
      <c r="A187" s="2">
        <v>41948</v>
      </c>
      <c r="B187" s="7">
        <v>2012</v>
      </c>
      <c r="C187" s="8" t="s">
        <v>65</v>
      </c>
      <c r="D187" s="8" t="s">
        <v>78</v>
      </c>
      <c r="E187" s="8" t="s">
        <v>31</v>
      </c>
      <c r="F187" s="8" t="s">
        <v>129</v>
      </c>
      <c r="G187" s="8" t="s">
        <v>837</v>
      </c>
      <c r="H187" s="315" t="s">
        <v>838</v>
      </c>
      <c r="I187" s="324">
        <v>41045</v>
      </c>
      <c r="J187" s="324">
        <v>41164</v>
      </c>
      <c r="K187" s="315" t="s">
        <v>839</v>
      </c>
      <c r="L187" s="8" t="s">
        <v>840</v>
      </c>
      <c r="M187" s="10">
        <v>1.2769999999999999</v>
      </c>
      <c r="N187" s="10">
        <v>1.329</v>
      </c>
      <c r="O187" s="9">
        <v>41171</v>
      </c>
      <c r="P187" s="324">
        <v>41603</v>
      </c>
      <c r="Q187" s="324">
        <v>41351</v>
      </c>
      <c r="R187" s="324">
        <v>41821</v>
      </c>
      <c r="S187" s="11">
        <v>0.99</v>
      </c>
      <c r="T187" s="10"/>
      <c r="U187" s="12"/>
      <c r="V187" s="402"/>
    </row>
    <row r="188" spans="1:22" ht="15.75" thickBot="1" x14ac:dyDescent="0.3">
      <c r="A188" s="2">
        <v>41948</v>
      </c>
      <c r="B188" s="7">
        <v>2012</v>
      </c>
      <c r="C188" s="8" t="s">
        <v>65</v>
      </c>
      <c r="D188" s="8" t="s">
        <v>78</v>
      </c>
      <c r="E188" s="8" t="s">
        <v>44</v>
      </c>
      <c r="F188" s="8" t="s">
        <v>129</v>
      </c>
      <c r="G188" s="8" t="s">
        <v>841</v>
      </c>
      <c r="H188" s="315" t="s">
        <v>842</v>
      </c>
      <c r="I188" s="324">
        <v>41374</v>
      </c>
      <c r="J188" s="324">
        <v>41467</v>
      </c>
      <c r="K188" s="315" t="s">
        <v>843</v>
      </c>
      <c r="L188" s="8" t="s">
        <v>844</v>
      </c>
      <c r="M188" s="10">
        <v>1.19</v>
      </c>
      <c r="N188" s="10">
        <v>1.2410000000000001</v>
      </c>
      <c r="O188" s="9">
        <v>41471</v>
      </c>
      <c r="P188" s="324">
        <v>41782</v>
      </c>
      <c r="Q188" s="324">
        <v>41677</v>
      </c>
      <c r="R188" s="324">
        <v>41789</v>
      </c>
      <c r="S188" s="11">
        <v>0.95</v>
      </c>
      <c r="T188" s="10"/>
      <c r="U188" s="12"/>
      <c r="V188" s="402"/>
    </row>
    <row r="189" spans="1:22" ht="15.75" thickBot="1" x14ac:dyDescent="0.3">
      <c r="A189" s="2">
        <v>41948</v>
      </c>
      <c r="B189" s="7">
        <v>2012</v>
      </c>
      <c r="C189" s="8" t="s">
        <v>65</v>
      </c>
      <c r="D189" s="8" t="s">
        <v>78</v>
      </c>
      <c r="E189" s="8" t="s">
        <v>43</v>
      </c>
      <c r="F189" s="8" t="s">
        <v>129</v>
      </c>
      <c r="G189" s="8" t="s">
        <v>845</v>
      </c>
      <c r="H189" s="315" t="s">
        <v>846</v>
      </c>
      <c r="I189" s="324">
        <v>41438</v>
      </c>
      <c r="J189" s="324">
        <v>41500</v>
      </c>
      <c r="K189" s="315" t="s">
        <v>847</v>
      </c>
      <c r="L189" s="8" t="s">
        <v>848</v>
      </c>
      <c r="M189" s="10">
        <v>1.7130000000000001</v>
      </c>
      <c r="N189" s="10">
        <v>1.8839999999999999</v>
      </c>
      <c r="O189" s="9">
        <v>41513</v>
      </c>
      <c r="P189" s="324">
        <v>41781</v>
      </c>
      <c r="Q189" s="324">
        <v>41710</v>
      </c>
      <c r="R189" s="324">
        <v>41781</v>
      </c>
      <c r="S189" s="11">
        <v>0.84</v>
      </c>
      <c r="T189" s="10"/>
      <c r="U189" s="12"/>
      <c r="V189" s="402"/>
    </row>
    <row r="190" spans="1:22" ht="15.75" thickBot="1" x14ac:dyDescent="0.3">
      <c r="A190" s="2">
        <v>41948</v>
      </c>
      <c r="B190" s="7">
        <v>2012</v>
      </c>
      <c r="C190" s="8" t="s">
        <v>65</v>
      </c>
      <c r="D190" s="8" t="s">
        <v>78</v>
      </c>
      <c r="E190" s="8" t="s">
        <v>58</v>
      </c>
      <c r="F190" s="8" t="s">
        <v>129</v>
      </c>
      <c r="G190" s="8" t="s">
        <v>849</v>
      </c>
      <c r="H190" s="315" t="s">
        <v>850</v>
      </c>
      <c r="I190" s="324">
        <v>41555</v>
      </c>
      <c r="J190" s="324">
        <v>41668</v>
      </c>
      <c r="K190" s="315" t="s">
        <v>851</v>
      </c>
      <c r="L190" s="8" t="s">
        <v>852</v>
      </c>
      <c r="M190" s="10">
        <v>1.6779999999999999</v>
      </c>
      <c r="N190" s="10">
        <v>1.76</v>
      </c>
      <c r="O190" s="9">
        <v>41710</v>
      </c>
      <c r="P190" s="324"/>
      <c r="Q190" s="324">
        <v>41953</v>
      </c>
      <c r="R190" s="324">
        <v>41992</v>
      </c>
      <c r="S190" s="11">
        <v>0.12</v>
      </c>
      <c r="T190" s="10"/>
      <c r="U190" s="12"/>
      <c r="V190" s="402"/>
    </row>
    <row r="191" spans="1:22" ht="15.75" thickBot="1" x14ac:dyDescent="0.3">
      <c r="A191" s="2">
        <v>41948</v>
      </c>
      <c r="B191" s="7">
        <v>2013</v>
      </c>
      <c r="C191" s="8" t="s">
        <v>80</v>
      </c>
      <c r="D191" s="8" t="s">
        <v>132</v>
      </c>
      <c r="E191" s="8" t="s">
        <v>60</v>
      </c>
      <c r="F191" s="8" t="s">
        <v>129</v>
      </c>
      <c r="G191" s="8" t="s">
        <v>853</v>
      </c>
      <c r="H191" s="315" t="s">
        <v>854</v>
      </c>
      <c r="I191" s="324">
        <v>41228</v>
      </c>
      <c r="J191" s="324">
        <v>41450</v>
      </c>
      <c r="K191" s="315" t="s">
        <v>855</v>
      </c>
      <c r="L191" s="8" t="s">
        <v>856</v>
      </c>
      <c r="M191" s="10">
        <v>20869</v>
      </c>
      <c r="N191" s="10">
        <v>20869</v>
      </c>
      <c r="O191" s="9">
        <v>41478</v>
      </c>
      <c r="P191" s="324"/>
      <c r="Q191" s="324">
        <v>42180</v>
      </c>
      <c r="R191" s="324">
        <v>42208</v>
      </c>
      <c r="S191" s="11">
        <v>0.36</v>
      </c>
      <c r="T191" s="10"/>
      <c r="U191" s="12"/>
      <c r="V191" s="402"/>
    </row>
    <row r="192" spans="1:22" ht="15.75" thickBot="1" x14ac:dyDescent="0.3">
      <c r="A192" s="2">
        <v>41948</v>
      </c>
      <c r="B192" s="7">
        <v>2013</v>
      </c>
      <c r="C192" s="8" t="s">
        <v>80</v>
      </c>
      <c r="D192" s="8" t="s">
        <v>132</v>
      </c>
      <c r="E192" s="8" t="s">
        <v>60</v>
      </c>
      <c r="F192" s="8" t="s">
        <v>129</v>
      </c>
      <c r="G192" s="8" t="s">
        <v>857</v>
      </c>
      <c r="H192" s="315" t="s">
        <v>858</v>
      </c>
      <c r="I192" s="324">
        <v>41829</v>
      </c>
      <c r="J192" s="324">
        <v>41906</v>
      </c>
      <c r="K192" s="315" t="s">
        <v>859</v>
      </c>
      <c r="L192" s="8" t="s">
        <v>860</v>
      </c>
      <c r="M192" s="10">
        <v>4218.50299</v>
      </c>
      <c r="N192" s="10">
        <v>4218.50299</v>
      </c>
      <c r="O192" s="9">
        <v>41936</v>
      </c>
      <c r="P192" s="324"/>
      <c r="Q192" s="324">
        <v>42271</v>
      </c>
      <c r="R192" s="324">
        <v>42303</v>
      </c>
      <c r="S192" s="11">
        <v>0.01</v>
      </c>
      <c r="T192" s="10"/>
      <c r="U192" s="12"/>
      <c r="V192" s="402"/>
    </row>
    <row r="193" spans="1:22" ht="15.75" thickBot="1" x14ac:dyDescent="0.3">
      <c r="A193" s="2">
        <v>41948</v>
      </c>
      <c r="B193" s="7">
        <v>2013</v>
      </c>
      <c r="C193" s="8" t="s">
        <v>80</v>
      </c>
      <c r="D193" s="8" t="s">
        <v>132</v>
      </c>
      <c r="E193" s="8" t="s">
        <v>14</v>
      </c>
      <c r="F193" s="8" t="s">
        <v>129</v>
      </c>
      <c r="G193" s="8" t="s">
        <v>861</v>
      </c>
      <c r="H193" s="315" t="s">
        <v>862</v>
      </c>
      <c r="I193" s="324">
        <v>41689</v>
      </c>
      <c r="J193" s="324">
        <v>41800</v>
      </c>
      <c r="K193" s="315" t="s">
        <v>863</v>
      </c>
      <c r="L193" s="8" t="s">
        <v>864</v>
      </c>
      <c r="M193" s="10">
        <v>15947.269</v>
      </c>
      <c r="N193" s="10">
        <v>15947.269</v>
      </c>
      <c r="O193" s="9">
        <v>41829</v>
      </c>
      <c r="P193" s="324"/>
      <c r="Q193" s="324">
        <v>42430</v>
      </c>
      <c r="R193" s="324">
        <v>42459</v>
      </c>
      <c r="S193" s="11">
        <v>0.02</v>
      </c>
      <c r="T193" s="10"/>
      <c r="U193" s="12"/>
      <c r="V193" s="402"/>
    </row>
    <row r="194" spans="1:22" ht="30.75" thickBot="1" x14ac:dyDescent="0.3">
      <c r="A194" s="2">
        <v>41948</v>
      </c>
      <c r="B194" s="7">
        <v>2013</v>
      </c>
      <c r="C194" s="8" t="s">
        <v>80</v>
      </c>
      <c r="D194" s="8" t="s">
        <v>132</v>
      </c>
      <c r="E194" s="8" t="s">
        <v>16</v>
      </c>
      <c r="F194" s="8" t="s">
        <v>129</v>
      </c>
      <c r="G194" s="8" t="s">
        <v>865</v>
      </c>
      <c r="H194" s="315" t="s">
        <v>866</v>
      </c>
      <c r="I194" s="324">
        <v>41283</v>
      </c>
      <c r="J194" s="324">
        <v>41425</v>
      </c>
      <c r="K194" s="315" t="s">
        <v>867</v>
      </c>
      <c r="L194" s="8" t="s">
        <v>868</v>
      </c>
      <c r="M194" s="10">
        <v>13298.609</v>
      </c>
      <c r="N194" s="10">
        <v>13356.965</v>
      </c>
      <c r="O194" s="9">
        <v>41507</v>
      </c>
      <c r="P194" s="324"/>
      <c r="Q194" s="324">
        <v>42145</v>
      </c>
      <c r="R194" s="324">
        <v>42046</v>
      </c>
      <c r="S194" s="11">
        <v>0.74</v>
      </c>
      <c r="T194" s="10"/>
      <c r="U194" s="12"/>
      <c r="V194" s="402"/>
    </row>
    <row r="195" spans="1:22" ht="15.75" thickBot="1" x14ac:dyDescent="0.3">
      <c r="A195" s="2">
        <v>41948</v>
      </c>
      <c r="B195" s="7">
        <v>2013</v>
      </c>
      <c r="C195" s="8" t="s">
        <v>80</v>
      </c>
      <c r="D195" s="8" t="s">
        <v>132</v>
      </c>
      <c r="E195" s="8" t="s">
        <v>17</v>
      </c>
      <c r="F195" s="8" t="s">
        <v>129</v>
      </c>
      <c r="G195" s="8" t="s">
        <v>869</v>
      </c>
      <c r="H195" s="315" t="s">
        <v>870</v>
      </c>
      <c r="I195" s="324">
        <v>41250</v>
      </c>
      <c r="J195" s="324">
        <v>41453</v>
      </c>
      <c r="K195" s="315" t="s">
        <v>871</v>
      </c>
      <c r="L195" s="8" t="s">
        <v>872</v>
      </c>
      <c r="M195" s="10">
        <v>7692.3869999999997</v>
      </c>
      <c r="N195" s="10">
        <v>7805.9650000000001</v>
      </c>
      <c r="O195" s="9">
        <v>41498</v>
      </c>
      <c r="P195" s="324"/>
      <c r="Q195" s="324">
        <v>41963</v>
      </c>
      <c r="R195" s="324">
        <v>42109</v>
      </c>
      <c r="S195" s="11">
        <v>0.92</v>
      </c>
      <c r="T195" s="10"/>
      <c r="U195" s="12"/>
      <c r="V195" s="402"/>
    </row>
    <row r="196" spans="1:22" ht="15.75" thickBot="1" x14ac:dyDescent="0.3">
      <c r="A196" s="2">
        <v>41948</v>
      </c>
      <c r="B196" s="7">
        <v>2013</v>
      </c>
      <c r="C196" s="8" t="s">
        <v>80</v>
      </c>
      <c r="D196" s="8" t="s">
        <v>132</v>
      </c>
      <c r="E196" s="8" t="s">
        <v>17</v>
      </c>
      <c r="F196" s="8" t="s">
        <v>129</v>
      </c>
      <c r="G196" s="8" t="s">
        <v>873</v>
      </c>
      <c r="H196" s="315" t="s">
        <v>874</v>
      </c>
      <c r="I196" s="324">
        <v>41347</v>
      </c>
      <c r="J196" s="324">
        <v>41541</v>
      </c>
      <c r="K196" s="315" t="s">
        <v>875</v>
      </c>
      <c r="L196" s="8" t="s">
        <v>876</v>
      </c>
      <c r="M196" s="10">
        <v>6458</v>
      </c>
      <c r="N196" s="10">
        <v>6458</v>
      </c>
      <c r="O196" s="9">
        <v>41585</v>
      </c>
      <c r="P196" s="324"/>
      <c r="Q196" s="324">
        <v>42081</v>
      </c>
      <c r="R196" s="324">
        <v>42125</v>
      </c>
      <c r="S196" s="11">
        <v>0.17</v>
      </c>
      <c r="T196" s="10"/>
      <c r="U196" s="12"/>
      <c r="V196" s="402"/>
    </row>
    <row r="197" spans="1:22" ht="15.75" thickBot="1" x14ac:dyDescent="0.3">
      <c r="A197" s="2">
        <v>41948</v>
      </c>
      <c r="B197" s="7">
        <v>2013</v>
      </c>
      <c r="C197" s="8" t="s">
        <v>80</v>
      </c>
      <c r="D197" s="8" t="s">
        <v>132</v>
      </c>
      <c r="E197" s="8" t="s">
        <v>32</v>
      </c>
      <c r="F197" s="8" t="s">
        <v>129</v>
      </c>
      <c r="G197" s="8" t="s">
        <v>877</v>
      </c>
      <c r="H197" s="315" t="s">
        <v>878</v>
      </c>
      <c r="I197" s="324">
        <v>41695</v>
      </c>
      <c r="J197" s="324">
        <v>41844</v>
      </c>
      <c r="K197" s="315" t="s">
        <v>879</v>
      </c>
      <c r="L197" s="8" t="s">
        <v>880</v>
      </c>
      <c r="M197" s="10">
        <v>10643.42</v>
      </c>
      <c r="N197" s="10">
        <v>10643.42</v>
      </c>
      <c r="O197" s="9">
        <v>41870</v>
      </c>
      <c r="P197" s="324"/>
      <c r="Q197" s="324">
        <v>42209</v>
      </c>
      <c r="R197" s="324">
        <v>42248</v>
      </c>
      <c r="S197" s="11">
        <v>0.02</v>
      </c>
      <c r="T197" s="10"/>
      <c r="U197" s="12"/>
      <c r="V197" s="402"/>
    </row>
    <row r="198" spans="1:22" ht="15.75" thickBot="1" x14ac:dyDescent="0.3">
      <c r="A198" s="2">
        <v>41948</v>
      </c>
      <c r="B198" s="7">
        <v>2013</v>
      </c>
      <c r="C198" s="8" t="s">
        <v>80</v>
      </c>
      <c r="D198" s="8" t="s">
        <v>132</v>
      </c>
      <c r="E198" s="8" t="s">
        <v>21</v>
      </c>
      <c r="F198" s="8" t="s">
        <v>129</v>
      </c>
      <c r="G198" s="8" t="s">
        <v>881</v>
      </c>
      <c r="H198" s="315" t="s">
        <v>882</v>
      </c>
      <c r="I198" s="324">
        <v>41334</v>
      </c>
      <c r="J198" s="324">
        <v>41442</v>
      </c>
      <c r="K198" s="315" t="s">
        <v>883</v>
      </c>
      <c r="L198" s="8" t="s">
        <v>884</v>
      </c>
      <c r="M198" s="10">
        <v>20620</v>
      </c>
      <c r="N198" s="10">
        <v>20726.768</v>
      </c>
      <c r="O198" s="9">
        <v>41516</v>
      </c>
      <c r="P198" s="324"/>
      <c r="Q198" s="324">
        <v>42072</v>
      </c>
      <c r="R198" s="324">
        <v>42003</v>
      </c>
      <c r="S198" s="11">
        <v>0.92</v>
      </c>
      <c r="T198" s="10"/>
      <c r="U198" s="12"/>
      <c r="V198" s="402"/>
    </row>
    <row r="199" spans="1:22" ht="15.75" thickBot="1" x14ac:dyDescent="0.3">
      <c r="A199" s="2">
        <v>41948</v>
      </c>
      <c r="B199" s="7">
        <v>2013</v>
      </c>
      <c r="C199" s="8" t="s">
        <v>80</v>
      </c>
      <c r="D199" s="8" t="s">
        <v>132</v>
      </c>
      <c r="E199" s="8" t="s">
        <v>57</v>
      </c>
      <c r="F199" s="8" t="s">
        <v>129</v>
      </c>
      <c r="G199" s="8" t="s">
        <v>885</v>
      </c>
      <c r="H199" s="315" t="s">
        <v>886</v>
      </c>
      <c r="I199" s="324">
        <v>41232</v>
      </c>
      <c r="J199" s="324">
        <v>41425</v>
      </c>
      <c r="K199" s="315" t="s">
        <v>887</v>
      </c>
      <c r="L199" s="8" t="s">
        <v>888</v>
      </c>
      <c r="M199" s="10">
        <v>4376.7269999999999</v>
      </c>
      <c r="N199" s="10">
        <v>4260.3509999999997</v>
      </c>
      <c r="O199" s="9">
        <v>41444</v>
      </c>
      <c r="P199" s="324"/>
      <c r="Q199" s="324">
        <v>41965</v>
      </c>
      <c r="R199" s="324">
        <v>41984</v>
      </c>
      <c r="S199" s="11">
        <v>0.48</v>
      </c>
      <c r="T199" s="10"/>
      <c r="U199" s="12"/>
      <c r="V199" s="402"/>
    </row>
    <row r="200" spans="1:22" ht="15.75" thickBot="1" x14ac:dyDescent="0.3">
      <c r="A200" s="2">
        <v>41948</v>
      </c>
      <c r="B200" s="7">
        <v>2013</v>
      </c>
      <c r="C200" s="8" t="s">
        <v>80</v>
      </c>
      <c r="D200" s="8" t="s">
        <v>132</v>
      </c>
      <c r="E200" s="8" t="s">
        <v>36</v>
      </c>
      <c r="F200" s="8" t="s">
        <v>129</v>
      </c>
      <c r="G200" s="8" t="s">
        <v>889</v>
      </c>
      <c r="H200" s="315" t="s">
        <v>890</v>
      </c>
      <c r="I200" s="324">
        <v>41368</v>
      </c>
      <c r="J200" s="324">
        <v>41530</v>
      </c>
      <c r="K200" s="315" t="s">
        <v>891</v>
      </c>
      <c r="L200" s="8" t="s">
        <v>892</v>
      </c>
      <c r="M200" s="10">
        <v>17170.185000000001</v>
      </c>
      <c r="N200" s="10">
        <v>17170.185000000001</v>
      </c>
      <c r="O200" s="9">
        <v>41713</v>
      </c>
      <c r="P200" s="324"/>
      <c r="Q200" s="324">
        <v>42070</v>
      </c>
      <c r="R200" s="324">
        <v>42180</v>
      </c>
      <c r="S200" s="11">
        <v>0.18</v>
      </c>
      <c r="T200" s="10"/>
      <c r="U200" s="12"/>
      <c r="V200" s="402"/>
    </row>
    <row r="201" spans="1:22" ht="15.75" thickBot="1" x14ac:dyDescent="0.3">
      <c r="A201" s="2">
        <v>41948</v>
      </c>
      <c r="B201" s="7">
        <v>2013</v>
      </c>
      <c r="C201" s="8" t="s">
        <v>80</v>
      </c>
      <c r="D201" s="8" t="s">
        <v>132</v>
      </c>
      <c r="E201" s="8" t="s">
        <v>40</v>
      </c>
      <c r="F201" s="8" t="s">
        <v>129</v>
      </c>
      <c r="G201" s="8" t="s">
        <v>893</v>
      </c>
      <c r="H201" s="315" t="s">
        <v>894</v>
      </c>
      <c r="I201" s="324">
        <v>41477</v>
      </c>
      <c r="J201" s="324">
        <v>41628</v>
      </c>
      <c r="K201" s="315" t="s">
        <v>895</v>
      </c>
      <c r="L201" s="8" t="s">
        <v>896</v>
      </c>
      <c r="M201" s="10">
        <v>6781</v>
      </c>
      <c r="N201" s="10">
        <v>6934.4560499999998</v>
      </c>
      <c r="O201" s="9">
        <v>41666</v>
      </c>
      <c r="P201" s="324"/>
      <c r="Q201" s="324">
        <v>42168</v>
      </c>
      <c r="R201" s="324">
        <v>42231</v>
      </c>
      <c r="S201" s="11">
        <v>0.19</v>
      </c>
      <c r="T201" s="10"/>
      <c r="U201" s="12"/>
      <c r="V201" s="402"/>
    </row>
    <row r="202" spans="1:22" ht="15.75" thickBot="1" x14ac:dyDescent="0.3">
      <c r="A202" s="2">
        <v>41948</v>
      </c>
      <c r="B202" s="7">
        <v>2013</v>
      </c>
      <c r="C202" s="8" t="s">
        <v>80</v>
      </c>
      <c r="D202" s="8" t="s">
        <v>132</v>
      </c>
      <c r="E202" s="8" t="s">
        <v>40</v>
      </c>
      <c r="F202" s="8" t="s">
        <v>129</v>
      </c>
      <c r="G202" s="8" t="s">
        <v>897</v>
      </c>
      <c r="H202" s="315" t="s">
        <v>898</v>
      </c>
      <c r="I202" s="324">
        <v>41129</v>
      </c>
      <c r="J202" s="324">
        <v>41625</v>
      </c>
      <c r="K202" s="315" t="s">
        <v>899</v>
      </c>
      <c r="L202" s="8" t="s">
        <v>900</v>
      </c>
      <c r="M202" s="10">
        <v>2028.4580000000001</v>
      </c>
      <c r="N202" s="10">
        <v>2033.5186799999999</v>
      </c>
      <c r="O202" s="9">
        <v>41666</v>
      </c>
      <c r="P202" s="324"/>
      <c r="Q202" s="324">
        <v>42165</v>
      </c>
      <c r="R202" s="324">
        <v>42302</v>
      </c>
      <c r="S202" s="11">
        <v>0.09</v>
      </c>
      <c r="T202" s="10"/>
      <c r="U202" s="12"/>
      <c r="V202" s="402"/>
    </row>
    <row r="203" spans="1:22" ht="15.75" thickBot="1" x14ac:dyDescent="0.3">
      <c r="A203" s="2">
        <v>41948</v>
      </c>
      <c r="B203" s="7">
        <v>2013</v>
      </c>
      <c r="C203" s="8" t="s">
        <v>80</v>
      </c>
      <c r="D203" s="8" t="s">
        <v>132</v>
      </c>
      <c r="E203" s="8" t="s">
        <v>40</v>
      </c>
      <c r="F203" s="8" t="s">
        <v>129</v>
      </c>
      <c r="G203" s="8" t="s">
        <v>901</v>
      </c>
      <c r="H203" s="315" t="s">
        <v>902</v>
      </c>
      <c r="I203" s="324">
        <v>41129</v>
      </c>
      <c r="J203" s="324">
        <v>41625</v>
      </c>
      <c r="K203" s="315" t="s">
        <v>903</v>
      </c>
      <c r="L203" s="8" t="s">
        <v>904</v>
      </c>
      <c r="M203" s="10">
        <v>3878.9259999999999</v>
      </c>
      <c r="N203" s="10">
        <v>3888.2676200000001</v>
      </c>
      <c r="O203" s="9">
        <v>41668</v>
      </c>
      <c r="P203" s="324"/>
      <c r="Q203" s="324">
        <v>42050</v>
      </c>
      <c r="R203" s="324">
        <v>42124</v>
      </c>
      <c r="S203" s="11">
        <v>0.26</v>
      </c>
      <c r="T203" s="10"/>
      <c r="U203" s="12"/>
      <c r="V203" s="402"/>
    </row>
    <row r="204" spans="1:22" ht="15.75" thickBot="1" x14ac:dyDescent="0.3">
      <c r="A204" s="2">
        <v>41948</v>
      </c>
      <c r="B204" s="7">
        <v>2013</v>
      </c>
      <c r="C204" s="8" t="s">
        <v>80</v>
      </c>
      <c r="D204" s="8" t="s">
        <v>132</v>
      </c>
      <c r="E204" s="8"/>
      <c r="F204" s="8" t="s">
        <v>112</v>
      </c>
      <c r="G204" s="8" t="s">
        <v>905</v>
      </c>
      <c r="H204" s="315" t="s">
        <v>906</v>
      </c>
      <c r="I204" s="324">
        <v>41257</v>
      </c>
      <c r="J204" s="324">
        <v>41425</v>
      </c>
      <c r="K204" s="315" t="s">
        <v>907</v>
      </c>
      <c r="L204" s="8" t="s">
        <v>908</v>
      </c>
      <c r="M204" s="10">
        <v>23031.649000000001</v>
      </c>
      <c r="N204" s="10">
        <v>23031.649000000001</v>
      </c>
      <c r="O204" s="9">
        <v>41501</v>
      </c>
      <c r="P204" s="324"/>
      <c r="Q204" s="324">
        <v>42145</v>
      </c>
      <c r="R204" s="324">
        <v>42214</v>
      </c>
      <c r="S204" s="11">
        <v>0.43</v>
      </c>
      <c r="T204" s="10"/>
      <c r="U204" s="12"/>
      <c r="V204" s="402"/>
    </row>
    <row r="205" spans="1:22" ht="15.75" thickBot="1" x14ac:dyDescent="0.3">
      <c r="A205" s="2">
        <v>41948</v>
      </c>
      <c r="B205" s="7">
        <v>2013</v>
      </c>
      <c r="C205" s="8" t="s">
        <v>80</v>
      </c>
      <c r="D205" s="8" t="s">
        <v>77</v>
      </c>
      <c r="E205" s="8"/>
      <c r="F205" s="8" t="s">
        <v>117</v>
      </c>
      <c r="G205" s="8" t="s">
        <v>909</v>
      </c>
      <c r="H205" s="315" t="s">
        <v>910</v>
      </c>
      <c r="I205" s="324">
        <v>41291</v>
      </c>
      <c r="J205" s="324">
        <v>41473</v>
      </c>
      <c r="K205" s="315" t="s">
        <v>911</v>
      </c>
      <c r="L205" s="8" t="s">
        <v>912</v>
      </c>
      <c r="M205" s="10">
        <v>14698.07272</v>
      </c>
      <c r="N205" s="10">
        <v>14787.51067</v>
      </c>
      <c r="O205" s="9">
        <v>41515</v>
      </c>
      <c r="P205" s="324"/>
      <c r="Q205" s="324">
        <v>42293</v>
      </c>
      <c r="R205" s="324">
        <v>42373</v>
      </c>
      <c r="S205" s="11">
        <v>0.19</v>
      </c>
      <c r="T205" s="10"/>
      <c r="U205" s="12"/>
      <c r="V205" s="402"/>
    </row>
    <row r="206" spans="1:22" ht="15.75" thickBot="1" x14ac:dyDescent="0.3">
      <c r="A206" s="2">
        <v>41948</v>
      </c>
      <c r="B206" s="7">
        <v>2013</v>
      </c>
      <c r="C206" s="8" t="s">
        <v>80</v>
      </c>
      <c r="D206" s="8" t="s">
        <v>77</v>
      </c>
      <c r="E206" s="8"/>
      <c r="F206" s="8" t="s">
        <v>117</v>
      </c>
      <c r="G206" s="8" t="s">
        <v>913</v>
      </c>
      <c r="H206" s="315" t="s">
        <v>914</v>
      </c>
      <c r="I206" s="324">
        <v>41410</v>
      </c>
      <c r="J206" s="324">
        <v>41547</v>
      </c>
      <c r="K206" s="315" t="s">
        <v>915</v>
      </c>
      <c r="L206" s="8" t="s">
        <v>916</v>
      </c>
      <c r="M206" s="10">
        <v>13989.415640000001</v>
      </c>
      <c r="N206" s="10">
        <v>13746.02432</v>
      </c>
      <c r="O206" s="9">
        <v>41576</v>
      </c>
      <c r="P206" s="324"/>
      <c r="Q206" s="324">
        <v>42147</v>
      </c>
      <c r="R206" s="324">
        <v>42146</v>
      </c>
      <c r="S206" s="11">
        <v>0.63</v>
      </c>
      <c r="T206" s="10"/>
      <c r="U206" s="12"/>
      <c r="V206" s="402"/>
    </row>
    <row r="207" spans="1:22" ht="15.75" thickBot="1" x14ac:dyDescent="0.3">
      <c r="A207" s="2">
        <v>41948</v>
      </c>
      <c r="B207" s="7">
        <v>2013</v>
      </c>
      <c r="C207" s="8" t="s">
        <v>80</v>
      </c>
      <c r="D207" s="8" t="s">
        <v>77</v>
      </c>
      <c r="E207" s="8"/>
      <c r="F207" s="8" t="s">
        <v>117</v>
      </c>
      <c r="G207" s="8" t="s">
        <v>917</v>
      </c>
      <c r="H207" s="315" t="s">
        <v>918</v>
      </c>
      <c r="I207" s="324">
        <v>41388</v>
      </c>
      <c r="J207" s="324">
        <v>41545</v>
      </c>
      <c r="K207" s="315" t="s">
        <v>919</v>
      </c>
      <c r="L207" s="8" t="s">
        <v>920</v>
      </c>
      <c r="M207" s="10">
        <v>15336.739</v>
      </c>
      <c r="N207" s="10">
        <v>14803.52378</v>
      </c>
      <c r="O207" s="9">
        <v>41570</v>
      </c>
      <c r="P207" s="324"/>
      <c r="Q207" s="324">
        <v>42245</v>
      </c>
      <c r="R207" s="324">
        <v>42247</v>
      </c>
      <c r="S207" s="11">
        <v>0.34</v>
      </c>
      <c r="T207" s="10"/>
      <c r="U207" s="12"/>
      <c r="V207" s="402"/>
    </row>
    <row r="208" spans="1:22" ht="15.75" thickBot="1" x14ac:dyDescent="0.3">
      <c r="A208" s="2">
        <v>41948</v>
      </c>
      <c r="B208" s="7">
        <v>2013</v>
      </c>
      <c r="C208" s="8" t="s">
        <v>80</v>
      </c>
      <c r="D208" s="8" t="s">
        <v>78</v>
      </c>
      <c r="E208" s="8" t="s">
        <v>13</v>
      </c>
      <c r="F208" s="8" t="s">
        <v>129</v>
      </c>
      <c r="G208" s="8" t="s">
        <v>921</v>
      </c>
      <c r="H208" s="315" t="s">
        <v>922</v>
      </c>
      <c r="I208" s="324">
        <v>41591</v>
      </c>
      <c r="J208" s="324">
        <v>41828</v>
      </c>
      <c r="K208" s="315" t="s">
        <v>923</v>
      </c>
      <c r="L208" s="8" t="s">
        <v>924</v>
      </c>
      <c r="M208" s="10">
        <v>1795</v>
      </c>
      <c r="N208" s="10">
        <v>1795</v>
      </c>
      <c r="O208" s="9">
        <v>41863</v>
      </c>
      <c r="P208" s="324"/>
      <c r="Q208" s="324">
        <v>42128</v>
      </c>
      <c r="R208" s="324">
        <v>42220</v>
      </c>
      <c r="S208" s="11">
        <v>0.1</v>
      </c>
      <c r="T208" s="10"/>
      <c r="U208" s="12"/>
      <c r="V208" s="402"/>
    </row>
    <row r="209" spans="1:22" ht="15.75" thickBot="1" x14ac:dyDescent="0.3">
      <c r="A209" s="2">
        <v>41948</v>
      </c>
      <c r="B209" s="7">
        <v>2013</v>
      </c>
      <c r="C209" s="8" t="s">
        <v>80</v>
      </c>
      <c r="D209" s="8" t="s">
        <v>78</v>
      </c>
      <c r="E209" s="8" t="s">
        <v>60</v>
      </c>
      <c r="F209" s="8" t="s">
        <v>129</v>
      </c>
      <c r="G209" s="8" t="s">
        <v>925</v>
      </c>
      <c r="H209" s="315" t="s">
        <v>926</v>
      </c>
      <c r="I209" s="324">
        <v>41597</v>
      </c>
      <c r="J209" s="324">
        <v>41691</v>
      </c>
      <c r="K209" s="315" t="s">
        <v>927</v>
      </c>
      <c r="L209" s="8" t="s">
        <v>928</v>
      </c>
      <c r="M209" s="10">
        <v>727</v>
      </c>
      <c r="N209" s="10">
        <v>727</v>
      </c>
      <c r="O209" s="9">
        <v>41810</v>
      </c>
      <c r="P209" s="324"/>
      <c r="Q209" s="324">
        <v>42056</v>
      </c>
      <c r="R209" s="324">
        <v>42055</v>
      </c>
      <c r="S209" s="11">
        <v>0.01</v>
      </c>
      <c r="T209" s="10"/>
      <c r="U209" s="12"/>
      <c r="V209" s="402"/>
    </row>
    <row r="210" spans="1:22" ht="15.75" thickBot="1" x14ac:dyDescent="0.3">
      <c r="A210" s="2">
        <v>41948</v>
      </c>
      <c r="B210" s="7">
        <v>2013</v>
      </c>
      <c r="C210" s="8" t="s">
        <v>80</v>
      </c>
      <c r="D210" s="8" t="s">
        <v>78</v>
      </c>
      <c r="E210" s="8" t="s">
        <v>45</v>
      </c>
      <c r="F210" s="8" t="s">
        <v>129</v>
      </c>
      <c r="G210" s="8" t="s">
        <v>929</v>
      </c>
      <c r="H210" s="315" t="s">
        <v>930</v>
      </c>
      <c r="I210" s="324">
        <v>41339</v>
      </c>
      <c r="J210" s="324">
        <v>41417</v>
      </c>
      <c r="K210" s="315" t="s">
        <v>931</v>
      </c>
      <c r="L210" s="8" t="s">
        <v>932</v>
      </c>
      <c r="M210" s="10">
        <v>1525.212</v>
      </c>
      <c r="N210" s="10">
        <v>1525.212</v>
      </c>
      <c r="O210" s="9">
        <v>41432</v>
      </c>
      <c r="P210" s="324"/>
      <c r="Q210" s="324">
        <v>42204</v>
      </c>
      <c r="R210" s="324">
        <v>42219</v>
      </c>
      <c r="S210" s="11">
        <v>0.66</v>
      </c>
      <c r="T210" s="10"/>
      <c r="U210" s="12"/>
      <c r="V210" s="402"/>
    </row>
    <row r="211" spans="1:22" ht="15.75" thickBot="1" x14ac:dyDescent="0.3">
      <c r="A211" s="2">
        <v>41948</v>
      </c>
      <c r="B211" s="7">
        <v>2013</v>
      </c>
      <c r="C211" s="8" t="s">
        <v>64</v>
      </c>
      <c r="D211" s="8" t="s">
        <v>132</v>
      </c>
      <c r="E211" s="8" t="s">
        <v>24</v>
      </c>
      <c r="F211" s="8" t="s">
        <v>129</v>
      </c>
      <c r="G211" s="8" t="s">
        <v>933</v>
      </c>
      <c r="H211" s="315" t="s">
        <v>934</v>
      </c>
      <c r="I211" s="324">
        <v>41624</v>
      </c>
      <c r="J211" s="324">
        <v>41725</v>
      </c>
      <c r="K211" s="315" t="s">
        <v>935</v>
      </c>
      <c r="L211" s="8" t="s">
        <v>936</v>
      </c>
      <c r="M211" s="10">
        <v>5242.9859999999999</v>
      </c>
      <c r="N211" s="10">
        <v>5242.9859999999999</v>
      </c>
      <c r="O211" s="9">
        <v>41856</v>
      </c>
      <c r="P211" s="324"/>
      <c r="Q211" s="324">
        <v>42265</v>
      </c>
      <c r="R211" s="324">
        <v>42384</v>
      </c>
      <c r="S211" s="11">
        <v>0.02</v>
      </c>
      <c r="T211" s="10"/>
      <c r="U211" s="12"/>
      <c r="V211" s="402"/>
    </row>
    <row r="212" spans="1:22" ht="15.75" thickBot="1" x14ac:dyDescent="0.3">
      <c r="A212" s="2">
        <v>41948</v>
      </c>
      <c r="B212" s="7">
        <v>2013</v>
      </c>
      <c r="C212" s="8" t="s">
        <v>64</v>
      </c>
      <c r="D212" s="8" t="s">
        <v>78</v>
      </c>
      <c r="E212" s="8" t="s">
        <v>16</v>
      </c>
      <c r="F212" s="8" t="s">
        <v>129</v>
      </c>
      <c r="G212" s="8" t="s">
        <v>937</v>
      </c>
      <c r="H212" s="315" t="s">
        <v>938</v>
      </c>
      <c r="I212" s="324">
        <v>41432</v>
      </c>
      <c r="J212" s="324">
        <v>41540</v>
      </c>
      <c r="K212" s="315" t="s">
        <v>939</v>
      </c>
      <c r="L212" s="8" t="s">
        <v>940</v>
      </c>
      <c r="M212" s="10">
        <v>1552.029</v>
      </c>
      <c r="N212" s="10">
        <v>1591.60193</v>
      </c>
      <c r="O212" s="9">
        <v>41624</v>
      </c>
      <c r="P212" s="324"/>
      <c r="Q212" s="324">
        <v>41827</v>
      </c>
      <c r="R212" s="324">
        <v>42027</v>
      </c>
      <c r="S212" s="11">
        <v>0.65</v>
      </c>
      <c r="T212" s="10"/>
      <c r="U212" s="12"/>
      <c r="V212" s="402"/>
    </row>
    <row r="213" spans="1:22" x14ac:dyDescent="0.25">
      <c r="A213" s="529">
        <v>41948</v>
      </c>
      <c r="B213" s="532">
        <v>2013</v>
      </c>
      <c r="C213" s="535" t="s">
        <v>65</v>
      </c>
      <c r="D213" s="535" t="s">
        <v>132</v>
      </c>
      <c r="E213" s="535" t="s">
        <v>14</v>
      </c>
      <c r="F213" s="535" t="s">
        <v>129</v>
      </c>
      <c r="G213" s="535" t="s">
        <v>941</v>
      </c>
      <c r="H213" s="517" t="s">
        <v>942</v>
      </c>
      <c r="I213" s="325">
        <v>41509</v>
      </c>
      <c r="J213" s="325">
        <v>41544</v>
      </c>
      <c r="K213" s="367" t="s">
        <v>943</v>
      </c>
      <c r="L213" s="17" t="s">
        <v>944</v>
      </c>
      <c r="M213" s="18">
        <v>3.7469999999999999</v>
      </c>
      <c r="N213" s="18">
        <v>4.0549999999999997</v>
      </c>
      <c r="O213" s="16">
        <v>41579</v>
      </c>
      <c r="P213" s="325"/>
      <c r="Q213" s="325">
        <v>42029</v>
      </c>
      <c r="R213" s="520">
        <v>42178</v>
      </c>
      <c r="S213" s="538">
        <v>0</v>
      </c>
      <c r="T213" s="18"/>
      <c r="U213" s="523"/>
      <c r="V213" s="526"/>
    </row>
    <row r="214" spans="1:22" ht="15.75" thickBot="1" x14ac:dyDescent="0.3">
      <c r="A214" s="531"/>
      <c r="B214" s="534"/>
      <c r="C214" s="537"/>
      <c r="D214" s="537"/>
      <c r="E214" s="537"/>
      <c r="F214" s="537"/>
      <c r="G214" s="537"/>
      <c r="H214" s="519"/>
      <c r="I214" s="323">
        <v>41509</v>
      </c>
      <c r="J214" s="323">
        <v>41547</v>
      </c>
      <c r="K214" s="366" t="s">
        <v>945</v>
      </c>
      <c r="L214" s="15" t="s">
        <v>946</v>
      </c>
      <c r="M214" s="6">
        <v>2.4020000000000001</v>
      </c>
      <c r="N214" s="6">
        <v>2.5750000000000002</v>
      </c>
      <c r="O214" s="14">
        <v>41579</v>
      </c>
      <c r="P214" s="323"/>
      <c r="Q214" s="323">
        <v>42029</v>
      </c>
      <c r="R214" s="522"/>
      <c r="S214" s="540"/>
      <c r="T214" s="6"/>
      <c r="U214" s="525"/>
      <c r="V214" s="528"/>
    </row>
    <row r="215" spans="1:22" ht="15.75" thickBot="1" x14ac:dyDescent="0.3">
      <c r="A215" s="2">
        <v>41948</v>
      </c>
      <c r="B215" s="7">
        <v>2013</v>
      </c>
      <c r="C215" s="8" t="s">
        <v>65</v>
      </c>
      <c r="D215" s="8" t="s">
        <v>132</v>
      </c>
      <c r="E215" s="8" t="s">
        <v>21</v>
      </c>
      <c r="F215" s="8" t="s">
        <v>129</v>
      </c>
      <c r="G215" s="8" t="s">
        <v>947</v>
      </c>
      <c r="H215" s="315" t="s">
        <v>948</v>
      </c>
      <c r="I215" s="324">
        <v>41416</v>
      </c>
      <c r="J215" s="324">
        <v>41557</v>
      </c>
      <c r="K215" s="315" t="s">
        <v>949</v>
      </c>
      <c r="L215" s="8" t="s">
        <v>950</v>
      </c>
      <c r="M215" s="10">
        <v>4.569</v>
      </c>
      <c r="N215" s="10">
        <v>5.0259999999999998</v>
      </c>
      <c r="O215" s="9">
        <v>41666</v>
      </c>
      <c r="P215" s="324"/>
      <c r="Q215" s="324">
        <v>42031</v>
      </c>
      <c r="R215" s="324">
        <v>42058</v>
      </c>
      <c r="S215" s="11">
        <v>0.13</v>
      </c>
      <c r="T215" s="10"/>
      <c r="U215" s="12"/>
      <c r="V215" s="402"/>
    </row>
    <row r="216" spans="1:22" ht="15.75" thickBot="1" x14ac:dyDescent="0.3">
      <c r="A216" s="2">
        <v>41948</v>
      </c>
      <c r="B216" s="7">
        <v>2013</v>
      </c>
      <c r="C216" s="8" t="s">
        <v>65</v>
      </c>
      <c r="D216" s="8" t="s">
        <v>132</v>
      </c>
      <c r="E216" s="8" t="s">
        <v>63</v>
      </c>
      <c r="F216" s="8" t="s">
        <v>129</v>
      </c>
      <c r="G216" s="8" t="s">
        <v>951</v>
      </c>
      <c r="H216" s="315" t="s">
        <v>952</v>
      </c>
      <c r="I216" s="324">
        <v>41514</v>
      </c>
      <c r="J216" s="324">
        <v>41544</v>
      </c>
      <c r="K216" s="315" t="s">
        <v>953</v>
      </c>
      <c r="L216" s="8" t="s">
        <v>954</v>
      </c>
      <c r="M216" s="10">
        <v>5.0620000000000003</v>
      </c>
      <c r="N216" s="10">
        <v>5.2939999999999996</v>
      </c>
      <c r="O216" s="9">
        <v>41544</v>
      </c>
      <c r="P216" s="324"/>
      <c r="Q216" s="324">
        <v>42084</v>
      </c>
      <c r="R216" s="324">
        <v>42084</v>
      </c>
      <c r="S216" s="11">
        <v>0.05</v>
      </c>
      <c r="T216" s="10"/>
      <c r="U216" s="12"/>
      <c r="V216" s="402"/>
    </row>
    <row r="217" spans="1:22" ht="15.75" thickBot="1" x14ac:dyDescent="0.3">
      <c r="A217" s="2">
        <v>41948</v>
      </c>
      <c r="B217" s="7">
        <v>2013</v>
      </c>
      <c r="C217" s="8" t="s">
        <v>65</v>
      </c>
      <c r="D217" s="8" t="s">
        <v>78</v>
      </c>
      <c r="E217" s="8" t="s">
        <v>20</v>
      </c>
      <c r="F217" s="8" t="s">
        <v>129</v>
      </c>
      <c r="G217" s="8" t="s">
        <v>955</v>
      </c>
      <c r="H217" s="315" t="s">
        <v>956</v>
      </c>
      <c r="I217" s="324">
        <v>41631</v>
      </c>
      <c r="J217" s="324">
        <v>41736</v>
      </c>
      <c r="K217" s="315" t="s">
        <v>957</v>
      </c>
      <c r="L217" s="8" t="s">
        <v>958</v>
      </c>
      <c r="M217" s="10">
        <v>1.22</v>
      </c>
      <c r="N217" s="10">
        <v>1.258</v>
      </c>
      <c r="O217" s="9">
        <v>41791</v>
      </c>
      <c r="P217" s="324"/>
      <c r="Q217" s="324">
        <v>42066</v>
      </c>
      <c r="R217" s="324">
        <v>42091</v>
      </c>
      <c r="S217" s="11">
        <v>0.01</v>
      </c>
      <c r="T217" s="10"/>
      <c r="U217" s="12"/>
      <c r="V217" s="402"/>
    </row>
    <row r="218" spans="1:22" ht="15.75" thickBot="1" x14ac:dyDescent="0.3">
      <c r="A218" s="2">
        <v>41948</v>
      </c>
      <c r="B218" s="7">
        <v>2014</v>
      </c>
      <c r="C218" s="8" t="s">
        <v>80</v>
      </c>
      <c r="D218" s="8" t="s">
        <v>132</v>
      </c>
      <c r="E218" s="8" t="s">
        <v>13</v>
      </c>
      <c r="F218" s="8" t="s">
        <v>129</v>
      </c>
      <c r="G218" s="8" t="s">
        <v>959</v>
      </c>
      <c r="H218" s="315" t="s">
        <v>960</v>
      </c>
      <c r="I218" s="324">
        <v>41593</v>
      </c>
      <c r="J218" s="324">
        <v>41726</v>
      </c>
      <c r="K218" s="315" t="s">
        <v>961</v>
      </c>
      <c r="L218" s="8" t="s">
        <v>962</v>
      </c>
      <c r="M218" s="10">
        <v>4699.9070000000002</v>
      </c>
      <c r="N218" s="10">
        <v>4699.9070000000002</v>
      </c>
      <c r="O218" s="9">
        <v>41752</v>
      </c>
      <c r="P218" s="324"/>
      <c r="Q218" s="324">
        <v>42166</v>
      </c>
      <c r="R218" s="324">
        <v>42192</v>
      </c>
      <c r="S218" s="11">
        <v>7.0000000000000007E-2</v>
      </c>
      <c r="T218" s="10"/>
      <c r="U218" s="12"/>
      <c r="V218" s="402"/>
    </row>
    <row r="219" spans="1:22" ht="30.75" thickBot="1" x14ac:dyDescent="0.3">
      <c r="A219" s="2">
        <v>41948</v>
      </c>
      <c r="B219" s="7">
        <v>2014</v>
      </c>
      <c r="C219" s="8" t="s">
        <v>80</v>
      </c>
      <c r="D219" s="8" t="s">
        <v>132</v>
      </c>
      <c r="E219" s="8" t="s">
        <v>13</v>
      </c>
      <c r="F219" s="8" t="s">
        <v>129</v>
      </c>
      <c r="G219" s="8" t="s">
        <v>963</v>
      </c>
      <c r="H219" s="315" t="s">
        <v>964</v>
      </c>
      <c r="I219" s="324">
        <v>41600</v>
      </c>
      <c r="J219" s="324">
        <v>41780</v>
      </c>
      <c r="K219" s="315" t="s">
        <v>965</v>
      </c>
      <c r="L219" s="8" t="s">
        <v>966</v>
      </c>
      <c r="M219" s="10">
        <v>15513.636</v>
      </c>
      <c r="N219" s="10">
        <v>15513.636</v>
      </c>
      <c r="O219" s="9">
        <v>41814</v>
      </c>
      <c r="P219" s="324"/>
      <c r="Q219" s="324">
        <v>42380</v>
      </c>
      <c r="R219" s="324">
        <v>42414</v>
      </c>
      <c r="S219" s="11">
        <v>0.02</v>
      </c>
      <c r="T219" s="10"/>
      <c r="U219" s="12"/>
      <c r="V219" s="402"/>
    </row>
    <row r="220" spans="1:22" ht="30.75" thickBot="1" x14ac:dyDescent="0.3">
      <c r="A220" s="2">
        <v>41948</v>
      </c>
      <c r="B220" s="7">
        <v>2014</v>
      </c>
      <c r="C220" s="8" t="s">
        <v>80</v>
      </c>
      <c r="D220" s="8" t="s">
        <v>132</v>
      </c>
      <c r="E220" s="8" t="s">
        <v>14</v>
      </c>
      <c r="F220" s="8" t="s">
        <v>129</v>
      </c>
      <c r="G220" s="8" t="s">
        <v>967</v>
      </c>
      <c r="H220" s="315" t="s">
        <v>968</v>
      </c>
      <c r="I220" s="324">
        <v>41751</v>
      </c>
      <c r="J220" s="324">
        <v>41858</v>
      </c>
      <c r="K220" s="315" t="s">
        <v>969</v>
      </c>
      <c r="L220" s="8" t="s">
        <v>970</v>
      </c>
      <c r="M220" s="10">
        <v>53699.642999999996</v>
      </c>
      <c r="N220" s="10">
        <v>53699.642999999996</v>
      </c>
      <c r="O220" s="9">
        <v>41878</v>
      </c>
      <c r="P220" s="324"/>
      <c r="Q220" s="324">
        <v>42658</v>
      </c>
      <c r="R220" s="324">
        <v>42787</v>
      </c>
      <c r="S220" s="11">
        <v>0.02</v>
      </c>
      <c r="T220" s="10"/>
      <c r="U220" s="12"/>
      <c r="V220" s="402"/>
    </row>
    <row r="221" spans="1:22" ht="15.75" thickBot="1" x14ac:dyDescent="0.3">
      <c r="A221" s="2">
        <v>41948</v>
      </c>
      <c r="B221" s="7">
        <v>2014</v>
      </c>
      <c r="C221" s="8" t="s">
        <v>80</v>
      </c>
      <c r="D221" s="8" t="s">
        <v>132</v>
      </c>
      <c r="E221" s="8" t="s">
        <v>1094</v>
      </c>
      <c r="F221" s="8" t="s">
        <v>129</v>
      </c>
      <c r="G221" s="8" t="s">
        <v>971</v>
      </c>
      <c r="H221" s="315" t="s">
        <v>972</v>
      </c>
      <c r="I221" s="324">
        <v>41850</v>
      </c>
      <c r="J221" s="324">
        <v>41919</v>
      </c>
      <c r="K221" s="315" t="s">
        <v>973</v>
      </c>
      <c r="L221" s="8" t="s">
        <v>974</v>
      </c>
      <c r="M221" s="10">
        <v>17907.7</v>
      </c>
      <c r="N221" s="10">
        <v>17907.7</v>
      </c>
      <c r="O221" s="9">
        <v>41974</v>
      </c>
      <c r="P221" s="324"/>
      <c r="Q221" s="324">
        <v>42459</v>
      </c>
      <c r="R221" s="324">
        <v>42840</v>
      </c>
      <c r="S221" s="11">
        <v>0.01</v>
      </c>
      <c r="T221" s="10"/>
      <c r="U221" s="12"/>
      <c r="V221" s="402"/>
    </row>
    <row r="222" spans="1:22" ht="15.75" thickBot="1" x14ac:dyDescent="0.3">
      <c r="A222" s="2">
        <v>41948</v>
      </c>
      <c r="B222" s="7">
        <v>2014</v>
      </c>
      <c r="C222" s="8" t="s">
        <v>80</v>
      </c>
      <c r="D222" s="8" t="s">
        <v>132</v>
      </c>
      <c r="E222" s="8" t="s">
        <v>1094</v>
      </c>
      <c r="F222" s="8" t="s">
        <v>129</v>
      </c>
      <c r="G222" s="8" t="s">
        <v>975</v>
      </c>
      <c r="H222" s="315" t="s">
        <v>976</v>
      </c>
      <c r="I222" s="324">
        <v>41646</v>
      </c>
      <c r="J222" s="324">
        <v>41911</v>
      </c>
      <c r="K222" s="315" t="s">
        <v>977</v>
      </c>
      <c r="L222" s="8" t="s">
        <v>978</v>
      </c>
      <c r="M222" s="10">
        <v>6177.2690000000002</v>
      </c>
      <c r="N222" s="10">
        <v>6177.2690000000002</v>
      </c>
      <c r="O222" s="9">
        <v>41936</v>
      </c>
      <c r="P222" s="324"/>
      <c r="Q222" s="324">
        <v>42571</v>
      </c>
      <c r="R222" s="324">
        <v>42571</v>
      </c>
      <c r="S222" s="11">
        <v>0.02</v>
      </c>
      <c r="T222" s="10"/>
      <c r="U222" s="12"/>
      <c r="V222" s="402"/>
    </row>
    <row r="223" spans="1:22" ht="15.75" thickBot="1" x14ac:dyDescent="0.3">
      <c r="A223" s="2">
        <v>41948</v>
      </c>
      <c r="B223" s="7">
        <v>2014</v>
      </c>
      <c r="C223" s="8" t="s">
        <v>80</v>
      </c>
      <c r="D223" s="8" t="s">
        <v>132</v>
      </c>
      <c r="E223" s="8" t="s">
        <v>18</v>
      </c>
      <c r="F223" s="8" t="s">
        <v>129</v>
      </c>
      <c r="G223" s="8" t="s">
        <v>979</v>
      </c>
      <c r="H223" s="315" t="s">
        <v>980</v>
      </c>
      <c r="I223" s="324">
        <v>41596</v>
      </c>
      <c r="J223" s="324">
        <v>41807</v>
      </c>
      <c r="K223" s="315" t="s">
        <v>981</v>
      </c>
      <c r="L223" s="8" t="s">
        <v>982</v>
      </c>
      <c r="M223" s="10">
        <v>2699</v>
      </c>
      <c r="N223" s="10">
        <v>2699</v>
      </c>
      <c r="O223" s="9">
        <v>41872</v>
      </c>
      <c r="P223" s="324"/>
      <c r="Q223" s="324">
        <v>42132</v>
      </c>
      <c r="R223" s="324">
        <v>42162</v>
      </c>
      <c r="S223" s="11">
        <v>0.02</v>
      </c>
      <c r="T223" s="10"/>
      <c r="U223" s="12"/>
      <c r="V223" s="402"/>
    </row>
    <row r="224" spans="1:22" ht="15.75" thickBot="1" x14ac:dyDescent="0.3">
      <c r="A224" s="2">
        <v>41948</v>
      </c>
      <c r="B224" s="7">
        <v>2014</v>
      </c>
      <c r="C224" s="8" t="s">
        <v>80</v>
      </c>
      <c r="D224" s="8" t="s">
        <v>132</v>
      </c>
      <c r="E224" s="8" t="s">
        <v>53</v>
      </c>
      <c r="F224" s="8" t="s">
        <v>129</v>
      </c>
      <c r="G224" s="8" t="s">
        <v>983</v>
      </c>
      <c r="H224" s="315" t="s">
        <v>984</v>
      </c>
      <c r="I224" s="324">
        <v>41684</v>
      </c>
      <c r="J224" s="324">
        <v>41781</v>
      </c>
      <c r="K224" s="315" t="s">
        <v>985</v>
      </c>
      <c r="L224" s="8" t="s">
        <v>986</v>
      </c>
      <c r="M224" s="10">
        <v>63924.5</v>
      </c>
      <c r="N224" s="10">
        <v>63924.5</v>
      </c>
      <c r="O224" s="9">
        <v>41814</v>
      </c>
      <c r="P224" s="324"/>
      <c r="Q224" s="324">
        <v>42341</v>
      </c>
      <c r="R224" s="324">
        <v>42740</v>
      </c>
      <c r="S224" s="11">
        <v>0.04</v>
      </c>
      <c r="T224" s="10">
        <v>10500</v>
      </c>
      <c r="U224" s="12" t="s">
        <v>987</v>
      </c>
      <c r="V224" s="402"/>
    </row>
    <row r="225" spans="1:22" ht="15.75" thickBot="1" x14ac:dyDescent="0.3">
      <c r="A225" s="2">
        <v>41948</v>
      </c>
      <c r="B225" s="7">
        <v>2014</v>
      </c>
      <c r="C225" s="8" t="s">
        <v>80</v>
      </c>
      <c r="D225" s="8" t="s">
        <v>132</v>
      </c>
      <c r="E225" s="8" t="s">
        <v>53</v>
      </c>
      <c r="F225" s="8" t="s">
        <v>129</v>
      </c>
      <c r="G225" s="8" t="s">
        <v>988</v>
      </c>
      <c r="H225" s="315" t="s">
        <v>989</v>
      </c>
      <c r="I225" s="324">
        <v>41711</v>
      </c>
      <c r="J225" s="324">
        <v>41787</v>
      </c>
      <c r="K225" s="315" t="s">
        <v>990</v>
      </c>
      <c r="L225" s="8" t="s">
        <v>991</v>
      </c>
      <c r="M225" s="10">
        <v>8100.5</v>
      </c>
      <c r="N225" s="10">
        <v>8100.5</v>
      </c>
      <c r="O225" s="9">
        <v>41884</v>
      </c>
      <c r="P225" s="324"/>
      <c r="Q225" s="324">
        <v>42327</v>
      </c>
      <c r="R225" s="324">
        <v>42355</v>
      </c>
      <c r="S225" s="11">
        <v>0.13</v>
      </c>
      <c r="T225" s="10">
        <v>2500</v>
      </c>
      <c r="U225" s="12" t="s">
        <v>987</v>
      </c>
      <c r="V225" s="402"/>
    </row>
    <row r="226" spans="1:22" ht="15.75" thickBot="1" x14ac:dyDescent="0.3">
      <c r="A226" s="2">
        <v>41948</v>
      </c>
      <c r="B226" s="7">
        <v>2014</v>
      </c>
      <c r="C226" s="8" t="s">
        <v>80</v>
      </c>
      <c r="D226" s="8" t="s">
        <v>132</v>
      </c>
      <c r="E226" s="8" t="s">
        <v>53</v>
      </c>
      <c r="F226" s="8" t="s">
        <v>129</v>
      </c>
      <c r="G226" s="8" t="s">
        <v>992</v>
      </c>
      <c r="H226" s="315" t="s">
        <v>993</v>
      </c>
      <c r="I226" s="324">
        <v>41708</v>
      </c>
      <c r="J226" s="324">
        <v>41817</v>
      </c>
      <c r="K226" s="315" t="s">
        <v>994</v>
      </c>
      <c r="L226" s="8" t="s">
        <v>995</v>
      </c>
      <c r="M226" s="10">
        <v>838.70500000000004</v>
      </c>
      <c r="N226" s="10">
        <v>838.70500000000004</v>
      </c>
      <c r="O226" s="9">
        <v>41832</v>
      </c>
      <c r="P226" s="324"/>
      <c r="Q226" s="324">
        <v>42057</v>
      </c>
      <c r="R226" s="324">
        <v>42077</v>
      </c>
      <c r="S226" s="11">
        <v>0.53</v>
      </c>
      <c r="T226" s="10"/>
      <c r="U226" s="12"/>
      <c r="V226" s="402"/>
    </row>
    <row r="227" spans="1:22" ht="15.75" thickBot="1" x14ac:dyDescent="0.3">
      <c r="A227" s="2">
        <v>41948</v>
      </c>
      <c r="B227" s="7">
        <v>2014</v>
      </c>
      <c r="C227" s="8" t="s">
        <v>80</v>
      </c>
      <c r="D227" s="8" t="s">
        <v>132</v>
      </c>
      <c r="E227" s="8" t="s">
        <v>53</v>
      </c>
      <c r="F227" s="8" t="s">
        <v>129</v>
      </c>
      <c r="G227" s="8" t="s">
        <v>996</v>
      </c>
      <c r="H227" s="315" t="s">
        <v>997</v>
      </c>
      <c r="I227" s="324">
        <v>41701</v>
      </c>
      <c r="J227" s="324">
        <v>41782</v>
      </c>
      <c r="K227" s="315" t="s">
        <v>998</v>
      </c>
      <c r="L227" s="8" t="s">
        <v>986</v>
      </c>
      <c r="M227" s="10">
        <v>976</v>
      </c>
      <c r="N227" s="10">
        <v>976</v>
      </c>
      <c r="O227" s="9">
        <v>41869</v>
      </c>
      <c r="P227" s="324"/>
      <c r="Q227" s="324">
        <v>42772</v>
      </c>
      <c r="R227" s="324">
        <v>42545</v>
      </c>
      <c r="S227" s="11">
        <v>0.02</v>
      </c>
      <c r="T227" s="10"/>
      <c r="U227" s="12"/>
      <c r="V227" s="402"/>
    </row>
    <row r="228" spans="1:22" ht="15.75" thickBot="1" x14ac:dyDescent="0.3">
      <c r="A228" s="2">
        <v>41948</v>
      </c>
      <c r="B228" s="7">
        <v>2014</v>
      </c>
      <c r="C228" s="8" t="s">
        <v>80</v>
      </c>
      <c r="D228" s="8" t="s">
        <v>132</v>
      </c>
      <c r="E228" s="8" t="s">
        <v>53</v>
      </c>
      <c r="F228" s="8" t="s">
        <v>129</v>
      </c>
      <c r="G228" s="8" t="s">
        <v>999</v>
      </c>
      <c r="H228" s="315" t="s">
        <v>1000</v>
      </c>
      <c r="I228" s="324">
        <v>41684</v>
      </c>
      <c r="J228" s="324">
        <v>41782</v>
      </c>
      <c r="K228" s="315" t="s">
        <v>985</v>
      </c>
      <c r="L228" s="8" t="s">
        <v>986</v>
      </c>
      <c r="M228" s="10">
        <v>25200</v>
      </c>
      <c r="N228" s="10">
        <v>25200</v>
      </c>
      <c r="O228" s="9">
        <v>41901</v>
      </c>
      <c r="P228" s="324"/>
      <c r="Q228" s="324">
        <v>42722</v>
      </c>
      <c r="R228" s="324">
        <v>42517</v>
      </c>
      <c r="S228" s="11">
        <v>0.01</v>
      </c>
      <c r="T228" s="10">
        <v>3000</v>
      </c>
      <c r="U228" s="12" t="s">
        <v>987</v>
      </c>
      <c r="V228" s="402"/>
    </row>
    <row r="229" spans="1:22" ht="15.75" thickBot="1" x14ac:dyDescent="0.3">
      <c r="A229" s="2">
        <v>41948</v>
      </c>
      <c r="B229" s="7">
        <v>2014</v>
      </c>
      <c r="C229" s="8" t="s">
        <v>80</v>
      </c>
      <c r="D229" s="8" t="s">
        <v>132</v>
      </c>
      <c r="E229" s="8" t="s">
        <v>53</v>
      </c>
      <c r="F229" s="8" t="s">
        <v>129</v>
      </c>
      <c r="G229" s="8" t="s">
        <v>1001</v>
      </c>
      <c r="H229" s="315" t="s">
        <v>1002</v>
      </c>
      <c r="I229" s="324">
        <v>41684</v>
      </c>
      <c r="J229" s="324">
        <v>41782</v>
      </c>
      <c r="K229" s="315" t="s">
        <v>998</v>
      </c>
      <c r="L229" s="8" t="s">
        <v>986</v>
      </c>
      <c r="M229" s="10">
        <v>53959</v>
      </c>
      <c r="N229" s="10">
        <v>53959</v>
      </c>
      <c r="O229" s="9">
        <v>41814</v>
      </c>
      <c r="P229" s="324"/>
      <c r="Q229" s="324">
        <v>42332</v>
      </c>
      <c r="R229" s="324">
        <v>42882</v>
      </c>
      <c r="S229" s="11">
        <v>0.02</v>
      </c>
      <c r="T229" s="10">
        <v>19000</v>
      </c>
      <c r="U229" s="12" t="s">
        <v>987</v>
      </c>
      <c r="V229" s="402"/>
    </row>
    <row r="230" spans="1:22" ht="15.75" thickBot="1" x14ac:dyDescent="0.3">
      <c r="A230" s="2">
        <v>41948</v>
      </c>
      <c r="B230" s="7">
        <v>2014</v>
      </c>
      <c r="C230" s="8" t="s">
        <v>80</v>
      </c>
      <c r="D230" s="8" t="s">
        <v>132</v>
      </c>
      <c r="E230" s="8" t="s">
        <v>53</v>
      </c>
      <c r="F230" s="8" t="s">
        <v>129</v>
      </c>
      <c r="G230" s="8" t="s">
        <v>1003</v>
      </c>
      <c r="H230" s="315" t="s">
        <v>1004</v>
      </c>
      <c r="I230" s="324">
        <v>41722</v>
      </c>
      <c r="J230" s="324">
        <v>41905</v>
      </c>
      <c r="K230" s="315" t="s">
        <v>1005</v>
      </c>
      <c r="L230" s="8" t="s">
        <v>1006</v>
      </c>
      <c r="M230" s="10">
        <v>7306.1620000000003</v>
      </c>
      <c r="N230" s="10">
        <v>7306.1620000000003</v>
      </c>
      <c r="O230" s="9">
        <v>41942</v>
      </c>
      <c r="P230" s="324"/>
      <c r="Q230" s="324">
        <v>42270</v>
      </c>
      <c r="R230" s="324">
        <v>42278</v>
      </c>
      <c r="S230" s="11">
        <v>0.01</v>
      </c>
      <c r="T230" s="10"/>
      <c r="U230" s="12"/>
      <c r="V230" s="402"/>
    </row>
    <row r="231" spans="1:22" ht="15.75" thickBot="1" x14ac:dyDescent="0.3">
      <c r="A231" s="2">
        <v>41948</v>
      </c>
      <c r="B231" s="7">
        <v>2014</v>
      </c>
      <c r="C231" s="8" t="s">
        <v>80</v>
      </c>
      <c r="D231" s="8" t="s">
        <v>132</v>
      </c>
      <c r="E231" s="8" t="s">
        <v>19</v>
      </c>
      <c r="F231" s="8" t="s">
        <v>129</v>
      </c>
      <c r="G231" s="8" t="s">
        <v>1007</v>
      </c>
      <c r="H231" s="315" t="s">
        <v>874</v>
      </c>
      <c r="I231" s="324">
        <v>41663</v>
      </c>
      <c r="J231" s="324">
        <v>41872</v>
      </c>
      <c r="K231" s="315" t="s">
        <v>1008</v>
      </c>
      <c r="L231" s="8" t="s">
        <v>1009</v>
      </c>
      <c r="M231" s="10">
        <v>7143.4620000000004</v>
      </c>
      <c r="N231" s="10">
        <v>7143.4620000000004</v>
      </c>
      <c r="O231" s="9">
        <v>41911</v>
      </c>
      <c r="P231" s="324"/>
      <c r="Q231" s="324">
        <v>42413</v>
      </c>
      <c r="R231" s="324">
        <v>42351</v>
      </c>
      <c r="S231" s="11">
        <v>0.01</v>
      </c>
      <c r="T231" s="10"/>
      <c r="U231" s="12"/>
      <c r="V231" s="402"/>
    </row>
    <row r="232" spans="1:22" ht="15.75" thickBot="1" x14ac:dyDescent="0.3">
      <c r="A232" s="2">
        <v>41948</v>
      </c>
      <c r="B232" s="7">
        <v>2014</v>
      </c>
      <c r="C232" s="8" t="s">
        <v>80</v>
      </c>
      <c r="D232" s="8" t="s">
        <v>132</v>
      </c>
      <c r="E232" s="8" t="s">
        <v>30</v>
      </c>
      <c r="F232" s="8" t="s">
        <v>129</v>
      </c>
      <c r="G232" s="8" t="s">
        <v>1010</v>
      </c>
      <c r="H232" s="315" t="s">
        <v>1011</v>
      </c>
      <c r="I232" s="324">
        <v>41163</v>
      </c>
      <c r="J232" s="324">
        <v>41725</v>
      </c>
      <c r="K232" s="315" t="s">
        <v>480</v>
      </c>
      <c r="L232" s="8" t="s">
        <v>1012</v>
      </c>
      <c r="M232" s="10">
        <v>57000</v>
      </c>
      <c r="N232" s="10">
        <v>57000</v>
      </c>
      <c r="O232" s="9">
        <v>41827</v>
      </c>
      <c r="P232" s="324"/>
      <c r="Q232" s="324">
        <v>42455</v>
      </c>
      <c r="R232" s="324">
        <v>42838</v>
      </c>
      <c r="S232" s="11">
        <v>0.02</v>
      </c>
      <c r="T232" s="10"/>
      <c r="U232" s="12"/>
      <c r="V232" s="402"/>
    </row>
    <row r="233" spans="1:22" ht="15.75" thickBot="1" x14ac:dyDescent="0.3">
      <c r="A233" s="2">
        <v>41948</v>
      </c>
      <c r="B233" s="7">
        <v>2014</v>
      </c>
      <c r="C233" s="8" t="s">
        <v>80</v>
      </c>
      <c r="D233" s="8" t="s">
        <v>132</v>
      </c>
      <c r="E233" s="8" t="s">
        <v>54</v>
      </c>
      <c r="F233" s="8" t="s">
        <v>129</v>
      </c>
      <c r="G233" s="8" t="s">
        <v>1013</v>
      </c>
      <c r="H233" s="315" t="s">
        <v>1014</v>
      </c>
      <c r="I233" s="324">
        <v>41621</v>
      </c>
      <c r="J233" s="324">
        <v>41773</v>
      </c>
      <c r="K233" s="315" t="s">
        <v>1015</v>
      </c>
      <c r="L233" s="8" t="s">
        <v>1016</v>
      </c>
      <c r="M233" s="10">
        <v>3817.7</v>
      </c>
      <c r="N233" s="10">
        <v>3817.7</v>
      </c>
      <c r="O233" s="9">
        <v>41862</v>
      </c>
      <c r="P233" s="324"/>
      <c r="Q233" s="324">
        <v>42253</v>
      </c>
      <c r="R233" s="324">
        <v>42321</v>
      </c>
      <c r="S233" s="11">
        <v>0.02</v>
      </c>
      <c r="T233" s="10"/>
      <c r="U233" s="12"/>
      <c r="V233" s="402"/>
    </row>
    <row r="234" spans="1:22" ht="15.75" thickBot="1" x14ac:dyDescent="0.3">
      <c r="A234" s="2">
        <v>41948</v>
      </c>
      <c r="B234" s="7">
        <v>2014</v>
      </c>
      <c r="C234" s="8" t="s">
        <v>80</v>
      </c>
      <c r="D234" s="8" t="s">
        <v>132</v>
      </c>
      <c r="E234" s="8" t="s">
        <v>32</v>
      </c>
      <c r="F234" s="8" t="s">
        <v>129</v>
      </c>
      <c r="G234" s="8" t="s">
        <v>1017</v>
      </c>
      <c r="H234" s="315" t="s">
        <v>1018</v>
      </c>
      <c r="I234" s="324">
        <v>41838</v>
      </c>
      <c r="J234" s="324">
        <v>41884</v>
      </c>
      <c r="K234" s="315" t="s">
        <v>1019</v>
      </c>
      <c r="L234" s="8" t="s">
        <v>1020</v>
      </c>
      <c r="M234" s="10">
        <v>11.45</v>
      </c>
      <c r="N234" s="10">
        <v>11.45</v>
      </c>
      <c r="O234" s="9">
        <v>41884</v>
      </c>
      <c r="P234" s="324"/>
      <c r="Q234" s="324">
        <v>41974</v>
      </c>
      <c r="R234" s="324">
        <v>42444</v>
      </c>
      <c r="S234" s="11">
        <v>0.02</v>
      </c>
      <c r="T234" s="10"/>
      <c r="U234" s="12"/>
      <c r="V234" s="402"/>
    </row>
    <row r="235" spans="1:22" ht="15.75" thickBot="1" x14ac:dyDescent="0.3">
      <c r="A235" s="2">
        <v>41948</v>
      </c>
      <c r="B235" s="7">
        <v>2014</v>
      </c>
      <c r="C235" s="8" t="s">
        <v>80</v>
      </c>
      <c r="D235" s="8" t="s">
        <v>132</v>
      </c>
      <c r="E235" s="8" t="s">
        <v>32</v>
      </c>
      <c r="F235" s="8" t="s">
        <v>129</v>
      </c>
      <c r="G235" s="8" t="s">
        <v>1021</v>
      </c>
      <c r="H235" s="315" t="s">
        <v>1022</v>
      </c>
      <c r="I235" s="324">
        <v>41666</v>
      </c>
      <c r="J235" s="324">
        <v>41794</v>
      </c>
      <c r="K235" s="315" t="s">
        <v>1023</v>
      </c>
      <c r="L235" s="8" t="s">
        <v>1024</v>
      </c>
      <c r="M235" s="10">
        <v>30381</v>
      </c>
      <c r="N235" s="10">
        <v>30381</v>
      </c>
      <c r="O235" s="9">
        <v>41856</v>
      </c>
      <c r="P235" s="324"/>
      <c r="Q235" s="324">
        <v>42604</v>
      </c>
      <c r="R235" s="324">
        <v>42566</v>
      </c>
      <c r="S235" s="11">
        <v>0.02</v>
      </c>
      <c r="T235" s="10"/>
      <c r="U235" s="12"/>
      <c r="V235" s="402"/>
    </row>
    <row r="236" spans="1:22" ht="15.75" thickBot="1" x14ac:dyDescent="0.3">
      <c r="A236" s="2">
        <v>41948</v>
      </c>
      <c r="B236" s="7">
        <v>2014</v>
      </c>
      <c r="C236" s="8" t="s">
        <v>80</v>
      </c>
      <c r="D236" s="8" t="s">
        <v>132</v>
      </c>
      <c r="E236" s="8" t="s">
        <v>32</v>
      </c>
      <c r="F236" s="8" t="s">
        <v>129</v>
      </c>
      <c r="G236" s="8" t="s">
        <v>1025</v>
      </c>
      <c r="H236" s="315" t="s">
        <v>1026</v>
      </c>
      <c r="I236" s="324">
        <v>41621</v>
      </c>
      <c r="J236" s="324">
        <v>41844</v>
      </c>
      <c r="K236" s="315" t="s">
        <v>1027</v>
      </c>
      <c r="L236" s="8" t="s">
        <v>1028</v>
      </c>
      <c r="M236" s="10">
        <v>4829.9840000000004</v>
      </c>
      <c r="N236" s="10">
        <v>4829.9840000000004</v>
      </c>
      <c r="O236" s="9">
        <v>41878</v>
      </c>
      <c r="P236" s="324"/>
      <c r="Q236" s="324">
        <v>42384</v>
      </c>
      <c r="R236" s="324">
        <v>42231</v>
      </c>
      <c r="S236" s="11">
        <v>0.02</v>
      </c>
      <c r="T236" s="10"/>
      <c r="U236" s="12"/>
      <c r="V236" s="402"/>
    </row>
    <row r="237" spans="1:22" ht="15.75" thickBot="1" x14ac:dyDescent="0.3">
      <c r="A237" s="2">
        <v>41948</v>
      </c>
      <c r="B237" s="7">
        <v>2014</v>
      </c>
      <c r="C237" s="8" t="s">
        <v>80</v>
      </c>
      <c r="D237" s="8" t="s">
        <v>132</v>
      </c>
      <c r="E237" s="8" t="s">
        <v>32</v>
      </c>
      <c r="F237" s="8" t="s">
        <v>129</v>
      </c>
      <c r="G237" s="8" t="s">
        <v>1029</v>
      </c>
      <c r="H237" s="315" t="s">
        <v>1030</v>
      </c>
      <c r="I237" s="324">
        <v>41620</v>
      </c>
      <c r="J237" s="324">
        <v>41794</v>
      </c>
      <c r="K237" s="315" t="s">
        <v>1031</v>
      </c>
      <c r="L237" s="8" t="s">
        <v>1032</v>
      </c>
      <c r="M237" s="10">
        <v>6974.0140000000001</v>
      </c>
      <c r="N237" s="10">
        <v>6974.0140000000001</v>
      </c>
      <c r="O237" s="9">
        <v>41866</v>
      </c>
      <c r="P237" s="324"/>
      <c r="Q237" s="324">
        <v>42339</v>
      </c>
      <c r="R237" s="324">
        <v>42248</v>
      </c>
      <c r="S237" s="11">
        <v>0.02</v>
      </c>
      <c r="T237" s="10"/>
      <c r="U237" s="12"/>
      <c r="V237" s="402"/>
    </row>
    <row r="238" spans="1:22" ht="15.75" thickBot="1" x14ac:dyDescent="0.3">
      <c r="A238" s="2">
        <v>41948</v>
      </c>
      <c r="B238" s="7">
        <v>2014</v>
      </c>
      <c r="C238" s="8" t="s">
        <v>80</v>
      </c>
      <c r="D238" s="8" t="s">
        <v>132</v>
      </c>
      <c r="E238" s="8" t="s">
        <v>32</v>
      </c>
      <c r="F238" s="8" t="s">
        <v>129</v>
      </c>
      <c r="G238" s="8" t="s">
        <v>1033</v>
      </c>
      <c r="H238" s="315" t="s">
        <v>1034</v>
      </c>
      <c r="I238" s="324">
        <v>41624</v>
      </c>
      <c r="J238" s="324">
        <v>41780</v>
      </c>
      <c r="K238" s="315" t="s">
        <v>1035</v>
      </c>
      <c r="L238" s="8" t="s">
        <v>1036</v>
      </c>
      <c r="M238" s="10">
        <v>8066</v>
      </c>
      <c r="N238" s="10">
        <v>8066</v>
      </c>
      <c r="O238" s="9">
        <v>41814</v>
      </c>
      <c r="P238" s="324"/>
      <c r="Q238" s="324">
        <v>42320</v>
      </c>
      <c r="R238" s="324">
        <v>42248</v>
      </c>
      <c r="S238" s="11">
        <v>0.05</v>
      </c>
      <c r="T238" s="10"/>
      <c r="U238" s="12"/>
      <c r="V238" s="402"/>
    </row>
    <row r="239" spans="1:22" ht="15.75" thickBot="1" x14ac:dyDescent="0.3">
      <c r="A239" s="2">
        <v>41948</v>
      </c>
      <c r="B239" s="7">
        <v>2014</v>
      </c>
      <c r="C239" s="8" t="s">
        <v>80</v>
      </c>
      <c r="D239" s="8" t="s">
        <v>132</v>
      </c>
      <c r="E239" s="8" t="s">
        <v>32</v>
      </c>
      <c r="F239" s="8" t="s">
        <v>129</v>
      </c>
      <c r="G239" s="8" t="s">
        <v>1037</v>
      </c>
      <c r="H239" s="315" t="s">
        <v>1038</v>
      </c>
      <c r="I239" s="324">
        <v>41628</v>
      </c>
      <c r="J239" s="324">
        <v>41801</v>
      </c>
      <c r="K239" s="315" t="s">
        <v>274</v>
      </c>
      <c r="L239" s="8" t="s">
        <v>1039</v>
      </c>
      <c r="M239" s="10">
        <v>14922.7</v>
      </c>
      <c r="N239" s="10">
        <v>14922.7</v>
      </c>
      <c r="O239" s="9">
        <v>41863</v>
      </c>
      <c r="P239" s="324"/>
      <c r="Q239" s="324">
        <v>42521</v>
      </c>
      <c r="R239" s="324">
        <v>42566</v>
      </c>
      <c r="S239" s="11">
        <v>0.02</v>
      </c>
      <c r="T239" s="10"/>
      <c r="U239" s="12"/>
      <c r="V239" s="402"/>
    </row>
    <row r="240" spans="1:22" ht="15.75" thickBot="1" x14ac:dyDescent="0.3">
      <c r="A240" s="2">
        <v>41948</v>
      </c>
      <c r="B240" s="7">
        <v>2014</v>
      </c>
      <c r="C240" s="8" t="s">
        <v>80</v>
      </c>
      <c r="D240" s="8" t="s">
        <v>132</v>
      </c>
      <c r="E240" s="8" t="s">
        <v>21</v>
      </c>
      <c r="F240" s="8" t="s">
        <v>129</v>
      </c>
      <c r="G240" s="8" t="s">
        <v>1040</v>
      </c>
      <c r="H240" s="315" t="s">
        <v>1041</v>
      </c>
      <c r="I240" s="324">
        <v>41598</v>
      </c>
      <c r="J240" s="324">
        <v>41820</v>
      </c>
      <c r="K240" s="315" t="s">
        <v>1042</v>
      </c>
      <c r="L240" s="8" t="s">
        <v>1043</v>
      </c>
      <c r="M240" s="10">
        <v>19224.874</v>
      </c>
      <c r="N240" s="10">
        <v>19224.874</v>
      </c>
      <c r="O240" s="9">
        <v>41830</v>
      </c>
      <c r="P240" s="324"/>
      <c r="Q240" s="324">
        <v>42558</v>
      </c>
      <c r="R240" s="324">
        <v>42200</v>
      </c>
      <c r="S240" s="11">
        <v>0.01</v>
      </c>
      <c r="T240" s="10"/>
      <c r="U240" s="12"/>
      <c r="V240" s="402"/>
    </row>
    <row r="241" spans="1:22" ht="15.75" thickBot="1" x14ac:dyDescent="0.3">
      <c r="A241" s="2">
        <v>41948</v>
      </c>
      <c r="B241" s="7">
        <v>2014</v>
      </c>
      <c r="C241" s="8" t="s">
        <v>80</v>
      </c>
      <c r="D241" s="8" t="s">
        <v>132</v>
      </c>
      <c r="E241" s="8" t="s">
        <v>21</v>
      </c>
      <c r="F241" s="8" t="s">
        <v>129</v>
      </c>
      <c r="G241" s="8" t="s">
        <v>1044</v>
      </c>
      <c r="H241" s="315" t="s">
        <v>1045</v>
      </c>
      <c r="I241" s="324">
        <v>41571</v>
      </c>
      <c r="J241" s="324">
        <v>41844</v>
      </c>
      <c r="K241" s="315" t="s">
        <v>1046</v>
      </c>
      <c r="L241" s="8" t="s">
        <v>1047</v>
      </c>
      <c r="M241" s="10">
        <v>21285.5</v>
      </c>
      <c r="N241" s="10">
        <v>21285.5</v>
      </c>
      <c r="O241" s="9">
        <v>41876</v>
      </c>
      <c r="P241" s="324"/>
      <c r="Q241" s="324">
        <v>42643</v>
      </c>
      <c r="R241" s="324">
        <v>42408</v>
      </c>
      <c r="S241" s="11">
        <v>0.02</v>
      </c>
      <c r="T241" s="10"/>
      <c r="U241" s="12"/>
      <c r="V241" s="402"/>
    </row>
    <row r="242" spans="1:22" ht="15.75" thickBot="1" x14ac:dyDescent="0.3">
      <c r="A242" s="2">
        <v>41948</v>
      </c>
      <c r="B242" s="7">
        <v>2014</v>
      </c>
      <c r="C242" s="8" t="s">
        <v>80</v>
      </c>
      <c r="D242" s="8" t="s">
        <v>132</v>
      </c>
      <c r="E242" s="8" t="s">
        <v>57</v>
      </c>
      <c r="F242" s="8" t="s">
        <v>129</v>
      </c>
      <c r="G242" s="8" t="s">
        <v>1048</v>
      </c>
      <c r="H242" s="315" t="s">
        <v>1049</v>
      </c>
      <c r="I242" s="324">
        <v>41663</v>
      </c>
      <c r="J242" s="324">
        <v>41799</v>
      </c>
      <c r="K242" s="315" t="s">
        <v>1050</v>
      </c>
      <c r="L242" s="8" t="s">
        <v>1051</v>
      </c>
      <c r="M242" s="10">
        <v>9540.27</v>
      </c>
      <c r="N242" s="10">
        <v>9540.27</v>
      </c>
      <c r="O242" s="9">
        <v>41835</v>
      </c>
      <c r="P242" s="324"/>
      <c r="Q242" s="324">
        <v>42339</v>
      </c>
      <c r="R242" s="324">
        <v>42268</v>
      </c>
      <c r="S242" s="11">
        <v>0.02</v>
      </c>
      <c r="T242" s="10"/>
      <c r="U242" s="12"/>
      <c r="V242" s="402"/>
    </row>
    <row r="243" spans="1:22" ht="15.75" thickBot="1" x14ac:dyDescent="0.3">
      <c r="A243" s="2">
        <v>41948</v>
      </c>
      <c r="B243" s="7">
        <v>2014</v>
      </c>
      <c r="C243" s="8" t="s">
        <v>80</v>
      </c>
      <c r="D243" s="8" t="s">
        <v>132</v>
      </c>
      <c r="E243" s="8" t="s">
        <v>45</v>
      </c>
      <c r="F243" s="8" t="s">
        <v>129</v>
      </c>
      <c r="G243" s="8" t="s">
        <v>1052</v>
      </c>
      <c r="H243" s="315" t="s">
        <v>1053</v>
      </c>
      <c r="I243" s="324">
        <v>41675</v>
      </c>
      <c r="J243" s="324">
        <v>41806</v>
      </c>
      <c r="K243" s="315" t="s">
        <v>1054</v>
      </c>
      <c r="L243" s="8" t="s">
        <v>1055</v>
      </c>
      <c r="M243" s="10">
        <v>1164.308</v>
      </c>
      <c r="N243" s="10">
        <v>1164.308</v>
      </c>
      <c r="O243" s="9">
        <v>41850</v>
      </c>
      <c r="P243" s="324"/>
      <c r="Q243" s="324">
        <v>42346</v>
      </c>
      <c r="R243" s="324">
        <v>42075</v>
      </c>
      <c r="S243" s="11">
        <v>0.05</v>
      </c>
      <c r="T243" s="10"/>
      <c r="U243" s="12"/>
      <c r="V243" s="402"/>
    </row>
    <row r="244" spans="1:22" ht="15.75" thickBot="1" x14ac:dyDescent="0.3">
      <c r="A244" s="2">
        <v>41948</v>
      </c>
      <c r="B244" s="7">
        <v>2014</v>
      </c>
      <c r="C244" s="8" t="s">
        <v>80</v>
      </c>
      <c r="D244" s="8" t="s">
        <v>132</v>
      </c>
      <c r="E244" s="8" t="s">
        <v>45</v>
      </c>
      <c r="F244" s="8" t="s">
        <v>129</v>
      </c>
      <c r="G244" s="8" t="s">
        <v>1056</v>
      </c>
      <c r="H244" s="315" t="s">
        <v>1057</v>
      </c>
      <c r="I244" s="324">
        <v>41675</v>
      </c>
      <c r="J244" s="324">
        <v>41806</v>
      </c>
      <c r="K244" s="315" t="s">
        <v>1054</v>
      </c>
      <c r="L244" s="8" t="s">
        <v>1055</v>
      </c>
      <c r="M244" s="10">
        <v>7111.8919999999998</v>
      </c>
      <c r="N244" s="10">
        <v>7111.8919999999998</v>
      </c>
      <c r="O244" s="9">
        <v>41822</v>
      </c>
      <c r="P244" s="324"/>
      <c r="Q244" s="324">
        <v>42346</v>
      </c>
      <c r="R244" s="324">
        <v>42355</v>
      </c>
      <c r="S244" s="11">
        <v>0.02</v>
      </c>
      <c r="T244" s="10"/>
      <c r="U244" s="12"/>
      <c r="V244" s="402"/>
    </row>
    <row r="245" spans="1:22" ht="15.75" thickBot="1" x14ac:dyDescent="0.3">
      <c r="A245" s="2">
        <v>41948</v>
      </c>
      <c r="B245" s="7">
        <v>2014</v>
      </c>
      <c r="C245" s="8" t="s">
        <v>80</v>
      </c>
      <c r="D245" s="8" t="s">
        <v>132</v>
      </c>
      <c r="E245" s="8" t="s">
        <v>45</v>
      </c>
      <c r="F245" s="8" t="s">
        <v>129</v>
      </c>
      <c r="G245" s="8" t="s">
        <v>1058</v>
      </c>
      <c r="H245" s="315" t="s">
        <v>1059</v>
      </c>
      <c r="I245" s="324">
        <v>41662</v>
      </c>
      <c r="J245" s="324">
        <v>41795</v>
      </c>
      <c r="K245" s="315" t="s">
        <v>1060</v>
      </c>
      <c r="L245" s="8" t="s">
        <v>1061</v>
      </c>
      <c r="M245" s="10">
        <v>5645.2</v>
      </c>
      <c r="N245" s="10">
        <v>5645.2</v>
      </c>
      <c r="O245" s="9">
        <v>41809</v>
      </c>
      <c r="P245" s="324"/>
      <c r="Q245" s="324">
        <v>42255</v>
      </c>
      <c r="R245" s="324">
        <v>42289</v>
      </c>
      <c r="S245" s="11">
        <v>0.02</v>
      </c>
      <c r="T245" s="10"/>
      <c r="U245" s="12"/>
      <c r="V245" s="402"/>
    </row>
    <row r="246" spans="1:22" ht="15.75" thickBot="1" x14ac:dyDescent="0.3">
      <c r="A246" s="2">
        <v>41948</v>
      </c>
      <c r="B246" s="7">
        <v>2014</v>
      </c>
      <c r="C246" s="8" t="s">
        <v>80</v>
      </c>
      <c r="D246" s="8" t="s">
        <v>132</v>
      </c>
      <c r="E246" s="8" t="s">
        <v>45</v>
      </c>
      <c r="F246" s="8" t="s">
        <v>129</v>
      </c>
      <c r="G246" s="8" t="s">
        <v>1062</v>
      </c>
      <c r="H246" s="315" t="s">
        <v>1063</v>
      </c>
      <c r="I246" s="324">
        <v>41662</v>
      </c>
      <c r="J246" s="324">
        <v>41795</v>
      </c>
      <c r="K246" s="315" t="s">
        <v>1060</v>
      </c>
      <c r="L246" s="8" t="s">
        <v>1061</v>
      </c>
      <c r="M246" s="10">
        <v>11000</v>
      </c>
      <c r="N246" s="10">
        <v>11000</v>
      </c>
      <c r="O246" s="9">
        <v>41809</v>
      </c>
      <c r="P246" s="324"/>
      <c r="Q246" s="324">
        <v>42255</v>
      </c>
      <c r="R246" s="324">
        <v>42289</v>
      </c>
      <c r="S246" s="11">
        <v>0.02</v>
      </c>
      <c r="T246" s="10"/>
      <c r="U246" s="12"/>
      <c r="V246" s="402"/>
    </row>
    <row r="247" spans="1:22" ht="30.75" thickBot="1" x14ac:dyDescent="0.3">
      <c r="A247" s="2">
        <v>41948</v>
      </c>
      <c r="B247" s="7">
        <v>2014</v>
      </c>
      <c r="C247" s="8" t="s">
        <v>80</v>
      </c>
      <c r="D247" s="8" t="s">
        <v>132</v>
      </c>
      <c r="E247" s="8" t="s">
        <v>36</v>
      </c>
      <c r="F247" s="8" t="s">
        <v>129</v>
      </c>
      <c r="G247" s="8" t="s">
        <v>1064</v>
      </c>
      <c r="H247" s="315" t="s">
        <v>1065</v>
      </c>
      <c r="I247" s="324">
        <v>41569</v>
      </c>
      <c r="J247" s="324">
        <v>41751</v>
      </c>
      <c r="K247" s="315" t="s">
        <v>1066</v>
      </c>
      <c r="L247" s="8" t="s">
        <v>1067</v>
      </c>
      <c r="M247" s="10">
        <v>3265.3670000000002</v>
      </c>
      <c r="N247" s="10">
        <v>3265.3670000000002</v>
      </c>
      <c r="O247" s="9">
        <v>41774</v>
      </c>
      <c r="P247" s="324"/>
      <c r="Q247" s="324">
        <v>42141</v>
      </c>
      <c r="R247" s="324">
        <v>42164</v>
      </c>
      <c r="S247" s="11">
        <v>0.22</v>
      </c>
      <c r="T247" s="10"/>
      <c r="U247" s="12"/>
      <c r="V247" s="402"/>
    </row>
    <row r="248" spans="1:22" ht="15.75" thickBot="1" x14ac:dyDescent="0.3">
      <c r="A248" s="2">
        <v>41948</v>
      </c>
      <c r="B248" s="7">
        <v>2014</v>
      </c>
      <c r="C248" s="8" t="s">
        <v>80</v>
      </c>
      <c r="D248" s="8" t="s">
        <v>132</v>
      </c>
      <c r="E248" s="8" t="s">
        <v>40</v>
      </c>
      <c r="F248" s="8" t="s">
        <v>129</v>
      </c>
      <c r="G248" s="8" t="s">
        <v>1068</v>
      </c>
      <c r="H248" s="315" t="s">
        <v>1069</v>
      </c>
      <c r="I248" s="324">
        <v>41477</v>
      </c>
      <c r="J248" s="324">
        <v>41739</v>
      </c>
      <c r="K248" s="315" t="s">
        <v>1070</v>
      </c>
      <c r="L248" s="8" t="s">
        <v>896</v>
      </c>
      <c r="M248" s="10">
        <v>6587</v>
      </c>
      <c r="N248" s="10">
        <v>8797.0600399999985</v>
      </c>
      <c r="O248" s="9">
        <v>41779</v>
      </c>
      <c r="P248" s="324"/>
      <c r="Q248" s="324">
        <v>42279</v>
      </c>
      <c r="R248" s="324">
        <v>42292</v>
      </c>
      <c r="S248" s="11">
        <v>0.19</v>
      </c>
      <c r="T248" s="10"/>
      <c r="U248" s="12"/>
      <c r="V248" s="402"/>
    </row>
    <row r="249" spans="1:22" ht="30.75" thickBot="1" x14ac:dyDescent="0.3">
      <c r="A249" s="2">
        <v>41948</v>
      </c>
      <c r="B249" s="7">
        <v>2014</v>
      </c>
      <c r="C249" s="8" t="s">
        <v>80</v>
      </c>
      <c r="D249" s="8" t="s">
        <v>132</v>
      </c>
      <c r="E249" s="8"/>
      <c r="F249" s="8" t="s">
        <v>112</v>
      </c>
      <c r="G249" s="8" t="s">
        <v>1071</v>
      </c>
      <c r="H249" s="315" t="s">
        <v>1072</v>
      </c>
      <c r="I249" s="324">
        <v>41682</v>
      </c>
      <c r="J249" s="324">
        <v>41841</v>
      </c>
      <c r="K249" s="315" t="s">
        <v>1073</v>
      </c>
      <c r="L249" s="8" t="s">
        <v>1074</v>
      </c>
      <c r="M249" s="10">
        <v>39817.608890000003</v>
      </c>
      <c r="N249" s="10">
        <v>39817.608890000003</v>
      </c>
      <c r="O249" s="9">
        <v>41870</v>
      </c>
      <c r="P249" s="324"/>
      <c r="Q249" s="324">
        <v>42561</v>
      </c>
      <c r="R249" s="324">
        <v>42538</v>
      </c>
      <c r="S249" s="11">
        <v>0.02</v>
      </c>
      <c r="T249" s="10"/>
      <c r="U249" s="12"/>
      <c r="V249" s="402"/>
    </row>
    <row r="250" spans="1:22" x14ac:dyDescent="0.25">
      <c r="A250" s="529">
        <v>41948</v>
      </c>
      <c r="B250" s="532">
        <v>2014</v>
      </c>
      <c r="C250" s="535" t="s">
        <v>80</v>
      </c>
      <c r="D250" s="535" t="s">
        <v>77</v>
      </c>
      <c r="E250" s="535"/>
      <c r="F250" s="535" t="s">
        <v>117</v>
      </c>
      <c r="G250" s="535" t="s">
        <v>1075</v>
      </c>
      <c r="H250" s="517" t="s">
        <v>1076</v>
      </c>
      <c r="I250" s="325">
        <v>41654</v>
      </c>
      <c r="J250" s="325">
        <v>41820</v>
      </c>
      <c r="K250" s="367" t="s">
        <v>1077</v>
      </c>
      <c r="L250" s="17" t="s">
        <v>1078</v>
      </c>
      <c r="M250" s="18">
        <v>6288.6807199999994</v>
      </c>
      <c r="N250" s="18">
        <v>6288.6807199999994</v>
      </c>
      <c r="O250" s="16">
        <v>41866</v>
      </c>
      <c r="P250" s="325"/>
      <c r="Q250" s="325">
        <v>42376</v>
      </c>
      <c r="R250" s="520">
        <v>42376</v>
      </c>
      <c r="S250" s="538">
        <v>0.03</v>
      </c>
      <c r="T250" s="18"/>
      <c r="U250" s="523"/>
      <c r="V250" s="526"/>
    </row>
    <row r="251" spans="1:22" ht="30" x14ac:dyDescent="0.25">
      <c r="A251" s="530"/>
      <c r="B251" s="533"/>
      <c r="C251" s="536"/>
      <c r="D251" s="536"/>
      <c r="E251" s="536"/>
      <c r="F251" s="536"/>
      <c r="G251" s="536"/>
      <c r="H251" s="518"/>
      <c r="I251" s="326">
        <v>41654</v>
      </c>
      <c r="J251" s="326">
        <v>41820</v>
      </c>
      <c r="K251" s="368" t="s">
        <v>1079</v>
      </c>
      <c r="L251" s="4" t="s">
        <v>1080</v>
      </c>
      <c r="M251" s="5">
        <v>4202.1359599999996</v>
      </c>
      <c r="N251" s="5">
        <v>4202.1359599999996</v>
      </c>
      <c r="O251" s="3">
        <v>41843</v>
      </c>
      <c r="P251" s="326"/>
      <c r="Q251" s="326">
        <v>41820</v>
      </c>
      <c r="R251" s="521"/>
      <c r="S251" s="539"/>
      <c r="T251" s="5"/>
      <c r="U251" s="524"/>
      <c r="V251" s="527"/>
    </row>
    <row r="252" spans="1:22" ht="15.75" thickBot="1" x14ac:dyDescent="0.3">
      <c r="A252" s="531"/>
      <c r="B252" s="534"/>
      <c r="C252" s="537"/>
      <c r="D252" s="537"/>
      <c r="E252" s="537"/>
      <c r="F252" s="537"/>
      <c r="G252" s="537"/>
      <c r="H252" s="519"/>
      <c r="I252" s="323">
        <v>41654</v>
      </c>
      <c r="J252" s="323">
        <v>41820</v>
      </c>
      <c r="K252" s="366" t="s">
        <v>1081</v>
      </c>
      <c r="L252" s="15" t="s">
        <v>1082</v>
      </c>
      <c r="M252" s="6">
        <v>2473.4496200000003</v>
      </c>
      <c r="N252" s="6">
        <v>2473.4496200000003</v>
      </c>
      <c r="O252" s="14">
        <v>41857</v>
      </c>
      <c r="P252" s="323"/>
      <c r="Q252" s="323">
        <v>42257</v>
      </c>
      <c r="R252" s="522"/>
      <c r="S252" s="540"/>
      <c r="T252" s="6"/>
      <c r="U252" s="525"/>
      <c r="V252" s="528"/>
    </row>
    <row r="253" spans="1:22" ht="15.75" thickBot="1" x14ac:dyDescent="0.3">
      <c r="A253" s="2">
        <v>41948</v>
      </c>
      <c r="B253" s="7">
        <v>2014</v>
      </c>
      <c r="C253" s="8" t="s">
        <v>80</v>
      </c>
      <c r="D253" s="8" t="s">
        <v>77</v>
      </c>
      <c r="E253" s="8"/>
      <c r="F253" s="8" t="s">
        <v>117</v>
      </c>
      <c r="G253" s="8" t="s">
        <v>1083</v>
      </c>
      <c r="H253" s="315" t="s">
        <v>1076</v>
      </c>
      <c r="I253" s="324">
        <v>41733</v>
      </c>
      <c r="J253" s="324">
        <v>41909</v>
      </c>
      <c r="K253" s="315" t="s">
        <v>1084</v>
      </c>
      <c r="L253" s="8" t="s">
        <v>1085</v>
      </c>
      <c r="M253" s="10">
        <v>25302.11</v>
      </c>
      <c r="N253" s="10">
        <v>25302.11</v>
      </c>
      <c r="O253" s="9">
        <v>41942</v>
      </c>
      <c r="P253" s="324"/>
      <c r="Q253" s="324">
        <v>42709</v>
      </c>
      <c r="R253" s="324">
        <v>42728</v>
      </c>
      <c r="S253" s="11">
        <v>0.01</v>
      </c>
      <c r="T253" s="10"/>
      <c r="U253" s="12"/>
      <c r="V253" s="402"/>
    </row>
    <row r="254" spans="1:22" ht="15.75" thickBot="1" x14ac:dyDescent="0.3">
      <c r="A254" s="2">
        <v>41948</v>
      </c>
      <c r="B254" s="7">
        <v>2014</v>
      </c>
      <c r="C254" s="8" t="s">
        <v>80</v>
      </c>
      <c r="D254" s="8" t="s">
        <v>78</v>
      </c>
      <c r="E254" s="8" t="s">
        <v>17</v>
      </c>
      <c r="F254" s="8" t="s">
        <v>129</v>
      </c>
      <c r="G254" s="8" t="s">
        <v>1086</v>
      </c>
      <c r="H254" s="315" t="s">
        <v>1087</v>
      </c>
      <c r="I254" s="324">
        <v>41698</v>
      </c>
      <c r="J254" s="324">
        <v>41849</v>
      </c>
      <c r="K254" s="315" t="s">
        <v>1088</v>
      </c>
      <c r="L254" s="8" t="s">
        <v>1089</v>
      </c>
      <c r="M254" s="10">
        <v>1547.47</v>
      </c>
      <c r="N254" s="10">
        <v>1547.47</v>
      </c>
      <c r="O254" s="9">
        <v>41967</v>
      </c>
      <c r="P254" s="324"/>
      <c r="Q254" s="324">
        <v>42214</v>
      </c>
      <c r="R254" s="324">
        <v>42331</v>
      </c>
      <c r="S254" s="11">
        <v>0.01</v>
      </c>
      <c r="T254" s="10"/>
      <c r="U254" s="12"/>
      <c r="V254" s="402"/>
    </row>
    <row r="255" spans="1:22" ht="15.75" thickBot="1" x14ac:dyDescent="0.3">
      <c r="A255" s="2">
        <v>41948</v>
      </c>
      <c r="B255" s="7">
        <v>2014</v>
      </c>
      <c r="C255" s="8" t="s">
        <v>65</v>
      </c>
      <c r="D255" s="8" t="s">
        <v>78</v>
      </c>
      <c r="E255" s="8" t="s">
        <v>35</v>
      </c>
      <c r="F255" s="8" t="s">
        <v>129</v>
      </c>
      <c r="G255" s="8" t="s">
        <v>1090</v>
      </c>
      <c r="H255" s="315" t="s">
        <v>1091</v>
      </c>
      <c r="I255" s="324">
        <v>41569</v>
      </c>
      <c r="J255" s="324">
        <v>41681</v>
      </c>
      <c r="K255" s="315" t="s">
        <v>1092</v>
      </c>
      <c r="L255" s="8" t="s">
        <v>1093</v>
      </c>
      <c r="M255" s="10">
        <v>1.702</v>
      </c>
      <c r="N255" s="10">
        <v>1.78</v>
      </c>
      <c r="O255" s="9">
        <v>41709</v>
      </c>
      <c r="P255" s="324"/>
      <c r="Q255" s="324">
        <v>41997</v>
      </c>
      <c r="R255" s="324">
        <v>42004</v>
      </c>
      <c r="S255" s="11">
        <v>0.02</v>
      </c>
      <c r="T255" s="10"/>
      <c r="U255" s="12"/>
      <c r="V255" s="402"/>
    </row>
    <row r="256" spans="1:22" s="28" customFormat="1" x14ac:dyDescent="0.25">
      <c r="A256" s="408">
        <v>41943</v>
      </c>
      <c r="B256" s="409" t="s">
        <v>172</v>
      </c>
      <c r="C256" s="410" t="s">
        <v>67</v>
      </c>
      <c r="D256" s="410" t="s">
        <v>1095</v>
      </c>
      <c r="E256" s="410" t="s">
        <v>29</v>
      </c>
      <c r="F256" s="410" t="s">
        <v>129</v>
      </c>
      <c r="G256" s="410" t="s">
        <v>1096</v>
      </c>
      <c r="H256" s="411" t="s">
        <v>1097</v>
      </c>
      <c r="I256" s="412">
        <v>40525</v>
      </c>
      <c r="J256" s="412">
        <v>40760</v>
      </c>
      <c r="K256" s="411" t="s">
        <v>1098</v>
      </c>
      <c r="L256" s="410" t="s">
        <v>1099</v>
      </c>
      <c r="M256" s="413">
        <v>7835.1880000000001</v>
      </c>
      <c r="N256" s="413">
        <v>7946.4611599999998</v>
      </c>
      <c r="O256" s="414">
        <v>40809</v>
      </c>
      <c r="P256" s="412"/>
      <c r="Q256" s="412">
        <v>41299</v>
      </c>
      <c r="R256" s="412">
        <v>41973</v>
      </c>
      <c r="S256" s="415">
        <v>0.87596992671899998</v>
      </c>
      <c r="T256" s="413">
        <v>2750</v>
      </c>
      <c r="U256" s="411" t="s">
        <v>1100</v>
      </c>
      <c r="V256" s="410" t="s">
        <v>170</v>
      </c>
    </row>
    <row r="257" spans="1:22" s="28" customFormat="1" ht="75" x14ac:dyDescent="0.25">
      <c r="A257" s="408">
        <v>41943</v>
      </c>
      <c r="B257" s="409" t="s">
        <v>172</v>
      </c>
      <c r="C257" s="410" t="s">
        <v>67</v>
      </c>
      <c r="D257" s="410" t="s">
        <v>1095</v>
      </c>
      <c r="E257" s="410"/>
      <c r="F257" s="410" t="s">
        <v>118</v>
      </c>
      <c r="G257" s="410" t="s">
        <v>1101</v>
      </c>
      <c r="H257" s="411" t="s">
        <v>1102</v>
      </c>
      <c r="I257" s="412">
        <v>40941</v>
      </c>
      <c r="J257" s="412">
        <v>41169</v>
      </c>
      <c r="K257" s="411" t="s">
        <v>1103</v>
      </c>
      <c r="L257" s="410" t="s">
        <v>1104</v>
      </c>
      <c r="M257" s="413">
        <v>32468.603999999999</v>
      </c>
      <c r="N257" s="413">
        <v>35207.031089999997</v>
      </c>
      <c r="O257" s="414">
        <v>41169</v>
      </c>
      <c r="P257" s="412"/>
      <c r="Q257" s="412">
        <v>41889</v>
      </c>
      <c r="R257" s="412">
        <v>42164</v>
      </c>
      <c r="S257" s="415">
        <v>0.79092167495800003</v>
      </c>
      <c r="T257" s="413">
        <v>28300</v>
      </c>
      <c r="U257" s="411" t="s">
        <v>1105</v>
      </c>
      <c r="V257" s="410" t="s">
        <v>170</v>
      </c>
    </row>
    <row r="258" spans="1:22" s="28" customFormat="1" x14ac:dyDescent="0.25">
      <c r="A258" s="408">
        <v>41943</v>
      </c>
      <c r="B258" s="409" t="s">
        <v>169</v>
      </c>
      <c r="C258" s="410" t="s">
        <v>67</v>
      </c>
      <c r="D258" s="410" t="s">
        <v>1095</v>
      </c>
      <c r="E258" s="410" t="s">
        <v>38</v>
      </c>
      <c r="F258" s="410" t="s">
        <v>129</v>
      </c>
      <c r="G258" s="410" t="s">
        <v>1106</v>
      </c>
      <c r="H258" s="411" t="s">
        <v>1107</v>
      </c>
      <c r="I258" s="412">
        <v>41040</v>
      </c>
      <c r="J258" s="412">
        <v>41180</v>
      </c>
      <c r="K258" s="411" t="s">
        <v>1108</v>
      </c>
      <c r="L258" s="410" t="s">
        <v>1109</v>
      </c>
      <c r="M258" s="413">
        <v>7201.7280000000001</v>
      </c>
      <c r="N258" s="413">
        <v>7660.7280000000001</v>
      </c>
      <c r="O258" s="414">
        <v>41247</v>
      </c>
      <c r="P258" s="412"/>
      <c r="Q258" s="412">
        <v>41794</v>
      </c>
      <c r="R258" s="412">
        <v>41974</v>
      </c>
      <c r="S258" s="415">
        <v>0.49114757761900002</v>
      </c>
      <c r="T258" s="413" t="s">
        <v>170</v>
      </c>
      <c r="U258" s="416" t="s">
        <v>170</v>
      </c>
      <c r="V258" s="410" t="s">
        <v>170</v>
      </c>
    </row>
    <row r="259" spans="1:22" s="28" customFormat="1" x14ac:dyDescent="0.25">
      <c r="A259" s="408">
        <v>41943</v>
      </c>
      <c r="B259" s="409" t="s">
        <v>169</v>
      </c>
      <c r="C259" s="410" t="s">
        <v>68</v>
      </c>
      <c r="D259" s="410" t="s">
        <v>1095</v>
      </c>
      <c r="E259" s="410" t="s">
        <v>24</v>
      </c>
      <c r="F259" s="410" t="s">
        <v>129</v>
      </c>
      <c r="G259" s="410" t="s">
        <v>1110</v>
      </c>
      <c r="H259" s="411" t="s">
        <v>1111</v>
      </c>
      <c r="I259" s="412">
        <v>39863</v>
      </c>
      <c r="J259" s="412">
        <v>39982</v>
      </c>
      <c r="K259" s="411" t="s">
        <v>1112</v>
      </c>
      <c r="L259" s="410" t="s">
        <v>1113</v>
      </c>
      <c r="M259" s="413">
        <v>15041.2</v>
      </c>
      <c r="N259" s="413">
        <v>16141.35025</v>
      </c>
      <c r="O259" s="414">
        <v>40015</v>
      </c>
      <c r="P259" s="412"/>
      <c r="Q259" s="412">
        <v>40735</v>
      </c>
      <c r="R259" s="412">
        <v>41943</v>
      </c>
      <c r="S259" s="415">
        <v>0.99</v>
      </c>
      <c r="T259" s="413" t="s">
        <v>170</v>
      </c>
      <c r="U259" s="416" t="s">
        <v>170</v>
      </c>
      <c r="V259" s="410" t="s">
        <v>170</v>
      </c>
    </row>
    <row r="260" spans="1:22" s="28" customFormat="1" x14ac:dyDescent="0.25">
      <c r="A260" s="408">
        <v>41943</v>
      </c>
      <c r="B260" s="409" t="s">
        <v>169</v>
      </c>
      <c r="C260" s="410" t="s">
        <v>67</v>
      </c>
      <c r="D260" s="410" t="s">
        <v>1095</v>
      </c>
      <c r="E260" s="410"/>
      <c r="F260" s="410" t="s">
        <v>105</v>
      </c>
      <c r="G260" s="410" t="s">
        <v>1114</v>
      </c>
      <c r="H260" s="411" t="s">
        <v>1115</v>
      </c>
      <c r="I260" s="412">
        <v>41003</v>
      </c>
      <c r="J260" s="412">
        <v>41144</v>
      </c>
      <c r="K260" s="411" t="s">
        <v>1116</v>
      </c>
      <c r="L260" s="410" t="s">
        <v>1117</v>
      </c>
      <c r="M260" s="413">
        <v>5739</v>
      </c>
      <c r="N260" s="413">
        <v>8416</v>
      </c>
      <c r="O260" s="414">
        <v>41179</v>
      </c>
      <c r="P260" s="412"/>
      <c r="Q260" s="412">
        <v>41499</v>
      </c>
      <c r="R260" s="412">
        <v>41699</v>
      </c>
      <c r="S260" s="415">
        <v>0.89</v>
      </c>
      <c r="T260" s="413" t="s">
        <v>170</v>
      </c>
      <c r="U260" s="416" t="s">
        <v>170</v>
      </c>
      <c r="V260" s="410" t="s">
        <v>170</v>
      </c>
    </row>
    <row r="261" spans="1:22" s="28" customFormat="1" x14ac:dyDescent="0.25">
      <c r="A261" s="408">
        <v>41943</v>
      </c>
      <c r="B261" s="409" t="s">
        <v>168</v>
      </c>
      <c r="C261" s="410" t="s">
        <v>67</v>
      </c>
      <c r="D261" s="410" t="s">
        <v>1095</v>
      </c>
      <c r="E261" s="410" t="s">
        <v>38</v>
      </c>
      <c r="F261" s="410" t="s">
        <v>129</v>
      </c>
      <c r="G261" s="410" t="s">
        <v>1118</v>
      </c>
      <c r="H261" s="411" t="s">
        <v>1119</v>
      </c>
      <c r="I261" s="412">
        <v>41040</v>
      </c>
      <c r="J261" s="412">
        <v>41180</v>
      </c>
      <c r="K261" s="411" t="s">
        <v>1108</v>
      </c>
      <c r="L261" s="410" t="s">
        <v>1109</v>
      </c>
      <c r="M261" s="413">
        <v>8757.2720000000008</v>
      </c>
      <c r="N261" s="413">
        <v>8954.2630000000008</v>
      </c>
      <c r="O261" s="414">
        <v>41247</v>
      </c>
      <c r="P261" s="412"/>
      <c r="Q261" s="412">
        <v>41794</v>
      </c>
      <c r="R261" s="412">
        <v>42063</v>
      </c>
      <c r="S261" s="415">
        <v>0.59567024109099997</v>
      </c>
      <c r="T261" s="413" t="s">
        <v>170</v>
      </c>
      <c r="U261" s="416" t="s">
        <v>170</v>
      </c>
      <c r="V261" s="410" t="s">
        <v>170</v>
      </c>
    </row>
    <row r="262" spans="1:22" s="28" customFormat="1" x14ac:dyDescent="0.25">
      <c r="A262" s="408">
        <v>41943</v>
      </c>
      <c r="B262" s="409" t="s">
        <v>168</v>
      </c>
      <c r="C262" s="410" t="s">
        <v>68</v>
      </c>
      <c r="D262" s="410" t="s">
        <v>1095</v>
      </c>
      <c r="E262" s="410" t="s">
        <v>33</v>
      </c>
      <c r="F262" s="410" t="s">
        <v>129</v>
      </c>
      <c r="G262" s="410" t="s">
        <v>1120</v>
      </c>
      <c r="H262" s="411" t="s">
        <v>1121</v>
      </c>
      <c r="I262" s="412">
        <v>40752</v>
      </c>
      <c r="J262" s="412">
        <v>40815</v>
      </c>
      <c r="K262" s="411" t="s">
        <v>1122</v>
      </c>
      <c r="L262" s="410" t="s">
        <v>1123</v>
      </c>
      <c r="M262" s="413">
        <v>18272</v>
      </c>
      <c r="N262" s="413">
        <v>18791.879000000001</v>
      </c>
      <c r="O262" s="414">
        <v>40926</v>
      </c>
      <c r="P262" s="412"/>
      <c r="Q262" s="412">
        <v>41586</v>
      </c>
      <c r="R262" s="412">
        <v>42086</v>
      </c>
      <c r="S262" s="415">
        <v>0.69525160309900003</v>
      </c>
      <c r="T262" s="413" t="s">
        <v>170</v>
      </c>
      <c r="U262" s="416" t="s">
        <v>170</v>
      </c>
      <c r="V262" s="410" t="s">
        <v>170</v>
      </c>
    </row>
    <row r="263" spans="1:22" s="28" customFormat="1" x14ac:dyDescent="0.25">
      <c r="A263" s="408">
        <v>41943</v>
      </c>
      <c r="B263" s="409" t="s">
        <v>168</v>
      </c>
      <c r="C263" s="410" t="s">
        <v>68</v>
      </c>
      <c r="D263" s="410" t="s">
        <v>1095</v>
      </c>
      <c r="E263" s="410" t="s">
        <v>16</v>
      </c>
      <c r="F263" s="410" t="s">
        <v>129</v>
      </c>
      <c r="G263" s="410" t="s">
        <v>1124</v>
      </c>
      <c r="H263" s="411" t="s">
        <v>1121</v>
      </c>
      <c r="I263" s="412">
        <v>40729</v>
      </c>
      <c r="J263" s="412">
        <v>41001</v>
      </c>
      <c r="K263" s="411" t="s">
        <v>1125</v>
      </c>
      <c r="L263" s="410" t="s">
        <v>1126</v>
      </c>
      <c r="M263" s="413">
        <v>16009</v>
      </c>
      <c r="N263" s="413">
        <v>16319.55</v>
      </c>
      <c r="O263" s="414">
        <v>41051</v>
      </c>
      <c r="P263" s="412"/>
      <c r="Q263" s="412">
        <v>41541</v>
      </c>
      <c r="R263" s="412">
        <v>42084</v>
      </c>
      <c r="S263" s="415">
        <v>0.7266781865919999</v>
      </c>
      <c r="T263" s="413" t="s">
        <v>170</v>
      </c>
      <c r="U263" s="416" t="s">
        <v>170</v>
      </c>
      <c r="V263" s="410" t="s">
        <v>170</v>
      </c>
    </row>
    <row r="264" spans="1:22" s="28" customFormat="1" x14ac:dyDescent="0.25">
      <c r="A264" s="408">
        <v>41943</v>
      </c>
      <c r="B264" s="409" t="s">
        <v>168</v>
      </c>
      <c r="C264" s="410" t="s">
        <v>68</v>
      </c>
      <c r="D264" s="410" t="s">
        <v>1095</v>
      </c>
      <c r="E264" s="410" t="s">
        <v>59</v>
      </c>
      <c r="F264" s="410" t="s">
        <v>121</v>
      </c>
      <c r="G264" s="410" t="s">
        <v>1127</v>
      </c>
      <c r="H264" s="411" t="s">
        <v>1121</v>
      </c>
      <c r="I264" s="412">
        <v>40710</v>
      </c>
      <c r="J264" s="412">
        <v>40808</v>
      </c>
      <c r="K264" s="411" t="s">
        <v>1128</v>
      </c>
      <c r="L264" s="410" t="s">
        <v>1129</v>
      </c>
      <c r="M264" s="413">
        <v>12356.39</v>
      </c>
      <c r="N264" s="413">
        <v>12640.456389999999</v>
      </c>
      <c r="O264" s="414">
        <v>40862</v>
      </c>
      <c r="P264" s="412"/>
      <c r="Q264" s="412">
        <v>41492</v>
      </c>
      <c r="R264" s="412">
        <v>42004</v>
      </c>
      <c r="S264" s="415">
        <v>0.98078215038200001</v>
      </c>
      <c r="T264" s="413" t="s">
        <v>170</v>
      </c>
      <c r="U264" s="416" t="s">
        <v>170</v>
      </c>
      <c r="V264" s="410" t="s">
        <v>170</v>
      </c>
    </row>
    <row r="265" spans="1:22" s="28" customFormat="1" x14ac:dyDescent="0.25">
      <c r="A265" s="408">
        <v>41943</v>
      </c>
      <c r="B265" s="409" t="s">
        <v>168</v>
      </c>
      <c r="C265" s="410" t="s">
        <v>67</v>
      </c>
      <c r="D265" s="410" t="s">
        <v>1095</v>
      </c>
      <c r="E265" s="410"/>
      <c r="F265" s="410" t="s">
        <v>119</v>
      </c>
      <c r="G265" s="410" t="s">
        <v>1130</v>
      </c>
      <c r="H265" s="411" t="s">
        <v>1131</v>
      </c>
      <c r="I265" s="412">
        <v>41446</v>
      </c>
      <c r="J265" s="412">
        <v>41544</v>
      </c>
      <c r="K265" s="411" t="s">
        <v>1132</v>
      </c>
      <c r="L265" s="410" t="s">
        <v>1133</v>
      </c>
      <c r="M265" s="413">
        <v>49412.74</v>
      </c>
      <c r="N265" s="413">
        <v>54675.777999999998</v>
      </c>
      <c r="O265" s="414">
        <v>41572</v>
      </c>
      <c r="P265" s="412"/>
      <c r="Q265" s="412">
        <v>42088</v>
      </c>
      <c r="R265" s="412">
        <v>42088</v>
      </c>
      <c r="S265" s="415">
        <v>0.151551551768</v>
      </c>
      <c r="T265" s="413" t="s">
        <v>170</v>
      </c>
      <c r="U265" s="416" t="s">
        <v>170</v>
      </c>
      <c r="V265" s="410" t="s">
        <v>170</v>
      </c>
    </row>
    <row r="266" spans="1:22" s="28" customFormat="1" x14ac:dyDescent="0.25">
      <c r="A266" s="408">
        <v>41943</v>
      </c>
      <c r="B266" s="409" t="s">
        <v>168</v>
      </c>
      <c r="C266" s="410" t="s">
        <v>67</v>
      </c>
      <c r="D266" s="410" t="s">
        <v>1095</v>
      </c>
      <c r="E266" s="410"/>
      <c r="F266" s="410" t="s">
        <v>119</v>
      </c>
      <c r="G266" s="410" t="s">
        <v>1130</v>
      </c>
      <c r="H266" s="411" t="s">
        <v>1131</v>
      </c>
      <c r="I266" s="412">
        <v>41584</v>
      </c>
      <c r="J266" s="412">
        <v>41732</v>
      </c>
      <c r="K266" s="411" t="s">
        <v>1132</v>
      </c>
      <c r="L266" s="410"/>
      <c r="M266" s="413">
        <v>6749.2910000000002</v>
      </c>
      <c r="N266" s="413">
        <v>6749.2910000000002</v>
      </c>
      <c r="O266" s="414">
        <v>41767</v>
      </c>
      <c r="P266" s="412"/>
      <c r="Q266" s="412">
        <v>42307</v>
      </c>
      <c r="R266" s="412">
        <v>42307</v>
      </c>
      <c r="S266" s="415">
        <v>0.06</v>
      </c>
      <c r="T266" s="413"/>
      <c r="U266" s="417"/>
      <c r="V266" s="410" t="s">
        <v>170</v>
      </c>
    </row>
    <row r="267" spans="1:22" s="28" customFormat="1" x14ac:dyDescent="0.25">
      <c r="A267" s="408">
        <v>41943</v>
      </c>
      <c r="B267" s="409" t="s">
        <v>168</v>
      </c>
      <c r="C267" s="410" t="s">
        <v>67</v>
      </c>
      <c r="D267" s="410" t="s">
        <v>1095</v>
      </c>
      <c r="E267" s="410"/>
      <c r="F267" s="410" t="s">
        <v>105</v>
      </c>
      <c r="G267" s="410" t="s">
        <v>1134</v>
      </c>
      <c r="H267" s="411" t="s">
        <v>1135</v>
      </c>
      <c r="I267" s="412">
        <v>40630</v>
      </c>
      <c r="J267" s="412">
        <v>40760</v>
      </c>
      <c r="K267" s="411" t="s">
        <v>1136</v>
      </c>
      <c r="L267" s="410" t="s">
        <v>1137</v>
      </c>
      <c r="M267" s="413">
        <v>47160.85</v>
      </c>
      <c r="N267" s="413">
        <v>32446.065449999998</v>
      </c>
      <c r="O267" s="414">
        <v>40795</v>
      </c>
      <c r="P267" s="412"/>
      <c r="Q267" s="412">
        <v>41615</v>
      </c>
      <c r="R267" s="412">
        <v>41953</v>
      </c>
      <c r="S267" s="415">
        <v>0.95043077095200001</v>
      </c>
      <c r="T267" s="413" t="s">
        <v>170</v>
      </c>
      <c r="U267" s="416" t="s">
        <v>170</v>
      </c>
      <c r="V267" s="410" t="s">
        <v>170</v>
      </c>
    </row>
    <row r="268" spans="1:22" s="28" customFormat="1" x14ac:dyDescent="0.25">
      <c r="A268" s="408">
        <v>41943</v>
      </c>
      <c r="B268" s="409" t="s">
        <v>168</v>
      </c>
      <c r="C268" s="410" t="s">
        <v>67</v>
      </c>
      <c r="D268" s="410" t="s">
        <v>1095</v>
      </c>
      <c r="E268" s="410" t="s">
        <v>23</v>
      </c>
      <c r="F268" s="410" t="s">
        <v>129</v>
      </c>
      <c r="G268" s="410" t="s">
        <v>1138</v>
      </c>
      <c r="H268" s="411" t="s">
        <v>1139</v>
      </c>
      <c r="I268" s="412">
        <v>41317</v>
      </c>
      <c r="J268" s="412">
        <v>41515</v>
      </c>
      <c r="K268" s="411" t="s">
        <v>1140</v>
      </c>
      <c r="L268" s="410" t="s">
        <v>1141</v>
      </c>
      <c r="M268" s="413">
        <v>7327</v>
      </c>
      <c r="N268" s="413">
        <v>7645.2640000000001</v>
      </c>
      <c r="O268" s="414">
        <v>41542</v>
      </c>
      <c r="P268" s="412"/>
      <c r="Q268" s="412">
        <v>42032</v>
      </c>
      <c r="R268" s="412">
        <v>42032</v>
      </c>
      <c r="S268" s="415">
        <v>0.56003756050800002</v>
      </c>
      <c r="T268" s="413" t="s">
        <v>170</v>
      </c>
      <c r="U268" s="416" t="s">
        <v>170</v>
      </c>
      <c r="V268" s="410" t="s">
        <v>170</v>
      </c>
    </row>
    <row r="269" spans="1:22" s="28" customFormat="1" x14ac:dyDescent="0.25">
      <c r="A269" s="408">
        <v>41943</v>
      </c>
      <c r="B269" s="409" t="s">
        <v>168</v>
      </c>
      <c r="C269" s="410" t="s">
        <v>68</v>
      </c>
      <c r="D269" s="410" t="s">
        <v>1095</v>
      </c>
      <c r="E269" s="410" t="s">
        <v>36</v>
      </c>
      <c r="F269" s="410" t="s">
        <v>129</v>
      </c>
      <c r="G269" s="410" t="s">
        <v>1142</v>
      </c>
      <c r="H269" s="411" t="s">
        <v>1143</v>
      </c>
      <c r="I269" s="412">
        <v>40820</v>
      </c>
      <c r="J269" s="412">
        <v>40934</v>
      </c>
      <c r="K269" s="411" t="s">
        <v>1144</v>
      </c>
      <c r="L269" s="410" t="s">
        <v>1145</v>
      </c>
      <c r="M269" s="413">
        <v>9433.5769999999993</v>
      </c>
      <c r="N269" s="413">
        <v>9433.5769999999993</v>
      </c>
      <c r="O269" s="414">
        <v>41004</v>
      </c>
      <c r="P269" s="412"/>
      <c r="Q269" s="412">
        <v>41529</v>
      </c>
      <c r="R269" s="412">
        <v>41991</v>
      </c>
      <c r="S269" s="415">
        <v>0.93195221706500009</v>
      </c>
      <c r="T269" s="413" t="s">
        <v>170</v>
      </c>
      <c r="U269" s="416" t="s">
        <v>170</v>
      </c>
      <c r="V269" s="410" t="s">
        <v>170</v>
      </c>
    </row>
    <row r="270" spans="1:22" s="28" customFormat="1" x14ac:dyDescent="0.25">
      <c r="A270" s="408">
        <v>41943</v>
      </c>
      <c r="B270" s="409" t="s">
        <v>143</v>
      </c>
      <c r="C270" s="410" t="s">
        <v>67</v>
      </c>
      <c r="D270" s="410" t="s">
        <v>1095</v>
      </c>
      <c r="E270" s="410" t="s">
        <v>18</v>
      </c>
      <c r="F270" s="410" t="s">
        <v>129</v>
      </c>
      <c r="G270" s="410" t="s">
        <v>1146</v>
      </c>
      <c r="H270" s="411" t="s">
        <v>1147</v>
      </c>
      <c r="I270" s="412">
        <v>40661</v>
      </c>
      <c r="J270" s="412">
        <v>40806</v>
      </c>
      <c r="K270" s="411" t="s">
        <v>1148</v>
      </c>
      <c r="L270" s="410" t="s">
        <v>1149</v>
      </c>
      <c r="M270" s="413">
        <v>23984.240000000002</v>
      </c>
      <c r="N270" s="413">
        <v>24851.344000000001</v>
      </c>
      <c r="O270" s="414">
        <v>40833</v>
      </c>
      <c r="P270" s="412"/>
      <c r="Q270" s="412">
        <v>41836</v>
      </c>
      <c r="R270" s="412">
        <v>42046</v>
      </c>
      <c r="S270" s="415">
        <v>0.9433302279350001</v>
      </c>
      <c r="T270" s="413" t="s">
        <v>170</v>
      </c>
      <c r="U270" s="416" t="s">
        <v>170</v>
      </c>
      <c r="V270" s="410" t="s">
        <v>170</v>
      </c>
    </row>
    <row r="271" spans="1:22" s="28" customFormat="1" x14ac:dyDescent="0.25">
      <c r="A271" s="408">
        <v>41943</v>
      </c>
      <c r="B271" s="409" t="s">
        <v>143</v>
      </c>
      <c r="C271" s="410" t="s">
        <v>67</v>
      </c>
      <c r="D271" s="410" t="s">
        <v>1095</v>
      </c>
      <c r="E271" s="410" t="s">
        <v>18</v>
      </c>
      <c r="F271" s="410" t="s">
        <v>129</v>
      </c>
      <c r="G271" s="410" t="s">
        <v>1146</v>
      </c>
      <c r="H271" s="411" t="s">
        <v>1147</v>
      </c>
      <c r="I271" s="412">
        <v>40661</v>
      </c>
      <c r="J271" s="412">
        <v>40806</v>
      </c>
      <c r="K271" s="411" t="s">
        <v>1148</v>
      </c>
      <c r="L271" s="410"/>
      <c r="M271" s="413">
        <v>1329.0540000000001</v>
      </c>
      <c r="N271" s="413">
        <v>16467.087</v>
      </c>
      <c r="O271" s="414">
        <v>40833</v>
      </c>
      <c r="P271" s="412"/>
      <c r="Q271" s="412">
        <v>41836</v>
      </c>
      <c r="R271" s="412">
        <v>42046</v>
      </c>
      <c r="S271" s="415">
        <v>0.94358473966899992</v>
      </c>
      <c r="T271" s="413"/>
      <c r="U271" s="417"/>
      <c r="V271" s="410" t="s">
        <v>170</v>
      </c>
    </row>
    <row r="272" spans="1:22" s="28" customFormat="1" x14ac:dyDescent="0.25">
      <c r="A272" s="408">
        <v>41943</v>
      </c>
      <c r="B272" s="409" t="s">
        <v>143</v>
      </c>
      <c r="C272" s="410" t="s">
        <v>67</v>
      </c>
      <c r="D272" s="410" t="s">
        <v>1095</v>
      </c>
      <c r="E272" s="410" t="s">
        <v>18</v>
      </c>
      <c r="F272" s="410" t="s">
        <v>129</v>
      </c>
      <c r="G272" s="410" t="s">
        <v>1150</v>
      </c>
      <c r="H272" s="411" t="s">
        <v>1151</v>
      </c>
      <c r="I272" s="412">
        <v>41089</v>
      </c>
      <c r="J272" s="412">
        <v>41177</v>
      </c>
      <c r="K272" s="411" t="s">
        <v>820</v>
      </c>
      <c r="L272" s="410" t="s">
        <v>1152</v>
      </c>
      <c r="M272" s="413">
        <v>21105.273000000001</v>
      </c>
      <c r="N272" s="413">
        <v>21809.982</v>
      </c>
      <c r="O272" s="414">
        <v>41199</v>
      </c>
      <c r="P272" s="412"/>
      <c r="Q272" s="412">
        <v>41926</v>
      </c>
      <c r="R272" s="412">
        <v>42185</v>
      </c>
      <c r="S272" s="415">
        <v>0.58453152322599999</v>
      </c>
      <c r="T272" s="413" t="s">
        <v>170</v>
      </c>
      <c r="U272" s="416" t="s">
        <v>170</v>
      </c>
      <c r="V272" s="410" t="s">
        <v>170</v>
      </c>
    </row>
    <row r="273" spans="1:22" s="28" customFormat="1" x14ac:dyDescent="0.25">
      <c r="A273" s="408">
        <v>41943</v>
      </c>
      <c r="B273" s="409" t="s">
        <v>143</v>
      </c>
      <c r="C273" s="410" t="s">
        <v>67</v>
      </c>
      <c r="D273" s="410" t="s">
        <v>1095</v>
      </c>
      <c r="E273" s="410" t="s">
        <v>24</v>
      </c>
      <c r="F273" s="410" t="s">
        <v>129</v>
      </c>
      <c r="G273" s="410" t="s">
        <v>1153</v>
      </c>
      <c r="H273" s="411" t="s">
        <v>1154</v>
      </c>
      <c r="I273" s="412">
        <v>40717</v>
      </c>
      <c r="J273" s="412">
        <v>40816</v>
      </c>
      <c r="K273" s="411" t="s">
        <v>1155</v>
      </c>
      <c r="L273" s="410" t="s">
        <v>1156</v>
      </c>
      <c r="M273" s="413">
        <v>105270</v>
      </c>
      <c r="N273" s="413">
        <v>112995.901</v>
      </c>
      <c r="O273" s="414">
        <v>40864</v>
      </c>
      <c r="P273" s="412"/>
      <c r="Q273" s="412">
        <v>42322</v>
      </c>
      <c r="R273" s="412">
        <v>42398</v>
      </c>
      <c r="S273" s="415">
        <v>0.82119270857399995</v>
      </c>
      <c r="T273" s="413" t="s">
        <v>170</v>
      </c>
      <c r="U273" s="416" t="s">
        <v>170</v>
      </c>
      <c r="V273" s="410" t="s">
        <v>170</v>
      </c>
    </row>
    <row r="274" spans="1:22" s="28" customFormat="1" x14ac:dyDescent="0.25">
      <c r="A274" s="408">
        <v>41943</v>
      </c>
      <c r="B274" s="409" t="s">
        <v>143</v>
      </c>
      <c r="C274" s="410" t="s">
        <v>67</v>
      </c>
      <c r="D274" s="410" t="s">
        <v>1095</v>
      </c>
      <c r="E274" s="410"/>
      <c r="F274" s="410" t="s">
        <v>110</v>
      </c>
      <c r="G274" s="410" t="s">
        <v>1157</v>
      </c>
      <c r="H274" s="411" t="s">
        <v>1158</v>
      </c>
      <c r="I274" s="412">
        <v>40513</v>
      </c>
      <c r="J274" s="412">
        <v>40767</v>
      </c>
      <c r="K274" s="411" t="s">
        <v>1159</v>
      </c>
      <c r="L274" s="410" t="s">
        <v>1160</v>
      </c>
      <c r="M274" s="413">
        <v>13513.28658</v>
      </c>
      <c r="N274" s="413">
        <v>14054.311519999999</v>
      </c>
      <c r="O274" s="414">
        <v>41243</v>
      </c>
      <c r="P274" s="412"/>
      <c r="Q274" s="412">
        <v>41958</v>
      </c>
      <c r="R274" s="412">
        <v>41971</v>
      </c>
      <c r="S274" s="415">
        <v>0.81103894586199998</v>
      </c>
      <c r="T274" s="413" t="s">
        <v>170</v>
      </c>
      <c r="U274" s="416" t="s">
        <v>170</v>
      </c>
      <c r="V274" s="410" t="s">
        <v>170</v>
      </c>
    </row>
    <row r="275" spans="1:22" s="28" customFormat="1" x14ac:dyDescent="0.25">
      <c r="A275" s="408">
        <v>41943</v>
      </c>
      <c r="B275" s="409" t="s">
        <v>143</v>
      </c>
      <c r="C275" s="410" t="s">
        <v>67</v>
      </c>
      <c r="D275" s="410" t="s">
        <v>1095</v>
      </c>
      <c r="E275" s="410"/>
      <c r="F275" s="410" t="s">
        <v>110</v>
      </c>
      <c r="G275" s="410" t="s">
        <v>1157</v>
      </c>
      <c r="H275" s="411" t="s">
        <v>1158</v>
      </c>
      <c r="I275" s="412">
        <v>41075</v>
      </c>
      <c r="J275" s="412">
        <v>41214</v>
      </c>
      <c r="K275" s="411" t="s">
        <v>1159</v>
      </c>
      <c r="L275" s="410"/>
      <c r="M275" s="413">
        <v>969.04133999999999</v>
      </c>
      <c r="N275" s="413">
        <v>1109.39382</v>
      </c>
      <c r="O275" s="414">
        <v>41243</v>
      </c>
      <c r="P275" s="412"/>
      <c r="Q275" s="412">
        <v>41958</v>
      </c>
      <c r="R275" s="412">
        <v>41971</v>
      </c>
      <c r="S275" s="415">
        <v>0.61237947043899998</v>
      </c>
      <c r="T275" s="413"/>
      <c r="U275" s="417"/>
      <c r="V275" s="410" t="s">
        <v>170</v>
      </c>
    </row>
    <row r="276" spans="1:22" s="28" customFormat="1" x14ac:dyDescent="0.25">
      <c r="A276" s="408">
        <v>41943</v>
      </c>
      <c r="B276" s="409" t="s">
        <v>143</v>
      </c>
      <c r="C276" s="410" t="s">
        <v>67</v>
      </c>
      <c r="D276" s="410" t="s">
        <v>1095</v>
      </c>
      <c r="E276" s="410"/>
      <c r="F276" s="410" t="s">
        <v>110</v>
      </c>
      <c r="G276" s="410" t="s">
        <v>1161</v>
      </c>
      <c r="H276" s="411" t="s">
        <v>1162</v>
      </c>
      <c r="I276" s="412">
        <v>40528</v>
      </c>
      <c r="J276" s="412">
        <v>41043</v>
      </c>
      <c r="K276" s="411" t="s">
        <v>1163</v>
      </c>
      <c r="L276" s="410" t="s">
        <v>1164</v>
      </c>
      <c r="M276" s="413">
        <v>27799.114140000001</v>
      </c>
      <c r="N276" s="413">
        <v>31738.98055</v>
      </c>
      <c r="O276" s="414">
        <v>41078</v>
      </c>
      <c r="P276" s="412"/>
      <c r="Q276" s="412">
        <v>41791</v>
      </c>
      <c r="R276" s="412">
        <v>41992</v>
      </c>
      <c r="S276" s="415">
        <v>0.95125704974799996</v>
      </c>
      <c r="T276" s="413" t="s">
        <v>170</v>
      </c>
      <c r="U276" s="416" t="s">
        <v>170</v>
      </c>
      <c r="V276" s="410" t="s">
        <v>170</v>
      </c>
    </row>
    <row r="277" spans="1:22" s="28" customFormat="1" x14ac:dyDescent="0.25">
      <c r="A277" s="408">
        <v>41943</v>
      </c>
      <c r="B277" s="409" t="s">
        <v>143</v>
      </c>
      <c r="C277" s="410" t="s">
        <v>67</v>
      </c>
      <c r="D277" s="410" t="s">
        <v>1095</v>
      </c>
      <c r="E277" s="410"/>
      <c r="F277" s="410" t="s">
        <v>115</v>
      </c>
      <c r="G277" s="410" t="s">
        <v>1165</v>
      </c>
      <c r="H277" s="411" t="s">
        <v>1147</v>
      </c>
      <c r="I277" s="412">
        <v>40681</v>
      </c>
      <c r="J277" s="412">
        <v>40780</v>
      </c>
      <c r="K277" s="411" t="s">
        <v>1166</v>
      </c>
      <c r="L277" s="410" t="s">
        <v>1167</v>
      </c>
      <c r="M277" s="413">
        <v>15146.580389999999</v>
      </c>
      <c r="N277" s="413">
        <v>15633.362940000001</v>
      </c>
      <c r="O277" s="414">
        <v>40918</v>
      </c>
      <c r="P277" s="412"/>
      <c r="Q277" s="412">
        <v>41648</v>
      </c>
      <c r="R277" s="412">
        <v>41906</v>
      </c>
      <c r="S277" s="415">
        <v>0.95825620229600006</v>
      </c>
      <c r="T277" s="413" t="s">
        <v>170</v>
      </c>
      <c r="U277" s="416" t="s">
        <v>170</v>
      </c>
      <c r="V277" s="410" t="s">
        <v>170</v>
      </c>
    </row>
    <row r="278" spans="1:22" s="28" customFormat="1" x14ac:dyDescent="0.25">
      <c r="A278" s="408">
        <v>41943</v>
      </c>
      <c r="B278" s="409" t="s">
        <v>143</v>
      </c>
      <c r="C278" s="410" t="s">
        <v>67</v>
      </c>
      <c r="D278" s="410" t="s">
        <v>1095</v>
      </c>
      <c r="E278" s="410" t="s">
        <v>22</v>
      </c>
      <c r="F278" s="410" t="s">
        <v>129</v>
      </c>
      <c r="G278" s="410" t="s">
        <v>1168</v>
      </c>
      <c r="H278" s="411" t="s">
        <v>364</v>
      </c>
      <c r="I278" s="412">
        <v>41127</v>
      </c>
      <c r="J278" s="412">
        <v>41417</v>
      </c>
      <c r="K278" s="411" t="s">
        <v>1169</v>
      </c>
      <c r="L278" s="410" t="s">
        <v>1170</v>
      </c>
      <c r="M278" s="413">
        <v>6189</v>
      </c>
      <c r="N278" s="413">
        <v>6378.06</v>
      </c>
      <c r="O278" s="414">
        <v>41430</v>
      </c>
      <c r="P278" s="412"/>
      <c r="Q278" s="412">
        <v>41970</v>
      </c>
      <c r="R278" s="412">
        <v>42139</v>
      </c>
      <c r="S278" s="415">
        <v>0.41567780798500004</v>
      </c>
      <c r="T278" s="413">
        <v>2580</v>
      </c>
      <c r="U278" s="411" t="s">
        <v>1171</v>
      </c>
      <c r="V278" s="410" t="s">
        <v>170</v>
      </c>
    </row>
    <row r="279" spans="1:22" s="28" customFormat="1" x14ac:dyDescent="0.25">
      <c r="A279" s="408">
        <v>41943</v>
      </c>
      <c r="B279" s="409" t="s">
        <v>143</v>
      </c>
      <c r="C279" s="410" t="s">
        <v>67</v>
      </c>
      <c r="D279" s="410" t="s">
        <v>1095</v>
      </c>
      <c r="E279" s="410" t="s">
        <v>14</v>
      </c>
      <c r="F279" s="410" t="s">
        <v>129</v>
      </c>
      <c r="G279" s="410" t="s">
        <v>1172</v>
      </c>
      <c r="H279" s="411" t="s">
        <v>1173</v>
      </c>
      <c r="I279" s="412">
        <v>40550</v>
      </c>
      <c r="J279" s="412">
        <v>41885</v>
      </c>
      <c r="K279" s="411" t="s">
        <v>1174</v>
      </c>
      <c r="L279" s="410" t="s">
        <v>1175</v>
      </c>
      <c r="M279" s="413">
        <v>38914.5</v>
      </c>
      <c r="N279" s="413">
        <v>38914.5</v>
      </c>
      <c r="O279" s="414">
        <v>41901</v>
      </c>
      <c r="P279" s="412"/>
      <c r="Q279" s="412">
        <v>42551</v>
      </c>
      <c r="R279" s="412">
        <v>42551</v>
      </c>
      <c r="S279" s="415">
        <v>0</v>
      </c>
      <c r="T279" s="413">
        <v>12900</v>
      </c>
      <c r="U279" s="411" t="s">
        <v>1176</v>
      </c>
      <c r="V279" s="410" t="s">
        <v>170</v>
      </c>
    </row>
    <row r="280" spans="1:22" s="28" customFormat="1" x14ac:dyDescent="0.25">
      <c r="A280" s="408">
        <v>41943</v>
      </c>
      <c r="B280" s="409" t="s">
        <v>143</v>
      </c>
      <c r="C280" s="410" t="s">
        <v>67</v>
      </c>
      <c r="D280" s="410" t="s">
        <v>1095</v>
      </c>
      <c r="E280" s="410" t="s">
        <v>18</v>
      </c>
      <c r="F280" s="410" t="s">
        <v>129</v>
      </c>
      <c r="G280" s="410" t="s">
        <v>1177</v>
      </c>
      <c r="H280" s="411" t="s">
        <v>1178</v>
      </c>
      <c r="I280" s="412">
        <v>41089</v>
      </c>
      <c r="J280" s="412">
        <v>41171</v>
      </c>
      <c r="K280" s="411" t="s">
        <v>981</v>
      </c>
      <c r="L280" s="410" t="s">
        <v>1179</v>
      </c>
      <c r="M280" s="413">
        <v>13310.008</v>
      </c>
      <c r="N280" s="413">
        <v>13309.796850000001</v>
      </c>
      <c r="O280" s="414">
        <v>41213</v>
      </c>
      <c r="P280" s="412"/>
      <c r="Q280" s="412">
        <v>41868</v>
      </c>
      <c r="R280" s="412">
        <v>42011</v>
      </c>
      <c r="S280" s="415">
        <v>0.8266536389700001</v>
      </c>
      <c r="T280" s="413" t="s">
        <v>170</v>
      </c>
      <c r="U280" s="416" t="s">
        <v>170</v>
      </c>
      <c r="V280" s="410" t="s">
        <v>170</v>
      </c>
    </row>
    <row r="281" spans="1:22" s="28" customFormat="1" x14ac:dyDescent="0.25">
      <c r="A281" s="408">
        <v>41943</v>
      </c>
      <c r="B281" s="409" t="s">
        <v>143</v>
      </c>
      <c r="C281" s="410" t="s">
        <v>67</v>
      </c>
      <c r="D281" s="410" t="s">
        <v>1095</v>
      </c>
      <c r="E281" s="410" t="s">
        <v>18</v>
      </c>
      <c r="F281" s="410" t="s">
        <v>129</v>
      </c>
      <c r="G281" s="410" t="s">
        <v>1180</v>
      </c>
      <c r="H281" s="411" t="s">
        <v>1181</v>
      </c>
      <c r="I281" s="412">
        <v>40851</v>
      </c>
      <c r="J281" s="412">
        <v>40967</v>
      </c>
      <c r="K281" s="411" t="s">
        <v>1182</v>
      </c>
      <c r="L281" s="410" t="s">
        <v>1183</v>
      </c>
      <c r="M281" s="413">
        <v>46780</v>
      </c>
      <c r="N281" s="413">
        <v>48939.101000000002</v>
      </c>
      <c r="O281" s="414">
        <v>41002</v>
      </c>
      <c r="P281" s="412"/>
      <c r="Q281" s="412">
        <v>41752</v>
      </c>
      <c r="R281" s="412">
        <v>42185</v>
      </c>
      <c r="S281" s="415">
        <v>0.82361006181899998</v>
      </c>
      <c r="T281" s="413" t="s">
        <v>170</v>
      </c>
      <c r="U281" s="416" t="s">
        <v>170</v>
      </c>
      <c r="V281" s="410" t="s">
        <v>170</v>
      </c>
    </row>
    <row r="282" spans="1:22" s="28" customFormat="1" x14ac:dyDescent="0.25">
      <c r="A282" s="408">
        <v>41943</v>
      </c>
      <c r="B282" s="409" t="s">
        <v>143</v>
      </c>
      <c r="C282" s="410" t="s">
        <v>67</v>
      </c>
      <c r="D282" s="410" t="s">
        <v>1095</v>
      </c>
      <c r="E282" s="410"/>
      <c r="F282" s="410" t="s">
        <v>110</v>
      </c>
      <c r="G282" s="410" t="s">
        <v>1184</v>
      </c>
      <c r="H282" s="411" t="s">
        <v>1185</v>
      </c>
      <c r="I282" s="412">
        <v>40513</v>
      </c>
      <c r="J282" s="412">
        <v>40710</v>
      </c>
      <c r="K282" s="411" t="s">
        <v>1159</v>
      </c>
      <c r="L282" s="410" t="s">
        <v>1186</v>
      </c>
      <c r="M282" s="413">
        <v>15984.78765</v>
      </c>
      <c r="N282" s="413">
        <v>17308.617249999999</v>
      </c>
      <c r="O282" s="414">
        <v>40889</v>
      </c>
      <c r="P282" s="412"/>
      <c r="Q282" s="412">
        <v>41626</v>
      </c>
      <c r="R282" s="412">
        <v>42155</v>
      </c>
      <c r="S282" s="415">
        <v>0.87621251200799999</v>
      </c>
      <c r="T282" s="413" t="s">
        <v>170</v>
      </c>
      <c r="U282" s="416" t="s">
        <v>170</v>
      </c>
      <c r="V282" s="410" t="s">
        <v>170</v>
      </c>
    </row>
    <row r="283" spans="1:22" s="28" customFormat="1" x14ac:dyDescent="0.25">
      <c r="A283" s="408">
        <v>41943</v>
      </c>
      <c r="B283" s="409" t="s">
        <v>143</v>
      </c>
      <c r="C283" s="410" t="s">
        <v>67</v>
      </c>
      <c r="D283" s="410" t="s">
        <v>1095</v>
      </c>
      <c r="E283" s="410"/>
      <c r="F283" s="410" t="s">
        <v>110</v>
      </c>
      <c r="G283" s="410" t="s">
        <v>1187</v>
      </c>
      <c r="H283" s="411" t="s">
        <v>1188</v>
      </c>
      <c r="I283" s="412">
        <v>41593</v>
      </c>
      <c r="J283" s="412">
        <v>41702</v>
      </c>
      <c r="K283" s="411" t="s">
        <v>1163</v>
      </c>
      <c r="L283" s="410"/>
      <c r="M283" s="413">
        <v>6303.8820699999997</v>
      </c>
      <c r="N283" s="413">
        <v>7097.5946400000003</v>
      </c>
      <c r="O283" s="414">
        <v>41703</v>
      </c>
      <c r="P283" s="412"/>
      <c r="Q283" s="412">
        <v>41985</v>
      </c>
      <c r="R283" s="412">
        <v>41985</v>
      </c>
      <c r="S283" s="415">
        <v>0.7557208141709999</v>
      </c>
      <c r="T283" s="413"/>
      <c r="U283" s="417"/>
      <c r="V283" s="410" t="s">
        <v>170</v>
      </c>
    </row>
    <row r="284" spans="1:22" s="28" customFormat="1" x14ac:dyDescent="0.25">
      <c r="A284" s="408">
        <v>41943</v>
      </c>
      <c r="B284" s="409" t="s">
        <v>143</v>
      </c>
      <c r="C284" s="410" t="s">
        <v>67</v>
      </c>
      <c r="D284" s="410" t="s">
        <v>1095</v>
      </c>
      <c r="E284" s="410"/>
      <c r="F284" s="410" t="s">
        <v>110</v>
      </c>
      <c r="G284" s="410" t="s">
        <v>1189</v>
      </c>
      <c r="H284" s="411" t="s">
        <v>1190</v>
      </c>
      <c r="I284" s="412">
        <v>41051</v>
      </c>
      <c r="J284" s="412">
        <v>41297</v>
      </c>
      <c r="K284" s="411" t="s">
        <v>1191</v>
      </c>
      <c r="L284" s="410" t="s">
        <v>1192</v>
      </c>
      <c r="M284" s="413">
        <v>87011.483030000003</v>
      </c>
      <c r="N284" s="413">
        <v>89200.651689999999</v>
      </c>
      <c r="O284" s="414">
        <v>41327</v>
      </c>
      <c r="P284" s="412"/>
      <c r="Q284" s="412">
        <v>42266</v>
      </c>
      <c r="R284" s="412">
        <v>42308</v>
      </c>
      <c r="S284" s="415">
        <v>0.181959018152</v>
      </c>
      <c r="T284" s="413">
        <v>33782</v>
      </c>
      <c r="U284" s="411" t="s">
        <v>1193</v>
      </c>
      <c r="V284" s="410" t="s">
        <v>170</v>
      </c>
    </row>
    <row r="285" spans="1:22" s="28" customFormat="1" x14ac:dyDescent="0.25">
      <c r="A285" s="408">
        <v>41943</v>
      </c>
      <c r="B285" s="409" t="s">
        <v>143</v>
      </c>
      <c r="C285" s="410" t="s">
        <v>67</v>
      </c>
      <c r="D285" s="410" t="s">
        <v>1095</v>
      </c>
      <c r="E285" s="410"/>
      <c r="F285" s="410" t="s">
        <v>110</v>
      </c>
      <c r="G285" s="410" t="s">
        <v>1189</v>
      </c>
      <c r="H285" s="411" t="s">
        <v>1190</v>
      </c>
      <c r="I285" s="412" t="s">
        <v>170</v>
      </c>
      <c r="J285" s="412">
        <v>41309</v>
      </c>
      <c r="K285" s="411" t="s">
        <v>1194</v>
      </c>
      <c r="L285" s="410"/>
      <c r="M285" s="413">
        <v>7198.2416199999998</v>
      </c>
      <c r="N285" s="413">
        <v>7716.9736300000004</v>
      </c>
      <c r="O285" s="414">
        <v>41829</v>
      </c>
      <c r="P285" s="412"/>
      <c r="Q285" s="412">
        <v>41919</v>
      </c>
      <c r="R285" s="412">
        <v>41953</v>
      </c>
      <c r="S285" s="415">
        <v>0.96159380034099995</v>
      </c>
      <c r="T285" s="413"/>
      <c r="U285" s="417"/>
      <c r="V285" s="410" t="s">
        <v>170</v>
      </c>
    </row>
    <row r="286" spans="1:22" s="28" customFormat="1" x14ac:dyDescent="0.25">
      <c r="A286" s="408">
        <v>41943</v>
      </c>
      <c r="B286" s="409" t="s">
        <v>143</v>
      </c>
      <c r="C286" s="410" t="s">
        <v>68</v>
      </c>
      <c r="D286" s="410" t="s">
        <v>1095</v>
      </c>
      <c r="E286" s="410" t="s">
        <v>36</v>
      </c>
      <c r="F286" s="410" t="s">
        <v>129</v>
      </c>
      <c r="G286" s="410" t="s">
        <v>1195</v>
      </c>
      <c r="H286" s="411" t="s">
        <v>1121</v>
      </c>
      <c r="I286" s="412">
        <v>40918</v>
      </c>
      <c r="J286" s="412">
        <v>41114</v>
      </c>
      <c r="K286" s="411" t="s">
        <v>1196</v>
      </c>
      <c r="L286" s="410" t="s">
        <v>1197</v>
      </c>
      <c r="M286" s="413">
        <v>4454</v>
      </c>
      <c r="N286" s="413">
        <v>4454</v>
      </c>
      <c r="O286" s="414">
        <v>41142</v>
      </c>
      <c r="P286" s="412"/>
      <c r="Q286" s="412">
        <v>41719</v>
      </c>
      <c r="R286" s="412">
        <v>42246</v>
      </c>
      <c r="S286" s="415">
        <v>6.3104176021599998E-2</v>
      </c>
      <c r="T286" s="413" t="s">
        <v>170</v>
      </c>
      <c r="U286" s="416" t="s">
        <v>170</v>
      </c>
      <c r="V286" s="410" t="s">
        <v>170</v>
      </c>
    </row>
    <row r="287" spans="1:22" s="28" customFormat="1" x14ac:dyDescent="0.25">
      <c r="A287" s="408">
        <v>41943</v>
      </c>
      <c r="B287" s="409" t="s">
        <v>143</v>
      </c>
      <c r="C287" s="410" t="s">
        <v>68</v>
      </c>
      <c r="D287" s="410" t="s">
        <v>1095</v>
      </c>
      <c r="E287" s="410" t="s">
        <v>24</v>
      </c>
      <c r="F287" s="410" t="s">
        <v>129</v>
      </c>
      <c r="G287" s="410" t="s">
        <v>1198</v>
      </c>
      <c r="H287" s="411" t="s">
        <v>1121</v>
      </c>
      <c r="I287" s="412">
        <v>41115</v>
      </c>
      <c r="J287" s="412">
        <v>41177</v>
      </c>
      <c r="K287" s="411" t="s">
        <v>1199</v>
      </c>
      <c r="L287" s="410" t="s">
        <v>1200</v>
      </c>
      <c r="M287" s="413">
        <v>12353.9</v>
      </c>
      <c r="N287" s="413">
        <v>12873.5</v>
      </c>
      <c r="O287" s="414">
        <v>41207</v>
      </c>
      <c r="P287" s="412"/>
      <c r="Q287" s="412">
        <v>41732</v>
      </c>
      <c r="R287" s="412">
        <v>41971</v>
      </c>
      <c r="S287" s="415">
        <v>0.99</v>
      </c>
      <c r="T287" s="413" t="s">
        <v>170</v>
      </c>
      <c r="U287" s="416" t="s">
        <v>170</v>
      </c>
      <c r="V287" s="410" t="s">
        <v>170</v>
      </c>
    </row>
    <row r="288" spans="1:22" s="28" customFormat="1" x14ac:dyDescent="0.25">
      <c r="A288" s="408">
        <v>41943</v>
      </c>
      <c r="B288" s="409" t="s">
        <v>143</v>
      </c>
      <c r="C288" s="410" t="s">
        <v>68</v>
      </c>
      <c r="D288" s="410" t="s">
        <v>1095</v>
      </c>
      <c r="E288" s="410" t="s">
        <v>52</v>
      </c>
      <c r="F288" s="410" t="s">
        <v>129</v>
      </c>
      <c r="G288" s="410" t="s">
        <v>1201</v>
      </c>
      <c r="H288" s="411" t="s">
        <v>1202</v>
      </c>
      <c r="I288" s="412">
        <v>40862</v>
      </c>
      <c r="J288" s="412">
        <v>40982</v>
      </c>
      <c r="K288" s="411" t="s">
        <v>1203</v>
      </c>
      <c r="L288" s="410" t="s">
        <v>1204</v>
      </c>
      <c r="M288" s="413">
        <v>8931.6219999999994</v>
      </c>
      <c r="N288" s="413">
        <v>8999.5300000000007</v>
      </c>
      <c r="O288" s="414">
        <v>41008</v>
      </c>
      <c r="P288" s="412"/>
      <c r="Q288" s="412">
        <v>41498</v>
      </c>
      <c r="R288" s="412">
        <v>41988</v>
      </c>
      <c r="S288" s="415">
        <v>0.94649331687300009</v>
      </c>
      <c r="T288" s="413" t="s">
        <v>170</v>
      </c>
      <c r="U288" s="416" t="s">
        <v>170</v>
      </c>
      <c r="V288" s="410" t="s">
        <v>170</v>
      </c>
    </row>
    <row r="289" spans="1:22" s="28" customFormat="1" x14ac:dyDescent="0.25">
      <c r="A289" s="408">
        <v>41943</v>
      </c>
      <c r="B289" s="409" t="s">
        <v>143</v>
      </c>
      <c r="C289" s="410" t="s">
        <v>67</v>
      </c>
      <c r="D289" s="410" t="s">
        <v>1095</v>
      </c>
      <c r="E289" s="410" t="s">
        <v>36</v>
      </c>
      <c r="F289" s="410" t="s">
        <v>129</v>
      </c>
      <c r="G289" s="410" t="s">
        <v>1205</v>
      </c>
      <c r="H289" s="411" t="s">
        <v>1206</v>
      </c>
      <c r="I289" s="412">
        <v>40567</v>
      </c>
      <c r="J289" s="412">
        <v>40816</v>
      </c>
      <c r="K289" s="411" t="s">
        <v>1207</v>
      </c>
      <c r="L289" s="410" t="s">
        <v>1208</v>
      </c>
      <c r="M289" s="413">
        <v>6572.777</v>
      </c>
      <c r="N289" s="413">
        <v>8448.4511999999995</v>
      </c>
      <c r="O289" s="414">
        <v>41120</v>
      </c>
      <c r="P289" s="412"/>
      <c r="Q289" s="412">
        <v>41660</v>
      </c>
      <c r="R289" s="412">
        <v>42009</v>
      </c>
      <c r="S289" s="415">
        <v>0.896752413034</v>
      </c>
      <c r="T289" s="413" t="s">
        <v>170</v>
      </c>
      <c r="U289" s="416" t="s">
        <v>170</v>
      </c>
      <c r="V289" s="410" t="s">
        <v>170</v>
      </c>
    </row>
    <row r="290" spans="1:22" s="28" customFormat="1" x14ac:dyDescent="0.25">
      <c r="A290" s="408">
        <v>41943</v>
      </c>
      <c r="B290" s="409" t="s">
        <v>143</v>
      </c>
      <c r="C290" s="410" t="s">
        <v>67</v>
      </c>
      <c r="D290" s="410" t="s">
        <v>1095</v>
      </c>
      <c r="E290" s="410"/>
      <c r="F290" s="410" t="s">
        <v>105</v>
      </c>
      <c r="G290" s="410" t="s">
        <v>1209</v>
      </c>
      <c r="H290" s="411" t="s">
        <v>1210</v>
      </c>
      <c r="I290" s="412">
        <v>41059</v>
      </c>
      <c r="J290" s="412">
        <v>41156</v>
      </c>
      <c r="K290" s="411" t="s">
        <v>1211</v>
      </c>
      <c r="L290" s="410" t="s">
        <v>1212</v>
      </c>
      <c r="M290" s="413">
        <v>26826.989000000001</v>
      </c>
      <c r="N290" s="413">
        <v>24722.776000000002</v>
      </c>
      <c r="O290" s="414">
        <v>41200</v>
      </c>
      <c r="P290" s="412"/>
      <c r="Q290" s="412">
        <v>41795</v>
      </c>
      <c r="R290" s="412">
        <v>42035</v>
      </c>
      <c r="S290" s="415">
        <v>0.56856669331999998</v>
      </c>
      <c r="T290" s="413" t="s">
        <v>170</v>
      </c>
      <c r="U290" s="416" t="s">
        <v>170</v>
      </c>
      <c r="V290" s="410" t="s">
        <v>170</v>
      </c>
    </row>
    <row r="291" spans="1:22" s="28" customFormat="1" x14ac:dyDescent="0.25">
      <c r="A291" s="408">
        <v>41943</v>
      </c>
      <c r="B291" s="409" t="s">
        <v>143</v>
      </c>
      <c r="C291" s="410" t="s">
        <v>67</v>
      </c>
      <c r="D291" s="410" t="s">
        <v>1095</v>
      </c>
      <c r="E291" s="410" t="s">
        <v>36</v>
      </c>
      <c r="F291" s="410" t="s">
        <v>129</v>
      </c>
      <c r="G291" s="410" t="s">
        <v>1213</v>
      </c>
      <c r="H291" s="411" t="s">
        <v>1214</v>
      </c>
      <c r="I291" s="412">
        <v>41262</v>
      </c>
      <c r="J291" s="412">
        <v>41547</v>
      </c>
      <c r="K291" s="411" t="s">
        <v>1215</v>
      </c>
      <c r="L291" s="410"/>
      <c r="M291" s="413">
        <v>15175</v>
      </c>
      <c r="N291" s="413">
        <v>15225</v>
      </c>
      <c r="O291" s="414">
        <v>41584</v>
      </c>
      <c r="P291" s="412"/>
      <c r="Q291" s="412">
        <v>42034</v>
      </c>
      <c r="R291" s="412">
        <v>42082</v>
      </c>
      <c r="S291" s="415">
        <v>0.21</v>
      </c>
      <c r="T291" s="413"/>
      <c r="U291" s="417"/>
      <c r="V291" s="410" t="s">
        <v>170</v>
      </c>
    </row>
    <row r="292" spans="1:22" s="28" customFormat="1" x14ac:dyDescent="0.25">
      <c r="A292" s="408">
        <v>41943</v>
      </c>
      <c r="B292" s="409" t="s">
        <v>143</v>
      </c>
      <c r="C292" s="410" t="s">
        <v>67</v>
      </c>
      <c r="D292" s="410" t="s">
        <v>1095</v>
      </c>
      <c r="E292" s="410" t="s">
        <v>23</v>
      </c>
      <c r="F292" s="410" t="s">
        <v>129</v>
      </c>
      <c r="G292" s="410" t="s">
        <v>1216</v>
      </c>
      <c r="H292" s="411" t="s">
        <v>1217</v>
      </c>
      <c r="I292" s="412">
        <v>40665</v>
      </c>
      <c r="J292" s="412">
        <v>40812</v>
      </c>
      <c r="K292" s="411" t="s">
        <v>1218</v>
      </c>
      <c r="L292" s="410" t="s">
        <v>1219</v>
      </c>
      <c r="M292" s="413">
        <v>36247</v>
      </c>
      <c r="N292" s="413">
        <v>37009.146000000001</v>
      </c>
      <c r="O292" s="414">
        <v>41318</v>
      </c>
      <c r="P292" s="412"/>
      <c r="Q292" s="412">
        <v>41858</v>
      </c>
      <c r="R292" s="412">
        <v>41858</v>
      </c>
      <c r="S292" s="415">
        <v>0.87905270767400001</v>
      </c>
      <c r="T292" s="413" t="s">
        <v>170</v>
      </c>
      <c r="U292" s="416" t="s">
        <v>170</v>
      </c>
      <c r="V292" s="410" t="s">
        <v>170</v>
      </c>
    </row>
    <row r="293" spans="1:22" s="28" customFormat="1" x14ac:dyDescent="0.25">
      <c r="A293" s="408">
        <v>41943</v>
      </c>
      <c r="B293" s="409" t="s">
        <v>143</v>
      </c>
      <c r="C293" s="410" t="s">
        <v>68</v>
      </c>
      <c r="D293" s="410" t="s">
        <v>1095</v>
      </c>
      <c r="E293" s="410" t="s">
        <v>16</v>
      </c>
      <c r="F293" s="410" t="s">
        <v>129</v>
      </c>
      <c r="G293" s="410" t="s">
        <v>1220</v>
      </c>
      <c r="H293" s="411" t="s">
        <v>1121</v>
      </c>
      <c r="I293" s="412">
        <v>40682</v>
      </c>
      <c r="J293" s="412">
        <v>40809</v>
      </c>
      <c r="K293" s="411" t="s">
        <v>1221</v>
      </c>
      <c r="L293" s="410" t="s">
        <v>1222</v>
      </c>
      <c r="M293" s="413">
        <v>8807.1479999999992</v>
      </c>
      <c r="N293" s="413">
        <v>8793.3279999999995</v>
      </c>
      <c r="O293" s="414">
        <v>40837</v>
      </c>
      <c r="P293" s="412"/>
      <c r="Q293" s="412">
        <v>41357</v>
      </c>
      <c r="R293" s="412">
        <v>41956</v>
      </c>
      <c r="S293" s="415">
        <v>0.97126093783800005</v>
      </c>
      <c r="T293" s="413" t="s">
        <v>170</v>
      </c>
      <c r="U293" s="416" t="s">
        <v>170</v>
      </c>
      <c r="V293" s="410" t="s">
        <v>170</v>
      </c>
    </row>
    <row r="294" spans="1:22" s="28" customFormat="1" x14ac:dyDescent="0.25">
      <c r="A294" s="408">
        <v>41943</v>
      </c>
      <c r="B294" s="409" t="s">
        <v>143</v>
      </c>
      <c r="C294" s="410" t="s">
        <v>68</v>
      </c>
      <c r="D294" s="410" t="s">
        <v>78</v>
      </c>
      <c r="E294" s="410" t="s">
        <v>14</v>
      </c>
      <c r="F294" s="410" t="s">
        <v>129</v>
      </c>
      <c r="G294" s="410" t="s">
        <v>1223</v>
      </c>
      <c r="H294" s="411" t="s">
        <v>1224</v>
      </c>
      <c r="I294" s="412">
        <v>40774</v>
      </c>
      <c r="J294" s="412">
        <v>41103</v>
      </c>
      <c r="K294" s="411" t="s">
        <v>1225</v>
      </c>
      <c r="L294" s="410" t="s">
        <v>1226</v>
      </c>
      <c r="M294" s="413">
        <v>1612.0609999999999</v>
      </c>
      <c r="N294" s="413">
        <v>1612.7729999999999</v>
      </c>
      <c r="O294" s="414">
        <v>41163</v>
      </c>
      <c r="P294" s="412"/>
      <c r="Q294" s="412">
        <v>41493</v>
      </c>
      <c r="R294" s="412">
        <v>41942</v>
      </c>
      <c r="S294" s="415">
        <v>0.888736976623</v>
      </c>
      <c r="T294" s="413" t="s">
        <v>170</v>
      </c>
      <c r="U294" s="416" t="s">
        <v>170</v>
      </c>
      <c r="V294" s="410" t="s">
        <v>170</v>
      </c>
    </row>
    <row r="295" spans="1:22" s="28" customFormat="1" x14ac:dyDescent="0.25">
      <c r="A295" s="408">
        <v>41943</v>
      </c>
      <c r="B295" s="409" t="s">
        <v>143</v>
      </c>
      <c r="C295" s="410" t="s">
        <v>67</v>
      </c>
      <c r="D295" s="410" t="s">
        <v>78</v>
      </c>
      <c r="E295" s="410" t="s">
        <v>43</v>
      </c>
      <c r="F295" s="410" t="s">
        <v>129</v>
      </c>
      <c r="G295" s="410" t="s">
        <v>1227</v>
      </c>
      <c r="H295" s="411" t="s">
        <v>1228</v>
      </c>
      <c r="I295" s="412">
        <v>40927</v>
      </c>
      <c r="J295" s="412">
        <v>41127</v>
      </c>
      <c r="K295" s="411" t="s">
        <v>1229</v>
      </c>
      <c r="L295" s="410" t="s">
        <v>1230</v>
      </c>
      <c r="M295" s="413">
        <v>1763.338</v>
      </c>
      <c r="N295" s="413">
        <v>1782.20162</v>
      </c>
      <c r="O295" s="414">
        <v>41157</v>
      </c>
      <c r="P295" s="412"/>
      <c r="Q295" s="412">
        <v>41487</v>
      </c>
      <c r="R295" s="412">
        <v>42083</v>
      </c>
      <c r="S295" s="415">
        <v>0.78890512959999992</v>
      </c>
      <c r="T295" s="413" t="s">
        <v>170</v>
      </c>
      <c r="U295" s="416" t="s">
        <v>170</v>
      </c>
      <c r="V295" s="410" t="s">
        <v>170</v>
      </c>
    </row>
    <row r="296" spans="1:22" s="28" customFormat="1" x14ac:dyDescent="0.25">
      <c r="A296" s="408">
        <v>41943</v>
      </c>
      <c r="B296" s="409" t="s">
        <v>143</v>
      </c>
      <c r="C296" s="410" t="s">
        <v>68</v>
      </c>
      <c r="D296" s="410" t="s">
        <v>78</v>
      </c>
      <c r="E296" s="410" t="s">
        <v>23</v>
      </c>
      <c r="F296" s="410" t="s">
        <v>129</v>
      </c>
      <c r="G296" s="410" t="s">
        <v>1231</v>
      </c>
      <c r="H296" s="411" t="s">
        <v>1232</v>
      </c>
      <c r="I296" s="412">
        <v>41359</v>
      </c>
      <c r="J296" s="412">
        <v>41547</v>
      </c>
      <c r="K296" s="411" t="s">
        <v>1233</v>
      </c>
      <c r="L296" s="410" t="s">
        <v>1234</v>
      </c>
      <c r="M296" s="413">
        <v>1560.895</v>
      </c>
      <c r="N296" s="413">
        <v>1652.152</v>
      </c>
      <c r="O296" s="414">
        <v>41558</v>
      </c>
      <c r="P296" s="412"/>
      <c r="Q296" s="412">
        <v>41908</v>
      </c>
      <c r="R296" s="412">
        <v>41988</v>
      </c>
      <c r="S296" s="415">
        <v>0.68928222100600001</v>
      </c>
      <c r="T296" s="413" t="s">
        <v>170</v>
      </c>
      <c r="U296" s="416" t="s">
        <v>170</v>
      </c>
      <c r="V296" s="410" t="s">
        <v>170</v>
      </c>
    </row>
    <row r="297" spans="1:22" s="28" customFormat="1" x14ac:dyDescent="0.25">
      <c r="A297" s="408">
        <v>41943</v>
      </c>
      <c r="B297" s="409" t="s">
        <v>144</v>
      </c>
      <c r="C297" s="410" t="s">
        <v>67</v>
      </c>
      <c r="D297" s="410" t="s">
        <v>1095</v>
      </c>
      <c r="E297" s="410" t="s">
        <v>45</v>
      </c>
      <c r="F297" s="410" t="s">
        <v>129</v>
      </c>
      <c r="G297" s="410" t="s">
        <v>163</v>
      </c>
      <c r="H297" s="411" t="s">
        <v>1235</v>
      </c>
      <c r="I297" s="412">
        <v>40913</v>
      </c>
      <c r="J297" s="412">
        <v>41079</v>
      </c>
      <c r="K297" s="411" t="s">
        <v>1236</v>
      </c>
      <c r="L297" s="410" t="s">
        <v>1237</v>
      </c>
      <c r="M297" s="413">
        <v>23138.91</v>
      </c>
      <c r="N297" s="413">
        <v>23149.050999999999</v>
      </c>
      <c r="O297" s="414">
        <v>41102</v>
      </c>
      <c r="P297" s="412"/>
      <c r="Q297" s="412">
        <v>41739</v>
      </c>
      <c r="R297" s="412">
        <v>42069</v>
      </c>
      <c r="S297" s="415">
        <v>0.64459178045800003</v>
      </c>
      <c r="T297" s="413" t="s">
        <v>170</v>
      </c>
      <c r="U297" s="416" t="s">
        <v>170</v>
      </c>
      <c r="V297" s="410" t="s">
        <v>170</v>
      </c>
    </row>
    <row r="298" spans="1:22" s="28" customFormat="1" x14ac:dyDescent="0.25">
      <c r="A298" s="408">
        <v>41943</v>
      </c>
      <c r="B298" s="409" t="s">
        <v>144</v>
      </c>
      <c r="C298" s="410" t="s">
        <v>67</v>
      </c>
      <c r="D298" s="410" t="s">
        <v>1095</v>
      </c>
      <c r="E298" s="410" t="s">
        <v>53</v>
      </c>
      <c r="F298" s="410" t="s">
        <v>129</v>
      </c>
      <c r="G298" s="410" t="s">
        <v>162</v>
      </c>
      <c r="H298" s="411" t="s">
        <v>1235</v>
      </c>
      <c r="I298" s="412">
        <v>40886</v>
      </c>
      <c r="J298" s="412">
        <v>41822</v>
      </c>
      <c r="K298" s="411" t="s">
        <v>1238</v>
      </c>
      <c r="L298" s="410"/>
      <c r="M298" s="413">
        <v>727.38900000000001</v>
      </c>
      <c r="N298" s="413">
        <v>727.38900000000001</v>
      </c>
      <c r="O298" s="414">
        <v>42076</v>
      </c>
      <c r="P298" s="412"/>
      <c r="Q298" s="412">
        <v>42441</v>
      </c>
      <c r="R298" s="412">
        <v>42441</v>
      </c>
      <c r="S298" s="415">
        <v>0</v>
      </c>
      <c r="T298" s="413"/>
      <c r="U298" s="417"/>
      <c r="V298" s="410" t="s">
        <v>170</v>
      </c>
    </row>
    <row r="299" spans="1:22" s="28" customFormat="1" x14ac:dyDescent="0.25">
      <c r="A299" s="408">
        <v>41943</v>
      </c>
      <c r="B299" s="409" t="s">
        <v>144</v>
      </c>
      <c r="C299" s="410" t="s">
        <v>67</v>
      </c>
      <c r="D299" s="410" t="s">
        <v>1095</v>
      </c>
      <c r="E299" s="410" t="s">
        <v>36</v>
      </c>
      <c r="F299" s="410" t="s">
        <v>129</v>
      </c>
      <c r="G299" s="410" t="s">
        <v>149</v>
      </c>
      <c r="H299" s="411" t="s">
        <v>792</v>
      </c>
      <c r="I299" s="412">
        <v>41204</v>
      </c>
      <c r="J299" s="412">
        <v>41270</v>
      </c>
      <c r="K299" s="411" t="s">
        <v>1239</v>
      </c>
      <c r="L299" s="410" t="s">
        <v>1240</v>
      </c>
      <c r="M299" s="413">
        <v>8603</v>
      </c>
      <c r="N299" s="413">
        <v>9101.83</v>
      </c>
      <c r="O299" s="414">
        <v>41298</v>
      </c>
      <c r="P299" s="412"/>
      <c r="Q299" s="412">
        <v>41838</v>
      </c>
      <c r="R299" s="412">
        <v>42108</v>
      </c>
      <c r="S299" s="415">
        <v>0.54645318578800006</v>
      </c>
      <c r="T299" s="413">
        <v>3900</v>
      </c>
      <c r="U299" s="411" t="s">
        <v>1241</v>
      </c>
      <c r="V299" s="410" t="s">
        <v>170</v>
      </c>
    </row>
    <row r="300" spans="1:22" s="28" customFormat="1" x14ac:dyDescent="0.25">
      <c r="A300" s="408">
        <v>41943</v>
      </c>
      <c r="B300" s="409" t="s">
        <v>144</v>
      </c>
      <c r="C300" s="410" t="s">
        <v>67</v>
      </c>
      <c r="D300" s="410" t="s">
        <v>1095</v>
      </c>
      <c r="E300" s="410" t="s">
        <v>36</v>
      </c>
      <c r="F300" s="410" t="s">
        <v>129</v>
      </c>
      <c r="G300" s="410" t="s">
        <v>149</v>
      </c>
      <c r="H300" s="411" t="s">
        <v>792</v>
      </c>
      <c r="I300" s="412">
        <v>41204</v>
      </c>
      <c r="J300" s="412">
        <v>41270</v>
      </c>
      <c r="K300" s="411" t="s">
        <v>1239</v>
      </c>
      <c r="L300" s="410"/>
      <c r="M300" s="413">
        <v>4150</v>
      </c>
      <c r="N300" s="413">
        <v>4150</v>
      </c>
      <c r="O300" s="414">
        <v>41298</v>
      </c>
      <c r="P300" s="412"/>
      <c r="Q300" s="412">
        <v>41838</v>
      </c>
      <c r="R300" s="412">
        <v>42108</v>
      </c>
      <c r="S300" s="415">
        <v>0.27231108433700002</v>
      </c>
      <c r="T300" s="413"/>
      <c r="U300" s="417"/>
      <c r="V300" s="410" t="s">
        <v>170</v>
      </c>
    </row>
    <row r="301" spans="1:22" s="28" customFormat="1" x14ac:dyDescent="0.25">
      <c r="A301" s="408">
        <v>41943</v>
      </c>
      <c r="B301" s="409" t="s">
        <v>144</v>
      </c>
      <c r="C301" s="410" t="s">
        <v>67</v>
      </c>
      <c r="D301" s="410" t="s">
        <v>1095</v>
      </c>
      <c r="E301" s="410" t="s">
        <v>29</v>
      </c>
      <c r="F301" s="410" t="s">
        <v>129</v>
      </c>
      <c r="G301" s="410" t="s">
        <v>1242</v>
      </c>
      <c r="H301" s="411" t="s">
        <v>1243</v>
      </c>
      <c r="I301" s="412">
        <v>41002</v>
      </c>
      <c r="J301" s="412">
        <v>41542</v>
      </c>
      <c r="K301" s="411" t="s">
        <v>1060</v>
      </c>
      <c r="L301" s="410" t="s">
        <v>1244</v>
      </c>
      <c r="M301" s="413">
        <v>12622.8</v>
      </c>
      <c r="N301" s="413">
        <v>12644.8</v>
      </c>
      <c r="O301" s="414">
        <v>41584</v>
      </c>
      <c r="P301" s="412"/>
      <c r="Q301" s="412">
        <v>42319</v>
      </c>
      <c r="R301" s="412">
        <v>42319</v>
      </c>
      <c r="S301" s="415">
        <v>0.15358115589000002</v>
      </c>
      <c r="T301" s="413">
        <v>5000</v>
      </c>
      <c r="U301" s="411" t="s">
        <v>1241</v>
      </c>
      <c r="V301" s="410" t="s">
        <v>170</v>
      </c>
    </row>
    <row r="302" spans="1:22" s="28" customFormat="1" x14ac:dyDescent="0.25">
      <c r="A302" s="408">
        <v>41943</v>
      </c>
      <c r="B302" s="409" t="s">
        <v>144</v>
      </c>
      <c r="C302" s="410" t="s">
        <v>67</v>
      </c>
      <c r="D302" s="410" t="s">
        <v>1095</v>
      </c>
      <c r="E302" s="410" t="s">
        <v>45</v>
      </c>
      <c r="F302" s="410" t="s">
        <v>129</v>
      </c>
      <c r="G302" s="410" t="s">
        <v>1245</v>
      </c>
      <c r="H302" s="411" t="s">
        <v>1246</v>
      </c>
      <c r="I302" s="412">
        <v>40935</v>
      </c>
      <c r="J302" s="412">
        <v>41151</v>
      </c>
      <c r="K302" s="411" t="s">
        <v>1221</v>
      </c>
      <c r="L302" s="410" t="s">
        <v>1247</v>
      </c>
      <c r="M302" s="413">
        <v>12999.823</v>
      </c>
      <c r="N302" s="413">
        <v>13082.662</v>
      </c>
      <c r="O302" s="414">
        <v>41172</v>
      </c>
      <c r="P302" s="412"/>
      <c r="Q302" s="412">
        <v>41667</v>
      </c>
      <c r="R302" s="412">
        <v>42124</v>
      </c>
      <c r="S302" s="415">
        <v>0.46967841865799997</v>
      </c>
      <c r="T302" s="413" t="s">
        <v>170</v>
      </c>
      <c r="U302" s="416" t="s">
        <v>170</v>
      </c>
      <c r="V302" s="410" t="s">
        <v>170</v>
      </c>
    </row>
    <row r="303" spans="1:22" s="28" customFormat="1" x14ac:dyDescent="0.25">
      <c r="A303" s="408">
        <v>41943</v>
      </c>
      <c r="B303" s="409" t="s">
        <v>144</v>
      </c>
      <c r="C303" s="410" t="s">
        <v>67</v>
      </c>
      <c r="D303" s="410" t="s">
        <v>1095</v>
      </c>
      <c r="E303" s="410" t="s">
        <v>20</v>
      </c>
      <c r="F303" s="410" t="s">
        <v>129</v>
      </c>
      <c r="G303" s="410" t="s">
        <v>1248</v>
      </c>
      <c r="H303" s="411" t="s">
        <v>1249</v>
      </c>
      <c r="I303" s="412">
        <v>41037</v>
      </c>
      <c r="J303" s="412">
        <v>41120</v>
      </c>
      <c r="K303" s="411" t="s">
        <v>1250</v>
      </c>
      <c r="L303" s="410" t="s">
        <v>1251</v>
      </c>
      <c r="M303" s="413">
        <v>34647</v>
      </c>
      <c r="N303" s="413">
        <v>34719.941529999996</v>
      </c>
      <c r="O303" s="414">
        <v>41185</v>
      </c>
      <c r="P303" s="412"/>
      <c r="Q303" s="412">
        <v>41835</v>
      </c>
      <c r="R303" s="412">
        <v>41910</v>
      </c>
      <c r="S303" s="415">
        <v>0.99453162875199996</v>
      </c>
      <c r="T303" s="413" t="s">
        <v>170</v>
      </c>
      <c r="U303" s="416" t="s">
        <v>170</v>
      </c>
      <c r="V303" s="410" t="s">
        <v>170</v>
      </c>
    </row>
    <row r="304" spans="1:22" s="28" customFormat="1" x14ac:dyDescent="0.25">
      <c r="A304" s="408">
        <v>41943</v>
      </c>
      <c r="B304" s="409" t="s">
        <v>144</v>
      </c>
      <c r="C304" s="410" t="s">
        <v>67</v>
      </c>
      <c r="D304" s="410" t="s">
        <v>1095</v>
      </c>
      <c r="E304" s="410" t="s">
        <v>40</v>
      </c>
      <c r="F304" s="410" t="s">
        <v>129</v>
      </c>
      <c r="G304" s="410" t="s">
        <v>1252</v>
      </c>
      <c r="H304" s="411" t="s">
        <v>1253</v>
      </c>
      <c r="I304" s="412">
        <v>41011</v>
      </c>
      <c r="J304" s="412">
        <v>41116</v>
      </c>
      <c r="K304" s="411" t="s">
        <v>1254</v>
      </c>
      <c r="L304" s="410" t="s">
        <v>1255</v>
      </c>
      <c r="M304" s="413">
        <v>22608.565999999999</v>
      </c>
      <c r="N304" s="413">
        <v>29440.870999999999</v>
      </c>
      <c r="O304" s="414">
        <v>41150</v>
      </c>
      <c r="P304" s="412"/>
      <c r="Q304" s="412">
        <v>42050</v>
      </c>
      <c r="R304" s="412">
        <v>42341</v>
      </c>
      <c r="S304" s="415">
        <v>0.74150391134799998</v>
      </c>
      <c r="T304" s="413" t="s">
        <v>170</v>
      </c>
      <c r="U304" s="416" t="s">
        <v>170</v>
      </c>
      <c r="V304" s="410" t="s">
        <v>170</v>
      </c>
    </row>
    <row r="305" spans="1:22" s="28" customFormat="1" x14ac:dyDescent="0.25">
      <c r="A305" s="408">
        <v>41943</v>
      </c>
      <c r="B305" s="409" t="s">
        <v>144</v>
      </c>
      <c r="C305" s="410" t="s">
        <v>67</v>
      </c>
      <c r="D305" s="410" t="s">
        <v>1095</v>
      </c>
      <c r="E305" s="410"/>
      <c r="F305" s="410" t="s">
        <v>110</v>
      </c>
      <c r="G305" s="410" t="s">
        <v>1256</v>
      </c>
      <c r="H305" s="411" t="s">
        <v>1246</v>
      </c>
      <c r="I305" s="412">
        <v>40918</v>
      </c>
      <c r="J305" s="412">
        <v>40983</v>
      </c>
      <c r="K305" s="411" t="s">
        <v>1257</v>
      </c>
      <c r="L305" s="410" t="s">
        <v>1258</v>
      </c>
      <c r="M305" s="413">
        <v>15915.65317</v>
      </c>
      <c r="N305" s="413">
        <v>16173.24021</v>
      </c>
      <c r="O305" s="414">
        <v>41599</v>
      </c>
      <c r="P305" s="412"/>
      <c r="Q305" s="412">
        <v>42452</v>
      </c>
      <c r="R305" s="412">
        <v>42452</v>
      </c>
      <c r="S305" s="415">
        <v>0.18573062422799999</v>
      </c>
      <c r="T305" s="413" t="s">
        <v>170</v>
      </c>
      <c r="U305" s="416" t="s">
        <v>170</v>
      </c>
      <c r="V305" s="410" t="s">
        <v>170</v>
      </c>
    </row>
    <row r="306" spans="1:22" s="28" customFormat="1" x14ac:dyDescent="0.25">
      <c r="A306" s="408">
        <v>41943</v>
      </c>
      <c r="B306" s="409" t="s">
        <v>144</v>
      </c>
      <c r="C306" s="410" t="s">
        <v>67</v>
      </c>
      <c r="D306" s="410" t="s">
        <v>1095</v>
      </c>
      <c r="E306" s="410" t="s">
        <v>14</v>
      </c>
      <c r="F306" s="410" t="s">
        <v>129</v>
      </c>
      <c r="G306" s="410" t="s">
        <v>1259</v>
      </c>
      <c r="H306" s="411" t="s">
        <v>1260</v>
      </c>
      <c r="I306" s="412">
        <v>41141</v>
      </c>
      <c r="J306" s="412">
        <v>41181</v>
      </c>
      <c r="K306" s="411" t="s">
        <v>1261</v>
      </c>
      <c r="L306" s="410" t="s">
        <v>1262</v>
      </c>
      <c r="M306" s="413">
        <v>2996</v>
      </c>
      <c r="N306" s="413">
        <v>3163.422</v>
      </c>
      <c r="O306" s="414">
        <v>41219</v>
      </c>
      <c r="P306" s="412"/>
      <c r="Q306" s="412">
        <v>41584</v>
      </c>
      <c r="R306" s="412">
        <v>42005</v>
      </c>
      <c r="S306" s="415">
        <v>0.98458220243799999</v>
      </c>
      <c r="T306" s="413" t="s">
        <v>170</v>
      </c>
      <c r="U306" s="416" t="s">
        <v>170</v>
      </c>
      <c r="V306" s="410" t="s">
        <v>170</v>
      </c>
    </row>
    <row r="307" spans="1:22" s="28" customFormat="1" x14ac:dyDescent="0.25">
      <c r="A307" s="408">
        <v>41943</v>
      </c>
      <c r="B307" s="409" t="s">
        <v>144</v>
      </c>
      <c r="C307" s="410" t="s">
        <v>67</v>
      </c>
      <c r="D307" s="410" t="s">
        <v>1095</v>
      </c>
      <c r="E307" s="410" t="s">
        <v>22</v>
      </c>
      <c r="F307" s="410" t="s">
        <v>129</v>
      </c>
      <c r="G307" s="410" t="s">
        <v>1263</v>
      </c>
      <c r="H307" s="411" t="s">
        <v>1264</v>
      </c>
      <c r="I307" s="412">
        <v>41348</v>
      </c>
      <c r="J307" s="412">
        <v>41477</v>
      </c>
      <c r="K307" s="411" t="s">
        <v>1265</v>
      </c>
      <c r="L307" s="410" t="s">
        <v>1266</v>
      </c>
      <c r="M307" s="413">
        <v>39700.01</v>
      </c>
      <c r="N307" s="413">
        <v>40645.434500000003</v>
      </c>
      <c r="O307" s="414">
        <v>41505</v>
      </c>
      <c r="P307" s="412"/>
      <c r="Q307" s="412">
        <v>42075</v>
      </c>
      <c r="R307" s="412">
        <v>42118</v>
      </c>
      <c r="S307" s="415">
        <v>0.57528881872299997</v>
      </c>
      <c r="T307" s="413" t="s">
        <v>170</v>
      </c>
      <c r="U307" s="416" t="s">
        <v>170</v>
      </c>
      <c r="V307" s="410" t="s">
        <v>170</v>
      </c>
    </row>
    <row r="308" spans="1:22" s="28" customFormat="1" x14ac:dyDescent="0.25">
      <c r="A308" s="408">
        <v>41943</v>
      </c>
      <c r="B308" s="409" t="s">
        <v>144</v>
      </c>
      <c r="C308" s="410" t="s">
        <v>67</v>
      </c>
      <c r="D308" s="410" t="s">
        <v>1095</v>
      </c>
      <c r="E308" s="410"/>
      <c r="F308" s="410" t="s">
        <v>110</v>
      </c>
      <c r="G308" s="410" t="s">
        <v>1267</v>
      </c>
      <c r="H308" s="411" t="s">
        <v>1268</v>
      </c>
      <c r="I308" s="412">
        <v>40980</v>
      </c>
      <c r="J308" s="412">
        <v>40996</v>
      </c>
      <c r="K308" s="411" t="s">
        <v>1269</v>
      </c>
      <c r="L308" s="410" t="s">
        <v>1270</v>
      </c>
      <c r="M308" s="413">
        <v>27565.351070000001</v>
      </c>
      <c r="N308" s="413">
        <v>27600.29753</v>
      </c>
      <c r="O308" s="414">
        <v>41712</v>
      </c>
      <c r="P308" s="412"/>
      <c r="Q308" s="412">
        <v>42352</v>
      </c>
      <c r="R308" s="412">
        <v>42352</v>
      </c>
      <c r="S308" s="415">
        <v>8.7208299018699989E-2</v>
      </c>
      <c r="T308" s="413" t="s">
        <v>170</v>
      </c>
      <c r="U308" s="416" t="s">
        <v>170</v>
      </c>
      <c r="V308" s="410" t="s">
        <v>170</v>
      </c>
    </row>
    <row r="309" spans="1:22" s="28" customFormat="1" x14ac:dyDescent="0.25">
      <c r="A309" s="408">
        <v>41943</v>
      </c>
      <c r="B309" s="409" t="s">
        <v>144</v>
      </c>
      <c r="C309" s="410" t="s">
        <v>67</v>
      </c>
      <c r="D309" s="410" t="s">
        <v>1095</v>
      </c>
      <c r="E309" s="410" t="s">
        <v>23</v>
      </c>
      <c r="F309" s="410" t="s">
        <v>129</v>
      </c>
      <c r="G309" s="410" t="s">
        <v>1271</v>
      </c>
      <c r="H309" s="411" t="s">
        <v>1272</v>
      </c>
      <c r="I309" s="412">
        <v>41089</v>
      </c>
      <c r="J309" s="412">
        <v>41365</v>
      </c>
      <c r="K309" s="411" t="s">
        <v>1140</v>
      </c>
      <c r="L309" s="410" t="s">
        <v>1273</v>
      </c>
      <c r="M309" s="413">
        <v>16416</v>
      </c>
      <c r="N309" s="413">
        <v>16268.76</v>
      </c>
      <c r="O309" s="414">
        <v>41415</v>
      </c>
      <c r="P309" s="412"/>
      <c r="Q309" s="412">
        <v>41955</v>
      </c>
      <c r="R309" s="412">
        <v>42088</v>
      </c>
      <c r="S309" s="415">
        <v>0.46398084426799996</v>
      </c>
      <c r="T309" s="413" t="s">
        <v>170</v>
      </c>
      <c r="U309" s="416" t="s">
        <v>170</v>
      </c>
      <c r="V309" s="410" t="s">
        <v>170</v>
      </c>
    </row>
    <row r="310" spans="1:22" s="28" customFormat="1" x14ac:dyDescent="0.25">
      <c r="A310" s="408">
        <v>41943</v>
      </c>
      <c r="B310" s="409" t="s">
        <v>144</v>
      </c>
      <c r="C310" s="410" t="s">
        <v>67</v>
      </c>
      <c r="D310" s="410" t="s">
        <v>1095</v>
      </c>
      <c r="E310" s="410" t="s">
        <v>45</v>
      </c>
      <c r="F310" s="410" t="s">
        <v>129</v>
      </c>
      <c r="G310" s="410" t="s">
        <v>1274</v>
      </c>
      <c r="H310" s="411" t="s">
        <v>1275</v>
      </c>
      <c r="I310" s="412">
        <v>40876</v>
      </c>
      <c r="J310" s="412">
        <v>40994</v>
      </c>
      <c r="K310" s="411" t="s">
        <v>1276</v>
      </c>
      <c r="L310" s="410" t="s">
        <v>1277</v>
      </c>
      <c r="M310" s="413">
        <v>6323.7744700000003</v>
      </c>
      <c r="N310" s="413">
        <v>6323.7744700000003</v>
      </c>
      <c r="O310" s="414">
        <v>41038</v>
      </c>
      <c r="P310" s="412"/>
      <c r="Q310" s="412">
        <v>41553</v>
      </c>
      <c r="R310" s="412">
        <v>41897</v>
      </c>
      <c r="S310" s="415">
        <v>1</v>
      </c>
      <c r="T310" s="413" t="s">
        <v>170</v>
      </c>
      <c r="U310" s="416" t="s">
        <v>170</v>
      </c>
      <c r="V310" s="410" t="s">
        <v>170</v>
      </c>
    </row>
    <row r="311" spans="1:22" s="28" customFormat="1" x14ac:dyDescent="0.25">
      <c r="A311" s="408">
        <v>41943</v>
      </c>
      <c r="B311" s="409" t="s">
        <v>144</v>
      </c>
      <c r="C311" s="410" t="s">
        <v>67</v>
      </c>
      <c r="D311" s="410" t="s">
        <v>1095</v>
      </c>
      <c r="E311" s="410"/>
      <c r="F311" s="410" t="s">
        <v>110</v>
      </c>
      <c r="G311" s="410" t="s">
        <v>1278</v>
      </c>
      <c r="H311" s="411" t="s">
        <v>1268</v>
      </c>
      <c r="I311" s="412">
        <v>40980</v>
      </c>
      <c r="J311" s="412">
        <v>41887</v>
      </c>
      <c r="K311" s="411" t="s">
        <v>1269</v>
      </c>
      <c r="L311" s="410" t="s">
        <v>1279</v>
      </c>
      <c r="M311" s="413">
        <v>29010.133330000001</v>
      </c>
      <c r="N311" s="413">
        <v>29010.133330000001</v>
      </c>
      <c r="O311" s="414">
        <v>41928</v>
      </c>
      <c r="P311" s="412"/>
      <c r="Q311" s="412">
        <v>42583</v>
      </c>
      <c r="R311" s="412">
        <v>42583</v>
      </c>
      <c r="S311" s="415">
        <v>0</v>
      </c>
      <c r="T311" s="413">
        <v>6000</v>
      </c>
      <c r="U311" s="411" t="s">
        <v>1130</v>
      </c>
      <c r="V311" s="410" t="s">
        <v>170</v>
      </c>
    </row>
    <row r="312" spans="1:22" s="28" customFormat="1" x14ac:dyDescent="0.25">
      <c r="A312" s="408">
        <v>41943</v>
      </c>
      <c r="B312" s="409" t="s">
        <v>144</v>
      </c>
      <c r="C312" s="410" t="s">
        <v>67</v>
      </c>
      <c r="D312" s="410" t="s">
        <v>1095</v>
      </c>
      <c r="E312" s="410" t="s">
        <v>18</v>
      </c>
      <c r="F312" s="410" t="s">
        <v>129</v>
      </c>
      <c r="G312" s="410" t="s">
        <v>1280</v>
      </c>
      <c r="H312" s="411" t="s">
        <v>1281</v>
      </c>
      <c r="I312" s="412">
        <v>40829</v>
      </c>
      <c r="J312" s="412">
        <v>40935</v>
      </c>
      <c r="K312" s="411" t="s">
        <v>1282</v>
      </c>
      <c r="L312" s="410" t="s">
        <v>1283</v>
      </c>
      <c r="M312" s="413">
        <v>28300</v>
      </c>
      <c r="N312" s="413">
        <v>29972.039000000001</v>
      </c>
      <c r="O312" s="414">
        <v>40947</v>
      </c>
      <c r="P312" s="412"/>
      <c r="Q312" s="412">
        <v>41622</v>
      </c>
      <c r="R312" s="412">
        <v>41957</v>
      </c>
      <c r="S312" s="415">
        <v>0.96344893318699998</v>
      </c>
      <c r="T312" s="413" t="s">
        <v>170</v>
      </c>
      <c r="U312" s="416" t="s">
        <v>170</v>
      </c>
      <c r="V312" s="410" t="s">
        <v>170</v>
      </c>
    </row>
    <row r="313" spans="1:22" s="28" customFormat="1" x14ac:dyDescent="0.25">
      <c r="A313" s="408">
        <v>41943</v>
      </c>
      <c r="B313" s="409" t="s">
        <v>144</v>
      </c>
      <c r="C313" s="410" t="s">
        <v>67</v>
      </c>
      <c r="D313" s="410" t="s">
        <v>1095</v>
      </c>
      <c r="E313" s="410" t="s">
        <v>12</v>
      </c>
      <c r="F313" s="410" t="s">
        <v>129</v>
      </c>
      <c r="G313" s="410" t="s">
        <v>1284</v>
      </c>
      <c r="H313" s="411" t="s">
        <v>1235</v>
      </c>
      <c r="I313" s="412">
        <v>40835</v>
      </c>
      <c r="J313" s="412">
        <v>41220</v>
      </c>
      <c r="K313" s="411" t="s">
        <v>1215</v>
      </c>
      <c r="L313" s="410" t="s">
        <v>1285</v>
      </c>
      <c r="M313" s="413">
        <v>21813.388999999999</v>
      </c>
      <c r="N313" s="413">
        <v>22240.075000000001</v>
      </c>
      <c r="O313" s="414">
        <v>41349</v>
      </c>
      <c r="P313" s="412"/>
      <c r="Q313" s="412">
        <v>41979</v>
      </c>
      <c r="R313" s="412">
        <v>42186</v>
      </c>
      <c r="S313" s="415">
        <v>0.35</v>
      </c>
      <c r="T313" s="413" t="s">
        <v>170</v>
      </c>
      <c r="U313" s="416" t="s">
        <v>170</v>
      </c>
      <c r="V313" s="410" t="s">
        <v>170</v>
      </c>
    </row>
    <row r="314" spans="1:22" s="28" customFormat="1" x14ac:dyDescent="0.25">
      <c r="A314" s="408">
        <v>41943</v>
      </c>
      <c r="B314" s="409" t="s">
        <v>144</v>
      </c>
      <c r="C314" s="410" t="s">
        <v>67</v>
      </c>
      <c r="D314" s="410" t="s">
        <v>1095</v>
      </c>
      <c r="E314" s="410" t="s">
        <v>14</v>
      </c>
      <c r="F314" s="410" t="s">
        <v>129</v>
      </c>
      <c r="G314" s="410" t="s">
        <v>1286</v>
      </c>
      <c r="H314" s="411" t="s">
        <v>1287</v>
      </c>
      <c r="I314" s="412">
        <v>41050</v>
      </c>
      <c r="J314" s="412">
        <v>41164</v>
      </c>
      <c r="K314" s="411" t="s">
        <v>1288</v>
      </c>
      <c r="L314" s="410" t="s">
        <v>1289</v>
      </c>
      <c r="M314" s="413">
        <v>100112.66</v>
      </c>
      <c r="N314" s="413">
        <v>99541.017999999996</v>
      </c>
      <c r="O314" s="414">
        <v>41201</v>
      </c>
      <c r="P314" s="412"/>
      <c r="Q314" s="412">
        <v>42296</v>
      </c>
      <c r="R314" s="412">
        <v>42374</v>
      </c>
      <c r="S314" s="415">
        <v>0.57572498404599992</v>
      </c>
      <c r="T314" s="413" t="s">
        <v>170</v>
      </c>
      <c r="U314" s="416" t="s">
        <v>170</v>
      </c>
      <c r="V314" s="410" t="s">
        <v>170</v>
      </c>
    </row>
    <row r="315" spans="1:22" s="28" customFormat="1" x14ac:dyDescent="0.25">
      <c r="A315" s="408">
        <v>41943</v>
      </c>
      <c r="B315" s="409" t="s">
        <v>144</v>
      </c>
      <c r="C315" s="410" t="s">
        <v>67</v>
      </c>
      <c r="D315" s="410" t="s">
        <v>1095</v>
      </c>
      <c r="E315" s="410" t="s">
        <v>35</v>
      </c>
      <c r="F315" s="410" t="s">
        <v>129</v>
      </c>
      <c r="G315" s="410" t="s">
        <v>1290</v>
      </c>
      <c r="H315" s="411" t="s">
        <v>1291</v>
      </c>
      <c r="I315" s="412">
        <v>40961</v>
      </c>
      <c r="J315" s="412">
        <v>40996</v>
      </c>
      <c r="K315" s="411" t="s">
        <v>1292</v>
      </c>
      <c r="L315" s="410" t="s">
        <v>1293</v>
      </c>
      <c r="M315" s="413">
        <v>44267</v>
      </c>
      <c r="N315" s="413">
        <v>48060.633999999998</v>
      </c>
      <c r="O315" s="414">
        <v>41113</v>
      </c>
      <c r="P315" s="412"/>
      <c r="Q315" s="412">
        <v>41653</v>
      </c>
      <c r="R315" s="412">
        <v>41949</v>
      </c>
      <c r="S315" s="415">
        <v>0.97283148616000004</v>
      </c>
      <c r="T315" s="413" t="s">
        <v>170</v>
      </c>
      <c r="U315" s="416" t="s">
        <v>170</v>
      </c>
      <c r="V315" s="410" t="s">
        <v>170</v>
      </c>
    </row>
    <row r="316" spans="1:22" s="28" customFormat="1" x14ac:dyDescent="0.25">
      <c r="A316" s="408">
        <v>41943</v>
      </c>
      <c r="B316" s="409" t="s">
        <v>144</v>
      </c>
      <c r="C316" s="410" t="s">
        <v>67</v>
      </c>
      <c r="D316" s="410" t="s">
        <v>1095</v>
      </c>
      <c r="E316" s="410" t="s">
        <v>23</v>
      </c>
      <c r="F316" s="410" t="s">
        <v>129</v>
      </c>
      <c r="G316" s="410" t="s">
        <v>1294</v>
      </c>
      <c r="H316" s="411" t="s">
        <v>1206</v>
      </c>
      <c r="I316" s="412">
        <v>41484</v>
      </c>
      <c r="J316" s="412">
        <v>41543</v>
      </c>
      <c r="K316" s="411" t="s">
        <v>1295</v>
      </c>
      <c r="L316" s="410"/>
      <c r="M316" s="413">
        <v>7295</v>
      </c>
      <c r="N316" s="413">
        <v>3293</v>
      </c>
      <c r="O316" s="414">
        <v>41562</v>
      </c>
      <c r="P316" s="412"/>
      <c r="Q316" s="412">
        <v>42102</v>
      </c>
      <c r="R316" s="412">
        <v>42102</v>
      </c>
      <c r="S316" s="415">
        <v>0.43</v>
      </c>
      <c r="T316" s="413"/>
      <c r="U316" s="417"/>
      <c r="V316" s="410" t="s">
        <v>170</v>
      </c>
    </row>
    <row r="317" spans="1:22" s="28" customFormat="1" x14ac:dyDescent="0.25">
      <c r="A317" s="408">
        <v>41943</v>
      </c>
      <c r="B317" s="409" t="s">
        <v>144</v>
      </c>
      <c r="C317" s="410" t="s">
        <v>67</v>
      </c>
      <c r="D317" s="410" t="s">
        <v>1095</v>
      </c>
      <c r="E317" s="410" t="s">
        <v>29</v>
      </c>
      <c r="F317" s="410" t="s">
        <v>129</v>
      </c>
      <c r="G317" s="410" t="s">
        <v>1296</v>
      </c>
      <c r="H317" s="411" t="s">
        <v>1214</v>
      </c>
      <c r="I317" s="412">
        <v>40893</v>
      </c>
      <c r="J317" s="412">
        <v>41138</v>
      </c>
      <c r="K317" s="411" t="s">
        <v>1060</v>
      </c>
      <c r="L317" s="410" t="s">
        <v>1244</v>
      </c>
      <c r="M317" s="413">
        <v>11856.9</v>
      </c>
      <c r="N317" s="413">
        <v>12236.12917</v>
      </c>
      <c r="O317" s="414">
        <v>41191</v>
      </c>
      <c r="P317" s="412"/>
      <c r="Q317" s="412">
        <v>41731</v>
      </c>
      <c r="R317" s="412">
        <v>41962</v>
      </c>
      <c r="S317" s="415">
        <v>0.89466234361399999</v>
      </c>
      <c r="T317" s="413" t="s">
        <v>170</v>
      </c>
      <c r="U317" s="416" t="s">
        <v>170</v>
      </c>
      <c r="V317" s="410" t="s">
        <v>170</v>
      </c>
    </row>
    <row r="318" spans="1:22" s="28" customFormat="1" x14ac:dyDescent="0.25">
      <c r="A318" s="408">
        <v>41943</v>
      </c>
      <c r="B318" s="409" t="s">
        <v>144</v>
      </c>
      <c r="C318" s="410" t="s">
        <v>67</v>
      </c>
      <c r="D318" s="410" t="s">
        <v>1095</v>
      </c>
      <c r="E318" s="410" t="s">
        <v>29</v>
      </c>
      <c r="F318" s="410" t="s">
        <v>129</v>
      </c>
      <c r="G318" s="410" t="s">
        <v>1296</v>
      </c>
      <c r="H318" s="411" t="s">
        <v>1214</v>
      </c>
      <c r="I318" s="412">
        <v>40960</v>
      </c>
      <c r="J318" s="412">
        <v>40991</v>
      </c>
      <c r="K318" s="411" t="s">
        <v>1297</v>
      </c>
      <c r="L318" s="410"/>
      <c r="M318" s="413">
        <v>10283</v>
      </c>
      <c r="N318" s="413">
        <v>10964.2248</v>
      </c>
      <c r="O318" s="414">
        <v>41044</v>
      </c>
      <c r="P318" s="412"/>
      <c r="Q318" s="412">
        <v>41584</v>
      </c>
      <c r="R318" s="412">
        <v>41992</v>
      </c>
      <c r="S318" s="415">
        <v>0.92661462030600006</v>
      </c>
      <c r="T318" s="413"/>
      <c r="U318" s="417"/>
      <c r="V318" s="410" t="s">
        <v>170</v>
      </c>
    </row>
    <row r="319" spans="1:22" s="28" customFormat="1" x14ac:dyDescent="0.25">
      <c r="A319" s="408">
        <v>41943</v>
      </c>
      <c r="B319" s="409" t="s">
        <v>144</v>
      </c>
      <c r="C319" s="410" t="s">
        <v>67</v>
      </c>
      <c r="D319" s="410" t="s">
        <v>1095</v>
      </c>
      <c r="E319" s="410" t="s">
        <v>30</v>
      </c>
      <c r="F319" s="410" t="s">
        <v>129</v>
      </c>
      <c r="G319" s="410" t="s">
        <v>1298</v>
      </c>
      <c r="H319" s="411" t="s">
        <v>1299</v>
      </c>
      <c r="I319" s="412">
        <v>41080</v>
      </c>
      <c r="J319" s="412">
        <v>41176</v>
      </c>
      <c r="K319" s="411" t="s">
        <v>1300</v>
      </c>
      <c r="L319" s="410" t="s">
        <v>1301</v>
      </c>
      <c r="M319" s="413">
        <v>30554</v>
      </c>
      <c r="N319" s="413">
        <v>30965.465</v>
      </c>
      <c r="O319" s="414">
        <v>41233</v>
      </c>
      <c r="P319" s="412"/>
      <c r="Q319" s="412">
        <v>41963</v>
      </c>
      <c r="R319" s="412">
        <v>42012</v>
      </c>
      <c r="S319" s="415">
        <v>0.80934353803500003</v>
      </c>
      <c r="T319" s="413" t="s">
        <v>170</v>
      </c>
      <c r="U319" s="416" t="s">
        <v>170</v>
      </c>
      <c r="V319" s="410" t="s">
        <v>170</v>
      </c>
    </row>
    <row r="320" spans="1:22" s="28" customFormat="1" x14ac:dyDescent="0.25">
      <c r="A320" s="408">
        <v>41943</v>
      </c>
      <c r="B320" s="409" t="s">
        <v>144</v>
      </c>
      <c r="C320" s="410" t="s">
        <v>67</v>
      </c>
      <c r="D320" s="410" t="s">
        <v>1095</v>
      </c>
      <c r="E320" s="410" t="s">
        <v>18</v>
      </c>
      <c r="F320" s="410" t="s">
        <v>129</v>
      </c>
      <c r="G320" s="410" t="s">
        <v>1302</v>
      </c>
      <c r="H320" s="411" t="s">
        <v>1097</v>
      </c>
      <c r="I320" s="412">
        <v>40822</v>
      </c>
      <c r="J320" s="412">
        <v>40966</v>
      </c>
      <c r="K320" s="411" t="s">
        <v>1303</v>
      </c>
      <c r="L320" s="410" t="s">
        <v>1304</v>
      </c>
      <c r="M320" s="413">
        <v>9573.1180000000004</v>
      </c>
      <c r="N320" s="413">
        <v>10193.638000000001</v>
      </c>
      <c r="O320" s="414">
        <v>40991</v>
      </c>
      <c r="P320" s="412"/>
      <c r="Q320" s="412">
        <v>41621</v>
      </c>
      <c r="R320" s="412">
        <v>42063</v>
      </c>
      <c r="S320" s="415">
        <v>0.82131168479799999</v>
      </c>
      <c r="T320" s="413" t="s">
        <v>170</v>
      </c>
      <c r="U320" s="416" t="s">
        <v>170</v>
      </c>
      <c r="V320" s="410" t="s">
        <v>170</v>
      </c>
    </row>
    <row r="321" spans="1:22" s="28" customFormat="1" x14ac:dyDescent="0.25">
      <c r="A321" s="408">
        <v>41943</v>
      </c>
      <c r="B321" s="409" t="s">
        <v>144</v>
      </c>
      <c r="C321" s="410" t="s">
        <v>67</v>
      </c>
      <c r="D321" s="410" t="s">
        <v>1095</v>
      </c>
      <c r="E321" s="410" t="s">
        <v>36</v>
      </c>
      <c r="F321" s="410" t="s">
        <v>129</v>
      </c>
      <c r="G321" s="410" t="s">
        <v>1305</v>
      </c>
      <c r="H321" s="411" t="s">
        <v>1306</v>
      </c>
      <c r="I321" s="412">
        <v>40913</v>
      </c>
      <c r="J321" s="412">
        <v>41110</v>
      </c>
      <c r="K321" s="411" t="s">
        <v>1307</v>
      </c>
      <c r="L321" s="410" t="s">
        <v>1308</v>
      </c>
      <c r="M321" s="413">
        <v>38503</v>
      </c>
      <c r="N321" s="413">
        <v>39614.900759999997</v>
      </c>
      <c r="O321" s="414">
        <v>41157</v>
      </c>
      <c r="P321" s="412"/>
      <c r="Q321" s="412">
        <v>41848</v>
      </c>
      <c r="R321" s="412">
        <v>41967</v>
      </c>
      <c r="S321" s="415">
        <v>0.66831695882300002</v>
      </c>
      <c r="T321" s="413" t="s">
        <v>170</v>
      </c>
      <c r="U321" s="416" t="s">
        <v>170</v>
      </c>
      <c r="V321" s="410" t="s">
        <v>170</v>
      </c>
    </row>
    <row r="322" spans="1:22" s="28" customFormat="1" x14ac:dyDescent="0.25">
      <c r="A322" s="408">
        <v>41943</v>
      </c>
      <c r="B322" s="409" t="s">
        <v>144</v>
      </c>
      <c r="C322" s="410" t="s">
        <v>67</v>
      </c>
      <c r="D322" s="410" t="s">
        <v>1095</v>
      </c>
      <c r="E322" s="410" t="s">
        <v>36</v>
      </c>
      <c r="F322" s="410" t="s">
        <v>129</v>
      </c>
      <c r="G322" s="410" t="s">
        <v>1305</v>
      </c>
      <c r="H322" s="411" t="s">
        <v>1306</v>
      </c>
      <c r="I322" s="412">
        <v>41109</v>
      </c>
      <c r="J322" s="412">
        <v>41281</v>
      </c>
      <c r="K322" s="411" t="s">
        <v>1309</v>
      </c>
      <c r="L322" s="410"/>
      <c r="M322" s="413">
        <v>8195.2019999999993</v>
      </c>
      <c r="N322" s="413">
        <v>8267.6589999999997</v>
      </c>
      <c r="O322" s="414">
        <v>41341</v>
      </c>
      <c r="P322" s="412"/>
      <c r="Q322" s="412">
        <v>41971</v>
      </c>
      <c r="R322" s="412">
        <v>41988</v>
      </c>
      <c r="S322" s="415">
        <v>0.77103639615499997</v>
      </c>
      <c r="T322" s="413"/>
      <c r="U322" s="417"/>
      <c r="V322" s="410" t="s">
        <v>170</v>
      </c>
    </row>
    <row r="323" spans="1:22" s="28" customFormat="1" ht="30" x14ac:dyDescent="0.25">
      <c r="A323" s="408">
        <v>41943</v>
      </c>
      <c r="B323" s="409" t="s">
        <v>144</v>
      </c>
      <c r="C323" s="410" t="s">
        <v>67</v>
      </c>
      <c r="D323" s="410" t="s">
        <v>1095</v>
      </c>
      <c r="E323" s="410" t="s">
        <v>30</v>
      </c>
      <c r="F323" s="410" t="s">
        <v>129</v>
      </c>
      <c r="G323" s="410" t="s">
        <v>1310</v>
      </c>
      <c r="H323" s="411" t="s">
        <v>1214</v>
      </c>
      <c r="I323" s="412">
        <v>41030</v>
      </c>
      <c r="J323" s="412">
        <v>41212</v>
      </c>
      <c r="K323" s="411" t="s">
        <v>1311</v>
      </c>
      <c r="L323" s="410" t="s">
        <v>1312</v>
      </c>
      <c r="M323" s="413">
        <v>30761.85</v>
      </c>
      <c r="N323" s="413">
        <v>32254</v>
      </c>
      <c r="O323" s="414">
        <v>41255</v>
      </c>
      <c r="P323" s="412"/>
      <c r="Q323" s="412">
        <v>42350</v>
      </c>
      <c r="R323" s="412">
        <v>42523</v>
      </c>
      <c r="S323" s="415">
        <v>0.59694385192499999</v>
      </c>
      <c r="T323" s="413">
        <v>3500</v>
      </c>
      <c r="U323" s="411" t="s">
        <v>1313</v>
      </c>
      <c r="V323" s="410" t="s">
        <v>170</v>
      </c>
    </row>
    <row r="324" spans="1:22" s="28" customFormat="1" x14ac:dyDescent="0.25">
      <c r="A324" s="408">
        <v>41943</v>
      </c>
      <c r="B324" s="409" t="s">
        <v>144</v>
      </c>
      <c r="C324" s="410" t="s">
        <v>67</v>
      </c>
      <c r="D324" s="410" t="s">
        <v>1095</v>
      </c>
      <c r="E324" s="410" t="s">
        <v>23</v>
      </c>
      <c r="F324" s="410" t="s">
        <v>129</v>
      </c>
      <c r="G324" s="410" t="s">
        <v>1314</v>
      </c>
      <c r="H324" s="411" t="s">
        <v>1315</v>
      </c>
      <c r="I324" s="412">
        <v>41139</v>
      </c>
      <c r="J324" s="412">
        <v>41299</v>
      </c>
      <c r="K324" s="411" t="s">
        <v>1316</v>
      </c>
      <c r="L324" s="410" t="s">
        <v>1317</v>
      </c>
      <c r="M324" s="413">
        <v>13775.4</v>
      </c>
      <c r="N324" s="413">
        <v>14557.30982</v>
      </c>
      <c r="O324" s="414">
        <v>41337</v>
      </c>
      <c r="P324" s="412"/>
      <c r="Q324" s="412">
        <v>41877</v>
      </c>
      <c r="R324" s="412">
        <v>42083</v>
      </c>
      <c r="S324" s="415">
        <v>0.90448208926000007</v>
      </c>
      <c r="T324" s="413" t="s">
        <v>170</v>
      </c>
      <c r="U324" s="416" t="s">
        <v>170</v>
      </c>
      <c r="V324" s="410" t="s">
        <v>170</v>
      </c>
    </row>
    <row r="325" spans="1:22" s="28" customFormat="1" x14ac:dyDescent="0.25">
      <c r="A325" s="408">
        <v>41943</v>
      </c>
      <c r="B325" s="409" t="s">
        <v>144</v>
      </c>
      <c r="C325" s="410" t="s">
        <v>67</v>
      </c>
      <c r="D325" s="410" t="s">
        <v>1095</v>
      </c>
      <c r="E325" s="410" t="s">
        <v>36</v>
      </c>
      <c r="F325" s="410" t="s">
        <v>129</v>
      </c>
      <c r="G325" s="410" t="s">
        <v>1318</v>
      </c>
      <c r="H325" s="411" t="s">
        <v>1319</v>
      </c>
      <c r="I325" s="412">
        <v>40901</v>
      </c>
      <c r="J325" s="412">
        <v>40991</v>
      </c>
      <c r="K325" s="411" t="s">
        <v>1320</v>
      </c>
      <c r="L325" s="410" t="s">
        <v>1321</v>
      </c>
      <c r="M325" s="413">
        <v>40532.114000000001</v>
      </c>
      <c r="N325" s="413">
        <v>40793.320229999998</v>
      </c>
      <c r="O325" s="414">
        <v>41023</v>
      </c>
      <c r="P325" s="412"/>
      <c r="Q325" s="412">
        <v>41753</v>
      </c>
      <c r="R325" s="412">
        <v>42195</v>
      </c>
      <c r="S325" s="415">
        <v>0.66590688982500001</v>
      </c>
      <c r="T325" s="413" t="s">
        <v>170</v>
      </c>
      <c r="U325" s="416" t="s">
        <v>170</v>
      </c>
      <c r="V325" s="410" t="s">
        <v>170</v>
      </c>
    </row>
    <row r="326" spans="1:22" s="28" customFormat="1" x14ac:dyDescent="0.25">
      <c r="A326" s="408">
        <v>41943</v>
      </c>
      <c r="B326" s="409" t="s">
        <v>144</v>
      </c>
      <c r="C326" s="410" t="s">
        <v>67</v>
      </c>
      <c r="D326" s="410" t="s">
        <v>1095</v>
      </c>
      <c r="E326" s="410" t="s">
        <v>12</v>
      </c>
      <c r="F326" s="410" t="s">
        <v>129</v>
      </c>
      <c r="G326" s="410" t="s">
        <v>1322</v>
      </c>
      <c r="H326" s="411" t="s">
        <v>1323</v>
      </c>
      <c r="I326" s="412">
        <v>40739</v>
      </c>
      <c r="J326" s="412">
        <v>41067</v>
      </c>
      <c r="K326" s="411" t="s">
        <v>1324</v>
      </c>
      <c r="L326" s="410" t="s">
        <v>1325</v>
      </c>
      <c r="M326" s="413">
        <v>70591</v>
      </c>
      <c r="N326" s="413">
        <v>71470.342999999993</v>
      </c>
      <c r="O326" s="414">
        <v>41074</v>
      </c>
      <c r="P326" s="412"/>
      <c r="Q326" s="412">
        <v>41854</v>
      </c>
      <c r="R326" s="412">
        <v>41988</v>
      </c>
      <c r="S326" s="415">
        <v>0.97</v>
      </c>
      <c r="T326" s="413">
        <v>27000</v>
      </c>
      <c r="U326" s="411" t="s">
        <v>1326</v>
      </c>
      <c r="V326" s="410" t="s">
        <v>170</v>
      </c>
    </row>
    <row r="327" spans="1:22" s="28" customFormat="1" x14ac:dyDescent="0.25">
      <c r="A327" s="408">
        <v>41943</v>
      </c>
      <c r="B327" s="409" t="s">
        <v>144</v>
      </c>
      <c r="C327" s="410" t="s">
        <v>68</v>
      </c>
      <c r="D327" s="410" t="s">
        <v>1095</v>
      </c>
      <c r="E327" s="410" t="s">
        <v>20</v>
      </c>
      <c r="F327" s="410" t="s">
        <v>129</v>
      </c>
      <c r="G327" s="410" t="s">
        <v>1327</v>
      </c>
      <c r="H327" s="411" t="s">
        <v>1121</v>
      </c>
      <c r="I327" s="412">
        <v>41045</v>
      </c>
      <c r="J327" s="412">
        <v>41170</v>
      </c>
      <c r="K327" s="411" t="s">
        <v>1328</v>
      </c>
      <c r="L327" s="410" t="s">
        <v>1329</v>
      </c>
      <c r="M327" s="413">
        <v>15942</v>
      </c>
      <c r="N327" s="413">
        <v>15977.218999999999</v>
      </c>
      <c r="O327" s="414">
        <v>41192</v>
      </c>
      <c r="P327" s="412"/>
      <c r="Q327" s="412">
        <v>41717</v>
      </c>
      <c r="R327" s="412">
        <v>42129</v>
      </c>
      <c r="S327" s="415">
        <v>0.66709857328699995</v>
      </c>
      <c r="T327" s="413" t="s">
        <v>170</v>
      </c>
      <c r="U327" s="416" t="s">
        <v>170</v>
      </c>
      <c r="V327" s="410" t="s">
        <v>170</v>
      </c>
    </row>
    <row r="328" spans="1:22" s="28" customFormat="1" x14ac:dyDescent="0.25">
      <c r="A328" s="408">
        <v>41943</v>
      </c>
      <c r="B328" s="409" t="s">
        <v>144</v>
      </c>
      <c r="C328" s="410" t="s">
        <v>68</v>
      </c>
      <c r="D328" s="410" t="s">
        <v>1095</v>
      </c>
      <c r="E328" s="410" t="s">
        <v>15</v>
      </c>
      <c r="F328" s="410" t="s">
        <v>129</v>
      </c>
      <c r="G328" s="410" t="s">
        <v>1330</v>
      </c>
      <c r="H328" s="411" t="s">
        <v>1202</v>
      </c>
      <c r="I328" s="412">
        <v>40876</v>
      </c>
      <c r="J328" s="412">
        <v>41015</v>
      </c>
      <c r="K328" s="411" t="s">
        <v>1221</v>
      </c>
      <c r="L328" s="410" t="s">
        <v>1331</v>
      </c>
      <c r="M328" s="413">
        <v>10450.922</v>
      </c>
      <c r="N328" s="413">
        <v>10580.378000000001</v>
      </c>
      <c r="O328" s="414">
        <v>41040</v>
      </c>
      <c r="P328" s="412"/>
      <c r="Q328" s="412">
        <v>41565</v>
      </c>
      <c r="R328" s="412">
        <v>42064</v>
      </c>
      <c r="S328" s="415">
        <v>0.78244274448400009</v>
      </c>
      <c r="T328" s="413" t="s">
        <v>170</v>
      </c>
      <c r="U328" s="416" t="s">
        <v>170</v>
      </c>
      <c r="V328" s="410" t="s">
        <v>170</v>
      </c>
    </row>
    <row r="329" spans="1:22" s="28" customFormat="1" x14ac:dyDescent="0.25">
      <c r="A329" s="408">
        <v>41943</v>
      </c>
      <c r="B329" s="409" t="s">
        <v>144</v>
      </c>
      <c r="C329" s="410" t="s">
        <v>68</v>
      </c>
      <c r="D329" s="410" t="s">
        <v>1095</v>
      </c>
      <c r="E329" s="410" t="s">
        <v>27</v>
      </c>
      <c r="F329" s="410" t="s">
        <v>129</v>
      </c>
      <c r="G329" s="410" t="s">
        <v>1332</v>
      </c>
      <c r="H329" s="411" t="s">
        <v>1202</v>
      </c>
      <c r="I329" s="412">
        <v>41121</v>
      </c>
      <c r="J329" s="412">
        <v>41179</v>
      </c>
      <c r="K329" s="411" t="s">
        <v>1333</v>
      </c>
      <c r="L329" s="410" t="s">
        <v>1334</v>
      </c>
      <c r="M329" s="413">
        <v>13312</v>
      </c>
      <c r="N329" s="413">
        <v>14525.3652</v>
      </c>
      <c r="O329" s="414">
        <v>41200</v>
      </c>
      <c r="P329" s="412"/>
      <c r="Q329" s="412">
        <v>41830</v>
      </c>
      <c r="R329" s="412">
        <v>42142</v>
      </c>
      <c r="S329" s="415">
        <v>0.685788196224</v>
      </c>
      <c r="T329" s="413" t="s">
        <v>170</v>
      </c>
      <c r="U329" s="416" t="s">
        <v>170</v>
      </c>
      <c r="V329" s="410" t="s">
        <v>170</v>
      </c>
    </row>
    <row r="330" spans="1:22" s="28" customFormat="1" ht="30" x14ac:dyDescent="0.25">
      <c r="A330" s="408">
        <v>41943</v>
      </c>
      <c r="B330" s="409" t="s">
        <v>144</v>
      </c>
      <c r="C330" s="410" t="s">
        <v>67</v>
      </c>
      <c r="D330" s="410" t="s">
        <v>1095</v>
      </c>
      <c r="E330" s="410" t="s">
        <v>36</v>
      </c>
      <c r="F330" s="410" t="s">
        <v>129</v>
      </c>
      <c r="G330" s="410" t="s">
        <v>1335</v>
      </c>
      <c r="H330" s="411" t="s">
        <v>1336</v>
      </c>
      <c r="I330" s="412">
        <v>40894</v>
      </c>
      <c r="J330" s="412">
        <v>41537</v>
      </c>
      <c r="K330" s="411" t="s">
        <v>1337</v>
      </c>
      <c r="L330" s="410"/>
      <c r="M330" s="413">
        <v>5117.9650000000001</v>
      </c>
      <c r="N330" s="413">
        <v>5117.9650000000001</v>
      </c>
      <c r="O330" s="414">
        <v>41129</v>
      </c>
      <c r="P330" s="412"/>
      <c r="Q330" s="412">
        <v>41764</v>
      </c>
      <c r="R330" s="412">
        <v>42003</v>
      </c>
      <c r="S330" s="415">
        <v>0.97761805717700001</v>
      </c>
      <c r="T330" s="413"/>
      <c r="U330" s="417"/>
      <c r="V330" s="410" t="s">
        <v>170</v>
      </c>
    </row>
    <row r="331" spans="1:22" s="28" customFormat="1" ht="30" x14ac:dyDescent="0.25">
      <c r="A331" s="408">
        <v>41943</v>
      </c>
      <c r="B331" s="409" t="s">
        <v>144</v>
      </c>
      <c r="C331" s="410" t="s">
        <v>67</v>
      </c>
      <c r="D331" s="410" t="s">
        <v>1095</v>
      </c>
      <c r="E331" s="410" t="s">
        <v>36</v>
      </c>
      <c r="F331" s="410" t="s">
        <v>129</v>
      </c>
      <c r="G331" s="410" t="s">
        <v>1338</v>
      </c>
      <c r="H331" s="411" t="s">
        <v>1339</v>
      </c>
      <c r="I331" s="412">
        <v>40802</v>
      </c>
      <c r="J331" s="412">
        <v>41116</v>
      </c>
      <c r="K331" s="411" t="s">
        <v>1337</v>
      </c>
      <c r="L331" s="410" t="s">
        <v>1340</v>
      </c>
      <c r="M331" s="413">
        <v>9008.4110000000001</v>
      </c>
      <c r="N331" s="413">
        <v>8732.5660000000007</v>
      </c>
      <c r="O331" s="414">
        <v>41141</v>
      </c>
      <c r="P331" s="412"/>
      <c r="Q331" s="412">
        <v>41530</v>
      </c>
      <c r="R331" s="412">
        <v>42003</v>
      </c>
      <c r="S331" s="415">
        <v>0.97558483955300002</v>
      </c>
      <c r="T331" s="413" t="s">
        <v>170</v>
      </c>
      <c r="U331" s="416" t="s">
        <v>170</v>
      </c>
      <c r="V331" s="410" t="s">
        <v>170</v>
      </c>
    </row>
    <row r="332" spans="1:22" s="28" customFormat="1" x14ac:dyDescent="0.25">
      <c r="A332" s="408">
        <v>41943</v>
      </c>
      <c r="B332" s="409" t="s">
        <v>144</v>
      </c>
      <c r="C332" s="410" t="s">
        <v>67</v>
      </c>
      <c r="D332" s="410" t="s">
        <v>1095</v>
      </c>
      <c r="E332" s="410" t="s">
        <v>18</v>
      </c>
      <c r="F332" s="410" t="s">
        <v>129</v>
      </c>
      <c r="G332" s="410" t="s">
        <v>1341</v>
      </c>
      <c r="H332" s="411" t="s">
        <v>1342</v>
      </c>
      <c r="I332" s="412">
        <v>40932</v>
      </c>
      <c r="J332" s="412">
        <v>41089</v>
      </c>
      <c r="K332" s="411" t="s">
        <v>1343</v>
      </c>
      <c r="L332" s="410" t="s">
        <v>1344</v>
      </c>
      <c r="M332" s="413">
        <v>54772</v>
      </c>
      <c r="N332" s="413">
        <v>55653.652999999998</v>
      </c>
      <c r="O332" s="414">
        <v>41120</v>
      </c>
      <c r="P332" s="412"/>
      <c r="Q332" s="412">
        <v>42151</v>
      </c>
      <c r="R332" s="412">
        <v>42166</v>
      </c>
      <c r="S332" s="415">
        <v>0.50385206519999992</v>
      </c>
      <c r="T332" s="413" t="s">
        <v>170</v>
      </c>
      <c r="U332" s="416" t="s">
        <v>170</v>
      </c>
      <c r="V332" s="410" t="s">
        <v>170</v>
      </c>
    </row>
    <row r="333" spans="1:22" s="28" customFormat="1" x14ac:dyDescent="0.25">
      <c r="A333" s="408">
        <v>41943</v>
      </c>
      <c r="B333" s="409" t="s">
        <v>144</v>
      </c>
      <c r="C333" s="410" t="s">
        <v>67</v>
      </c>
      <c r="D333" s="410" t="s">
        <v>1095</v>
      </c>
      <c r="E333" s="410" t="s">
        <v>19</v>
      </c>
      <c r="F333" s="410" t="s">
        <v>129</v>
      </c>
      <c r="G333" s="410" t="s">
        <v>1345</v>
      </c>
      <c r="H333" s="411" t="s">
        <v>1346</v>
      </c>
      <c r="I333" s="412">
        <v>40893</v>
      </c>
      <c r="J333" s="412">
        <v>41179</v>
      </c>
      <c r="K333" s="411" t="s">
        <v>1347</v>
      </c>
      <c r="L333" s="410" t="s">
        <v>1348</v>
      </c>
      <c r="M333" s="413">
        <v>40397</v>
      </c>
      <c r="N333" s="413">
        <v>42215.481</v>
      </c>
      <c r="O333" s="414">
        <v>41218</v>
      </c>
      <c r="P333" s="412"/>
      <c r="Q333" s="412">
        <v>41888</v>
      </c>
      <c r="R333" s="412">
        <v>41976</v>
      </c>
      <c r="S333" s="415">
        <v>0.95464931454899993</v>
      </c>
      <c r="T333" s="413" t="s">
        <v>170</v>
      </c>
      <c r="U333" s="416" t="s">
        <v>170</v>
      </c>
      <c r="V333" s="410" t="s">
        <v>170</v>
      </c>
    </row>
    <row r="334" spans="1:22" s="28" customFormat="1" x14ac:dyDescent="0.25">
      <c r="A334" s="408">
        <v>41943</v>
      </c>
      <c r="B334" s="409" t="s">
        <v>144</v>
      </c>
      <c r="C334" s="410" t="s">
        <v>67</v>
      </c>
      <c r="D334" s="410" t="s">
        <v>1095</v>
      </c>
      <c r="E334" s="410"/>
      <c r="F334" s="410" t="s">
        <v>110</v>
      </c>
      <c r="G334" s="410" t="s">
        <v>1349</v>
      </c>
      <c r="H334" s="411" t="s">
        <v>1147</v>
      </c>
      <c r="I334" s="412">
        <v>40970</v>
      </c>
      <c r="J334" s="412">
        <v>40983</v>
      </c>
      <c r="K334" s="411" t="s">
        <v>1350</v>
      </c>
      <c r="L334" s="410" t="s">
        <v>1351</v>
      </c>
      <c r="M334" s="413">
        <v>17523.124189999999</v>
      </c>
      <c r="N334" s="413">
        <v>17752.222760000001</v>
      </c>
      <c r="O334" s="414">
        <v>41360</v>
      </c>
      <c r="P334" s="412"/>
      <c r="Q334" s="412">
        <v>42004</v>
      </c>
      <c r="R334" s="412">
        <v>41969</v>
      </c>
      <c r="S334" s="415">
        <v>0.79035387228299991</v>
      </c>
      <c r="T334" s="413" t="s">
        <v>170</v>
      </c>
      <c r="U334" s="416" t="s">
        <v>170</v>
      </c>
      <c r="V334" s="410" t="s">
        <v>170</v>
      </c>
    </row>
    <row r="335" spans="1:22" s="28" customFormat="1" x14ac:dyDescent="0.25">
      <c r="A335" s="408">
        <v>41943</v>
      </c>
      <c r="B335" s="409" t="s">
        <v>144</v>
      </c>
      <c r="C335" s="410" t="s">
        <v>67</v>
      </c>
      <c r="D335" s="410" t="s">
        <v>1095</v>
      </c>
      <c r="E335" s="410" t="s">
        <v>36</v>
      </c>
      <c r="F335" s="410" t="s">
        <v>129</v>
      </c>
      <c r="G335" s="410" t="s">
        <v>1352</v>
      </c>
      <c r="H335" s="411" t="s">
        <v>1346</v>
      </c>
      <c r="I335" s="412">
        <v>41471</v>
      </c>
      <c r="J335" s="412">
        <v>41788</v>
      </c>
      <c r="K335" s="411" t="s">
        <v>1353</v>
      </c>
      <c r="L335" s="410" t="s">
        <v>1354</v>
      </c>
      <c r="M335" s="413">
        <v>8829.8070000000007</v>
      </c>
      <c r="N335" s="413">
        <v>8829.8070000000007</v>
      </c>
      <c r="O335" s="414">
        <v>41878</v>
      </c>
      <c r="P335" s="412"/>
      <c r="Q335" s="412">
        <v>42373</v>
      </c>
      <c r="R335" s="412">
        <v>42387</v>
      </c>
      <c r="S335" s="415">
        <v>0</v>
      </c>
      <c r="T335" s="413" t="s">
        <v>170</v>
      </c>
      <c r="U335" s="416" t="s">
        <v>170</v>
      </c>
      <c r="V335" s="410" t="s">
        <v>170</v>
      </c>
    </row>
    <row r="336" spans="1:22" s="28" customFormat="1" x14ac:dyDescent="0.25">
      <c r="A336" s="408">
        <v>41943</v>
      </c>
      <c r="B336" s="409" t="s">
        <v>144</v>
      </c>
      <c r="C336" s="410" t="s">
        <v>67</v>
      </c>
      <c r="D336" s="410" t="s">
        <v>1095</v>
      </c>
      <c r="E336" s="410" t="s">
        <v>53</v>
      </c>
      <c r="F336" s="410" t="s">
        <v>129</v>
      </c>
      <c r="G336" s="410" t="s">
        <v>1355</v>
      </c>
      <c r="H336" s="411" t="s">
        <v>1346</v>
      </c>
      <c r="I336" s="412">
        <v>41512</v>
      </c>
      <c r="J336" s="412">
        <v>41646</v>
      </c>
      <c r="K336" s="411" t="s">
        <v>1356</v>
      </c>
      <c r="L336" s="410" t="s">
        <v>1357</v>
      </c>
      <c r="M336" s="413">
        <v>20078.900000000001</v>
      </c>
      <c r="N336" s="413">
        <v>20089.067999999999</v>
      </c>
      <c r="O336" s="414">
        <v>41676</v>
      </c>
      <c r="P336" s="412"/>
      <c r="Q336" s="412">
        <v>42216</v>
      </c>
      <c r="R336" s="412">
        <v>42216</v>
      </c>
      <c r="S336" s="415">
        <v>0.23076819691200001</v>
      </c>
      <c r="T336" s="413" t="s">
        <v>170</v>
      </c>
      <c r="U336" s="416" t="s">
        <v>170</v>
      </c>
      <c r="V336" s="410" t="s">
        <v>170</v>
      </c>
    </row>
    <row r="337" spans="1:22" s="28" customFormat="1" x14ac:dyDescent="0.25">
      <c r="A337" s="408">
        <v>41943</v>
      </c>
      <c r="B337" s="409" t="s">
        <v>144</v>
      </c>
      <c r="C337" s="410" t="s">
        <v>67</v>
      </c>
      <c r="D337" s="410" t="s">
        <v>1095</v>
      </c>
      <c r="E337" s="410" t="s">
        <v>53</v>
      </c>
      <c r="F337" s="410" t="s">
        <v>129</v>
      </c>
      <c r="G337" s="410" t="s">
        <v>1355</v>
      </c>
      <c r="H337" s="411" t="s">
        <v>1346</v>
      </c>
      <c r="I337" s="412">
        <v>41030</v>
      </c>
      <c r="J337" s="412">
        <v>41214</v>
      </c>
      <c r="K337" s="411" t="s">
        <v>1358</v>
      </c>
      <c r="L337" s="410"/>
      <c r="M337" s="413">
        <v>5932.6409999999996</v>
      </c>
      <c r="N337" s="413">
        <v>6058.0410000000002</v>
      </c>
      <c r="O337" s="414">
        <v>41254</v>
      </c>
      <c r="P337" s="412"/>
      <c r="Q337" s="412">
        <v>41714</v>
      </c>
      <c r="R337" s="412">
        <v>42004</v>
      </c>
      <c r="S337" s="415">
        <v>0.7729564722329999</v>
      </c>
      <c r="T337" s="413"/>
      <c r="U337" s="417"/>
      <c r="V337" s="410" t="s">
        <v>170</v>
      </c>
    </row>
    <row r="338" spans="1:22" s="28" customFormat="1" x14ac:dyDescent="0.25">
      <c r="A338" s="408">
        <v>41943</v>
      </c>
      <c r="B338" s="409" t="s">
        <v>144</v>
      </c>
      <c r="C338" s="410" t="s">
        <v>67</v>
      </c>
      <c r="D338" s="410" t="s">
        <v>1095</v>
      </c>
      <c r="E338" s="410"/>
      <c r="F338" s="410" t="s">
        <v>105</v>
      </c>
      <c r="G338" s="410" t="s">
        <v>1359</v>
      </c>
      <c r="H338" s="411" t="s">
        <v>1360</v>
      </c>
      <c r="I338" s="412">
        <v>41145</v>
      </c>
      <c r="J338" s="412">
        <v>41228</v>
      </c>
      <c r="K338" s="411" t="s">
        <v>1136</v>
      </c>
      <c r="L338" s="410" t="s">
        <v>1361</v>
      </c>
      <c r="M338" s="413">
        <v>11924.058999999999</v>
      </c>
      <c r="N338" s="413">
        <v>10017.226430000001</v>
      </c>
      <c r="O338" s="414">
        <v>41255</v>
      </c>
      <c r="P338" s="412"/>
      <c r="Q338" s="412">
        <v>41705</v>
      </c>
      <c r="R338" s="412">
        <v>41853</v>
      </c>
      <c r="S338" s="415">
        <v>0.95696029904000002</v>
      </c>
      <c r="T338" s="413" t="s">
        <v>170</v>
      </c>
      <c r="U338" s="416" t="s">
        <v>170</v>
      </c>
      <c r="V338" s="410" t="s">
        <v>170</v>
      </c>
    </row>
    <row r="339" spans="1:22" s="28" customFormat="1" x14ac:dyDescent="0.25">
      <c r="A339" s="408">
        <v>41943</v>
      </c>
      <c r="B339" s="409" t="s">
        <v>144</v>
      </c>
      <c r="C339" s="410" t="s">
        <v>67</v>
      </c>
      <c r="D339" s="410" t="s">
        <v>1095</v>
      </c>
      <c r="E339" s="410" t="s">
        <v>36</v>
      </c>
      <c r="F339" s="410" t="s">
        <v>129</v>
      </c>
      <c r="G339" s="410" t="s">
        <v>1362</v>
      </c>
      <c r="H339" s="411" t="s">
        <v>792</v>
      </c>
      <c r="I339" s="412">
        <v>40896</v>
      </c>
      <c r="J339" s="412">
        <v>40998</v>
      </c>
      <c r="K339" s="411" t="s">
        <v>1363</v>
      </c>
      <c r="L339" s="410" t="s">
        <v>1364</v>
      </c>
      <c r="M339" s="413">
        <v>9669.4344999999994</v>
      </c>
      <c r="N339" s="413">
        <v>10104.662039999999</v>
      </c>
      <c r="O339" s="414">
        <v>41082</v>
      </c>
      <c r="P339" s="412"/>
      <c r="Q339" s="412">
        <v>41622</v>
      </c>
      <c r="R339" s="412">
        <v>41893</v>
      </c>
      <c r="S339" s="415">
        <v>0.86848604785200001</v>
      </c>
      <c r="T339" s="413" t="s">
        <v>170</v>
      </c>
      <c r="U339" s="416" t="s">
        <v>170</v>
      </c>
      <c r="V339" s="410" t="s">
        <v>170</v>
      </c>
    </row>
    <row r="340" spans="1:22" s="28" customFormat="1" x14ac:dyDescent="0.25">
      <c r="A340" s="408">
        <v>41943</v>
      </c>
      <c r="B340" s="409" t="s">
        <v>144</v>
      </c>
      <c r="C340" s="410" t="s">
        <v>67</v>
      </c>
      <c r="D340" s="410" t="s">
        <v>1095</v>
      </c>
      <c r="E340" s="410" t="s">
        <v>36</v>
      </c>
      <c r="F340" s="410" t="s">
        <v>129</v>
      </c>
      <c r="G340" s="410" t="s">
        <v>1362</v>
      </c>
      <c r="H340" s="411" t="s">
        <v>792</v>
      </c>
      <c r="I340" s="412">
        <v>40896</v>
      </c>
      <c r="J340" s="412">
        <v>41612</v>
      </c>
      <c r="K340" s="411" t="s">
        <v>1365</v>
      </c>
      <c r="L340" s="410"/>
      <c r="M340" s="413">
        <v>5786.3090000000002</v>
      </c>
      <c r="N340" s="413">
        <v>5786.3090000000002</v>
      </c>
      <c r="O340" s="414">
        <v>41654</v>
      </c>
      <c r="P340" s="412"/>
      <c r="Q340" s="412">
        <v>42029</v>
      </c>
      <c r="R340" s="412">
        <v>42049</v>
      </c>
      <c r="S340" s="415">
        <v>0.32959059047799999</v>
      </c>
      <c r="T340" s="413"/>
      <c r="U340" s="417"/>
      <c r="V340" s="410" t="s">
        <v>170</v>
      </c>
    </row>
    <row r="341" spans="1:22" s="28" customFormat="1" x14ac:dyDescent="0.25">
      <c r="A341" s="408">
        <v>41943</v>
      </c>
      <c r="B341" s="409" t="s">
        <v>144</v>
      </c>
      <c r="C341" s="410" t="s">
        <v>67</v>
      </c>
      <c r="D341" s="410" t="s">
        <v>1095</v>
      </c>
      <c r="E341" s="410"/>
      <c r="F341" s="410" t="s">
        <v>118</v>
      </c>
      <c r="G341" s="410" t="s">
        <v>1366</v>
      </c>
      <c r="H341" s="411" t="s">
        <v>1147</v>
      </c>
      <c r="I341" s="412">
        <v>40857</v>
      </c>
      <c r="J341" s="412">
        <v>40963</v>
      </c>
      <c r="K341" s="411" t="s">
        <v>1367</v>
      </c>
      <c r="L341" s="410" t="s">
        <v>1368</v>
      </c>
      <c r="M341" s="413">
        <v>27592.992310000001</v>
      </c>
      <c r="N341" s="413">
        <v>28582.679950000002</v>
      </c>
      <c r="O341" s="414">
        <v>40963</v>
      </c>
      <c r="P341" s="412"/>
      <c r="Q341" s="412">
        <v>42343</v>
      </c>
      <c r="R341" s="412">
        <v>42284</v>
      </c>
      <c r="S341" s="415">
        <v>0.48481437094900004</v>
      </c>
      <c r="T341" s="413" t="s">
        <v>170</v>
      </c>
      <c r="U341" s="416" t="s">
        <v>170</v>
      </c>
      <c r="V341" s="410" t="s">
        <v>170</v>
      </c>
    </row>
    <row r="342" spans="1:22" s="28" customFormat="1" x14ac:dyDescent="0.25">
      <c r="A342" s="408">
        <v>41943</v>
      </c>
      <c r="B342" s="409" t="s">
        <v>144</v>
      </c>
      <c r="C342" s="410" t="s">
        <v>67</v>
      </c>
      <c r="D342" s="410" t="s">
        <v>1095</v>
      </c>
      <c r="E342" s="410"/>
      <c r="F342" s="410" t="s">
        <v>118</v>
      </c>
      <c r="G342" s="410" t="s">
        <v>1366</v>
      </c>
      <c r="H342" s="411" t="s">
        <v>1147</v>
      </c>
      <c r="I342" s="412">
        <v>40875</v>
      </c>
      <c r="J342" s="412">
        <v>40966</v>
      </c>
      <c r="K342" s="411" t="s">
        <v>1369</v>
      </c>
      <c r="L342" s="410"/>
      <c r="M342" s="413">
        <v>63.785200000000003</v>
      </c>
      <c r="N342" s="413">
        <v>4.2521500000000003</v>
      </c>
      <c r="O342" s="414">
        <v>40966</v>
      </c>
      <c r="P342" s="412"/>
      <c r="Q342" s="412">
        <v>42308</v>
      </c>
      <c r="R342" s="412">
        <v>42308</v>
      </c>
      <c r="S342" s="415">
        <v>1</v>
      </c>
      <c r="T342" s="413"/>
      <c r="U342" s="417"/>
      <c r="V342" s="410" t="s">
        <v>170</v>
      </c>
    </row>
    <row r="343" spans="1:22" s="28" customFormat="1" x14ac:dyDescent="0.25">
      <c r="A343" s="408">
        <v>41943</v>
      </c>
      <c r="B343" s="409" t="s">
        <v>144</v>
      </c>
      <c r="C343" s="410" t="s">
        <v>67</v>
      </c>
      <c r="D343" s="410" t="s">
        <v>1095</v>
      </c>
      <c r="E343" s="410"/>
      <c r="F343" s="410" t="s">
        <v>105</v>
      </c>
      <c r="G343" s="410" t="s">
        <v>1370</v>
      </c>
      <c r="H343" s="411" t="s">
        <v>1371</v>
      </c>
      <c r="I343" s="412">
        <v>41026</v>
      </c>
      <c r="J343" s="412">
        <v>41136</v>
      </c>
      <c r="K343" s="411" t="s">
        <v>1372</v>
      </c>
      <c r="L343" s="410" t="s">
        <v>1212</v>
      </c>
      <c r="M343" s="413">
        <v>19902.989000000001</v>
      </c>
      <c r="N343" s="413">
        <v>20833.626509999998</v>
      </c>
      <c r="O343" s="414">
        <v>41191</v>
      </c>
      <c r="P343" s="412"/>
      <c r="Q343" s="412">
        <v>41791</v>
      </c>
      <c r="R343" s="412">
        <v>41943</v>
      </c>
      <c r="S343" s="415">
        <v>0.83012695805500003</v>
      </c>
      <c r="T343" s="413" t="s">
        <v>170</v>
      </c>
      <c r="U343" s="416" t="s">
        <v>170</v>
      </c>
      <c r="V343" s="410" t="s">
        <v>170</v>
      </c>
    </row>
    <row r="344" spans="1:22" s="28" customFormat="1" x14ac:dyDescent="0.25">
      <c r="A344" s="408">
        <v>41943</v>
      </c>
      <c r="B344" s="409" t="s">
        <v>144</v>
      </c>
      <c r="C344" s="410" t="s">
        <v>67</v>
      </c>
      <c r="D344" s="410" t="s">
        <v>1095</v>
      </c>
      <c r="E344" s="410"/>
      <c r="F344" s="410" t="s">
        <v>118</v>
      </c>
      <c r="G344" s="410" t="s">
        <v>1373</v>
      </c>
      <c r="H344" s="411" t="s">
        <v>1102</v>
      </c>
      <c r="I344" s="412">
        <v>40941</v>
      </c>
      <c r="J344" s="412">
        <v>41005</v>
      </c>
      <c r="K344" s="411" t="s">
        <v>1374</v>
      </c>
      <c r="L344" s="410" t="s">
        <v>1375</v>
      </c>
      <c r="M344" s="413">
        <v>28609.52837</v>
      </c>
      <c r="N344" s="413">
        <v>29357.072530000001</v>
      </c>
      <c r="O344" s="414">
        <v>41005</v>
      </c>
      <c r="P344" s="412"/>
      <c r="Q344" s="412">
        <v>41812</v>
      </c>
      <c r="R344" s="412">
        <v>41966</v>
      </c>
      <c r="S344" s="415">
        <v>0.93809234459099999</v>
      </c>
      <c r="T344" s="413" t="s">
        <v>170</v>
      </c>
      <c r="U344" s="416" t="s">
        <v>170</v>
      </c>
      <c r="V344" s="410" t="s">
        <v>170</v>
      </c>
    </row>
    <row r="345" spans="1:22" s="28" customFormat="1" x14ac:dyDescent="0.25">
      <c r="A345" s="408">
        <v>41943</v>
      </c>
      <c r="B345" s="409" t="s">
        <v>144</v>
      </c>
      <c r="C345" s="410" t="s">
        <v>67</v>
      </c>
      <c r="D345" s="410" t="s">
        <v>1095</v>
      </c>
      <c r="E345" s="410" t="s">
        <v>23</v>
      </c>
      <c r="F345" s="410" t="s">
        <v>129</v>
      </c>
      <c r="G345" s="410" t="s">
        <v>1376</v>
      </c>
      <c r="H345" s="411" t="s">
        <v>1377</v>
      </c>
      <c r="I345" s="412">
        <v>41612</v>
      </c>
      <c r="J345" s="412">
        <v>41737</v>
      </c>
      <c r="K345" s="411" t="s">
        <v>1378</v>
      </c>
      <c r="L345" s="410"/>
      <c r="M345" s="413">
        <v>4771.0200000000004</v>
      </c>
      <c r="N345" s="413">
        <v>4810.9459999999999</v>
      </c>
      <c r="O345" s="414">
        <v>41780</v>
      </c>
      <c r="P345" s="412"/>
      <c r="Q345" s="412">
        <v>42145</v>
      </c>
      <c r="R345" s="412">
        <v>42155</v>
      </c>
      <c r="S345" s="415">
        <v>5.2719984801299996E-2</v>
      </c>
      <c r="T345" s="413"/>
      <c r="U345" s="417"/>
      <c r="V345" s="410" t="s">
        <v>170</v>
      </c>
    </row>
    <row r="346" spans="1:22" s="28" customFormat="1" x14ac:dyDescent="0.25">
      <c r="A346" s="408">
        <v>41943</v>
      </c>
      <c r="B346" s="409" t="s">
        <v>144</v>
      </c>
      <c r="C346" s="410" t="s">
        <v>67</v>
      </c>
      <c r="D346" s="410" t="s">
        <v>1095</v>
      </c>
      <c r="E346" s="410" t="s">
        <v>36</v>
      </c>
      <c r="F346" s="410" t="s">
        <v>129</v>
      </c>
      <c r="G346" s="410" t="s">
        <v>1379</v>
      </c>
      <c r="H346" s="411" t="s">
        <v>792</v>
      </c>
      <c r="I346" s="412">
        <v>40896</v>
      </c>
      <c r="J346" s="412">
        <v>40998</v>
      </c>
      <c r="K346" s="411" t="s">
        <v>1363</v>
      </c>
      <c r="L346" s="410" t="s">
        <v>1364</v>
      </c>
      <c r="M346" s="413">
        <v>7472.9454999999998</v>
      </c>
      <c r="N346" s="413">
        <v>7802.2462500000001</v>
      </c>
      <c r="O346" s="414">
        <v>41082</v>
      </c>
      <c r="P346" s="412"/>
      <c r="Q346" s="412">
        <v>41622</v>
      </c>
      <c r="R346" s="412">
        <v>41882</v>
      </c>
      <c r="S346" s="415">
        <v>0.84446309291999999</v>
      </c>
      <c r="T346" s="413" t="s">
        <v>170</v>
      </c>
      <c r="U346" s="416" t="s">
        <v>170</v>
      </c>
      <c r="V346" s="410" t="s">
        <v>170</v>
      </c>
    </row>
    <row r="347" spans="1:22" s="28" customFormat="1" x14ac:dyDescent="0.25">
      <c r="A347" s="408">
        <v>41943</v>
      </c>
      <c r="B347" s="409" t="s">
        <v>144</v>
      </c>
      <c r="C347" s="410" t="s">
        <v>67</v>
      </c>
      <c r="D347" s="410" t="s">
        <v>1095</v>
      </c>
      <c r="E347" s="410" t="s">
        <v>36</v>
      </c>
      <c r="F347" s="410" t="s">
        <v>129</v>
      </c>
      <c r="G347" s="410" t="s">
        <v>1379</v>
      </c>
      <c r="H347" s="411" t="s">
        <v>792</v>
      </c>
      <c r="I347" s="412">
        <v>40896</v>
      </c>
      <c r="J347" s="412">
        <v>41612</v>
      </c>
      <c r="K347" s="411" t="s">
        <v>1365</v>
      </c>
      <c r="L347" s="410"/>
      <c r="M347" s="413">
        <v>5378.7079999999996</v>
      </c>
      <c r="N347" s="413">
        <v>4774.5860000000002</v>
      </c>
      <c r="O347" s="414">
        <v>41654</v>
      </c>
      <c r="P347" s="412"/>
      <c r="Q347" s="412">
        <v>42194</v>
      </c>
      <c r="R347" s="412">
        <v>42214</v>
      </c>
      <c r="S347" s="415">
        <v>0.99</v>
      </c>
      <c r="T347" s="413"/>
      <c r="U347" s="417"/>
      <c r="V347" s="410" t="s">
        <v>170</v>
      </c>
    </row>
    <row r="348" spans="1:22" s="28" customFormat="1" ht="30" x14ac:dyDescent="0.25">
      <c r="A348" s="408">
        <v>41943</v>
      </c>
      <c r="B348" s="409" t="s">
        <v>144</v>
      </c>
      <c r="C348" s="410" t="s">
        <v>67</v>
      </c>
      <c r="D348" s="410" t="s">
        <v>1095</v>
      </c>
      <c r="E348" s="410" t="s">
        <v>15</v>
      </c>
      <c r="F348" s="410" t="s">
        <v>129</v>
      </c>
      <c r="G348" s="410" t="s">
        <v>1380</v>
      </c>
      <c r="H348" s="411" t="s">
        <v>1381</v>
      </c>
      <c r="I348" s="412">
        <v>40925</v>
      </c>
      <c r="J348" s="412">
        <v>41396</v>
      </c>
      <c r="K348" s="411" t="s">
        <v>1382</v>
      </c>
      <c r="L348" s="410"/>
      <c r="M348" s="413">
        <v>2669.0320000000002</v>
      </c>
      <c r="N348" s="413">
        <v>2920.134</v>
      </c>
      <c r="O348" s="414">
        <v>41425</v>
      </c>
      <c r="P348" s="412"/>
      <c r="Q348" s="412">
        <v>42043</v>
      </c>
      <c r="R348" s="412">
        <v>42043</v>
      </c>
      <c r="S348" s="415">
        <v>0.85252491837700006</v>
      </c>
      <c r="T348" s="413"/>
      <c r="U348" s="417"/>
      <c r="V348" s="410" t="s">
        <v>170</v>
      </c>
    </row>
    <row r="349" spans="1:22" s="28" customFormat="1" x14ac:dyDescent="0.25">
      <c r="A349" s="408">
        <v>41943</v>
      </c>
      <c r="B349" s="409" t="s">
        <v>144</v>
      </c>
      <c r="C349" s="410" t="s">
        <v>67</v>
      </c>
      <c r="D349" s="410" t="s">
        <v>75</v>
      </c>
      <c r="E349" s="410"/>
      <c r="F349" s="410" t="s">
        <v>110</v>
      </c>
      <c r="G349" s="410" t="s">
        <v>1383</v>
      </c>
      <c r="H349" s="411" t="s">
        <v>1384</v>
      </c>
      <c r="I349" s="412">
        <v>41005</v>
      </c>
      <c r="J349" s="412">
        <v>41033</v>
      </c>
      <c r="K349" s="411" t="s">
        <v>1350</v>
      </c>
      <c r="L349" s="410" t="s">
        <v>170</v>
      </c>
      <c r="M349" s="413">
        <v>13548.88625</v>
      </c>
      <c r="N349" s="413">
        <v>13638.779829999999</v>
      </c>
      <c r="O349" s="414">
        <v>41493</v>
      </c>
      <c r="P349" s="412"/>
      <c r="Q349" s="412">
        <v>42261</v>
      </c>
      <c r="R349" s="412">
        <v>42313</v>
      </c>
      <c r="S349" s="415">
        <v>0.37406909295299995</v>
      </c>
      <c r="T349" s="413" t="s">
        <v>170</v>
      </c>
      <c r="U349" s="416" t="s">
        <v>170</v>
      </c>
      <c r="V349" s="410" t="s">
        <v>170</v>
      </c>
    </row>
    <row r="350" spans="1:22" s="28" customFormat="1" x14ac:dyDescent="0.25">
      <c r="A350" s="408">
        <v>41943</v>
      </c>
      <c r="B350" s="409" t="s">
        <v>144</v>
      </c>
      <c r="C350" s="410" t="s">
        <v>67</v>
      </c>
      <c r="D350" s="410" t="s">
        <v>75</v>
      </c>
      <c r="E350" s="410"/>
      <c r="F350" s="410" t="s">
        <v>110</v>
      </c>
      <c r="G350" s="410" t="s">
        <v>1385</v>
      </c>
      <c r="H350" s="411" t="s">
        <v>1384</v>
      </c>
      <c r="I350" s="412">
        <v>41009</v>
      </c>
      <c r="J350" s="412">
        <v>41033</v>
      </c>
      <c r="K350" s="411" t="s">
        <v>1257</v>
      </c>
      <c r="L350" s="410" t="s">
        <v>170</v>
      </c>
      <c r="M350" s="413">
        <v>12815.485000000001</v>
      </c>
      <c r="N350" s="413">
        <v>12850.781489999999</v>
      </c>
      <c r="O350" s="414">
        <v>41547</v>
      </c>
      <c r="P350" s="412"/>
      <c r="Q350" s="412">
        <v>42227</v>
      </c>
      <c r="R350" s="412">
        <v>42227</v>
      </c>
      <c r="S350" s="415">
        <v>0.40930242289899998</v>
      </c>
      <c r="T350" s="413" t="s">
        <v>170</v>
      </c>
      <c r="U350" s="416" t="s">
        <v>170</v>
      </c>
      <c r="V350" s="410" t="s">
        <v>170</v>
      </c>
    </row>
    <row r="351" spans="1:22" s="28" customFormat="1" x14ac:dyDescent="0.25">
      <c r="A351" s="408">
        <v>41943</v>
      </c>
      <c r="B351" s="409" t="s">
        <v>144</v>
      </c>
      <c r="C351" s="410" t="s">
        <v>67</v>
      </c>
      <c r="D351" s="410" t="s">
        <v>77</v>
      </c>
      <c r="E351" s="410"/>
      <c r="F351" s="410" t="s">
        <v>110</v>
      </c>
      <c r="G351" s="410" t="s">
        <v>1386</v>
      </c>
      <c r="H351" s="411" t="s">
        <v>1387</v>
      </c>
      <c r="I351" s="412">
        <v>41044</v>
      </c>
      <c r="J351" s="412">
        <v>41165</v>
      </c>
      <c r="K351" s="411" t="s">
        <v>1388</v>
      </c>
      <c r="L351" s="410" t="s">
        <v>1389</v>
      </c>
      <c r="M351" s="413">
        <v>20428.558270000001</v>
      </c>
      <c r="N351" s="413">
        <v>20922.183079999999</v>
      </c>
      <c r="O351" s="414">
        <v>41197</v>
      </c>
      <c r="P351" s="412"/>
      <c r="Q351" s="412">
        <v>43402</v>
      </c>
      <c r="R351" s="412">
        <v>43429</v>
      </c>
      <c r="S351" s="415">
        <v>0.36569496456200001</v>
      </c>
      <c r="T351" s="413" t="s">
        <v>170</v>
      </c>
      <c r="U351" s="416" t="s">
        <v>170</v>
      </c>
      <c r="V351" s="410" t="s">
        <v>170</v>
      </c>
    </row>
    <row r="352" spans="1:22" s="28" customFormat="1" x14ac:dyDescent="0.25">
      <c r="A352" s="408">
        <v>41943</v>
      </c>
      <c r="B352" s="409" t="s">
        <v>144</v>
      </c>
      <c r="C352" s="410" t="s">
        <v>67</v>
      </c>
      <c r="D352" s="410" t="s">
        <v>77</v>
      </c>
      <c r="E352" s="410"/>
      <c r="F352" s="410" t="s">
        <v>110</v>
      </c>
      <c r="G352" s="410" t="s">
        <v>1390</v>
      </c>
      <c r="H352" s="411" t="s">
        <v>1387</v>
      </c>
      <c r="I352" s="412">
        <v>41041</v>
      </c>
      <c r="J352" s="412">
        <v>41165</v>
      </c>
      <c r="K352" s="411" t="s">
        <v>1388</v>
      </c>
      <c r="L352" s="410" t="s">
        <v>1391</v>
      </c>
      <c r="M352" s="413">
        <v>17917.139230000001</v>
      </c>
      <c r="N352" s="413">
        <v>18722.94673</v>
      </c>
      <c r="O352" s="414">
        <v>41197</v>
      </c>
      <c r="P352" s="412"/>
      <c r="Q352" s="412">
        <v>43192</v>
      </c>
      <c r="R352" s="412">
        <v>43192</v>
      </c>
      <c r="S352" s="415">
        <v>0.281735245849</v>
      </c>
      <c r="T352" s="413" t="s">
        <v>170</v>
      </c>
      <c r="U352" s="416" t="s">
        <v>170</v>
      </c>
      <c r="V352" s="410" t="s">
        <v>170</v>
      </c>
    </row>
    <row r="353" spans="1:22" s="28" customFormat="1" x14ac:dyDescent="0.25">
      <c r="A353" s="408">
        <v>41943</v>
      </c>
      <c r="B353" s="409" t="s">
        <v>144</v>
      </c>
      <c r="C353" s="410" t="s">
        <v>67</v>
      </c>
      <c r="D353" s="410" t="s">
        <v>1095</v>
      </c>
      <c r="E353" s="410"/>
      <c r="F353" s="410" t="s">
        <v>126</v>
      </c>
      <c r="G353" s="410" t="s">
        <v>1392</v>
      </c>
      <c r="H353" s="411" t="s">
        <v>1393</v>
      </c>
      <c r="I353" s="412">
        <v>41075</v>
      </c>
      <c r="J353" s="412">
        <v>41138</v>
      </c>
      <c r="K353" s="411" t="s">
        <v>1394</v>
      </c>
      <c r="L353" s="410" t="s">
        <v>1395</v>
      </c>
      <c r="M353" s="413">
        <v>12129.1464</v>
      </c>
      <c r="N353" s="413">
        <v>12151.694960000001</v>
      </c>
      <c r="O353" s="414">
        <v>41613</v>
      </c>
      <c r="P353" s="412"/>
      <c r="Q353" s="412">
        <v>42123</v>
      </c>
      <c r="R353" s="412">
        <v>42216</v>
      </c>
      <c r="S353" s="415">
        <v>0.28133606145099999</v>
      </c>
      <c r="T353" s="413" t="s">
        <v>170</v>
      </c>
      <c r="U353" s="416" t="s">
        <v>170</v>
      </c>
      <c r="V353" s="410" t="s">
        <v>170</v>
      </c>
    </row>
    <row r="354" spans="1:22" s="28" customFormat="1" x14ac:dyDescent="0.25">
      <c r="A354" s="408">
        <v>41943</v>
      </c>
      <c r="B354" s="409" t="s">
        <v>150</v>
      </c>
      <c r="C354" s="410" t="s">
        <v>67</v>
      </c>
      <c r="D354" s="410" t="s">
        <v>1095</v>
      </c>
      <c r="E354" s="410" t="s">
        <v>22</v>
      </c>
      <c r="F354" s="410" t="s">
        <v>129</v>
      </c>
      <c r="G354" s="410" t="s">
        <v>1396</v>
      </c>
      <c r="H354" s="411" t="s">
        <v>1397</v>
      </c>
      <c r="I354" s="412">
        <v>41472</v>
      </c>
      <c r="J354" s="412">
        <v>41547</v>
      </c>
      <c r="K354" s="411" t="s">
        <v>1398</v>
      </c>
      <c r="L354" s="410" t="s">
        <v>1399</v>
      </c>
      <c r="M354" s="413">
        <v>46650</v>
      </c>
      <c r="N354" s="413">
        <v>46659.07387</v>
      </c>
      <c r="O354" s="414">
        <v>41562</v>
      </c>
      <c r="P354" s="412"/>
      <c r="Q354" s="412">
        <v>42292</v>
      </c>
      <c r="R354" s="412">
        <v>42292</v>
      </c>
      <c r="S354" s="415">
        <v>0.42492975868400001</v>
      </c>
      <c r="T354" s="413" t="s">
        <v>170</v>
      </c>
      <c r="U354" s="416" t="s">
        <v>170</v>
      </c>
      <c r="V354" s="410" t="s">
        <v>170</v>
      </c>
    </row>
    <row r="355" spans="1:22" s="28" customFormat="1" x14ac:dyDescent="0.25">
      <c r="A355" s="408">
        <v>41943</v>
      </c>
      <c r="B355" s="409" t="s">
        <v>150</v>
      </c>
      <c r="C355" s="410" t="s">
        <v>67</v>
      </c>
      <c r="D355" s="410" t="s">
        <v>1095</v>
      </c>
      <c r="E355" s="410" t="s">
        <v>22</v>
      </c>
      <c r="F355" s="410" t="s">
        <v>129</v>
      </c>
      <c r="G355" s="410" t="s">
        <v>1396</v>
      </c>
      <c r="H355" s="411" t="s">
        <v>1397</v>
      </c>
      <c r="I355" s="412">
        <v>41472</v>
      </c>
      <c r="J355" s="412">
        <v>41885</v>
      </c>
      <c r="K355" s="411" t="s">
        <v>1400</v>
      </c>
      <c r="L355" s="410"/>
      <c r="M355" s="413">
        <v>4055.4</v>
      </c>
      <c r="N355" s="413">
        <v>4055.4</v>
      </c>
      <c r="O355" s="414">
        <v>41898</v>
      </c>
      <c r="P355" s="412"/>
      <c r="Q355" s="412">
        <v>42263</v>
      </c>
      <c r="R355" s="412">
        <v>42346</v>
      </c>
      <c r="S355" s="415">
        <v>0</v>
      </c>
      <c r="T355" s="413"/>
      <c r="U355" s="417"/>
      <c r="V355" s="410" t="s">
        <v>170</v>
      </c>
    </row>
    <row r="356" spans="1:22" s="28" customFormat="1" x14ac:dyDescent="0.25">
      <c r="A356" s="408">
        <v>41943</v>
      </c>
      <c r="B356" s="409" t="s">
        <v>150</v>
      </c>
      <c r="C356" s="410" t="s">
        <v>67</v>
      </c>
      <c r="D356" s="410" t="s">
        <v>1095</v>
      </c>
      <c r="E356" s="410" t="s">
        <v>38</v>
      </c>
      <c r="F356" s="410" t="s">
        <v>129</v>
      </c>
      <c r="G356" s="410" t="s">
        <v>1401</v>
      </c>
      <c r="H356" s="411" t="s">
        <v>1402</v>
      </c>
      <c r="I356" s="412">
        <v>41410</v>
      </c>
      <c r="J356" s="412">
        <v>41542</v>
      </c>
      <c r="K356" s="411" t="s">
        <v>1403</v>
      </c>
      <c r="L356" s="410" t="s">
        <v>1404</v>
      </c>
      <c r="M356" s="413">
        <v>5959</v>
      </c>
      <c r="N356" s="413">
        <v>6325.2039999999997</v>
      </c>
      <c r="O356" s="414">
        <v>41570</v>
      </c>
      <c r="P356" s="412"/>
      <c r="Q356" s="412">
        <v>42050</v>
      </c>
      <c r="R356" s="412">
        <v>42020</v>
      </c>
      <c r="S356" s="415">
        <v>0.57692558216300005</v>
      </c>
      <c r="T356" s="413" t="s">
        <v>170</v>
      </c>
      <c r="U356" s="416" t="s">
        <v>170</v>
      </c>
      <c r="V356" s="410" t="s">
        <v>170</v>
      </c>
    </row>
    <row r="357" spans="1:22" s="28" customFormat="1" x14ac:dyDescent="0.25">
      <c r="A357" s="408">
        <v>41943</v>
      </c>
      <c r="B357" s="409" t="s">
        <v>150</v>
      </c>
      <c r="C357" s="410" t="s">
        <v>67</v>
      </c>
      <c r="D357" s="410" t="s">
        <v>1095</v>
      </c>
      <c r="E357" s="410" t="s">
        <v>54</v>
      </c>
      <c r="F357" s="410" t="s">
        <v>129</v>
      </c>
      <c r="G357" s="410" t="s">
        <v>1405</v>
      </c>
      <c r="H357" s="411" t="s">
        <v>1406</v>
      </c>
      <c r="I357" s="412">
        <v>41375</v>
      </c>
      <c r="J357" s="412">
        <v>41501</v>
      </c>
      <c r="K357" s="411" t="s">
        <v>1407</v>
      </c>
      <c r="L357" s="410" t="s">
        <v>1408</v>
      </c>
      <c r="M357" s="413">
        <v>33360</v>
      </c>
      <c r="N357" s="413">
        <v>33360</v>
      </c>
      <c r="O357" s="414">
        <v>41529</v>
      </c>
      <c r="P357" s="412"/>
      <c r="Q357" s="412">
        <v>42259</v>
      </c>
      <c r="R357" s="412">
        <v>42259</v>
      </c>
      <c r="S357" s="415">
        <v>0.59244097721800004</v>
      </c>
      <c r="T357" s="413" t="s">
        <v>170</v>
      </c>
      <c r="U357" s="416" t="s">
        <v>170</v>
      </c>
      <c r="V357" s="410" t="s">
        <v>170</v>
      </c>
    </row>
    <row r="358" spans="1:22" s="28" customFormat="1" x14ac:dyDescent="0.25">
      <c r="A358" s="408">
        <v>41943</v>
      </c>
      <c r="B358" s="409" t="s">
        <v>150</v>
      </c>
      <c r="C358" s="410" t="s">
        <v>67</v>
      </c>
      <c r="D358" s="410" t="s">
        <v>1095</v>
      </c>
      <c r="E358" s="410" t="s">
        <v>54</v>
      </c>
      <c r="F358" s="410" t="s">
        <v>129</v>
      </c>
      <c r="G358" s="410" t="s">
        <v>1405</v>
      </c>
      <c r="H358" s="411" t="s">
        <v>1406</v>
      </c>
      <c r="I358" s="412">
        <v>41292</v>
      </c>
      <c r="J358" s="412">
        <v>41425</v>
      </c>
      <c r="K358" s="411" t="s">
        <v>1409</v>
      </c>
      <c r="L358" s="410"/>
      <c r="M358" s="413">
        <v>11711</v>
      </c>
      <c r="N358" s="413">
        <v>11753.8238</v>
      </c>
      <c r="O358" s="414">
        <v>41450</v>
      </c>
      <c r="P358" s="412"/>
      <c r="Q358" s="412">
        <v>41990</v>
      </c>
      <c r="R358" s="412">
        <v>41990</v>
      </c>
      <c r="S358" s="415">
        <v>0.85428581973500006</v>
      </c>
      <c r="T358" s="413"/>
      <c r="U358" s="417"/>
      <c r="V358" s="410" t="s">
        <v>170</v>
      </c>
    </row>
    <row r="359" spans="1:22" s="28" customFormat="1" x14ac:dyDescent="0.25">
      <c r="A359" s="408">
        <v>41943</v>
      </c>
      <c r="B359" s="409" t="s">
        <v>150</v>
      </c>
      <c r="C359" s="410" t="s">
        <v>67</v>
      </c>
      <c r="D359" s="410" t="s">
        <v>1095</v>
      </c>
      <c r="E359" s="410" t="s">
        <v>17</v>
      </c>
      <c r="F359" s="410" t="s">
        <v>129</v>
      </c>
      <c r="G359" s="410" t="s">
        <v>1410</v>
      </c>
      <c r="H359" s="411" t="s">
        <v>1411</v>
      </c>
      <c r="I359" s="412">
        <v>41269</v>
      </c>
      <c r="J359" s="412">
        <v>41404</v>
      </c>
      <c r="K359" s="411" t="s">
        <v>1412</v>
      </c>
      <c r="L359" s="410" t="s">
        <v>1251</v>
      </c>
      <c r="M359" s="413">
        <v>19523</v>
      </c>
      <c r="N359" s="413">
        <v>19579.518</v>
      </c>
      <c r="O359" s="414">
        <v>41674</v>
      </c>
      <c r="P359" s="412"/>
      <c r="Q359" s="412">
        <v>42124</v>
      </c>
      <c r="R359" s="412">
        <v>42124</v>
      </c>
      <c r="S359" s="415">
        <v>0.32778564824699996</v>
      </c>
      <c r="T359" s="413" t="s">
        <v>170</v>
      </c>
      <c r="U359" s="416" t="s">
        <v>170</v>
      </c>
      <c r="V359" s="410" t="s">
        <v>170</v>
      </c>
    </row>
    <row r="360" spans="1:22" s="28" customFormat="1" x14ac:dyDescent="0.25">
      <c r="A360" s="408">
        <v>41943</v>
      </c>
      <c r="B360" s="409" t="s">
        <v>150</v>
      </c>
      <c r="C360" s="410" t="s">
        <v>67</v>
      </c>
      <c r="D360" s="410" t="s">
        <v>1095</v>
      </c>
      <c r="E360" s="410" t="s">
        <v>35</v>
      </c>
      <c r="F360" s="410" t="s">
        <v>129</v>
      </c>
      <c r="G360" s="410" t="s">
        <v>1413</v>
      </c>
      <c r="H360" s="411" t="s">
        <v>1414</v>
      </c>
      <c r="I360" s="412">
        <v>41393</v>
      </c>
      <c r="J360" s="412">
        <v>41577</v>
      </c>
      <c r="K360" s="411" t="s">
        <v>1415</v>
      </c>
      <c r="L360" s="410" t="s">
        <v>1416</v>
      </c>
      <c r="M360" s="413">
        <v>21786.026999999998</v>
      </c>
      <c r="N360" s="413">
        <v>21850.968000000001</v>
      </c>
      <c r="O360" s="414">
        <v>41612</v>
      </c>
      <c r="P360" s="412"/>
      <c r="Q360" s="412">
        <v>42152</v>
      </c>
      <c r="R360" s="412">
        <v>42162</v>
      </c>
      <c r="S360" s="415">
        <v>0.38720563775499994</v>
      </c>
      <c r="T360" s="413" t="s">
        <v>170</v>
      </c>
      <c r="U360" s="416" t="s">
        <v>170</v>
      </c>
      <c r="V360" s="410" t="s">
        <v>170</v>
      </c>
    </row>
    <row r="361" spans="1:22" s="28" customFormat="1" x14ac:dyDescent="0.25">
      <c r="A361" s="408">
        <v>41943</v>
      </c>
      <c r="B361" s="409" t="s">
        <v>150</v>
      </c>
      <c r="C361" s="410" t="s">
        <v>67</v>
      </c>
      <c r="D361" s="410" t="s">
        <v>1095</v>
      </c>
      <c r="E361" s="410" t="s">
        <v>15</v>
      </c>
      <c r="F361" s="410" t="s">
        <v>129</v>
      </c>
      <c r="G361" s="410" t="s">
        <v>1417</v>
      </c>
      <c r="H361" s="411" t="s">
        <v>1411</v>
      </c>
      <c r="I361" s="412">
        <v>41425</v>
      </c>
      <c r="J361" s="412">
        <v>41509</v>
      </c>
      <c r="K361" s="411" t="s">
        <v>1418</v>
      </c>
      <c r="L361" s="410" t="s">
        <v>1419</v>
      </c>
      <c r="M361" s="413">
        <v>14080</v>
      </c>
      <c r="N361" s="413">
        <v>15393.602999999999</v>
      </c>
      <c r="O361" s="414">
        <v>41535</v>
      </c>
      <c r="P361" s="412"/>
      <c r="Q361" s="412">
        <v>42075</v>
      </c>
      <c r="R361" s="412">
        <v>42125</v>
      </c>
      <c r="S361" s="415">
        <v>0.45981067590199998</v>
      </c>
      <c r="T361" s="413" t="s">
        <v>170</v>
      </c>
      <c r="U361" s="416" t="s">
        <v>170</v>
      </c>
      <c r="V361" s="410" t="s">
        <v>170</v>
      </c>
    </row>
    <row r="362" spans="1:22" s="28" customFormat="1" x14ac:dyDescent="0.25">
      <c r="A362" s="408">
        <v>41943</v>
      </c>
      <c r="B362" s="409" t="s">
        <v>150</v>
      </c>
      <c r="C362" s="410" t="s">
        <v>67</v>
      </c>
      <c r="D362" s="410" t="s">
        <v>1095</v>
      </c>
      <c r="E362" s="410" t="s">
        <v>19</v>
      </c>
      <c r="F362" s="410" t="s">
        <v>129</v>
      </c>
      <c r="G362" s="410" t="s">
        <v>1420</v>
      </c>
      <c r="H362" s="411" t="s">
        <v>1421</v>
      </c>
      <c r="I362" s="412">
        <v>41249</v>
      </c>
      <c r="J362" s="412">
        <v>41676</v>
      </c>
      <c r="K362" s="411" t="s">
        <v>1422</v>
      </c>
      <c r="L362" s="410" t="s">
        <v>1423</v>
      </c>
      <c r="M362" s="413">
        <v>25750</v>
      </c>
      <c r="N362" s="413">
        <v>25750</v>
      </c>
      <c r="O362" s="414">
        <v>41702</v>
      </c>
      <c r="P362" s="412"/>
      <c r="Q362" s="412">
        <v>42242</v>
      </c>
      <c r="R362" s="412">
        <v>42242</v>
      </c>
      <c r="S362" s="415">
        <v>0.23408547572800001</v>
      </c>
      <c r="T362" s="413" t="s">
        <v>170</v>
      </c>
      <c r="U362" s="416" t="s">
        <v>170</v>
      </c>
      <c r="V362" s="410" t="s">
        <v>170</v>
      </c>
    </row>
    <row r="363" spans="1:22" s="28" customFormat="1" x14ac:dyDescent="0.25">
      <c r="A363" s="408">
        <v>41943</v>
      </c>
      <c r="B363" s="409" t="s">
        <v>150</v>
      </c>
      <c r="C363" s="410" t="s">
        <v>67</v>
      </c>
      <c r="D363" s="410" t="s">
        <v>1095</v>
      </c>
      <c r="E363" s="410" t="s">
        <v>19</v>
      </c>
      <c r="F363" s="410" t="s">
        <v>129</v>
      </c>
      <c r="G363" s="410" t="s">
        <v>1420</v>
      </c>
      <c r="H363" s="411" t="s">
        <v>1421</v>
      </c>
      <c r="I363" s="412">
        <v>41249</v>
      </c>
      <c r="J363" s="412">
        <v>41423</v>
      </c>
      <c r="K363" s="411" t="s">
        <v>1424</v>
      </c>
      <c r="L363" s="410"/>
      <c r="M363" s="413">
        <v>23450.612359999999</v>
      </c>
      <c r="N363" s="413">
        <v>23758.488359999999</v>
      </c>
      <c r="O363" s="414">
        <v>41470</v>
      </c>
      <c r="P363" s="412"/>
      <c r="Q363" s="412">
        <v>41980</v>
      </c>
      <c r="R363" s="412">
        <v>42003</v>
      </c>
      <c r="S363" s="415">
        <v>0.877685932035</v>
      </c>
      <c r="T363" s="413"/>
      <c r="U363" s="417"/>
      <c r="V363" s="410" t="s">
        <v>170</v>
      </c>
    </row>
    <row r="364" spans="1:22" s="28" customFormat="1" ht="30" x14ac:dyDescent="0.25">
      <c r="A364" s="408">
        <v>41943</v>
      </c>
      <c r="B364" s="409" t="s">
        <v>150</v>
      </c>
      <c r="C364" s="410" t="s">
        <v>67</v>
      </c>
      <c r="D364" s="410" t="s">
        <v>1095</v>
      </c>
      <c r="E364" s="410"/>
      <c r="F364" s="410" t="s">
        <v>117</v>
      </c>
      <c r="G364" s="410" t="s">
        <v>1425</v>
      </c>
      <c r="H364" s="411" t="s">
        <v>1173</v>
      </c>
      <c r="I364" s="412">
        <v>41359</v>
      </c>
      <c r="J364" s="412">
        <v>41900</v>
      </c>
      <c r="K364" s="411" t="s">
        <v>1426</v>
      </c>
      <c r="L364" s="410" t="s">
        <v>1427</v>
      </c>
      <c r="M364" s="413">
        <v>6488.2629100000004</v>
      </c>
      <c r="N364" s="413">
        <v>6488.2629100000004</v>
      </c>
      <c r="O364" s="414">
        <v>41964</v>
      </c>
      <c r="P364" s="412"/>
      <c r="Q364" s="412">
        <v>44356</v>
      </c>
      <c r="R364" s="412">
        <v>44356</v>
      </c>
      <c r="S364" s="415">
        <v>0</v>
      </c>
      <c r="T364" s="413">
        <v>24810</v>
      </c>
      <c r="U364" s="411" t="s">
        <v>1428</v>
      </c>
      <c r="V364" s="410" t="s">
        <v>170</v>
      </c>
    </row>
    <row r="365" spans="1:22" s="28" customFormat="1" x14ac:dyDescent="0.25">
      <c r="A365" s="408">
        <v>41943</v>
      </c>
      <c r="B365" s="409" t="s">
        <v>150</v>
      </c>
      <c r="C365" s="410" t="s">
        <v>67</v>
      </c>
      <c r="D365" s="410" t="s">
        <v>1095</v>
      </c>
      <c r="E365" s="410"/>
      <c r="F365" s="410" t="s">
        <v>117</v>
      </c>
      <c r="G365" s="410" t="s">
        <v>1425</v>
      </c>
      <c r="H365" s="411" t="s">
        <v>1173</v>
      </c>
      <c r="I365" s="412">
        <v>41359</v>
      </c>
      <c r="J365" s="412">
        <v>41900</v>
      </c>
      <c r="K365" s="411" t="s">
        <v>1426</v>
      </c>
      <c r="L365" s="410"/>
      <c r="M365" s="413">
        <v>61071.498469999999</v>
      </c>
      <c r="N365" s="413">
        <v>61071.498469999999</v>
      </c>
      <c r="O365" s="414">
        <v>41964</v>
      </c>
      <c r="P365" s="412"/>
      <c r="Q365" s="412">
        <v>44356</v>
      </c>
      <c r="R365" s="412">
        <v>44356</v>
      </c>
      <c r="S365" s="415">
        <v>0</v>
      </c>
      <c r="T365" s="413"/>
      <c r="U365" s="417"/>
      <c r="V365" s="410" t="s">
        <v>170</v>
      </c>
    </row>
    <row r="366" spans="1:22" s="28" customFormat="1" x14ac:dyDescent="0.25">
      <c r="A366" s="408">
        <v>41943</v>
      </c>
      <c r="B366" s="409" t="s">
        <v>150</v>
      </c>
      <c r="C366" s="410" t="s">
        <v>67</v>
      </c>
      <c r="D366" s="410" t="s">
        <v>1095</v>
      </c>
      <c r="E366" s="410" t="s">
        <v>54</v>
      </c>
      <c r="F366" s="410" t="s">
        <v>129</v>
      </c>
      <c r="G366" s="410" t="s">
        <v>1429</v>
      </c>
      <c r="H366" s="411" t="s">
        <v>1185</v>
      </c>
      <c r="I366" s="412">
        <v>41304</v>
      </c>
      <c r="J366" s="412">
        <v>41428</v>
      </c>
      <c r="K366" s="411" t="s">
        <v>1430</v>
      </c>
      <c r="L366" s="410" t="s">
        <v>1431</v>
      </c>
      <c r="M366" s="413">
        <v>18726.851999999999</v>
      </c>
      <c r="N366" s="413">
        <v>19105.258000000002</v>
      </c>
      <c r="O366" s="414">
        <v>41452</v>
      </c>
      <c r="P366" s="412"/>
      <c r="Q366" s="412">
        <v>42102</v>
      </c>
      <c r="R366" s="412">
        <v>42112</v>
      </c>
      <c r="S366" s="415">
        <v>0.67403664478100001</v>
      </c>
      <c r="T366" s="413" t="s">
        <v>170</v>
      </c>
      <c r="U366" s="416" t="s">
        <v>170</v>
      </c>
      <c r="V366" s="410" t="s">
        <v>170</v>
      </c>
    </row>
    <row r="367" spans="1:22" s="28" customFormat="1" x14ac:dyDescent="0.25">
      <c r="A367" s="408">
        <v>41943</v>
      </c>
      <c r="B367" s="409" t="s">
        <v>150</v>
      </c>
      <c r="C367" s="410" t="s">
        <v>67</v>
      </c>
      <c r="D367" s="410" t="s">
        <v>1095</v>
      </c>
      <c r="E367" s="410" t="s">
        <v>18</v>
      </c>
      <c r="F367" s="410" t="s">
        <v>129</v>
      </c>
      <c r="G367" s="410" t="s">
        <v>1432</v>
      </c>
      <c r="H367" s="411" t="s">
        <v>1433</v>
      </c>
      <c r="I367" s="412">
        <v>41681</v>
      </c>
      <c r="J367" s="412">
        <v>41813</v>
      </c>
      <c r="K367" s="411" t="s">
        <v>1434</v>
      </c>
      <c r="L367" s="410" t="s">
        <v>1435</v>
      </c>
      <c r="M367" s="413">
        <v>27345</v>
      </c>
      <c r="N367" s="413">
        <v>27345</v>
      </c>
      <c r="O367" s="414">
        <v>41828</v>
      </c>
      <c r="P367" s="412"/>
      <c r="Q367" s="412">
        <v>42622</v>
      </c>
      <c r="R367" s="412">
        <v>42622</v>
      </c>
      <c r="S367" s="415">
        <v>0</v>
      </c>
      <c r="T367" s="413" t="s">
        <v>170</v>
      </c>
      <c r="U367" s="416" t="s">
        <v>170</v>
      </c>
      <c r="V367" s="410" t="s">
        <v>170</v>
      </c>
    </row>
    <row r="368" spans="1:22" s="28" customFormat="1" x14ac:dyDescent="0.25">
      <c r="A368" s="408">
        <v>41943</v>
      </c>
      <c r="B368" s="409" t="s">
        <v>150</v>
      </c>
      <c r="C368" s="410" t="s">
        <v>67</v>
      </c>
      <c r="D368" s="410" t="s">
        <v>1095</v>
      </c>
      <c r="E368" s="410" t="s">
        <v>54</v>
      </c>
      <c r="F368" s="410" t="s">
        <v>129</v>
      </c>
      <c r="G368" s="410" t="s">
        <v>1436</v>
      </c>
      <c r="H368" s="411" t="s">
        <v>1437</v>
      </c>
      <c r="I368" s="412">
        <v>41262</v>
      </c>
      <c r="J368" s="412">
        <v>41428</v>
      </c>
      <c r="K368" s="411" t="s">
        <v>1438</v>
      </c>
      <c r="L368" s="410" t="s">
        <v>1208</v>
      </c>
      <c r="M368" s="413">
        <v>13687</v>
      </c>
      <c r="N368" s="413">
        <v>14211.071</v>
      </c>
      <c r="O368" s="414">
        <v>41456</v>
      </c>
      <c r="P368" s="412"/>
      <c r="Q368" s="412">
        <v>41996</v>
      </c>
      <c r="R368" s="412">
        <v>42015</v>
      </c>
      <c r="S368" s="415">
        <v>0.81530836064400003</v>
      </c>
      <c r="T368" s="413" t="s">
        <v>170</v>
      </c>
      <c r="U368" s="416" t="s">
        <v>170</v>
      </c>
      <c r="V368" s="410" t="s">
        <v>170</v>
      </c>
    </row>
    <row r="369" spans="1:22" s="28" customFormat="1" x14ac:dyDescent="0.25">
      <c r="A369" s="408">
        <v>41943</v>
      </c>
      <c r="B369" s="409" t="s">
        <v>150</v>
      </c>
      <c r="C369" s="410" t="s">
        <v>67</v>
      </c>
      <c r="D369" s="410" t="s">
        <v>1095</v>
      </c>
      <c r="E369" s="410" t="s">
        <v>17</v>
      </c>
      <c r="F369" s="410" t="s">
        <v>129</v>
      </c>
      <c r="G369" s="410" t="s">
        <v>1439</v>
      </c>
      <c r="H369" s="411" t="s">
        <v>1440</v>
      </c>
      <c r="I369" s="412">
        <v>41232</v>
      </c>
      <c r="J369" s="412">
        <v>41410</v>
      </c>
      <c r="K369" s="411" t="s">
        <v>1441</v>
      </c>
      <c r="L369" s="410" t="s">
        <v>1442</v>
      </c>
      <c r="M369" s="413">
        <v>6483.2730000000001</v>
      </c>
      <c r="N369" s="413">
        <v>6528.5230000000001</v>
      </c>
      <c r="O369" s="414">
        <v>41466</v>
      </c>
      <c r="P369" s="412"/>
      <c r="Q369" s="412">
        <v>41856</v>
      </c>
      <c r="R369" s="412">
        <v>41909</v>
      </c>
      <c r="S369" s="415">
        <v>0.93886718328200003</v>
      </c>
      <c r="T369" s="413" t="s">
        <v>170</v>
      </c>
      <c r="U369" s="416" t="s">
        <v>170</v>
      </c>
      <c r="V369" s="410" t="s">
        <v>170</v>
      </c>
    </row>
    <row r="370" spans="1:22" s="28" customFormat="1" x14ac:dyDescent="0.25">
      <c r="A370" s="408">
        <v>41943</v>
      </c>
      <c r="B370" s="409" t="s">
        <v>150</v>
      </c>
      <c r="C370" s="410" t="s">
        <v>67</v>
      </c>
      <c r="D370" s="410" t="s">
        <v>1095</v>
      </c>
      <c r="E370" s="410" t="s">
        <v>23</v>
      </c>
      <c r="F370" s="410" t="s">
        <v>129</v>
      </c>
      <c r="G370" s="410" t="s">
        <v>1443</v>
      </c>
      <c r="H370" s="411" t="s">
        <v>1444</v>
      </c>
      <c r="I370" s="412">
        <v>41410</v>
      </c>
      <c r="J370" s="412">
        <v>41508</v>
      </c>
      <c r="K370" s="411" t="s">
        <v>1445</v>
      </c>
      <c r="L370" s="410" t="s">
        <v>1446</v>
      </c>
      <c r="M370" s="413">
        <v>4990.6750000000002</v>
      </c>
      <c r="N370" s="413">
        <v>5406.0159999999996</v>
      </c>
      <c r="O370" s="414">
        <v>41527</v>
      </c>
      <c r="P370" s="412"/>
      <c r="Q370" s="412">
        <v>42007</v>
      </c>
      <c r="R370" s="412">
        <v>42007</v>
      </c>
      <c r="S370" s="415">
        <v>0.91156925913600007</v>
      </c>
      <c r="T370" s="413" t="s">
        <v>170</v>
      </c>
      <c r="U370" s="416" t="s">
        <v>170</v>
      </c>
      <c r="V370" s="410" t="s">
        <v>170</v>
      </c>
    </row>
    <row r="371" spans="1:22" s="28" customFormat="1" x14ac:dyDescent="0.25">
      <c r="A371" s="408">
        <v>41943</v>
      </c>
      <c r="B371" s="409" t="s">
        <v>150</v>
      </c>
      <c r="C371" s="410" t="s">
        <v>68</v>
      </c>
      <c r="D371" s="410" t="s">
        <v>1095</v>
      </c>
      <c r="E371" s="410" t="s">
        <v>27</v>
      </c>
      <c r="F371" s="410" t="s">
        <v>129</v>
      </c>
      <c r="G371" s="410" t="s">
        <v>1447</v>
      </c>
      <c r="H371" s="411" t="s">
        <v>1202</v>
      </c>
      <c r="I371" s="412">
        <v>41393</v>
      </c>
      <c r="J371" s="412">
        <v>41508</v>
      </c>
      <c r="K371" s="411" t="s">
        <v>1448</v>
      </c>
      <c r="L371" s="410" t="s">
        <v>1449</v>
      </c>
      <c r="M371" s="413">
        <v>21575</v>
      </c>
      <c r="N371" s="413">
        <v>22583.908429999999</v>
      </c>
      <c r="O371" s="414">
        <v>41652</v>
      </c>
      <c r="P371" s="412"/>
      <c r="Q371" s="412">
        <v>42312</v>
      </c>
      <c r="R371" s="412">
        <v>42369</v>
      </c>
      <c r="S371" s="415">
        <v>0.201648134295</v>
      </c>
      <c r="T371" s="413" t="s">
        <v>170</v>
      </c>
      <c r="U371" s="416" t="s">
        <v>170</v>
      </c>
      <c r="V371" s="410" t="s">
        <v>170</v>
      </c>
    </row>
    <row r="372" spans="1:22" s="28" customFormat="1" x14ac:dyDescent="0.25">
      <c r="A372" s="408">
        <v>41943</v>
      </c>
      <c r="B372" s="409" t="s">
        <v>150</v>
      </c>
      <c r="C372" s="410" t="s">
        <v>68</v>
      </c>
      <c r="D372" s="410" t="s">
        <v>1095</v>
      </c>
      <c r="E372" s="410" t="s">
        <v>32</v>
      </c>
      <c r="F372" s="410" t="s">
        <v>129</v>
      </c>
      <c r="G372" s="410" t="s">
        <v>1450</v>
      </c>
      <c r="H372" s="411" t="s">
        <v>1451</v>
      </c>
      <c r="I372" s="412">
        <v>41271</v>
      </c>
      <c r="J372" s="412">
        <v>41437</v>
      </c>
      <c r="K372" s="411" t="s">
        <v>1452</v>
      </c>
      <c r="L372" s="410" t="s">
        <v>1453</v>
      </c>
      <c r="M372" s="413">
        <v>16436.543000000001</v>
      </c>
      <c r="N372" s="413">
        <v>16787.885340000001</v>
      </c>
      <c r="O372" s="414">
        <v>41465</v>
      </c>
      <c r="P372" s="412"/>
      <c r="Q372" s="412">
        <v>42125</v>
      </c>
      <c r="R372" s="412">
        <v>42125</v>
      </c>
      <c r="S372" s="415">
        <v>0.66361568323599995</v>
      </c>
      <c r="T372" s="413" t="s">
        <v>170</v>
      </c>
      <c r="U372" s="416" t="s">
        <v>170</v>
      </c>
      <c r="V372" s="410" t="s">
        <v>170</v>
      </c>
    </row>
    <row r="373" spans="1:22" s="28" customFormat="1" x14ac:dyDescent="0.25">
      <c r="A373" s="408">
        <v>41943</v>
      </c>
      <c r="B373" s="409" t="s">
        <v>150</v>
      </c>
      <c r="C373" s="410" t="s">
        <v>68</v>
      </c>
      <c r="D373" s="410" t="s">
        <v>1095</v>
      </c>
      <c r="E373" s="410" t="s">
        <v>62</v>
      </c>
      <c r="F373" s="410" t="s">
        <v>129</v>
      </c>
      <c r="G373" s="410" t="s">
        <v>1454</v>
      </c>
      <c r="H373" s="411" t="s">
        <v>1455</v>
      </c>
      <c r="I373" s="412">
        <v>41302</v>
      </c>
      <c r="J373" s="412">
        <v>41439</v>
      </c>
      <c r="K373" s="411" t="s">
        <v>1456</v>
      </c>
      <c r="L373" s="410" t="s">
        <v>1457</v>
      </c>
      <c r="M373" s="413">
        <v>9302.2029999999995</v>
      </c>
      <c r="N373" s="413">
        <v>9461.4484699999994</v>
      </c>
      <c r="O373" s="414">
        <v>41463</v>
      </c>
      <c r="P373" s="412"/>
      <c r="Q373" s="412">
        <v>41953</v>
      </c>
      <c r="R373" s="412">
        <v>42098</v>
      </c>
      <c r="S373" s="415">
        <v>0.47090485290099998</v>
      </c>
      <c r="T373" s="413" t="s">
        <v>170</v>
      </c>
      <c r="U373" s="416" t="s">
        <v>170</v>
      </c>
      <c r="V373" s="410" t="s">
        <v>170</v>
      </c>
    </row>
    <row r="374" spans="1:22" s="28" customFormat="1" x14ac:dyDescent="0.25">
      <c r="A374" s="408">
        <v>41943</v>
      </c>
      <c r="B374" s="409" t="s">
        <v>150</v>
      </c>
      <c r="C374" s="410" t="s">
        <v>68</v>
      </c>
      <c r="D374" s="410" t="s">
        <v>1095</v>
      </c>
      <c r="E374" s="410" t="s">
        <v>23</v>
      </c>
      <c r="F374" s="410" t="s">
        <v>129</v>
      </c>
      <c r="G374" s="410" t="s">
        <v>1458</v>
      </c>
      <c r="H374" s="411" t="s">
        <v>1202</v>
      </c>
      <c r="I374" s="412">
        <v>41330</v>
      </c>
      <c r="J374" s="412">
        <v>41438</v>
      </c>
      <c r="K374" s="411" t="s">
        <v>1459</v>
      </c>
      <c r="L374" s="410" t="s">
        <v>1460</v>
      </c>
      <c r="M374" s="413">
        <v>31219</v>
      </c>
      <c r="N374" s="413">
        <v>31246.959999999999</v>
      </c>
      <c r="O374" s="414">
        <v>41466</v>
      </c>
      <c r="P374" s="412"/>
      <c r="Q374" s="412">
        <v>42246</v>
      </c>
      <c r="R374" s="412">
        <v>42246</v>
      </c>
      <c r="S374" s="415">
        <v>0.52561458778699999</v>
      </c>
      <c r="T374" s="413" t="s">
        <v>170</v>
      </c>
      <c r="U374" s="416" t="s">
        <v>170</v>
      </c>
      <c r="V374" s="410" t="s">
        <v>170</v>
      </c>
    </row>
    <row r="375" spans="1:22" s="28" customFormat="1" x14ac:dyDescent="0.25">
      <c r="A375" s="408">
        <v>41943</v>
      </c>
      <c r="B375" s="409" t="s">
        <v>150</v>
      </c>
      <c r="C375" s="410" t="s">
        <v>68</v>
      </c>
      <c r="D375" s="410" t="s">
        <v>1095</v>
      </c>
      <c r="E375" s="410" t="s">
        <v>30</v>
      </c>
      <c r="F375" s="410" t="s">
        <v>129</v>
      </c>
      <c r="G375" s="410" t="s">
        <v>1461</v>
      </c>
      <c r="H375" s="411" t="s">
        <v>1111</v>
      </c>
      <c r="I375" s="412">
        <v>41628</v>
      </c>
      <c r="J375" s="412">
        <v>41816</v>
      </c>
      <c r="K375" s="411" t="s">
        <v>1462</v>
      </c>
      <c r="L375" s="410" t="s">
        <v>1463</v>
      </c>
      <c r="M375" s="413">
        <v>7890.05</v>
      </c>
      <c r="N375" s="413">
        <v>7890.05</v>
      </c>
      <c r="O375" s="414">
        <v>41850</v>
      </c>
      <c r="P375" s="412"/>
      <c r="Q375" s="412">
        <v>42520</v>
      </c>
      <c r="R375" s="412">
        <v>42520</v>
      </c>
      <c r="S375" s="415">
        <v>0</v>
      </c>
      <c r="T375" s="413" t="s">
        <v>170</v>
      </c>
      <c r="U375" s="416" t="s">
        <v>170</v>
      </c>
      <c r="V375" s="410" t="s">
        <v>170</v>
      </c>
    </row>
    <row r="376" spans="1:22" s="28" customFormat="1" x14ac:dyDescent="0.25">
      <c r="A376" s="408">
        <v>41943</v>
      </c>
      <c r="B376" s="409" t="s">
        <v>150</v>
      </c>
      <c r="C376" s="410" t="s">
        <v>67</v>
      </c>
      <c r="D376" s="410" t="s">
        <v>1095</v>
      </c>
      <c r="E376" s="410" t="s">
        <v>36</v>
      </c>
      <c r="F376" s="410" t="s">
        <v>129</v>
      </c>
      <c r="G376" s="410" t="s">
        <v>1464</v>
      </c>
      <c r="H376" s="411" t="s">
        <v>1178</v>
      </c>
      <c r="I376" s="412">
        <v>41341</v>
      </c>
      <c r="J376" s="412">
        <v>41521</v>
      </c>
      <c r="K376" s="411" t="s">
        <v>1465</v>
      </c>
      <c r="L376" s="410" t="s">
        <v>1466</v>
      </c>
      <c r="M376" s="413">
        <v>21912</v>
      </c>
      <c r="N376" s="413">
        <v>22001.757000000001</v>
      </c>
      <c r="O376" s="414">
        <v>41564</v>
      </c>
      <c r="P376" s="412"/>
      <c r="Q376" s="412">
        <v>42104</v>
      </c>
      <c r="R376" s="412">
        <v>42149</v>
      </c>
      <c r="S376" s="415">
        <v>0.21324392411000001</v>
      </c>
      <c r="T376" s="413" t="s">
        <v>170</v>
      </c>
      <c r="U376" s="416" t="s">
        <v>170</v>
      </c>
      <c r="V376" s="410" t="s">
        <v>170</v>
      </c>
    </row>
    <row r="377" spans="1:22" s="28" customFormat="1" x14ac:dyDescent="0.25">
      <c r="A377" s="408">
        <v>41943</v>
      </c>
      <c r="B377" s="409" t="s">
        <v>150</v>
      </c>
      <c r="C377" s="410" t="s">
        <v>68</v>
      </c>
      <c r="D377" s="410" t="s">
        <v>1095</v>
      </c>
      <c r="E377" s="410" t="s">
        <v>14</v>
      </c>
      <c r="F377" s="410" t="s">
        <v>129</v>
      </c>
      <c r="G377" s="410" t="s">
        <v>1467</v>
      </c>
      <c r="H377" s="411" t="s">
        <v>1468</v>
      </c>
      <c r="I377" s="412">
        <v>41177</v>
      </c>
      <c r="J377" s="412">
        <v>41676</v>
      </c>
      <c r="K377" s="411" t="s">
        <v>1469</v>
      </c>
      <c r="L377" s="410" t="s">
        <v>1470</v>
      </c>
      <c r="M377" s="413">
        <v>56000.639999999999</v>
      </c>
      <c r="N377" s="413">
        <v>61736.639999999999</v>
      </c>
      <c r="O377" s="414">
        <v>41717</v>
      </c>
      <c r="P377" s="412"/>
      <c r="Q377" s="412">
        <v>42507</v>
      </c>
      <c r="R377" s="412">
        <v>42507</v>
      </c>
      <c r="S377" s="415">
        <v>4.8262684849699998E-2</v>
      </c>
      <c r="T377" s="413" t="s">
        <v>170</v>
      </c>
      <c r="U377" s="416" t="s">
        <v>170</v>
      </c>
      <c r="V377" s="410" t="s">
        <v>170</v>
      </c>
    </row>
    <row r="378" spans="1:22" s="28" customFormat="1" x14ac:dyDescent="0.25">
      <c r="A378" s="408">
        <v>41943</v>
      </c>
      <c r="B378" s="409" t="s">
        <v>150</v>
      </c>
      <c r="C378" s="410" t="s">
        <v>67</v>
      </c>
      <c r="D378" s="410" t="s">
        <v>1095</v>
      </c>
      <c r="E378" s="410" t="s">
        <v>38</v>
      </c>
      <c r="F378" s="410" t="s">
        <v>129</v>
      </c>
      <c r="G378" s="410" t="s">
        <v>1471</v>
      </c>
      <c r="H378" s="411" t="s">
        <v>1472</v>
      </c>
      <c r="I378" s="412">
        <v>41396</v>
      </c>
      <c r="J378" s="412">
        <v>41599</v>
      </c>
      <c r="K378" s="411" t="s">
        <v>1473</v>
      </c>
      <c r="L378" s="410" t="s">
        <v>1474</v>
      </c>
      <c r="M378" s="413">
        <v>42751</v>
      </c>
      <c r="N378" s="413">
        <v>42814.595000000001</v>
      </c>
      <c r="O378" s="414">
        <v>41654</v>
      </c>
      <c r="P378" s="412"/>
      <c r="Q378" s="412">
        <v>42384</v>
      </c>
      <c r="R378" s="412">
        <v>42439</v>
      </c>
      <c r="S378" s="415">
        <v>0.22243865672399998</v>
      </c>
      <c r="T378" s="413" t="s">
        <v>170</v>
      </c>
      <c r="U378" s="416" t="s">
        <v>170</v>
      </c>
      <c r="V378" s="410" t="s">
        <v>170</v>
      </c>
    </row>
    <row r="379" spans="1:22" s="28" customFormat="1" x14ac:dyDescent="0.25">
      <c r="A379" s="408">
        <v>41943</v>
      </c>
      <c r="B379" s="409" t="s">
        <v>150</v>
      </c>
      <c r="C379" s="410" t="s">
        <v>68</v>
      </c>
      <c r="D379" s="410" t="s">
        <v>1095</v>
      </c>
      <c r="E379" s="410" t="s">
        <v>38</v>
      </c>
      <c r="F379" s="410" t="s">
        <v>129</v>
      </c>
      <c r="G379" s="410" t="s">
        <v>1475</v>
      </c>
      <c r="H379" s="411" t="s">
        <v>1476</v>
      </c>
      <c r="I379" s="412">
        <v>41256</v>
      </c>
      <c r="J379" s="412">
        <v>41453</v>
      </c>
      <c r="K379" s="411" t="s">
        <v>1477</v>
      </c>
      <c r="L379" s="410" t="s">
        <v>1478</v>
      </c>
      <c r="M379" s="413">
        <v>3093.8903799999998</v>
      </c>
      <c r="N379" s="413">
        <v>3311.1023799999998</v>
      </c>
      <c r="O379" s="414">
        <v>41472</v>
      </c>
      <c r="P379" s="412"/>
      <c r="Q379" s="412">
        <v>41837</v>
      </c>
      <c r="R379" s="412">
        <v>41988</v>
      </c>
      <c r="S379" s="415">
        <v>0.81487151116099998</v>
      </c>
      <c r="T379" s="413" t="s">
        <v>170</v>
      </c>
      <c r="U379" s="416" t="s">
        <v>170</v>
      </c>
      <c r="V379" s="410" t="s">
        <v>170</v>
      </c>
    </row>
    <row r="380" spans="1:22" s="28" customFormat="1" x14ac:dyDescent="0.25">
      <c r="A380" s="408">
        <v>41943</v>
      </c>
      <c r="B380" s="409" t="s">
        <v>150</v>
      </c>
      <c r="C380" s="410" t="s">
        <v>68</v>
      </c>
      <c r="D380" s="410" t="s">
        <v>1095</v>
      </c>
      <c r="E380" s="410" t="s">
        <v>62</v>
      </c>
      <c r="F380" s="410" t="s">
        <v>129</v>
      </c>
      <c r="G380" s="410" t="s">
        <v>1479</v>
      </c>
      <c r="H380" s="411" t="s">
        <v>1480</v>
      </c>
      <c r="I380" s="412">
        <v>41296</v>
      </c>
      <c r="J380" s="412">
        <v>41509</v>
      </c>
      <c r="K380" s="411" t="s">
        <v>1481</v>
      </c>
      <c r="L380" s="410" t="s">
        <v>1482</v>
      </c>
      <c r="M380" s="413">
        <v>7738.2529999999997</v>
      </c>
      <c r="N380" s="413">
        <v>7762.7935799999996</v>
      </c>
      <c r="O380" s="414">
        <v>41549</v>
      </c>
      <c r="P380" s="412"/>
      <c r="Q380" s="412">
        <v>42039</v>
      </c>
      <c r="R380" s="412">
        <v>42088</v>
      </c>
      <c r="S380" s="415">
        <v>0.22491761271300001</v>
      </c>
      <c r="T380" s="413" t="s">
        <v>170</v>
      </c>
      <c r="U380" s="416" t="s">
        <v>170</v>
      </c>
      <c r="V380" s="410" t="s">
        <v>170</v>
      </c>
    </row>
    <row r="381" spans="1:22" s="28" customFormat="1" x14ac:dyDescent="0.25">
      <c r="A381" s="408">
        <v>41943</v>
      </c>
      <c r="B381" s="409" t="s">
        <v>150</v>
      </c>
      <c r="C381" s="410" t="s">
        <v>68</v>
      </c>
      <c r="D381" s="410" t="s">
        <v>1095</v>
      </c>
      <c r="E381" s="410" t="s">
        <v>62</v>
      </c>
      <c r="F381" s="410" t="s">
        <v>129</v>
      </c>
      <c r="G381" s="410" t="s">
        <v>1483</v>
      </c>
      <c r="H381" s="411" t="s">
        <v>1484</v>
      </c>
      <c r="I381" s="412">
        <v>41298</v>
      </c>
      <c r="J381" s="412">
        <v>41438</v>
      </c>
      <c r="K381" s="411" t="s">
        <v>1456</v>
      </c>
      <c r="L381" s="410" t="s">
        <v>1485</v>
      </c>
      <c r="M381" s="413">
        <v>19021.599999999999</v>
      </c>
      <c r="N381" s="413">
        <v>19127.14</v>
      </c>
      <c r="O381" s="414">
        <v>41463</v>
      </c>
      <c r="P381" s="412"/>
      <c r="Q381" s="412">
        <v>42163</v>
      </c>
      <c r="R381" s="412">
        <v>42163</v>
      </c>
      <c r="S381" s="415">
        <v>0.37751273844399996</v>
      </c>
      <c r="T381" s="413" t="s">
        <v>170</v>
      </c>
      <c r="U381" s="416" t="s">
        <v>170</v>
      </c>
      <c r="V381" s="410" t="s">
        <v>170</v>
      </c>
    </row>
    <row r="382" spans="1:22" s="28" customFormat="1" x14ac:dyDescent="0.25">
      <c r="A382" s="408">
        <v>41943</v>
      </c>
      <c r="B382" s="409" t="s">
        <v>150</v>
      </c>
      <c r="C382" s="410" t="s">
        <v>68</v>
      </c>
      <c r="D382" s="410" t="s">
        <v>1095</v>
      </c>
      <c r="E382" s="410" t="s">
        <v>14</v>
      </c>
      <c r="F382" s="410" t="s">
        <v>129</v>
      </c>
      <c r="G382" s="410" t="s">
        <v>1486</v>
      </c>
      <c r="H382" s="411" t="s">
        <v>1487</v>
      </c>
      <c r="I382" s="412">
        <v>41361</v>
      </c>
      <c r="J382" s="412">
        <v>41513</v>
      </c>
      <c r="K382" s="411" t="s">
        <v>1488</v>
      </c>
      <c r="L382" s="410" t="s">
        <v>1489</v>
      </c>
      <c r="M382" s="413">
        <v>4384.2839999999997</v>
      </c>
      <c r="N382" s="413">
        <v>4379.1480000000001</v>
      </c>
      <c r="O382" s="414">
        <v>41596</v>
      </c>
      <c r="P382" s="412"/>
      <c r="Q382" s="412">
        <v>41946</v>
      </c>
      <c r="R382" s="412">
        <v>42009</v>
      </c>
      <c r="S382" s="415">
        <v>0.51531964665300001</v>
      </c>
      <c r="T382" s="413" t="s">
        <v>170</v>
      </c>
      <c r="U382" s="416" t="s">
        <v>170</v>
      </c>
      <c r="V382" s="410" t="s">
        <v>170</v>
      </c>
    </row>
    <row r="383" spans="1:22" s="28" customFormat="1" x14ac:dyDescent="0.25">
      <c r="A383" s="408">
        <v>41943</v>
      </c>
      <c r="B383" s="409" t="s">
        <v>150</v>
      </c>
      <c r="C383" s="410" t="s">
        <v>67</v>
      </c>
      <c r="D383" s="410" t="s">
        <v>1095</v>
      </c>
      <c r="E383" s="410" t="s">
        <v>17</v>
      </c>
      <c r="F383" s="410" t="s">
        <v>129</v>
      </c>
      <c r="G383" s="410" t="s">
        <v>1490</v>
      </c>
      <c r="H383" s="411" t="s">
        <v>1491</v>
      </c>
      <c r="I383" s="412">
        <v>41355</v>
      </c>
      <c r="J383" s="412">
        <v>41501</v>
      </c>
      <c r="K383" s="411" t="s">
        <v>1492</v>
      </c>
      <c r="L383" s="410" t="s">
        <v>1251</v>
      </c>
      <c r="M383" s="413">
        <v>20726</v>
      </c>
      <c r="N383" s="413">
        <v>21007.716</v>
      </c>
      <c r="O383" s="414">
        <v>41584</v>
      </c>
      <c r="P383" s="412"/>
      <c r="Q383" s="412">
        <v>42064</v>
      </c>
      <c r="R383" s="412">
        <v>42071</v>
      </c>
      <c r="S383" s="415">
        <v>0.45073857624500002</v>
      </c>
      <c r="T383" s="413" t="s">
        <v>170</v>
      </c>
      <c r="U383" s="416" t="s">
        <v>170</v>
      </c>
      <c r="V383" s="410" t="s">
        <v>170</v>
      </c>
    </row>
    <row r="384" spans="1:22" s="28" customFormat="1" x14ac:dyDescent="0.25">
      <c r="A384" s="408">
        <v>41943</v>
      </c>
      <c r="B384" s="409" t="s">
        <v>150</v>
      </c>
      <c r="C384" s="410" t="s">
        <v>67</v>
      </c>
      <c r="D384" s="410" t="s">
        <v>1095</v>
      </c>
      <c r="E384" s="410" t="s">
        <v>23</v>
      </c>
      <c r="F384" s="410" t="s">
        <v>129</v>
      </c>
      <c r="G384" s="410" t="s">
        <v>1493</v>
      </c>
      <c r="H384" s="411" t="s">
        <v>1494</v>
      </c>
      <c r="I384" s="412">
        <v>41289</v>
      </c>
      <c r="J384" s="412">
        <v>41655</v>
      </c>
      <c r="K384" s="411" t="s">
        <v>1495</v>
      </c>
      <c r="L384" s="410" t="s">
        <v>1496</v>
      </c>
      <c r="M384" s="413">
        <v>77476.627999999997</v>
      </c>
      <c r="N384" s="413">
        <v>77926.827999999994</v>
      </c>
      <c r="O384" s="414">
        <v>41701</v>
      </c>
      <c r="P384" s="412"/>
      <c r="Q384" s="412">
        <v>42431</v>
      </c>
      <c r="R384" s="412">
        <v>42431</v>
      </c>
      <c r="S384" s="415">
        <v>0.19981664081100001</v>
      </c>
      <c r="T384" s="413" t="s">
        <v>170</v>
      </c>
      <c r="U384" s="416" t="s">
        <v>170</v>
      </c>
      <c r="V384" s="410" t="s">
        <v>170</v>
      </c>
    </row>
    <row r="385" spans="1:22" s="28" customFormat="1" x14ac:dyDescent="0.25">
      <c r="A385" s="408">
        <v>41943</v>
      </c>
      <c r="B385" s="409" t="s">
        <v>150</v>
      </c>
      <c r="C385" s="410" t="s">
        <v>67</v>
      </c>
      <c r="D385" s="410" t="s">
        <v>1095</v>
      </c>
      <c r="E385" s="410" t="s">
        <v>14</v>
      </c>
      <c r="F385" s="410" t="s">
        <v>129</v>
      </c>
      <c r="G385" s="410" t="s">
        <v>1497</v>
      </c>
      <c r="H385" s="411" t="s">
        <v>1498</v>
      </c>
      <c r="I385" s="412">
        <v>41662</v>
      </c>
      <c r="J385" s="412">
        <v>41886</v>
      </c>
      <c r="K385" s="411" t="s">
        <v>1499</v>
      </c>
      <c r="L385" s="410" t="s">
        <v>1500</v>
      </c>
      <c r="M385" s="413">
        <v>3072</v>
      </c>
      <c r="N385" s="413">
        <v>3072</v>
      </c>
      <c r="O385" s="414">
        <v>41898</v>
      </c>
      <c r="P385" s="412"/>
      <c r="Q385" s="412">
        <v>42368</v>
      </c>
      <c r="R385" s="412">
        <v>42368</v>
      </c>
      <c r="S385" s="415">
        <v>0</v>
      </c>
      <c r="T385" s="413" t="s">
        <v>170</v>
      </c>
      <c r="U385" s="416" t="s">
        <v>170</v>
      </c>
      <c r="V385" s="410" t="s">
        <v>170</v>
      </c>
    </row>
    <row r="386" spans="1:22" s="28" customFormat="1" x14ac:dyDescent="0.25">
      <c r="A386" s="408">
        <v>41943</v>
      </c>
      <c r="B386" s="409" t="s">
        <v>150</v>
      </c>
      <c r="C386" s="410" t="s">
        <v>67</v>
      </c>
      <c r="D386" s="410" t="s">
        <v>1095</v>
      </c>
      <c r="E386" s="410" t="s">
        <v>14</v>
      </c>
      <c r="F386" s="410" t="s">
        <v>129</v>
      </c>
      <c r="G386" s="410" t="s">
        <v>1501</v>
      </c>
      <c r="H386" s="411" t="s">
        <v>1502</v>
      </c>
      <c r="I386" s="412">
        <v>41774</v>
      </c>
      <c r="J386" s="412">
        <v>41900</v>
      </c>
      <c r="K386" s="411" t="s">
        <v>1503</v>
      </c>
      <c r="L386" s="410" t="s">
        <v>1504</v>
      </c>
      <c r="M386" s="413">
        <v>3211.6055500000002</v>
      </c>
      <c r="N386" s="413">
        <v>3211.6055500000002</v>
      </c>
      <c r="O386" s="414">
        <v>41920</v>
      </c>
      <c r="P386" s="412"/>
      <c r="Q386" s="412">
        <v>42320</v>
      </c>
      <c r="R386" s="412">
        <v>42320</v>
      </c>
      <c r="S386" s="415">
        <v>0</v>
      </c>
      <c r="T386" s="413" t="s">
        <v>170</v>
      </c>
      <c r="U386" s="416" t="s">
        <v>170</v>
      </c>
      <c r="V386" s="410" t="s">
        <v>170</v>
      </c>
    </row>
    <row r="387" spans="1:22" s="28" customFormat="1" x14ac:dyDescent="0.25">
      <c r="A387" s="408">
        <v>41943</v>
      </c>
      <c r="B387" s="409" t="s">
        <v>150</v>
      </c>
      <c r="C387" s="410" t="s">
        <v>67</v>
      </c>
      <c r="D387" s="410" t="s">
        <v>1095</v>
      </c>
      <c r="E387" s="410"/>
      <c r="F387" s="410" t="s">
        <v>118</v>
      </c>
      <c r="G387" s="410" t="s">
        <v>1505</v>
      </c>
      <c r="H387" s="411" t="s">
        <v>1421</v>
      </c>
      <c r="I387" s="412">
        <v>41306</v>
      </c>
      <c r="J387" s="412">
        <v>41408</v>
      </c>
      <c r="K387" s="411" t="s">
        <v>1506</v>
      </c>
      <c r="L387" s="410" t="s">
        <v>1507</v>
      </c>
      <c r="M387" s="413">
        <v>25852.7608</v>
      </c>
      <c r="N387" s="413">
        <v>28686.002830000001</v>
      </c>
      <c r="O387" s="414">
        <v>41408</v>
      </c>
      <c r="P387" s="412"/>
      <c r="Q387" s="412">
        <v>42164</v>
      </c>
      <c r="R387" s="412">
        <v>42491</v>
      </c>
      <c r="S387" s="415">
        <v>0.22800468363499998</v>
      </c>
      <c r="T387" s="413" t="s">
        <v>170</v>
      </c>
      <c r="U387" s="416" t="s">
        <v>170</v>
      </c>
      <c r="V387" s="410" t="s">
        <v>170</v>
      </c>
    </row>
    <row r="388" spans="1:22" s="28" customFormat="1" x14ac:dyDescent="0.25">
      <c r="A388" s="408">
        <v>41943</v>
      </c>
      <c r="B388" s="409" t="s">
        <v>150</v>
      </c>
      <c r="C388" s="410" t="s">
        <v>67</v>
      </c>
      <c r="D388" s="410" t="s">
        <v>1095</v>
      </c>
      <c r="E388" s="410" t="s">
        <v>19</v>
      </c>
      <c r="F388" s="410" t="s">
        <v>129</v>
      </c>
      <c r="G388" s="410" t="s">
        <v>1508</v>
      </c>
      <c r="H388" s="411" t="s">
        <v>1491</v>
      </c>
      <c r="I388" s="412">
        <v>41226</v>
      </c>
      <c r="J388" s="412">
        <v>41425</v>
      </c>
      <c r="K388" s="411" t="s">
        <v>1347</v>
      </c>
      <c r="L388" s="410" t="s">
        <v>1509</v>
      </c>
      <c r="M388" s="413">
        <v>16983</v>
      </c>
      <c r="N388" s="413">
        <v>17359.384999999998</v>
      </c>
      <c r="O388" s="414">
        <v>41450</v>
      </c>
      <c r="P388" s="412"/>
      <c r="Q388" s="412">
        <v>42120</v>
      </c>
      <c r="R388" s="412">
        <v>42120</v>
      </c>
      <c r="S388" s="415">
        <v>0.85415756376199992</v>
      </c>
      <c r="T388" s="413" t="s">
        <v>170</v>
      </c>
      <c r="U388" s="416" t="s">
        <v>170</v>
      </c>
      <c r="V388" s="410" t="s">
        <v>170</v>
      </c>
    </row>
    <row r="389" spans="1:22" s="28" customFormat="1" x14ac:dyDescent="0.25">
      <c r="A389" s="408">
        <v>41943</v>
      </c>
      <c r="B389" s="409" t="s">
        <v>150</v>
      </c>
      <c r="C389" s="410" t="s">
        <v>67</v>
      </c>
      <c r="D389" s="410" t="s">
        <v>1095</v>
      </c>
      <c r="E389" s="410" t="s">
        <v>18</v>
      </c>
      <c r="F389" s="410" t="s">
        <v>129</v>
      </c>
      <c r="G389" s="410" t="s">
        <v>1510</v>
      </c>
      <c r="H389" s="411" t="s">
        <v>1147</v>
      </c>
      <c r="I389" s="412">
        <v>41311</v>
      </c>
      <c r="J389" s="412">
        <v>41466</v>
      </c>
      <c r="K389" s="411" t="s">
        <v>1148</v>
      </c>
      <c r="L389" s="410" t="s">
        <v>1511</v>
      </c>
      <c r="M389" s="413">
        <v>30717.475999999999</v>
      </c>
      <c r="N389" s="413">
        <v>30993.561000000002</v>
      </c>
      <c r="O389" s="414">
        <v>41478</v>
      </c>
      <c r="P389" s="412"/>
      <c r="Q389" s="412">
        <v>42248</v>
      </c>
      <c r="R389" s="412">
        <v>42329</v>
      </c>
      <c r="S389" s="415">
        <v>0.47784796332399998</v>
      </c>
      <c r="T389" s="413" t="s">
        <v>170</v>
      </c>
      <c r="U389" s="416" t="s">
        <v>170</v>
      </c>
      <c r="V389" s="410" t="s">
        <v>170</v>
      </c>
    </row>
    <row r="390" spans="1:22" s="28" customFormat="1" x14ac:dyDescent="0.25">
      <c r="A390" s="408">
        <v>41943</v>
      </c>
      <c r="B390" s="409" t="s">
        <v>150</v>
      </c>
      <c r="C390" s="410" t="s">
        <v>67</v>
      </c>
      <c r="D390" s="410" t="s">
        <v>1095</v>
      </c>
      <c r="E390" s="410" t="s">
        <v>18</v>
      </c>
      <c r="F390" s="410" t="s">
        <v>129</v>
      </c>
      <c r="G390" s="410" t="s">
        <v>1512</v>
      </c>
      <c r="H390" s="411" t="s">
        <v>1147</v>
      </c>
      <c r="I390" s="412">
        <v>41311</v>
      </c>
      <c r="J390" s="412">
        <v>41466</v>
      </c>
      <c r="K390" s="411" t="s">
        <v>1148</v>
      </c>
      <c r="L390" s="410" t="s">
        <v>1511</v>
      </c>
      <c r="M390" s="413">
        <v>37410.03</v>
      </c>
      <c r="N390" s="413">
        <v>37733.656999999999</v>
      </c>
      <c r="O390" s="414">
        <v>41478</v>
      </c>
      <c r="P390" s="412"/>
      <c r="Q390" s="412">
        <v>42248</v>
      </c>
      <c r="R390" s="412">
        <v>42329</v>
      </c>
      <c r="S390" s="415">
        <v>0.47711924661799998</v>
      </c>
      <c r="T390" s="413" t="s">
        <v>170</v>
      </c>
      <c r="U390" s="416" t="s">
        <v>170</v>
      </c>
      <c r="V390" s="410" t="s">
        <v>170</v>
      </c>
    </row>
    <row r="391" spans="1:22" s="28" customFormat="1" x14ac:dyDescent="0.25">
      <c r="A391" s="408">
        <v>41943</v>
      </c>
      <c r="B391" s="409" t="s">
        <v>150</v>
      </c>
      <c r="C391" s="410" t="s">
        <v>67</v>
      </c>
      <c r="D391" s="410" t="s">
        <v>1095</v>
      </c>
      <c r="E391" s="410" t="s">
        <v>18</v>
      </c>
      <c r="F391" s="410" t="s">
        <v>129</v>
      </c>
      <c r="G391" s="410" t="s">
        <v>1513</v>
      </c>
      <c r="H391" s="411" t="s">
        <v>1514</v>
      </c>
      <c r="I391" s="412">
        <v>41239</v>
      </c>
      <c r="J391" s="412">
        <v>41772</v>
      </c>
      <c r="K391" s="411" t="s">
        <v>1515</v>
      </c>
      <c r="L391" s="410" t="s">
        <v>1516</v>
      </c>
      <c r="M391" s="413">
        <v>69749.202999999994</v>
      </c>
      <c r="N391" s="413">
        <v>69749.202999999994</v>
      </c>
      <c r="O391" s="414">
        <v>41816</v>
      </c>
      <c r="P391" s="412"/>
      <c r="Q391" s="412">
        <v>42748</v>
      </c>
      <c r="R391" s="412">
        <v>42748</v>
      </c>
      <c r="S391" s="415">
        <v>0</v>
      </c>
      <c r="T391" s="413" t="s">
        <v>170</v>
      </c>
      <c r="U391" s="416" t="s">
        <v>170</v>
      </c>
      <c r="V391" s="410" t="s">
        <v>170</v>
      </c>
    </row>
    <row r="392" spans="1:22" s="28" customFormat="1" x14ac:dyDescent="0.25">
      <c r="A392" s="408">
        <v>41943</v>
      </c>
      <c r="B392" s="409" t="s">
        <v>150</v>
      </c>
      <c r="C392" s="410" t="s">
        <v>67</v>
      </c>
      <c r="D392" s="410" t="s">
        <v>1095</v>
      </c>
      <c r="E392" s="410" t="s">
        <v>17</v>
      </c>
      <c r="F392" s="410" t="s">
        <v>129</v>
      </c>
      <c r="G392" s="410" t="s">
        <v>1517</v>
      </c>
      <c r="H392" s="411" t="s">
        <v>1518</v>
      </c>
      <c r="I392" s="412">
        <v>41368</v>
      </c>
      <c r="J392" s="412">
        <v>41423</v>
      </c>
      <c r="K392" s="411" t="s">
        <v>1519</v>
      </c>
      <c r="L392" s="410" t="s">
        <v>1520</v>
      </c>
      <c r="M392" s="413">
        <v>8295</v>
      </c>
      <c r="N392" s="413">
        <v>8464.6714800000009</v>
      </c>
      <c r="O392" s="414">
        <v>41467</v>
      </c>
      <c r="P392" s="412"/>
      <c r="Q392" s="412">
        <v>42007</v>
      </c>
      <c r="R392" s="412">
        <v>42007</v>
      </c>
      <c r="S392" s="415">
        <v>0.94002549523599999</v>
      </c>
      <c r="T392" s="413" t="s">
        <v>170</v>
      </c>
      <c r="U392" s="416" t="s">
        <v>170</v>
      </c>
      <c r="V392" s="410" t="s">
        <v>170</v>
      </c>
    </row>
    <row r="393" spans="1:22" s="28" customFormat="1" x14ac:dyDescent="0.25">
      <c r="A393" s="408">
        <v>41943</v>
      </c>
      <c r="B393" s="409" t="s">
        <v>150</v>
      </c>
      <c r="C393" s="410" t="s">
        <v>67</v>
      </c>
      <c r="D393" s="410" t="s">
        <v>1095</v>
      </c>
      <c r="E393" s="410" t="s">
        <v>24</v>
      </c>
      <c r="F393" s="410" t="s">
        <v>129</v>
      </c>
      <c r="G393" s="410" t="s">
        <v>1521</v>
      </c>
      <c r="H393" s="411" t="s">
        <v>1522</v>
      </c>
      <c r="I393" s="412">
        <v>41219</v>
      </c>
      <c r="J393" s="412">
        <v>41494</v>
      </c>
      <c r="K393" s="411" t="s">
        <v>1523</v>
      </c>
      <c r="L393" s="410" t="s">
        <v>1524</v>
      </c>
      <c r="M393" s="413">
        <v>72000</v>
      </c>
      <c r="N393" s="413">
        <v>72259.615999999995</v>
      </c>
      <c r="O393" s="414">
        <v>41512</v>
      </c>
      <c r="P393" s="412"/>
      <c r="Q393" s="412">
        <v>42612</v>
      </c>
      <c r="R393" s="412">
        <v>42671</v>
      </c>
      <c r="S393" s="415">
        <v>0.46656400720399999</v>
      </c>
      <c r="T393" s="413" t="s">
        <v>170</v>
      </c>
      <c r="U393" s="416" t="s">
        <v>170</v>
      </c>
      <c r="V393" s="410" t="s">
        <v>170</v>
      </c>
    </row>
    <row r="394" spans="1:22" s="28" customFormat="1" x14ac:dyDescent="0.25">
      <c r="A394" s="408">
        <v>41943</v>
      </c>
      <c r="B394" s="409" t="s">
        <v>150</v>
      </c>
      <c r="C394" s="410" t="s">
        <v>67</v>
      </c>
      <c r="D394" s="410" t="s">
        <v>78</v>
      </c>
      <c r="E394" s="410" t="s">
        <v>54</v>
      </c>
      <c r="F394" s="410" t="s">
        <v>129</v>
      </c>
      <c r="G394" s="410" t="s">
        <v>1525</v>
      </c>
      <c r="H394" s="411" t="s">
        <v>1526</v>
      </c>
      <c r="I394" s="412">
        <v>41411</v>
      </c>
      <c r="J394" s="412">
        <v>41870</v>
      </c>
      <c r="K394" s="411" t="s">
        <v>1527</v>
      </c>
      <c r="L394" s="410" t="s">
        <v>170</v>
      </c>
      <c r="M394" s="413">
        <v>1437.6</v>
      </c>
      <c r="N394" s="413">
        <v>1423.518</v>
      </c>
      <c r="O394" s="414">
        <v>41540</v>
      </c>
      <c r="P394" s="412"/>
      <c r="Q394" s="412">
        <v>41810</v>
      </c>
      <c r="R394" s="412">
        <v>41973</v>
      </c>
      <c r="S394" s="415">
        <v>0.81813155857500008</v>
      </c>
      <c r="T394" s="413" t="s">
        <v>170</v>
      </c>
      <c r="U394" s="416" t="s">
        <v>170</v>
      </c>
      <c r="V394" s="410" t="s">
        <v>170</v>
      </c>
    </row>
    <row r="395" spans="1:22" s="28" customFormat="1" x14ac:dyDescent="0.25">
      <c r="A395" s="408">
        <v>41943</v>
      </c>
      <c r="B395" s="409" t="s">
        <v>150</v>
      </c>
      <c r="C395" s="410" t="s">
        <v>67</v>
      </c>
      <c r="D395" s="410" t="s">
        <v>1095</v>
      </c>
      <c r="E395" s="410" t="s">
        <v>20</v>
      </c>
      <c r="F395" s="410" t="s">
        <v>129</v>
      </c>
      <c r="G395" s="410" t="s">
        <v>1528</v>
      </c>
      <c r="H395" s="411" t="s">
        <v>1529</v>
      </c>
      <c r="I395" s="412">
        <v>41229</v>
      </c>
      <c r="J395" s="412">
        <v>41537</v>
      </c>
      <c r="K395" s="411" t="s">
        <v>1530</v>
      </c>
      <c r="L395" s="410" t="s">
        <v>1531</v>
      </c>
      <c r="M395" s="413">
        <v>6726.9870000000001</v>
      </c>
      <c r="N395" s="413">
        <v>6769.3467300000002</v>
      </c>
      <c r="O395" s="414">
        <v>41584</v>
      </c>
      <c r="P395" s="412"/>
      <c r="Q395" s="412">
        <v>42064</v>
      </c>
      <c r="R395" s="412">
        <v>42102</v>
      </c>
      <c r="S395" s="415">
        <v>0.43989281665900004</v>
      </c>
      <c r="T395" s="413">
        <v>8600</v>
      </c>
      <c r="U395" s="411" t="s">
        <v>1290</v>
      </c>
      <c r="V395" s="410" t="s">
        <v>170</v>
      </c>
    </row>
    <row r="396" spans="1:22" s="28" customFormat="1" x14ac:dyDescent="0.25">
      <c r="A396" s="408">
        <v>41943</v>
      </c>
      <c r="B396" s="409" t="s">
        <v>150</v>
      </c>
      <c r="C396" s="410" t="s">
        <v>67</v>
      </c>
      <c r="D396" s="410" t="s">
        <v>1095</v>
      </c>
      <c r="E396" s="410" t="s">
        <v>20</v>
      </c>
      <c r="F396" s="410" t="s">
        <v>129</v>
      </c>
      <c r="G396" s="410" t="s">
        <v>1532</v>
      </c>
      <c r="H396" s="411" t="s">
        <v>1533</v>
      </c>
      <c r="I396" s="412">
        <v>41106</v>
      </c>
      <c r="J396" s="412">
        <v>41355</v>
      </c>
      <c r="K396" s="411" t="s">
        <v>835</v>
      </c>
      <c r="L396" s="410" t="s">
        <v>1531</v>
      </c>
      <c r="M396" s="413">
        <v>9037.5920000000006</v>
      </c>
      <c r="N396" s="413">
        <v>9003.5259999999998</v>
      </c>
      <c r="O396" s="414">
        <v>41382</v>
      </c>
      <c r="P396" s="412"/>
      <c r="Q396" s="412">
        <v>41862</v>
      </c>
      <c r="R396" s="412">
        <v>42023</v>
      </c>
      <c r="S396" s="415">
        <v>0.67946002488399992</v>
      </c>
      <c r="T396" s="413">
        <v>12600</v>
      </c>
      <c r="U396" s="411" t="s">
        <v>1373</v>
      </c>
      <c r="V396" s="410" t="s">
        <v>170</v>
      </c>
    </row>
    <row r="397" spans="1:22" s="28" customFormat="1" x14ac:dyDescent="0.25">
      <c r="A397" s="408">
        <v>41943</v>
      </c>
      <c r="B397" s="409" t="s">
        <v>150</v>
      </c>
      <c r="C397" s="410" t="s">
        <v>67</v>
      </c>
      <c r="D397" s="410" t="s">
        <v>1095</v>
      </c>
      <c r="E397" s="410" t="s">
        <v>36</v>
      </c>
      <c r="F397" s="410" t="s">
        <v>129</v>
      </c>
      <c r="G397" s="410" t="s">
        <v>1534</v>
      </c>
      <c r="H397" s="411" t="s">
        <v>1491</v>
      </c>
      <c r="I397" s="412">
        <v>41389</v>
      </c>
      <c r="J397" s="412">
        <v>41501</v>
      </c>
      <c r="K397" s="411" t="s">
        <v>1535</v>
      </c>
      <c r="L397" s="410" t="s">
        <v>1536</v>
      </c>
      <c r="M397" s="413">
        <v>11491.27</v>
      </c>
      <c r="N397" s="413">
        <v>11423.509</v>
      </c>
      <c r="O397" s="414">
        <v>41554</v>
      </c>
      <c r="P397" s="412"/>
      <c r="Q397" s="412">
        <v>42154</v>
      </c>
      <c r="R397" s="412">
        <v>42156</v>
      </c>
      <c r="S397" s="415">
        <v>0.46820097047199999</v>
      </c>
      <c r="T397" s="413" t="s">
        <v>170</v>
      </c>
      <c r="U397" s="416" t="s">
        <v>170</v>
      </c>
      <c r="V397" s="410" t="s">
        <v>170</v>
      </c>
    </row>
    <row r="398" spans="1:22" s="28" customFormat="1" x14ac:dyDescent="0.25">
      <c r="A398" s="408">
        <v>41943</v>
      </c>
      <c r="B398" s="409" t="s">
        <v>150</v>
      </c>
      <c r="C398" s="410" t="s">
        <v>67</v>
      </c>
      <c r="D398" s="410" t="s">
        <v>1095</v>
      </c>
      <c r="E398" s="410" t="s">
        <v>36</v>
      </c>
      <c r="F398" s="410" t="s">
        <v>129</v>
      </c>
      <c r="G398" s="410" t="s">
        <v>1534</v>
      </c>
      <c r="H398" s="411" t="s">
        <v>1491</v>
      </c>
      <c r="I398" s="412">
        <v>41345</v>
      </c>
      <c r="J398" s="412">
        <v>41788</v>
      </c>
      <c r="K398" s="411" t="s">
        <v>1353</v>
      </c>
      <c r="L398" s="410"/>
      <c r="M398" s="413">
        <v>5994.4340000000002</v>
      </c>
      <c r="N398" s="413">
        <v>5994.4340000000002</v>
      </c>
      <c r="O398" s="414">
        <v>41878</v>
      </c>
      <c r="P398" s="412"/>
      <c r="Q398" s="412">
        <v>42373</v>
      </c>
      <c r="R398" s="412">
        <v>42373</v>
      </c>
      <c r="S398" s="415">
        <v>0.46245567137800003</v>
      </c>
      <c r="T398" s="413"/>
      <c r="U398" s="417"/>
      <c r="V398" s="410" t="s">
        <v>170</v>
      </c>
    </row>
    <row r="399" spans="1:22" s="28" customFormat="1" x14ac:dyDescent="0.25">
      <c r="A399" s="408">
        <v>41943</v>
      </c>
      <c r="B399" s="409" t="s">
        <v>150</v>
      </c>
      <c r="C399" s="410" t="s">
        <v>67</v>
      </c>
      <c r="D399" s="410" t="s">
        <v>1095</v>
      </c>
      <c r="E399" s="410" t="s">
        <v>24</v>
      </c>
      <c r="F399" s="410" t="s">
        <v>129</v>
      </c>
      <c r="G399" s="410" t="s">
        <v>1537</v>
      </c>
      <c r="H399" s="411" t="s">
        <v>1381</v>
      </c>
      <c r="I399" s="412">
        <v>41255</v>
      </c>
      <c r="J399" s="412">
        <v>41442</v>
      </c>
      <c r="K399" s="411" t="s">
        <v>1538</v>
      </c>
      <c r="L399" s="410" t="s">
        <v>1539</v>
      </c>
      <c r="M399" s="413">
        <v>26825.867999999999</v>
      </c>
      <c r="N399" s="413">
        <v>27139.258000000002</v>
      </c>
      <c r="O399" s="414">
        <v>41452</v>
      </c>
      <c r="P399" s="412"/>
      <c r="Q399" s="412">
        <v>42172</v>
      </c>
      <c r="R399" s="412">
        <v>42172</v>
      </c>
      <c r="S399" s="415">
        <v>0.30444432194900001</v>
      </c>
      <c r="T399" s="413" t="s">
        <v>170</v>
      </c>
      <c r="U399" s="416" t="s">
        <v>170</v>
      </c>
      <c r="V399" s="410" t="s">
        <v>170</v>
      </c>
    </row>
    <row r="400" spans="1:22" s="28" customFormat="1" x14ac:dyDescent="0.25">
      <c r="A400" s="408">
        <v>41943</v>
      </c>
      <c r="B400" s="409" t="s">
        <v>150</v>
      </c>
      <c r="C400" s="410" t="s">
        <v>67</v>
      </c>
      <c r="D400" s="410" t="s">
        <v>1095</v>
      </c>
      <c r="E400" s="410" t="s">
        <v>24</v>
      </c>
      <c r="F400" s="410" t="s">
        <v>129</v>
      </c>
      <c r="G400" s="410" t="s">
        <v>1537</v>
      </c>
      <c r="H400" s="411" t="s">
        <v>1381</v>
      </c>
      <c r="I400" s="412">
        <v>41255</v>
      </c>
      <c r="J400" s="412">
        <v>41603</v>
      </c>
      <c r="K400" s="411" t="s">
        <v>1538</v>
      </c>
      <c r="L400" s="410"/>
      <c r="M400" s="413">
        <v>21577.776999999998</v>
      </c>
      <c r="N400" s="413">
        <v>21559.065999999999</v>
      </c>
      <c r="O400" s="414">
        <v>41457</v>
      </c>
      <c r="P400" s="412"/>
      <c r="Q400" s="412">
        <v>42177</v>
      </c>
      <c r="R400" s="412">
        <v>42267</v>
      </c>
      <c r="S400" s="415">
        <v>0.15</v>
      </c>
      <c r="T400" s="413"/>
      <c r="U400" s="417"/>
      <c r="V400" s="410" t="s">
        <v>170</v>
      </c>
    </row>
    <row r="401" spans="1:22" s="28" customFormat="1" x14ac:dyDescent="0.25">
      <c r="A401" s="408">
        <v>41943</v>
      </c>
      <c r="B401" s="409" t="s">
        <v>150</v>
      </c>
      <c r="C401" s="410" t="s">
        <v>67</v>
      </c>
      <c r="D401" s="410" t="s">
        <v>78</v>
      </c>
      <c r="E401" s="410" t="s">
        <v>22</v>
      </c>
      <c r="F401" s="410" t="s">
        <v>129</v>
      </c>
      <c r="G401" s="410" t="s">
        <v>1540</v>
      </c>
      <c r="H401" s="411" t="s">
        <v>1541</v>
      </c>
      <c r="I401" s="412">
        <v>41500</v>
      </c>
      <c r="J401" s="412">
        <v>41604</v>
      </c>
      <c r="K401" s="411" t="s">
        <v>1542</v>
      </c>
      <c r="L401" s="410" t="s">
        <v>1543</v>
      </c>
      <c r="M401" s="413">
        <v>1790.8389999999999</v>
      </c>
      <c r="N401" s="413">
        <v>1790.8389999999999</v>
      </c>
      <c r="O401" s="414">
        <v>41652</v>
      </c>
      <c r="P401" s="412"/>
      <c r="Q401" s="412">
        <v>41892</v>
      </c>
      <c r="R401" s="412">
        <v>41983</v>
      </c>
      <c r="S401" s="415">
        <v>5.9822239743500004E-2</v>
      </c>
      <c r="T401" s="413" t="s">
        <v>170</v>
      </c>
      <c r="U401" s="416" t="s">
        <v>170</v>
      </c>
      <c r="V401" s="410" t="s">
        <v>170</v>
      </c>
    </row>
    <row r="402" spans="1:22" s="28" customFormat="1" x14ac:dyDescent="0.25">
      <c r="A402" s="408">
        <v>41943</v>
      </c>
      <c r="B402" s="409" t="s">
        <v>150</v>
      </c>
      <c r="C402" s="410" t="s">
        <v>67</v>
      </c>
      <c r="D402" s="410" t="s">
        <v>78</v>
      </c>
      <c r="E402" s="410" t="s">
        <v>40</v>
      </c>
      <c r="F402" s="410" t="s">
        <v>129</v>
      </c>
      <c r="G402" s="410" t="s">
        <v>1544</v>
      </c>
      <c r="H402" s="411" t="s">
        <v>1545</v>
      </c>
      <c r="I402" s="412">
        <v>41436</v>
      </c>
      <c r="J402" s="412">
        <v>41544</v>
      </c>
      <c r="K402" s="411" t="s">
        <v>899</v>
      </c>
      <c r="L402" s="410" t="s">
        <v>1546</v>
      </c>
      <c r="M402" s="413">
        <v>1768.28</v>
      </c>
      <c r="N402" s="413">
        <v>1768.28</v>
      </c>
      <c r="O402" s="414">
        <v>41565</v>
      </c>
      <c r="P402" s="412"/>
      <c r="Q402" s="412">
        <v>41990</v>
      </c>
      <c r="R402" s="412">
        <v>42086</v>
      </c>
      <c r="S402" s="415">
        <v>0.220604768476</v>
      </c>
      <c r="T402" s="413" t="s">
        <v>170</v>
      </c>
      <c r="U402" s="416" t="s">
        <v>170</v>
      </c>
      <c r="V402" s="410" t="s">
        <v>170</v>
      </c>
    </row>
    <row r="403" spans="1:22" s="28" customFormat="1" x14ac:dyDescent="0.25">
      <c r="A403" s="408">
        <v>41943</v>
      </c>
      <c r="B403" s="409" t="s">
        <v>150</v>
      </c>
      <c r="C403" s="410" t="s">
        <v>67</v>
      </c>
      <c r="D403" s="410" t="s">
        <v>78</v>
      </c>
      <c r="E403" s="410" t="s">
        <v>23</v>
      </c>
      <c r="F403" s="410" t="s">
        <v>129</v>
      </c>
      <c r="G403" s="410" t="s">
        <v>1547</v>
      </c>
      <c r="H403" s="411" t="s">
        <v>1548</v>
      </c>
      <c r="I403" s="412">
        <v>41494</v>
      </c>
      <c r="J403" s="412">
        <v>41543</v>
      </c>
      <c r="K403" s="411" t="s">
        <v>1549</v>
      </c>
      <c r="L403" s="410" t="s">
        <v>1550</v>
      </c>
      <c r="M403" s="413">
        <v>1380.171</v>
      </c>
      <c r="N403" s="413">
        <v>1380.171</v>
      </c>
      <c r="O403" s="414">
        <v>41575</v>
      </c>
      <c r="P403" s="412"/>
      <c r="Q403" s="412">
        <v>41940</v>
      </c>
      <c r="R403" s="412">
        <v>41940</v>
      </c>
      <c r="S403" s="415">
        <v>0.68900230478699998</v>
      </c>
      <c r="T403" s="413" t="s">
        <v>170</v>
      </c>
      <c r="U403" s="416" t="s">
        <v>170</v>
      </c>
      <c r="V403" s="410" t="s">
        <v>170</v>
      </c>
    </row>
    <row r="404" spans="1:22" s="28" customFormat="1" x14ac:dyDescent="0.25">
      <c r="A404" s="408">
        <v>41943</v>
      </c>
      <c r="B404" s="409" t="s">
        <v>150</v>
      </c>
      <c r="C404" s="410" t="s">
        <v>67</v>
      </c>
      <c r="D404" s="410" t="s">
        <v>78</v>
      </c>
      <c r="E404" s="410" t="s">
        <v>14</v>
      </c>
      <c r="F404" s="410" t="s">
        <v>129</v>
      </c>
      <c r="G404" s="410" t="s">
        <v>1551</v>
      </c>
      <c r="H404" s="411" t="s">
        <v>1552</v>
      </c>
      <c r="I404" s="412">
        <v>41626</v>
      </c>
      <c r="J404" s="412">
        <v>41745</v>
      </c>
      <c r="K404" s="411" t="s">
        <v>1553</v>
      </c>
      <c r="L404" s="410" t="s">
        <v>1554</v>
      </c>
      <c r="M404" s="413">
        <v>1783.729</v>
      </c>
      <c r="N404" s="413">
        <v>1783.729</v>
      </c>
      <c r="O404" s="414">
        <v>41767</v>
      </c>
      <c r="P404" s="412"/>
      <c r="Q404" s="412">
        <v>42132</v>
      </c>
      <c r="R404" s="412">
        <v>42132</v>
      </c>
      <c r="S404" s="415">
        <v>0.55469412674200003</v>
      </c>
      <c r="T404" s="413" t="s">
        <v>170</v>
      </c>
      <c r="U404" s="416" t="s">
        <v>170</v>
      </c>
      <c r="V404" s="410" t="s">
        <v>170</v>
      </c>
    </row>
    <row r="405" spans="1:22" s="28" customFormat="1" x14ac:dyDescent="0.25">
      <c r="A405" s="408">
        <v>41943</v>
      </c>
      <c r="B405" s="409" t="s">
        <v>150</v>
      </c>
      <c r="C405" s="410" t="s">
        <v>67</v>
      </c>
      <c r="D405" s="410" t="s">
        <v>78</v>
      </c>
      <c r="E405" s="410" t="s">
        <v>26</v>
      </c>
      <c r="F405" s="410" t="s">
        <v>129</v>
      </c>
      <c r="G405" s="410" t="s">
        <v>1555</v>
      </c>
      <c r="H405" s="411" t="s">
        <v>1556</v>
      </c>
      <c r="I405" s="412">
        <v>41501</v>
      </c>
      <c r="J405" s="412">
        <v>41807</v>
      </c>
      <c r="K405" s="411" t="s">
        <v>1557</v>
      </c>
      <c r="L405" s="410" t="s">
        <v>1558</v>
      </c>
      <c r="M405" s="413">
        <v>1793.105</v>
      </c>
      <c r="N405" s="413">
        <v>1798.80872</v>
      </c>
      <c r="O405" s="414">
        <v>41835</v>
      </c>
      <c r="P405" s="412"/>
      <c r="Q405" s="412">
        <v>42075</v>
      </c>
      <c r="R405" s="412">
        <v>42075</v>
      </c>
      <c r="S405" s="415">
        <v>0.18249855938000001</v>
      </c>
      <c r="T405" s="413" t="s">
        <v>170</v>
      </c>
      <c r="U405" s="416" t="s">
        <v>170</v>
      </c>
      <c r="V405" s="410" t="s">
        <v>170</v>
      </c>
    </row>
    <row r="406" spans="1:22" s="28" customFormat="1" x14ac:dyDescent="0.25">
      <c r="A406" s="408">
        <v>41943</v>
      </c>
      <c r="B406" s="409" t="s">
        <v>150</v>
      </c>
      <c r="C406" s="410" t="s">
        <v>67</v>
      </c>
      <c r="D406" s="410" t="s">
        <v>78</v>
      </c>
      <c r="E406" s="410"/>
      <c r="F406" s="410" t="s">
        <v>120</v>
      </c>
      <c r="G406" s="418">
        <v>81462</v>
      </c>
      <c r="H406" s="411" t="s">
        <v>1559</v>
      </c>
      <c r="I406" s="412">
        <v>41872</v>
      </c>
      <c r="J406" s="412">
        <v>41912</v>
      </c>
      <c r="K406" s="411" t="s">
        <v>1560</v>
      </c>
      <c r="L406" s="410" t="s">
        <v>1561</v>
      </c>
      <c r="M406" s="413">
        <v>1555.7180000000001</v>
      </c>
      <c r="N406" s="413">
        <v>1555.7180000000001</v>
      </c>
      <c r="O406" s="414">
        <v>41940</v>
      </c>
      <c r="P406" s="412"/>
      <c r="Q406" s="412">
        <v>42240</v>
      </c>
      <c r="R406" s="412">
        <v>42240</v>
      </c>
      <c r="S406" s="415">
        <v>0</v>
      </c>
      <c r="T406" s="413" t="s">
        <v>170</v>
      </c>
      <c r="U406" s="416" t="s">
        <v>170</v>
      </c>
      <c r="V406" s="410" t="s">
        <v>170</v>
      </c>
    </row>
    <row r="407" spans="1:22" s="28" customFormat="1" x14ac:dyDescent="0.25">
      <c r="A407" s="408">
        <v>41943</v>
      </c>
      <c r="B407" s="409" t="s">
        <v>150</v>
      </c>
      <c r="C407" s="410" t="s">
        <v>67</v>
      </c>
      <c r="D407" s="410" t="s">
        <v>78</v>
      </c>
      <c r="E407" s="410" t="s">
        <v>29</v>
      </c>
      <c r="F407" s="410" t="s">
        <v>129</v>
      </c>
      <c r="G407" s="410" t="s">
        <v>1562</v>
      </c>
      <c r="H407" s="411" t="s">
        <v>1563</v>
      </c>
      <c r="I407" s="412">
        <v>41415</v>
      </c>
      <c r="J407" s="412">
        <v>41546</v>
      </c>
      <c r="K407" s="411" t="s">
        <v>1564</v>
      </c>
      <c r="L407" s="410" t="s">
        <v>1565</v>
      </c>
      <c r="M407" s="413">
        <v>1784.4659999999999</v>
      </c>
      <c r="N407" s="413">
        <v>1779.289</v>
      </c>
      <c r="O407" s="414">
        <v>41612</v>
      </c>
      <c r="P407" s="412"/>
      <c r="Q407" s="412">
        <v>41977</v>
      </c>
      <c r="R407" s="412">
        <v>41977</v>
      </c>
      <c r="S407" s="415">
        <v>0.74718609512</v>
      </c>
      <c r="T407" s="413" t="s">
        <v>170</v>
      </c>
      <c r="U407" s="416" t="s">
        <v>170</v>
      </c>
      <c r="V407" s="410" t="s">
        <v>170</v>
      </c>
    </row>
    <row r="408" spans="1:22" s="28" customFormat="1" x14ac:dyDescent="0.25">
      <c r="A408" s="408">
        <v>41943</v>
      </c>
      <c r="B408" s="409" t="s">
        <v>150</v>
      </c>
      <c r="C408" s="410" t="s">
        <v>68</v>
      </c>
      <c r="D408" s="410" t="s">
        <v>78</v>
      </c>
      <c r="E408" s="410" t="s">
        <v>16</v>
      </c>
      <c r="F408" s="410" t="s">
        <v>129</v>
      </c>
      <c r="G408" s="410" t="s">
        <v>1566</v>
      </c>
      <c r="H408" s="411" t="s">
        <v>1567</v>
      </c>
      <c r="I408" s="412">
        <v>41513</v>
      </c>
      <c r="J408" s="412">
        <v>41547</v>
      </c>
      <c r="K408" s="411" t="s">
        <v>1568</v>
      </c>
      <c r="L408" s="410" t="s">
        <v>1569</v>
      </c>
      <c r="M408" s="413">
        <v>1379.8630000000001</v>
      </c>
      <c r="N408" s="413">
        <v>1393.566</v>
      </c>
      <c r="O408" s="414">
        <v>41556</v>
      </c>
      <c r="P408" s="412"/>
      <c r="Q408" s="412">
        <v>41906</v>
      </c>
      <c r="R408" s="412">
        <v>42004</v>
      </c>
      <c r="S408" s="415">
        <v>0.35119039930699997</v>
      </c>
      <c r="T408" s="413" t="s">
        <v>170</v>
      </c>
      <c r="U408" s="416" t="s">
        <v>170</v>
      </c>
      <c r="V408" s="410" t="s">
        <v>170</v>
      </c>
    </row>
    <row r="409" spans="1:22" s="28" customFormat="1" x14ac:dyDescent="0.25">
      <c r="A409" s="408">
        <v>41943</v>
      </c>
      <c r="B409" s="409" t="s">
        <v>150</v>
      </c>
      <c r="C409" s="410" t="s">
        <v>68</v>
      </c>
      <c r="D409" s="410" t="s">
        <v>78</v>
      </c>
      <c r="E409" s="410" t="s">
        <v>15</v>
      </c>
      <c r="F409" s="410" t="s">
        <v>129</v>
      </c>
      <c r="G409" s="410" t="s">
        <v>1570</v>
      </c>
      <c r="H409" s="411" t="s">
        <v>1571</v>
      </c>
      <c r="I409" s="412">
        <v>41478</v>
      </c>
      <c r="J409" s="412">
        <v>41613</v>
      </c>
      <c r="K409" s="411" t="s">
        <v>1572</v>
      </c>
      <c r="L409" s="410" t="s">
        <v>1573</v>
      </c>
      <c r="M409" s="413">
        <v>1626.125</v>
      </c>
      <c r="N409" s="413">
        <v>1637.251</v>
      </c>
      <c r="O409" s="414">
        <v>41631</v>
      </c>
      <c r="P409" s="412"/>
      <c r="Q409" s="412">
        <v>41996</v>
      </c>
      <c r="R409" s="412">
        <v>41988</v>
      </c>
      <c r="S409" s="415">
        <v>0.88952885049399999</v>
      </c>
      <c r="T409" s="413" t="s">
        <v>170</v>
      </c>
      <c r="U409" s="416" t="s">
        <v>170</v>
      </c>
      <c r="V409" s="410" t="s">
        <v>170</v>
      </c>
    </row>
    <row r="410" spans="1:22" s="28" customFormat="1" x14ac:dyDescent="0.25">
      <c r="A410" s="408">
        <v>41943</v>
      </c>
      <c r="B410" s="409" t="s">
        <v>148</v>
      </c>
      <c r="C410" s="410" t="s">
        <v>67</v>
      </c>
      <c r="D410" s="410" t="s">
        <v>1095</v>
      </c>
      <c r="E410" s="410" t="s">
        <v>22</v>
      </c>
      <c r="F410" s="410" t="s">
        <v>129</v>
      </c>
      <c r="G410" s="410" t="s">
        <v>1574</v>
      </c>
      <c r="H410" s="411" t="s">
        <v>1575</v>
      </c>
      <c r="I410" s="412">
        <v>41772</v>
      </c>
      <c r="J410" s="412">
        <v>41900</v>
      </c>
      <c r="K410" s="411" t="s">
        <v>1398</v>
      </c>
      <c r="L410" s="410" t="s">
        <v>1576</v>
      </c>
      <c r="M410" s="413">
        <v>40036.480000000003</v>
      </c>
      <c r="N410" s="413">
        <v>40036.480000000003</v>
      </c>
      <c r="O410" s="414">
        <v>41921</v>
      </c>
      <c r="P410" s="412"/>
      <c r="Q410" s="412">
        <v>42921</v>
      </c>
      <c r="R410" s="412">
        <v>43266</v>
      </c>
      <c r="S410" s="415">
        <v>0</v>
      </c>
      <c r="T410" s="413" t="s">
        <v>170</v>
      </c>
      <c r="U410" s="416" t="s">
        <v>170</v>
      </c>
      <c r="V410" s="410" t="s">
        <v>170</v>
      </c>
    </row>
    <row r="411" spans="1:22" s="28" customFormat="1" x14ac:dyDescent="0.25">
      <c r="A411" s="408">
        <v>41943</v>
      </c>
      <c r="B411" s="409" t="s">
        <v>148</v>
      </c>
      <c r="C411" s="410" t="s">
        <v>67</v>
      </c>
      <c r="D411" s="410" t="s">
        <v>1095</v>
      </c>
      <c r="E411" s="410" t="s">
        <v>23</v>
      </c>
      <c r="F411" s="410" t="s">
        <v>129</v>
      </c>
      <c r="G411" s="410" t="s">
        <v>1577</v>
      </c>
      <c r="H411" s="411" t="s">
        <v>1578</v>
      </c>
      <c r="I411" s="412">
        <v>41632</v>
      </c>
      <c r="J411" s="412">
        <v>41787</v>
      </c>
      <c r="K411" s="411" t="s">
        <v>1140</v>
      </c>
      <c r="L411" s="410" t="s">
        <v>1579</v>
      </c>
      <c r="M411" s="413">
        <v>7716</v>
      </c>
      <c r="N411" s="413">
        <v>7716</v>
      </c>
      <c r="O411" s="414">
        <v>41953</v>
      </c>
      <c r="P411" s="412"/>
      <c r="Q411" s="412">
        <v>42344</v>
      </c>
      <c r="R411" s="412">
        <v>42344</v>
      </c>
      <c r="S411" s="415">
        <v>0</v>
      </c>
      <c r="T411" s="413" t="s">
        <v>170</v>
      </c>
      <c r="U411" s="416" t="s">
        <v>170</v>
      </c>
      <c r="V411" s="410" t="s">
        <v>170</v>
      </c>
    </row>
    <row r="412" spans="1:22" s="28" customFormat="1" x14ac:dyDescent="0.25">
      <c r="A412" s="408">
        <v>41943</v>
      </c>
      <c r="B412" s="409" t="s">
        <v>148</v>
      </c>
      <c r="C412" s="410" t="s">
        <v>68</v>
      </c>
      <c r="D412" s="410" t="s">
        <v>1095</v>
      </c>
      <c r="E412" s="410" t="s">
        <v>38</v>
      </c>
      <c r="F412" s="410" t="s">
        <v>129</v>
      </c>
      <c r="G412" s="410" t="s">
        <v>1580</v>
      </c>
      <c r="H412" s="411" t="s">
        <v>1581</v>
      </c>
      <c r="I412" s="412">
        <v>41648</v>
      </c>
      <c r="J412" s="412">
        <v>41729</v>
      </c>
      <c r="K412" s="411" t="s">
        <v>1582</v>
      </c>
      <c r="L412" s="410" t="s">
        <v>1583</v>
      </c>
      <c r="M412" s="413">
        <v>10798.9</v>
      </c>
      <c r="N412" s="413">
        <v>10798.9</v>
      </c>
      <c r="O412" s="414">
        <v>41752</v>
      </c>
      <c r="P412" s="412"/>
      <c r="Q412" s="412">
        <v>42277</v>
      </c>
      <c r="R412" s="412">
        <v>42277</v>
      </c>
      <c r="S412" s="415">
        <v>3.3850669975600003E-2</v>
      </c>
      <c r="T412" s="413" t="s">
        <v>170</v>
      </c>
      <c r="U412" s="416" t="s">
        <v>170</v>
      </c>
      <c r="V412" s="410" t="s">
        <v>170</v>
      </c>
    </row>
    <row r="413" spans="1:22" s="28" customFormat="1" x14ac:dyDescent="0.25">
      <c r="A413" s="408">
        <v>41943</v>
      </c>
      <c r="B413" s="409" t="s">
        <v>148</v>
      </c>
      <c r="C413" s="410" t="s">
        <v>67</v>
      </c>
      <c r="D413" s="410" t="s">
        <v>1095</v>
      </c>
      <c r="E413" s="410" t="s">
        <v>12</v>
      </c>
      <c r="F413" s="410" t="s">
        <v>129</v>
      </c>
      <c r="G413" s="410" t="s">
        <v>1584</v>
      </c>
      <c r="H413" s="411" t="s">
        <v>1585</v>
      </c>
      <c r="I413" s="412">
        <v>41514</v>
      </c>
      <c r="J413" s="412">
        <v>41766</v>
      </c>
      <c r="K413" s="411" t="s">
        <v>1586</v>
      </c>
      <c r="L413" s="410" t="s">
        <v>1587</v>
      </c>
      <c r="M413" s="413">
        <v>14180.497069999999</v>
      </c>
      <c r="N413" s="413">
        <v>14180.497069999999</v>
      </c>
      <c r="O413" s="414">
        <v>41774</v>
      </c>
      <c r="P413" s="412"/>
      <c r="Q413" s="412">
        <v>42404</v>
      </c>
      <c r="R413" s="412">
        <v>42479</v>
      </c>
      <c r="S413" s="415">
        <v>0.09</v>
      </c>
      <c r="T413" s="413" t="s">
        <v>170</v>
      </c>
      <c r="U413" s="416" t="s">
        <v>170</v>
      </c>
      <c r="V413" s="410" t="s">
        <v>170</v>
      </c>
    </row>
    <row r="414" spans="1:22" s="28" customFormat="1" x14ac:dyDescent="0.25">
      <c r="A414" s="408">
        <v>41943</v>
      </c>
      <c r="B414" s="409" t="s">
        <v>148</v>
      </c>
      <c r="C414" s="410" t="s">
        <v>67</v>
      </c>
      <c r="D414" s="410" t="s">
        <v>1095</v>
      </c>
      <c r="E414" s="410" t="s">
        <v>12</v>
      </c>
      <c r="F414" s="410" t="s">
        <v>129</v>
      </c>
      <c r="G414" s="410" t="s">
        <v>1584</v>
      </c>
      <c r="H414" s="411" t="s">
        <v>1585</v>
      </c>
      <c r="I414" s="412">
        <v>41514</v>
      </c>
      <c r="J414" s="412">
        <v>41743</v>
      </c>
      <c r="K414" s="411" t="s">
        <v>1588</v>
      </c>
      <c r="L414" s="410"/>
      <c r="M414" s="413">
        <v>16180.297</v>
      </c>
      <c r="N414" s="413">
        <v>16127.286</v>
      </c>
      <c r="O414" s="414">
        <v>41752</v>
      </c>
      <c r="P414" s="412"/>
      <c r="Q414" s="412">
        <v>42292</v>
      </c>
      <c r="R414" s="412">
        <v>42354</v>
      </c>
      <c r="S414" s="415">
        <v>0.28999999999999998</v>
      </c>
      <c r="T414" s="413"/>
      <c r="U414" s="417"/>
      <c r="V414" s="410" t="s">
        <v>170</v>
      </c>
    </row>
    <row r="415" spans="1:22" s="28" customFormat="1" x14ac:dyDescent="0.25">
      <c r="A415" s="408">
        <v>41943</v>
      </c>
      <c r="B415" s="409" t="s">
        <v>148</v>
      </c>
      <c r="C415" s="410" t="s">
        <v>67</v>
      </c>
      <c r="D415" s="410" t="s">
        <v>1095</v>
      </c>
      <c r="E415" s="410" t="s">
        <v>20</v>
      </c>
      <c r="F415" s="410" t="s">
        <v>129</v>
      </c>
      <c r="G415" s="410" t="s">
        <v>1589</v>
      </c>
      <c r="H415" s="411" t="s">
        <v>1590</v>
      </c>
      <c r="I415" s="412">
        <v>41800</v>
      </c>
      <c r="J415" s="412">
        <v>41841</v>
      </c>
      <c r="K415" s="411" t="s">
        <v>1591</v>
      </c>
      <c r="L415" s="410" t="s">
        <v>1592</v>
      </c>
      <c r="M415" s="413">
        <v>4720.25</v>
      </c>
      <c r="N415" s="413">
        <v>4726.2690000000002</v>
      </c>
      <c r="O415" s="414">
        <v>41878</v>
      </c>
      <c r="P415" s="412"/>
      <c r="Q415" s="412">
        <v>42243</v>
      </c>
      <c r="R415" s="412">
        <v>42243</v>
      </c>
      <c r="S415" s="415">
        <v>4.0366301621899997E-2</v>
      </c>
      <c r="T415" s="413" t="s">
        <v>170</v>
      </c>
      <c r="U415" s="416" t="s">
        <v>170</v>
      </c>
      <c r="V415" s="410" t="s">
        <v>170</v>
      </c>
    </row>
    <row r="416" spans="1:22" s="28" customFormat="1" x14ac:dyDescent="0.25">
      <c r="A416" s="408">
        <v>41943</v>
      </c>
      <c r="B416" s="409" t="s">
        <v>148</v>
      </c>
      <c r="C416" s="410" t="s">
        <v>68</v>
      </c>
      <c r="D416" s="410" t="s">
        <v>1095</v>
      </c>
      <c r="E416" s="410" t="s">
        <v>38</v>
      </c>
      <c r="F416" s="410" t="s">
        <v>129</v>
      </c>
      <c r="G416" s="410" t="s">
        <v>1593</v>
      </c>
      <c r="H416" s="411" t="s">
        <v>1455</v>
      </c>
      <c r="I416" s="412">
        <v>41670</v>
      </c>
      <c r="J416" s="412">
        <v>41795</v>
      </c>
      <c r="K416" s="411" t="s">
        <v>1594</v>
      </c>
      <c r="L416" s="410" t="s">
        <v>1595</v>
      </c>
      <c r="M416" s="413">
        <v>8783.2199999999993</v>
      </c>
      <c r="N416" s="413">
        <v>8783.2199999999993</v>
      </c>
      <c r="O416" s="414">
        <v>41827</v>
      </c>
      <c r="P416" s="412"/>
      <c r="Q416" s="412">
        <v>42352</v>
      </c>
      <c r="R416" s="412">
        <v>42352</v>
      </c>
      <c r="S416" s="415">
        <v>8.2394611543399991E-3</v>
      </c>
      <c r="T416" s="413" t="s">
        <v>170</v>
      </c>
      <c r="U416" s="416" t="s">
        <v>170</v>
      </c>
      <c r="V416" s="410" t="s">
        <v>170</v>
      </c>
    </row>
    <row r="417" spans="1:22" s="28" customFormat="1" x14ac:dyDescent="0.25">
      <c r="A417" s="408">
        <v>41943</v>
      </c>
      <c r="B417" s="409" t="s">
        <v>148</v>
      </c>
      <c r="C417" s="410" t="s">
        <v>67</v>
      </c>
      <c r="D417" s="410" t="s">
        <v>1095</v>
      </c>
      <c r="E417" s="410" t="s">
        <v>15</v>
      </c>
      <c r="F417" s="410" t="s">
        <v>129</v>
      </c>
      <c r="G417" s="410" t="s">
        <v>1596</v>
      </c>
      <c r="H417" s="411" t="s">
        <v>1243</v>
      </c>
      <c r="I417" s="412">
        <v>41726</v>
      </c>
      <c r="J417" s="412">
        <v>41844</v>
      </c>
      <c r="K417" s="411" t="s">
        <v>1597</v>
      </c>
      <c r="L417" s="410" t="s">
        <v>1598</v>
      </c>
      <c r="M417" s="413">
        <v>11542.275</v>
      </c>
      <c r="N417" s="413">
        <v>11811.525</v>
      </c>
      <c r="O417" s="414">
        <v>41878</v>
      </c>
      <c r="P417" s="412"/>
      <c r="Q417" s="412">
        <v>42418</v>
      </c>
      <c r="R417" s="412">
        <v>42418</v>
      </c>
      <c r="S417" s="415">
        <v>5.2326012094100005E-3</v>
      </c>
      <c r="T417" s="413" t="s">
        <v>170</v>
      </c>
      <c r="U417" s="416" t="s">
        <v>170</v>
      </c>
      <c r="V417" s="410" t="s">
        <v>170</v>
      </c>
    </row>
    <row r="418" spans="1:22" s="28" customFormat="1" x14ac:dyDescent="0.25">
      <c r="A418" s="408">
        <v>41943</v>
      </c>
      <c r="B418" s="409" t="s">
        <v>148</v>
      </c>
      <c r="C418" s="410" t="s">
        <v>67</v>
      </c>
      <c r="D418" s="410" t="s">
        <v>1095</v>
      </c>
      <c r="E418" s="410" t="s">
        <v>54</v>
      </c>
      <c r="F418" s="410" t="s">
        <v>129</v>
      </c>
      <c r="G418" s="410" t="s">
        <v>1599</v>
      </c>
      <c r="H418" s="411" t="s">
        <v>1600</v>
      </c>
      <c r="I418" s="412">
        <v>41704</v>
      </c>
      <c r="J418" s="412">
        <v>41830</v>
      </c>
      <c r="K418" s="411" t="s">
        <v>1438</v>
      </c>
      <c r="L418" s="410" t="s">
        <v>1601</v>
      </c>
      <c r="M418" s="413">
        <v>47777</v>
      </c>
      <c r="N418" s="413">
        <v>48102.675000000003</v>
      </c>
      <c r="O418" s="414">
        <v>41856</v>
      </c>
      <c r="P418" s="412"/>
      <c r="Q418" s="412">
        <v>42586</v>
      </c>
      <c r="R418" s="412">
        <v>42586</v>
      </c>
      <c r="S418" s="415">
        <v>3.2887900724899999E-2</v>
      </c>
      <c r="T418" s="413" t="s">
        <v>170</v>
      </c>
      <c r="U418" s="416" t="s">
        <v>170</v>
      </c>
      <c r="V418" s="410" t="s">
        <v>170</v>
      </c>
    </row>
    <row r="419" spans="1:22" s="28" customFormat="1" x14ac:dyDescent="0.25">
      <c r="A419" s="408">
        <v>41943</v>
      </c>
      <c r="B419" s="409" t="s">
        <v>148</v>
      </c>
      <c r="C419" s="410" t="s">
        <v>68</v>
      </c>
      <c r="D419" s="410" t="s">
        <v>1095</v>
      </c>
      <c r="E419" s="410" t="s">
        <v>38</v>
      </c>
      <c r="F419" s="410" t="s">
        <v>129</v>
      </c>
      <c r="G419" s="410" t="s">
        <v>1602</v>
      </c>
      <c r="H419" s="411" t="s">
        <v>1603</v>
      </c>
      <c r="I419" s="412">
        <v>41857</v>
      </c>
      <c r="J419" s="412">
        <v>41912</v>
      </c>
      <c r="K419" s="411" t="s">
        <v>1604</v>
      </c>
      <c r="L419" s="410" t="s">
        <v>1605</v>
      </c>
      <c r="M419" s="413">
        <v>4653</v>
      </c>
      <c r="N419" s="413">
        <v>4653</v>
      </c>
      <c r="O419" s="410" t="s">
        <v>170</v>
      </c>
      <c r="P419" s="412"/>
      <c r="Q419" s="412">
        <v>42482</v>
      </c>
      <c r="R419" s="412">
        <v>42482</v>
      </c>
      <c r="S419" s="415">
        <v>0</v>
      </c>
      <c r="T419" s="413" t="s">
        <v>170</v>
      </c>
      <c r="U419" s="416" t="s">
        <v>170</v>
      </c>
      <c r="V419" s="410" t="s">
        <v>170</v>
      </c>
    </row>
    <row r="420" spans="1:22" s="28" customFormat="1" x14ac:dyDescent="0.25">
      <c r="A420" s="408">
        <v>41943</v>
      </c>
      <c r="B420" s="409" t="s">
        <v>148</v>
      </c>
      <c r="C420" s="410" t="s">
        <v>68</v>
      </c>
      <c r="D420" s="410" t="s">
        <v>1095</v>
      </c>
      <c r="E420" s="410" t="s">
        <v>20</v>
      </c>
      <c r="F420" s="410" t="s">
        <v>129</v>
      </c>
      <c r="G420" s="410" t="s">
        <v>1606</v>
      </c>
      <c r="H420" s="411" t="s">
        <v>1202</v>
      </c>
      <c r="I420" s="412">
        <v>41849</v>
      </c>
      <c r="J420" s="412">
        <v>41912</v>
      </c>
      <c r="K420" s="411" t="s">
        <v>1607</v>
      </c>
      <c r="L420" s="410" t="s">
        <v>1608</v>
      </c>
      <c r="M420" s="413">
        <v>22129.201000000001</v>
      </c>
      <c r="N420" s="413">
        <v>22129.201000000001</v>
      </c>
      <c r="O420" s="410" t="s">
        <v>170</v>
      </c>
      <c r="P420" s="412"/>
      <c r="Q420" s="412">
        <v>42642</v>
      </c>
      <c r="R420" s="412">
        <v>42642</v>
      </c>
      <c r="S420" s="415">
        <v>0</v>
      </c>
      <c r="T420" s="413" t="s">
        <v>170</v>
      </c>
      <c r="U420" s="416" t="s">
        <v>170</v>
      </c>
      <c r="V420" s="410" t="s">
        <v>170</v>
      </c>
    </row>
    <row r="421" spans="1:22" s="28" customFormat="1" x14ac:dyDescent="0.25">
      <c r="A421" s="408">
        <v>41943</v>
      </c>
      <c r="B421" s="409" t="s">
        <v>148</v>
      </c>
      <c r="C421" s="410" t="s">
        <v>68</v>
      </c>
      <c r="D421" s="410" t="s">
        <v>1095</v>
      </c>
      <c r="E421" s="410" t="s">
        <v>62</v>
      </c>
      <c r="F421" s="410" t="s">
        <v>129</v>
      </c>
      <c r="G421" s="410" t="s">
        <v>1609</v>
      </c>
      <c r="H421" s="411" t="s">
        <v>1610</v>
      </c>
      <c r="I421" s="412">
        <v>41620</v>
      </c>
      <c r="J421" s="412">
        <v>41729</v>
      </c>
      <c r="K421" s="411" t="s">
        <v>1611</v>
      </c>
      <c r="L421" s="410" t="s">
        <v>1612</v>
      </c>
      <c r="M421" s="413">
        <v>5900</v>
      </c>
      <c r="N421" s="413">
        <v>5900</v>
      </c>
      <c r="O421" s="414">
        <v>41751</v>
      </c>
      <c r="P421" s="412"/>
      <c r="Q421" s="412">
        <v>42241</v>
      </c>
      <c r="R421" s="412">
        <v>42241</v>
      </c>
      <c r="S421" s="415">
        <v>0.151861525424</v>
      </c>
      <c r="T421" s="413" t="s">
        <v>170</v>
      </c>
      <c r="U421" s="416" t="s">
        <v>170</v>
      </c>
      <c r="V421" s="410" t="s">
        <v>170</v>
      </c>
    </row>
    <row r="422" spans="1:22" s="28" customFormat="1" x14ac:dyDescent="0.25">
      <c r="A422" s="408">
        <v>41943</v>
      </c>
      <c r="B422" s="409" t="s">
        <v>148</v>
      </c>
      <c r="C422" s="410" t="s">
        <v>68</v>
      </c>
      <c r="D422" s="410" t="s">
        <v>1095</v>
      </c>
      <c r="E422" s="410" t="s">
        <v>14</v>
      </c>
      <c r="F422" s="410" t="s">
        <v>129</v>
      </c>
      <c r="G422" s="410" t="s">
        <v>1613</v>
      </c>
      <c r="H422" s="411" t="s">
        <v>1614</v>
      </c>
      <c r="I422" s="412">
        <v>41864</v>
      </c>
      <c r="J422" s="412">
        <v>41912</v>
      </c>
      <c r="K422" s="411" t="s">
        <v>1615</v>
      </c>
      <c r="L422" s="410" t="s">
        <v>1616</v>
      </c>
      <c r="M422" s="413">
        <v>16186.704170000001</v>
      </c>
      <c r="N422" s="413">
        <v>16186.704170000001</v>
      </c>
      <c r="O422" s="410" t="s">
        <v>170</v>
      </c>
      <c r="P422" s="412"/>
      <c r="Q422" s="412">
        <v>42626</v>
      </c>
      <c r="R422" s="412">
        <v>42626</v>
      </c>
      <c r="S422" s="415">
        <v>0</v>
      </c>
      <c r="T422" s="413" t="s">
        <v>170</v>
      </c>
      <c r="U422" s="416" t="s">
        <v>170</v>
      </c>
      <c r="V422" s="410" t="s">
        <v>170</v>
      </c>
    </row>
    <row r="423" spans="1:22" s="28" customFormat="1" x14ac:dyDescent="0.25">
      <c r="A423" s="408">
        <v>41943</v>
      </c>
      <c r="B423" s="409" t="s">
        <v>148</v>
      </c>
      <c r="C423" s="410" t="s">
        <v>67</v>
      </c>
      <c r="D423" s="410" t="s">
        <v>75</v>
      </c>
      <c r="E423" s="410" t="s">
        <v>62</v>
      </c>
      <c r="F423" s="410" t="s">
        <v>129</v>
      </c>
      <c r="G423" s="410" t="s">
        <v>1617</v>
      </c>
      <c r="H423" s="411" t="s">
        <v>1384</v>
      </c>
      <c r="I423" s="412">
        <v>41702</v>
      </c>
      <c r="J423" s="412">
        <v>41851</v>
      </c>
      <c r="K423" s="411" t="s">
        <v>1618</v>
      </c>
      <c r="L423" s="410" t="s">
        <v>1619</v>
      </c>
      <c r="M423" s="413">
        <v>21862.090899999999</v>
      </c>
      <c r="N423" s="413">
        <v>21862.090899999999</v>
      </c>
      <c r="O423" s="414">
        <v>41871</v>
      </c>
      <c r="P423" s="412"/>
      <c r="Q423" s="412">
        <v>42591</v>
      </c>
      <c r="R423" s="412">
        <v>42591</v>
      </c>
      <c r="S423" s="415">
        <v>0</v>
      </c>
      <c r="T423" s="413" t="s">
        <v>170</v>
      </c>
      <c r="U423" s="416" t="s">
        <v>170</v>
      </c>
      <c r="V423" s="410" t="s">
        <v>170</v>
      </c>
    </row>
    <row r="424" spans="1:22" s="28" customFormat="1" x14ac:dyDescent="0.25">
      <c r="A424" s="408">
        <v>41943</v>
      </c>
      <c r="B424" s="409" t="s">
        <v>148</v>
      </c>
      <c r="C424" s="410" t="s">
        <v>67</v>
      </c>
      <c r="D424" s="410" t="s">
        <v>1095</v>
      </c>
      <c r="E424" s="410" t="s">
        <v>53</v>
      </c>
      <c r="F424" s="410" t="s">
        <v>129</v>
      </c>
      <c r="G424" s="410" t="s">
        <v>1620</v>
      </c>
      <c r="H424" s="411" t="s">
        <v>1621</v>
      </c>
      <c r="I424" s="412">
        <v>41698</v>
      </c>
      <c r="J424" s="412">
        <v>41822</v>
      </c>
      <c r="K424" s="411" t="s">
        <v>1622</v>
      </c>
      <c r="L424" s="410" t="s">
        <v>1623</v>
      </c>
      <c r="M424" s="413">
        <v>15630</v>
      </c>
      <c r="N424" s="413">
        <v>15630</v>
      </c>
      <c r="O424" s="414">
        <v>41884</v>
      </c>
      <c r="P424" s="412"/>
      <c r="Q424" s="412">
        <v>42424</v>
      </c>
      <c r="R424" s="412">
        <v>42424</v>
      </c>
      <c r="S424" s="415">
        <v>0</v>
      </c>
      <c r="T424" s="413" t="s">
        <v>170</v>
      </c>
      <c r="U424" s="416" t="s">
        <v>170</v>
      </c>
      <c r="V424" s="410" t="s">
        <v>170</v>
      </c>
    </row>
    <row r="425" spans="1:22" s="28" customFormat="1" x14ac:dyDescent="0.25">
      <c r="A425" s="408">
        <v>41943</v>
      </c>
      <c r="B425" s="409" t="s">
        <v>148</v>
      </c>
      <c r="C425" s="410" t="s">
        <v>67</v>
      </c>
      <c r="D425" s="410" t="s">
        <v>1095</v>
      </c>
      <c r="E425" s="410" t="s">
        <v>12</v>
      </c>
      <c r="F425" s="410" t="s">
        <v>129</v>
      </c>
      <c r="G425" s="410" t="s">
        <v>1624</v>
      </c>
      <c r="H425" s="411" t="s">
        <v>1625</v>
      </c>
      <c r="I425" s="412">
        <v>41516</v>
      </c>
      <c r="J425" s="412">
        <v>41808</v>
      </c>
      <c r="K425" s="411" t="s">
        <v>1626</v>
      </c>
      <c r="L425" s="410" t="s">
        <v>1627</v>
      </c>
      <c r="M425" s="413">
        <v>25546.7</v>
      </c>
      <c r="N425" s="413">
        <v>25546.7</v>
      </c>
      <c r="O425" s="414">
        <v>41820</v>
      </c>
      <c r="P425" s="412"/>
      <c r="Q425" s="412">
        <v>42450</v>
      </c>
      <c r="R425" s="412">
        <v>42615</v>
      </c>
      <c r="S425" s="415">
        <v>2.48197223125E-2</v>
      </c>
      <c r="T425" s="413" t="s">
        <v>170</v>
      </c>
      <c r="U425" s="416" t="s">
        <v>170</v>
      </c>
      <c r="V425" s="410" t="s">
        <v>170</v>
      </c>
    </row>
    <row r="426" spans="1:22" s="28" customFormat="1" x14ac:dyDescent="0.25">
      <c r="A426" s="408">
        <v>41943</v>
      </c>
      <c r="B426" s="409" t="s">
        <v>148</v>
      </c>
      <c r="C426" s="410" t="s">
        <v>67</v>
      </c>
      <c r="D426" s="410" t="s">
        <v>1095</v>
      </c>
      <c r="E426" s="410" t="s">
        <v>12</v>
      </c>
      <c r="F426" s="410" t="s">
        <v>129</v>
      </c>
      <c r="G426" s="410" t="s">
        <v>1624</v>
      </c>
      <c r="H426" s="411" t="s">
        <v>1625</v>
      </c>
      <c r="I426" s="412">
        <v>41516</v>
      </c>
      <c r="J426" s="412">
        <v>41739</v>
      </c>
      <c r="K426" s="411" t="s">
        <v>1628</v>
      </c>
      <c r="L426" s="410"/>
      <c r="M426" s="413">
        <v>9525</v>
      </c>
      <c r="N426" s="413">
        <v>9486.9030000000002</v>
      </c>
      <c r="O426" s="414">
        <v>41754</v>
      </c>
      <c r="P426" s="412"/>
      <c r="Q426" s="412">
        <v>42293</v>
      </c>
      <c r="R426" s="412">
        <v>42356</v>
      </c>
      <c r="S426" s="415">
        <v>7.0000000000000007E-2</v>
      </c>
      <c r="T426" s="413"/>
      <c r="U426" s="417"/>
      <c r="V426" s="410" t="s">
        <v>170</v>
      </c>
    </row>
    <row r="427" spans="1:22" s="28" customFormat="1" x14ac:dyDescent="0.25">
      <c r="A427" s="408">
        <v>41943</v>
      </c>
      <c r="B427" s="409" t="s">
        <v>148</v>
      </c>
      <c r="C427" s="410" t="s">
        <v>67</v>
      </c>
      <c r="D427" s="410" t="s">
        <v>1095</v>
      </c>
      <c r="E427" s="410" t="s">
        <v>23</v>
      </c>
      <c r="F427" s="410" t="s">
        <v>129</v>
      </c>
      <c r="G427" s="410" t="s">
        <v>1629</v>
      </c>
      <c r="H427" s="411" t="s">
        <v>1381</v>
      </c>
      <c r="I427" s="412">
        <v>41815</v>
      </c>
      <c r="J427" s="412">
        <v>41877</v>
      </c>
      <c r="K427" s="411" t="s">
        <v>1347</v>
      </c>
      <c r="L427" s="410" t="s">
        <v>1630</v>
      </c>
      <c r="M427" s="413">
        <v>36998</v>
      </c>
      <c r="N427" s="413">
        <v>36998</v>
      </c>
      <c r="O427" s="414">
        <v>41905</v>
      </c>
      <c r="P427" s="412"/>
      <c r="Q427" s="412">
        <v>42445</v>
      </c>
      <c r="R427" s="412">
        <v>42445</v>
      </c>
      <c r="S427" s="415">
        <v>5.6620357857199996E-3</v>
      </c>
      <c r="T427" s="413" t="s">
        <v>170</v>
      </c>
      <c r="U427" s="416" t="s">
        <v>170</v>
      </c>
      <c r="V427" s="410" t="s">
        <v>170</v>
      </c>
    </row>
    <row r="428" spans="1:22" s="28" customFormat="1" x14ac:dyDescent="0.25">
      <c r="A428" s="408">
        <v>41943</v>
      </c>
      <c r="B428" s="409" t="s">
        <v>148</v>
      </c>
      <c r="C428" s="410" t="s">
        <v>67</v>
      </c>
      <c r="D428" s="410" t="s">
        <v>1095</v>
      </c>
      <c r="E428" s="410" t="s">
        <v>23</v>
      </c>
      <c r="F428" s="410" t="s">
        <v>129</v>
      </c>
      <c r="G428" s="410" t="s">
        <v>1629</v>
      </c>
      <c r="H428" s="411" t="s">
        <v>1381</v>
      </c>
      <c r="I428" s="412">
        <v>41778</v>
      </c>
      <c r="J428" s="412">
        <v>41885</v>
      </c>
      <c r="K428" s="411" t="s">
        <v>1631</v>
      </c>
      <c r="L428" s="410"/>
      <c r="M428" s="413">
        <v>1106.0390299999999</v>
      </c>
      <c r="N428" s="413">
        <v>1106.0390299999999</v>
      </c>
      <c r="O428" s="414">
        <v>41936</v>
      </c>
      <c r="P428" s="412"/>
      <c r="Q428" s="412">
        <v>42116</v>
      </c>
      <c r="R428" s="412">
        <v>42116</v>
      </c>
      <c r="S428" s="415">
        <v>0</v>
      </c>
      <c r="T428" s="413"/>
      <c r="U428" s="417"/>
      <c r="V428" s="410" t="s">
        <v>170</v>
      </c>
    </row>
    <row r="429" spans="1:22" s="28" customFormat="1" x14ac:dyDescent="0.25">
      <c r="A429" s="408">
        <v>41943</v>
      </c>
      <c r="B429" s="409" t="s">
        <v>148</v>
      </c>
      <c r="C429" s="410" t="s">
        <v>67</v>
      </c>
      <c r="D429" s="410" t="s">
        <v>1095</v>
      </c>
      <c r="E429" s="410" t="s">
        <v>15</v>
      </c>
      <c r="F429" s="410" t="s">
        <v>129</v>
      </c>
      <c r="G429" s="410" t="s">
        <v>1632</v>
      </c>
      <c r="H429" s="411" t="s">
        <v>156</v>
      </c>
      <c r="I429" s="412">
        <v>41698</v>
      </c>
      <c r="J429" s="412">
        <v>41835</v>
      </c>
      <c r="K429" s="411" t="s">
        <v>1633</v>
      </c>
      <c r="L429" s="410" t="s">
        <v>1634</v>
      </c>
      <c r="M429" s="413">
        <v>17165.000599999999</v>
      </c>
      <c r="N429" s="413">
        <v>17165.000599999999</v>
      </c>
      <c r="O429" s="414">
        <v>41872</v>
      </c>
      <c r="P429" s="412"/>
      <c r="Q429" s="412">
        <v>42412</v>
      </c>
      <c r="R429" s="412">
        <v>42412</v>
      </c>
      <c r="S429" s="415">
        <v>6.0489948366200001E-3</v>
      </c>
      <c r="T429" s="413" t="s">
        <v>170</v>
      </c>
      <c r="U429" s="416" t="s">
        <v>170</v>
      </c>
      <c r="V429" s="410" t="s">
        <v>170</v>
      </c>
    </row>
    <row r="430" spans="1:22" s="28" customFormat="1" x14ac:dyDescent="0.25">
      <c r="A430" s="408">
        <v>41943</v>
      </c>
      <c r="B430" s="409" t="s">
        <v>148</v>
      </c>
      <c r="C430" s="410" t="s">
        <v>67</v>
      </c>
      <c r="D430" s="410" t="s">
        <v>1095</v>
      </c>
      <c r="E430" s="410" t="s">
        <v>15</v>
      </c>
      <c r="F430" s="410" t="s">
        <v>129</v>
      </c>
      <c r="G430" s="410" t="s">
        <v>1632</v>
      </c>
      <c r="H430" s="411" t="s">
        <v>156</v>
      </c>
      <c r="I430" s="412">
        <v>41709</v>
      </c>
      <c r="J430" s="412">
        <v>41879</v>
      </c>
      <c r="K430" s="411" t="s">
        <v>1635</v>
      </c>
      <c r="L430" s="410"/>
      <c r="M430" s="413">
        <v>13195.378000000001</v>
      </c>
      <c r="N430" s="413">
        <v>13195.378000000001</v>
      </c>
      <c r="O430" s="414">
        <v>41920</v>
      </c>
      <c r="P430" s="412"/>
      <c r="Q430" s="412">
        <v>42460</v>
      </c>
      <c r="R430" s="412">
        <v>42460</v>
      </c>
      <c r="S430" s="415">
        <v>1.0999988026100001E-2</v>
      </c>
      <c r="T430" s="413"/>
      <c r="U430" s="417"/>
      <c r="V430" s="410" t="s">
        <v>170</v>
      </c>
    </row>
    <row r="431" spans="1:22" s="28" customFormat="1" x14ac:dyDescent="0.25">
      <c r="A431" s="408">
        <v>41943</v>
      </c>
      <c r="B431" s="409" t="s">
        <v>148</v>
      </c>
      <c r="C431" s="410" t="s">
        <v>67</v>
      </c>
      <c r="D431" s="410" t="s">
        <v>1095</v>
      </c>
      <c r="E431" s="410" t="s">
        <v>15</v>
      </c>
      <c r="F431" s="410" t="s">
        <v>129</v>
      </c>
      <c r="G431" s="410" t="s">
        <v>1636</v>
      </c>
      <c r="H431" s="411" t="s">
        <v>1381</v>
      </c>
      <c r="I431" s="412">
        <v>41781</v>
      </c>
      <c r="J431" s="412">
        <v>41858</v>
      </c>
      <c r="K431" s="411" t="s">
        <v>1637</v>
      </c>
      <c r="L431" s="410" t="s">
        <v>1638</v>
      </c>
      <c r="M431" s="413">
        <v>56720.966999999997</v>
      </c>
      <c r="N431" s="413">
        <v>56720.966999999997</v>
      </c>
      <c r="O431" s="414">
        <v>41884</v>
      </c>
      <c r="P431" s="412"/>
      <c r="Q431" s="412">
        <v>42604</v>
      </c>
      <c r="R431" s="412">
        <v>42604</v>
      </c>
      <c r="S431" s="415">
        <v>7.1225160882700004E-3</v>
      </c>
      <c r="T431" s="413" t="s">
        <v>170</v>
      </c>
      <c r="U431" s="416" t="s">
        <v>170</v>
      </c>
      <c r="V431" s="410" t="s">
        <v>170</v>
      </c>
    </row>
    <row r="432" spans="1:22" s="28" customFormat="1" x14ac:dyDescent="0.25">
      <c r="A432" s="408">
        <v>41943</v>
      </c>
      <c r="B432" s="409" t="s">
        <v>148</v>
      </c>
      <c r="C432" s="410" t="s">
        <v>67</v>
      </c>
      <c r="D432" s="410" t="s">
        <v>1095</v>
      </c>
      <c r="E432" s="410" t="s">
        <v>15</v>
      </c>
      <c r="F432" s="410" t="s">
        <v>129</v>
      </c>
      <c r="G432" s="410" t="s">
        <v>1636</v>
      </c>
      <c r="H432" s="411" t="s">
        <v>1381</v>
      </c>
      <c r="I432" s="412">
        <v>41781</v>
      </c>
      <c r="J432" s="412">
        <v>41886</v>
      </c>
      <c r="K432" s="411" t="s">
        <v>1639</v>
      </c>
      <c r="L432" s="410"/>
      <c r="M432" s="413">
        <v>3339.1819999999998</v>
      </c>
      <c r="N432" s="413">
        <v>3339.1819999999998</v>
      </c>
      <c r="O432" s="414">
        <v>41932</v>
      </c>
      <c r="P432" s="412"/>
      <c r="Q432" s="412">
        <v>42297</v>
      </c>
      <c r="R432" s="412">
        <v>42297</v>
      </c>
      <c r="S432" s="415">
        <v>0.11370000197699999</v>
      </c>
      <c r="T432" s="413"/>
      <c r="U432" s="417"/>
      <c r="V432" s="410" t="s">
        <v>170</v>
      </c>
    </row>
    <row r="433" spans="1:22" s="28" customFormat="1" x14ac:dyDescent="0.25">
      <c r="A433" s="408">
        <v>41943</v>
      </c>
      <c r="B433" s="409" t="s">
        <v>148</v>
      </c>
      <c r="C433" s="410" t="s">
        <v>67</v>
      </c>
      <c r="D433" s="410" t="s">
        <v>1095</v>
      </c>
      <c r="E433" s="410" t="s">
        <v>15</v>
      </c>
      <c r="F433" s="410" t="s">
        <v>129</v>
      </c>
      <c r="G433" s="410" t="s">
        <v>1640</v>
      </c>
      <c r="H433" s="411" t="s">
        <v>1381</v>
      </c>
      <c r="I433" s="412">
        <v>41829</v>
      </c>
      <c r="J433" s="412">
        <v>41894</v>
      </c>
      <c r="K433" s="411" t="s">
        <v>1343</v>
      </c>
      <c r="L433" s="410" t="s">
        <v>1641</v>
      </c>
      <c r="M433" s="413">
        <v>50585</v>
      </c>
      <c r="N433" s="413">
        <v>50585</v>
      </c>
      <c r="O433" s="414">
        <v>41918</v>
      </c>
      <c r="P433" s="412"/>
      <c r="Q433" s="412">
        <v>42518</v>
      </c>
      <c r="R433" s="412">
        <v>42518</v>
      </c>
      <c r="S433" s="415">
        <v>6.4723930018800004E-3</v>
      </c>
      <c r="T433" s="413" t="s">
        <v>170</v>
      </c>
      <c r="U433" s="416" t="s">
        <v>170</v>
      </c>
      <c r="V433" s="410" t="s">
        <v>170</v>
      </c>
    </row>
    <row r="434" spans="1:22" s="28" customFormat="1" x14ac:dyDescent="0.25">
      <c r="A434" s="408">
        <v>41943</v>
      </c>
      <c r="B434" s="409" t="s">
        <v>148</v>
      </c>
      <c r="C434" s="410" t="s">
        <v>67</v>
      </c>
      <c r="D434" s="410" t="s">
        <v>1095</v>
      </c>
      <c r="E434" s="410" t="s">
        <v>15</v>
      </c>
      <c r="F434" s="410" t="s">
        <v>129</v>
      </c>
      <c r="G434" s="410" t="s">
        <v>1640</v>
      </c>
      <c r="H434" s="411" t="s">
        <v>1381</v>
      </c>
      <c r="I434" s="412">
        <v>41829</v>
      </c>
      <c r="J434" s="412">
        <v>41809</v>
      </c>
      <c r="K434" s="411" t="s">
        <v>1637</v>
      </c>
      <c r="L434" s="410"/>
      <c r="M434" s="413">
        <v>4214.2640000000001</v>
      </c>
      <c r="N434" s="413">
        <v>4214.2640000000001</v>
      </c>
      <c r="O434" s="414">
        <v>41842</v>
      </c>
      <c r="P434" s="412"/>
      <c r="Q434" s="412">
        <v>42233</v>
      </c>
      <c r="R434" s="412">
        <v>42233</v>
      </c>
      <c r="S434" s="415">
        <v>3.6485374433100001E-2</v>
      </c>
      <c r="T434" s="413"/>
      <c r="U434" s="417"/>
      <c r="V434" s="410" t="s">
        <v>170</v>
      </c>
    </row>
    <row r="435" spans="1:22" s="28" customFormat="1" x14ac:dyDescent="0.25">
      <c r="A435" s="408">
        <v>41943</v>
      </c>
      <c r="B435" s="409" t="s">
        <v>148</v>
      </c>
      <c r="C435" s="410" t="s">
        <v>67</v>
      </c>
      <c r="D435" s="410" t="s">
        <v>1095</v>
      </c>
      <c r="E435" s="410" t="s">
        <v>16</v>
      </c>
      <c r="F435" s="410" t="s">
        <v>129</v>
      </c>
      <c r="G435" s="410" t="s">
        <v>1642</v>
      </c>
      <c r="H435" s="411" t="s">
        <v>1643</v>
      </c>
      <c r="I435" s="412">
        <v>41837</v>
      </c>
      <c r="J435" s="412">
        <v>41908</v>
      </c>
      <c r="K435" s="411" t="s">
        <v>1644</v>
      </c>
      <c r="L435" s="410" t="s">
        <v>1645</v>
      </c>
      <c r="M435" s="413">
        <v>4201.0770000000002</v>
      </c>
      <c r="N435" s="413">
        <v>4201.0770000000002</v>
      </c>
      <c r="O435" s="410" t="s">
        <v>170</v>
      </c>
      <c r="P435" s="412"/>
      <c r="Q435" s="412">
        <v>42353</v>
      </c>
      <c r="R435" s="412">
        <v>42353</v>
      </c>
      <c r="S435" s="415">
        <v>0</v>
      </c>
      <c r="T435" s="413" t="s">
        <v>170</v>
      </c>
      <c r="U435" s="416" t="s">
        <v>170</v>
      </c>
      <c r="V435" s="410" t="s">
        <v>170</v>
      </c>
    </row>
    <row r="436" spans="1:22" s="28" customFormat="1" x14ac:dyDescent="0.25">
      <c r="A436" s="408">
        <v>41943</v>
      </c>
      <c r="B436" s="409" t="s">
        <v>148</v>
      </c>
      <c r="C436" s="410" t="s">
        <v>67</v>
      </c>
      <c r="D436" s="410" t="s">
        <v>1095</v>
      </c>
      <c r="E436" s="410" t="s">
        <v>15</v>
      </c>
      <c r="F436" s="410" t="s">
        <v>129</v>
      </c>
      <c r="G436" s="410" t="s">
        <v>1646</v>
      </c>
      <c r="H436" s="411" t="s">
        <v>1647</v>
      </c>
      <c r="I436" s="412">
        <v>41708</v>
      </c>
      <c r="J436" s="412">
        <v>41802</v>
      </c>
      <c r="K436" s="411" t="s">
        <v>1648</v>
      </c>
      <c r="L436" s="410" t="s">
        <v>1649</v>
      </c>
      <c r="M436" s="413">
        <v>9832.8070000000007</v>
      </c>
      <c r="N436" s="413">
        <v>9957.1839999999993</v>
      </c>
      <c r="O436" s="414">
        <v>41821</v>
      </c>
      <c r="P436" s="412"/>
      <c r="Q436" s="412">
        <v>42186</v>
      </c>
      <c r="R436" s="412">
        <v>42186</v>
      </c>
      <c r="S436" s="415">
        <v>9.5098574054699986E-2</v>
      </c>
      <c r="T436" s="413" t="s">
        <v>170</v>
      </c>
      <c r="U436" s="416" t="s">
        <v>170</v>
      </c>
      <c r="V436" s="410" t="s">
        <v>170</v>
      </c>
    </row>
    <row r="437" spans="1:22" s="28" customFormat="1" x14ac:dyDescent="0.25">
      <c r="A437" s="408">
        <v>41943</v>
      </c>
      <c r="B437" s="409" t="s">
        <v>148</v>
      </c>
      <c r="C437" s="410" t="s">
        <v>67</v>
      </c>
      <c r="D437" s="410" t="s">
        <v>78</v>
      </c>
      <c r="E437" s="410" t="s">
        <v>19</v>
      </c>
      <c r="F437" s="410" t="s">
        <v>129</v>
      </c>
      <c r="G437" s="410" t="s">
        <v>1650</v>
      </c>
      <c r="H437" s="411" t="s">
        <v>1651</v>
      </c>
      <c r="I437" s="412">
        <v>41863</v>
      </c>
      <c r="J437" s="412">
        <v>41898</v>
      </c>
      <c r="K437" s="411" t="s">
        <v>1568</v>
      </c>
      <c r="L437" s="410" t="s">
        <v>1652</v>
      </c>
      <c r="M437" s="413">
        <v>1635.5989999999999</v>
      </c>
      <c r="N437" s="413">
        <v>1635.5989999999999</v>
      </c>
      <c r="O437" s="414">
        <v>41906</v>
      </c>
      <c r="P437" s="412"/>
      <c r="Q437" s="412">
        <v>42236</v>
      </c>
      <c r="R437" s="412">
        <v>42236</v>
      </c>
      <c r="S437" s="415">
        <v>0</v>
      </c>
      <c r="T437" s="413" t="s">
        <v>170</v>
      </c>
      <c r="U437" s="416" t="s">
        <v>170</v>
      </c>
      <c r="V437" s="410" t="s">
        <v>170</v>
      </c>
    </row>
    <row r="438" spans="1:22" s="28" customFormat="1" x14ac:dyDescent="0.25">
      <c r="A438" s="408">
        <v>41943</v>
      </c>
      <c r="B438" s="409" t="s">
        <v>148</v>
      </c>
      <c r="C438" s="410" t="s">
        <v>67</v>
      </c>
      <c r="D438" s="410" t="s">
        <v>1095</v>
      </c>
      <c r="E438" s="410" t="s">
        <v>19</v>
      </c>
      <c r="F438" s="410" t="s">
        <v>129</v>
      </c>
      <c r="G438" s="410" t="s">
        <v>1653</v>
      </c>
      <c r="H438" s="411" t="s">
        <v>1654</v>
      </c>
      <c r="I438" s="412">
        <v>41632</v>
      </c>
      <c r="J438" s="412">
        <v>41808</v>
      </c>
      <c r="K438" s="411" t="s">
        <v>1655</v>
      </c>
      <c r="L438" s="410" t="s">
        <v>1656</v>
      </c>
      <c r="M438" s="413">
        <v>4275.1139999999996</v>
      </c>
      <c r="N438" s="413">
        <v>4275.1139999999996</v>
      </c>
      <c r="O438" s="414">
        <v>41817</v>
      </c>
      <c r="P438" s="412"/>
      <c r="Q438" s="412">
        <v>42237</v>
      </c>
      <c r="R438" s="412">
        <v>42237</v>
      </c>
      <c r="S438" s="415">
        <v>2.1054643221200001E-2</v>
      </c>
      <c r="T438" s="413" t="s">
        <v>170</v>
      </c>
      <c r="U438" s="416" t="s">
        <v>170</v>
      </c>
      <c r="V438" s="410" t="s">
        <v>170</v>
      </c>
    </row>
    <row r="439" spans="1:22" s="28" customFormat="1" x14ac:dyDescent="0.25">
      <c r="A439" s="408">
        <v>41943</v>
      </c>
      <c r="B439" s="409" t="s">
        <v>148</v>
      </c>
      <c r="C439" s="410" t="s">
        <v>67</v>
      </c>
      <c r="D439" s="410" t="s">
        <v>1095</v>
      </c>
      <c r="E439" s="410" t="s">
        <v>15</v>
      </c>
      <c r="F439" s="410" t="s">
        <v>129</v>
      </c>
      <c r="G439" s="410" t="s">
        <v>1657</v>
      </c>
      <c r="H439" s="411" t="s">
        <v>1658</v>
      </c>
      <c r="I439" s="412">
        <v>41740</v>
      </c>
      <c r="J439" s="412">
        <v>41841</v>
      </c>
      <c r="K439" s="411" t="s">
        <v>1633</v>
      </c>
      <c r="L439" s="410" t="s">
        <v>1659</v>
      </c>
      <c r="M439" s="413">
        <v>8440</v>
      </c>
      <c r="N439" s="413">
        <v>8440</v>
      </c>
      <c r="O439" s="414">
        <v>41871</v>
      </c>
      <c r="P439" s="412"/>
      <c r="Q439" s="412">
        <v>42411</v>
      </c>
      <c r="R439" s="412">
        <v>42411</v>
      </c>
      <c r="S439" s="415">
        <v>6.8439573459699995E-3</v>
      </c>
      <c r="T439" s="413" t="s">
        <v>170</v>
      </c>
      <c r="U439" s="416" t="s">
        <v>170</v>
      </c>
      <c r="V439" s="410" t="s">
        <v>170</v>
      </c>
    </row>
    <row r="440" spans="1:22" s="28" customFormat="1" x14ac:dyDescent="0.25">
      <c r="A440" s="408">
        <v>41943</v>
      </c>
      <c r="B440" s="409" t="s">
        <v>148</v>
      </c>
      <c r="C440" s="410" t="s">
        <v>67</v>
      </c>
      <c r="D440" s="410" t="s">
        <v>78</v>
      </c>
      <c r="E440" s="410" t="s">
        <v>13</v>
      </c>
      <c r="F440" s="410" t="s">
        <v>129</v>
      </c>
      <c r="G440" s="410" t="s">
        <v>1660</v>
      </c>
      <c r="H440" s="411" t="s">
        <v>1661</v>
      </c>
      <c r="I440" s="412">
        <v>41673</v>
      </c>
      <c r="J440" s="412">
        <v>41800</v>
      </c>
      <c r="K440" s="411" t="s">
        <v>1662</v>
      </c>
      <c r="L440" s="410" t="s">
        <v>1663</v>
      </c>
      <c r="M440" s="413">
        <v>2983.9830000000002</v>
      </c>
      <c r="N440" s="413">
        <v>2983.9830000000002</v>
      </c>
      <c r="O440" s="414">
        <v>41848</v>
      </c>
      <c r="P440" s="412"/>
      <c r="Q440" s="412">
        <v>42058</v>
      </c>
      <c r="R440" s="412">
        <v>42058</v>
      </c>
      <c r="S440" s="415">
        <v>1.17115278472E-2</v>
      </c>
      <c r="T440" s="413" t="s">
        <v>170</v>
      </c>
      <c r="U440" s="416" t="s">
        <v>170</v>
      </c>
      <c r="V440" s="410" t="s">
        <v>170</v>
      </c>
    </row>
    <row r="441" spans="1:22" s="28" customFormat="1" x14ac:dyDescent="0.25">
      <c r="A441" s="408">
        <v>41943</v>
      </c>
      <c r="B441" s="409" t="s">
        <v>148</v>
      </c>
      <c r="C441" s="410" t="s">
        <v>67</v>
      </c>
      <c r="D441" s="410" t="s">
        <v>78</v>
      </c>
      <c r="E441" s="410" t="s">
        <v>39</v>
      </c>
      <c r="F441" s="410" t="s">
        <v>129</v>
      </c>
      <c r="G441" s="410" t="s">
        <v>1664</v>
      </c>
      <c r="H441" s="411" t="s">
        <v>1665</v>
      </c>
      <c r="I441" s="412">
        <v>41386</v>
      </c>
      <c r="J441" s="412">
        <v>41621</v>
      </c>
      <c r="K441" s="411" t="s">
        <v>1666</v>
      </c>
      <c r="L441" s="410" t="s">
        <v>1667</v>
      </c>
      <c r="M441" s="413">
        <v>2341.1570000000002</v>
      </c>
      <c r="N441" s="413">
        <v>2336.2750000000001</v>
      </c>
      <c r="O441" s="414">
        <v>41662</v>
      </c>
      <c r="P441" s="412"/>
      <c r="Q441" s="412">
        <v>42202</v>
      </c>
      <c r="R441" s="412">
        <v>42202</v>
      </c>
      <c r="S441" s="415">
        <v>0.19793389048800003</v>
      </c>
      <c r="T441" s="413" t="s">
        <v>170</v>
      </c>
      <c r="U441" s="416" t="s">
        <v>170</v>
      </c>
      <c r="V441" s="410" t="s">
        <v>170</v>
      </c>
    </row>
    <row r="442" spans="1:22" s="28" customFormat="1" x14ac:dyDescent="0.25">
      <c r="A442" s="408">
        <v>41943</v>
      </c>
      <c r="B442" s="409" t="s">
        <v>148</v>
      </c>
      <c r="C442" s="410" t="s">
        <v>67</v>
      </c>
      <c r="D442" s="410" t="s">
        <v>78</v>
      </c>
      <c r="E442" s="410" t="s">
        <v>23</v>
      </c>
      <c r="F442" s="410" t="s">
        <v>129</v>
      </c>
      <c r="G442" s="410" t="s">
        <v>1668</v>
      </c>
      <c r="H442" s="411" t="s">
        <v>1669</v>
      </c>
      <c r="I442" s="412">
        <v>41863</v>
      </c>
      <c r="J442" s="412">
        <v>41911</v>
      </c>
      <c r="K442" s="411" t="s">
        <v>1378</v>
      </c>
      <c r="L442" s="410" t="s">
        <v>1670</v>
      </c>
      <c r="M442" s="413">
        <v>1544.779</v>
      </c>
      <c r="N442" s="413">
        <v>1544.779</v>
      </c>
      <c r="O442" s="414">
        <v>41941</v>
      </c>
      <c r="P442" s="412"/>
      <c r="Q442" s="412">
        <v>42306</v>
      </c>
      <c r="R442" s="412">
        <v>42306</v>
      </c>
      <c r="S442" s="415">
        <v>0</v>
      </c>
      <c r="T442" s="413" t="s">
        <v>170</v>
      </c>
      <c r="U442" s="416" t="s">
        <v>170</v>
      </c>
      <c r="V442" s="410" t="s">
        <v>170</v>
      </c>
    </row>
    <row r="443" spans="1:22" s="28" customFormat="1" x14ac:dyDescent="0.25">
      <c r="A443" s="408">
        <v>41943</v>
      </c>
      <c r="B443" s="409" t="s">
        <v>148</v>
      </c>
      <c r="C443" s="410" t="s">
        <v>67</v>
      </c>
      <c r="D443" s="410" t="s">
        <v>1095</v>
      </c>
      <c r="E443" s="410" t="s">
        <v>36</v>
      </c>
      <c r="F443" s="410" t="s">
        <v>129</v>
      </c>
      <c r="G443" s="410" t="s">
        <v>1671</v>
      </c>
      <c r="H443" s="411" t="s">
        <v>1491</v>
      </c>
      <c r="I443" s="412">
        <v>41761</v>
      </c>
      <c r="J443" s="412">
        <v>41844</v>
      </c>
      <c r="K443" s="411" t="s">
        <v>1347</v>
      </c>
      <c r="L443" s="410" t="s">
        <v>1672</v>
      </c>
      <c r="M443" s="413">
        <v>30197</v>
      </c>
      <c r="N443" s="413">
        <v>30197</v>
      </c>
      <c r="O443" s="410" t="s">
        <v>170</v>
      </c>
      <c r="P443" s="412"/>
      <c r="Q443" s="412">
        <v>42483</v>
      </c>
      <c r="R443" s="412">
        <v>42483</v>
      </c>
      <c r="S443" s="415">
        <v>0</v>
      </c>
      <c r="T443" s="413" t="s">
        <v>170</v>
      </c>
      <c r="U443" s="416" t="s">
        <v>170</v>
      </c>
      <c r="V443" s="410" t="s">
        <v>170</v>
      </c>
    </row>
    <row r="444" spans="1:22" s="28" customFormat="1" x14ac:dyDescent="0.25">
      <c r="A444" s="408">
        <v>41943</v>
      </c>
      <c r="B444" s="409" t="s">
        <v>148</v>
      </c>
      <c r="C444" s="410" t="s">
        <v>67</v>
      </c>
      <c r="D444" s="410" t="s">
        <v>1095</v>
      </c>
      <c r="E444" s="410" t="s">
        <v>24</v>
      </c>
      <c r="F444" s="410" t="s">
        <v>129</v>
      </c>
      <c r="G444" s="410" t="s">
        <v>1673</v>
      </c>
      <c r="H444" s="411" t="s">
        <v>1674</v>
      </c>
      <c r="I444" s="412">
        <v>41219</v>
      </c>
      <c r="J444" s="412">
        <v>41494</v>
      </c>
      <c r="K444" s="411" t="s">
        <v>1523</v>
      </c>
      <c r="L444" s="410" t="s">
        <v>1524</v>
      </c>
      <c r="M444" s="413">
        <v>40000</v>
      </c>
      <c r="N444" s="413">
        <v>40041.207999999999</v>
      </c>
      <c r="O444" s="414">
        <v>41512</v>
      </c>
      <c r="P444" s="412"/>
      <c r="Q444" s="412">
        <v>42559</v>
      </c>
      <c r="R444" s="412">
        <v>42559</v>
      </c>
      <c r="S444" s="415">
        <v>1</v>
      </c>
      <c r="T444" s="413" t="s">
        <v>170</v>
      </c>
      <c r="U444" s="416" t="s">
        <v>170</v>
      </c>
      <c r="V444" s="410" t="s">
        <v>170</v>
      </c>
    </row>
    <row r="445" spans="1:22" s="28" customFormat="1" x14ac:dyDescent="0.25">
      <c r="A445" s="408">
        <v>41943</v>
      </c>
      <c r="B445" s="409" t="s">
        <v>148</v>
      </c>
      <c r="C445" s="410" t="s">
        <v>67</v>
      </c>
      <c r="D445" s="410" t="s">
        <v>1095</v>
      </c>
      <c r="E445" s="410" t="s">
        <v>30</v>
      </c>
      <c r="F445" s="410" t="s">
        <v>129</v>
      </c>
      <c r="G445" s="410" t="s">
        <v>1675</v>
      </c>
      <c r="H445" s="411" t="s">
        <v>1676</v>
      </c>
      <c r="I445" s="412">
        <v>41610</v>
      </c>
      <c r="J445" s="412">
        <v>41771</v>
      </c>
      <c r="K445" s="411" t="s">
        <v>1677</v>
      </c>
      <c r="L445" s="410" t="s">
        <v>1678</v>
      </c>
      <c r="M445" s="413">
        <v>17891</v>
      </c>
      <c r="N445" s="413">
        <v>19162.237000000001</v>
      </c>
      <c r="O445" s="414">
        <v>41782</v>
      </c>
      <c r="P445" s="412"/>
      <c r="Q445" s="412">
        <v>42082</v>
      </c>
      <c r="R445" s="412">
        <v>42123</v>
      </c>
      <c r="S445" s="415">
        <v>0.25813943330299999</v>
      </c>
      <c r="T445" s="413" t="s">
        <v>170</v>
      </c>
      <c r="U445" s="416" t="s">
        <v>170</v>
      </c>
      <c r="V445" s="410" t="s">
        <v>170</v>
      </c>
    </row>
    <row r="446" spans="1:22" s="28" customFormat="1" x14ac:dyDescent="0.25">
      <c r="A446" s="408">
        <v>41943</v>
      </c>
      <c r="B446" s="409" t="s">
        <v>148</v>
      </c>
      <c r="C446" s="410" t="s">
        <v>67</v>
      </c>
      <c r="D446" s="410" t="s">
        <v>78</v>
      </c>
      <c r="E446" s="410"/>
      <c r="F446" s="410" t="s">
        <v>120</v>
      </c>
      <c r="G446" s="418">
        <v>82371</v>
      </c>
      <c r="H446" s="411" t="s">
        <v>1679</v>
      </c>
      <c r="I446" s="412">
        <v>41910</v>
      </c>
      <c r="J446" s="412">
        <v>41912</v>
      </c>
      <c r="K446" s="411" t="s">
        <v>1680</v>
      </c>
      <c r="L446" s="410" t="s">
        <v>1681</v>
      </c>
      <c r="M446" s="413">
        <v>1596.8340000000001</v>
      </c>
      <c r="N446" s="413">
        <v>1596.8340000000001</v>
      </c>
      <c r="O446" s="414">
        <v>41940</v>
      </c>
      <c r="P446" s="412"/>
      <c r="Q446" s="412">
        <v>42240</v>
      </c>
      <c r="R446" s="412">
        <v>42240</v>
      </c>
      <c r="S446" s="415">
        <v>0</v>
      </c>
      <c r="T446" s="413" t="s">
        <v>170</v>
      </c>
      <c r="U446" s="416" t="s">
        <v>170</v>
      </c>
      <c r="V446" s="410" t="s">
        <v>170</v>
      </c>
    </row>
    <row r="447" spans="1:22" s="28" customFormat="1" x14ac:dyDescent="0.25">
      <c r="A447" s="408">
        <v>41943</v>
      </c>
      <c r="B447" s="409" t="s">
        <v>148</v>
      </c>
      <c r="C447" s="410" t="s">
        <v>67</v>
      </c>
      <c r="D447" s="410" t="s">
        <v>78</v>
      </c>
      <c r="E447" s="410" t="s">
        <v>17</v>
      </c>
      <c r="F447" s="410" t="s">
        <v>129</v>
      </c>
      <c r="G447" s="410" t="s">
        <v>1682</v>
      </c>
      <c r="H447" s="411" t="s">
        <v>1683</v>
      </c>
      <c r="I447" s="412">
        <v>41829</v>
      </c>
      <c r="J447" s="412">
        <v>41912</v>
      </c>
      <c r="K447" s="411" t="s">
        <v>1684</v>
      </c>
      <c r="L447" s="410" t="s">
        <v>1685</v>
      </c>
      <c r="M447" s="413">
        <v>1724.8579999999999</v>
      </c>
      <c r="N447" s="413">
        <v>1724.8579999999999</v>
      </c>
      <c r="O447" s="414">
        <v>41941</v>
      </c>
      <c r="P447" s="412"/>
      <c r="Q447" s="412">
        <v>42306</v>
      </c>
      <c r="R447" s="412">
        <v>42306</v>
      </c>
      <c r="S447" s="415">
        <v>0</v>
      </c>
      <c r="T447" s="413" t="s">
        <v>170</v>
      </c>
      <c r="U447" s="416" t="s">
        <v>170</v>
      </c>
      <c r="V447" s="410" t="s">
        <v>170</v>
      </c>
    </row>
    <row r="448" spans="1:22" s="28" customFormat="1" x14ac:dyDescent="0.25">
      <c r="A448" s="408">
        <v>41943</v>
      </c>
      <c r="B448" s="409">
        <v>2012</v>
      </c>
      <c r="C448" s="410" t="s">
        <v>67</v>
      </c>
      <c r="D448" s="410" t="s">
        <v>1095</v>
      </c>
      <c r="E448" s="410" t="s">
        <v>66</v>
      </c>
      <c r="F448" s="410" t="s">
        <v>130</v>
      </c>
      <c r="G448" s="410" t="s">
        <v>1686</v>
      </c>
      <c r="H448" s="411" t="s">
        <v>1687</v>
      </c>
      <c r="I448" s="412">
        <v>41834</v>
      </c>
      <c r="J448" s="412">
        <v>41848</v>
      </c>
      <c r="K448" s="411" t="s">
        <v>1688</v>
      </c>
      <c r="L448" s="410"/>
      <c r="M448" s="413">
        <v>1366.6</v>
      </c>
      <c r="N448" s="413">
        <v>1366.6</v>
      </c>
      <c r="O448" s="414">
        <v>41849</v>
      </c>
      <c r="P448" s="412"/>
      <c r="Q448" s="412">
        <v>41973</v>
      </c>
      <c r="R448" s="412">
        <v>41973</v>
      </c>
      <c r="S448" s="415">
        <v>0.82</v>
      </c>
      <c r="T448" s="413"/>
      <c r="U448" s="417"/>
      <c r="V448" s="410" t="s">
        <v>170</v>
      </c>
    </row>
    <row r="449" spans="1:22" s="28" customFormat="1" ht="30.75" thickBot="1" x14ac:dyDescent="0.3">
      <c r="A449" s="256">
        <v>41943</v>
      </c>
      <c r="B449" s="258">
        <v>2011</v>
      </c>
      <c r="C449" s="259" t="s">
        <v>83</v>
      </c>
      <c r="D449" s="259" t="s">
        <v>132</v>
      </c>
      <c r="E449" s="259" t="s">
        <v>20</v>
      </c>
      <c r="F449" s="259" t="s">
        <v>129</v>
      </c>
      <c r="G449" s="259" t="s">
        <v>1701</v>
      </c>
      <c r="H449" s="259" t="s">
        <v>1702</v>
      </c>
      <c r="I449" s="25">
        <v>40605</v>
      </c>
      <c r="J449" s="25">
        <v>40696</v>
      </c>
      <c r="K449" s="73" t="s">
        <v>1703</v>
      </c>
      <c r="L449" s="73" t="s">
        <v>1704</v>
      </c>
      <c r="M449" s="27">
        <v>12906</v>
      </c>
      <c r="N449" s="27">
        <v>12849</v>
      </c>
      <c r="O449" s="25">
        <v>40710</v>
      </c>
      <c r="P449" s="25">
        <v>42010</v>
      </c>
      <c r="Q449" s="25">
        <v>41244</v>
      </c>
      <c r="R449" s="25">
        <v>41654</v>
      </c>
      <c r="S449" s="26">
        <v>1</v>
      </c>
      <c r="T449" s="27"/>
      <c r="U449" s="156"/>
      <c r="V449" s="257"/>
    </row>
    <row r="450" spans="1:22" s="28" customFormat="1" ht="15.75" thickBot="1" x14ac:dyDescent="0.3">
      <c r="A450" s="256">
        <v>41943</v>
      </c>
      <c r="B450" s="258">
        <v>2011</v>
      </c>
      <c r="C450" s="259" t="s">
        <v>83</v>
      </c>
      <c r="D450" s="259" t="s">
        <v>132</v>
      </c>
      <c r="E450" s="259" t="s">
        <v>16</v>
      </c>
      <c r="F450" s="259" t="s">
        <v>129</v>
      </c>
      <c r="G450" s="259" t="s">
        <v>1705</v>
      </c>
      <c r="H450" s="259" t="s">
        <v>1706</v>
      </c>
      <c r="I450" s="25">
        <v>40662</v>
      </c>
      <c r="J450" s="25">
        <v>40802</v>
      </c>
      <c r="K450" s="73" t="s">
        <v>1707</v>
      </c>
      <c r="L450" s="73" t="s">
        <v>1708</v>
      </c>
      <c r="M450" s="27">
        <v>20345</v>
      </c>
      <c r="N450" s="27">
        <v>19808</v>
      </c>
      <c r="O450" s="25">
        <v>40816</v>
      </c>
      <c r="P450" s="25">
        <v>41708</v>
      </c>
      <c r="Q450" s="25">
        <v>41410</v>
      </c>
      <c r="R450" s="25">
        <v>41663</v>
      </c>
      <c r="S450" s="26">
        <v>1</v>
      </c>
      <c r="T450" s="27"/>
      <c r="U450" s="156"/>
      <c r="V450" s="257"/>
    </row>
    <row r="451" spans="1:22" s="28" customFormat="1" ht="15.75" thickBot="1" x14ac:dyDescent="0.3">
      <c r="A451" s="256">
        <v>41943</v>
      </c>
      <c r="B451" s="258">
        <v>2011</v>
      </c>
      <c r="C451" s="259" t="s">
        <v>81</v>
      </c>
      <c r="D451" s="259" t="s">
        <v>132</v>
      </c>
      <c r="E451" s="259" t="s">
        <v>18</v>
      </c>
      <c r="F451" s="259" t="s">
        <v>129</v>
      </c>
      <c r="G451" s="259" t="s">
        <v>1709</v>
      </c>
      <c r="H451" s="259" t="s">
        <v>1710</v>
      </c>
      <c r="I451" s="25">
        <v>40464</v>
      </c>
      <c r="J451" s="25">
        <v>40700</v>
      </c>
      <c r="K451" s="73" t="s">
        <v>1711</v>
      </c>
      <c r="L451" s="73" t="s">
        <v>1712</v>
      </c>
      <c r="M451" s="27">
        <v>95540</v>
      </c>
      <c r="N451" s="27">
        <v>83521</v>
      </c>
      <c r="O451" s="25">
        <v>40714</v>
      </c>
      <c r="P451" s="25">
        <v>41967</v>
      </c>
      <c r="Q451" s="25">
        <v>41460</v>
      </c>
      <c r="R451" s="25">
        <v>41914</v>
      </c>
      <c r="S451" s="26">
        <v>1</v>
      </c>
      <c r="T451" s="27"/>
      <c r="U451" s="156"/>
      <c r="V451" s="257"/>
    </row>
    <row r="452" spans="1:22" s="28" customFormat="1" ht="15.75" thickBot="1" x14ac:dyDescent="0.3">
      <c r="A452" s="256">
        <v>41943</v>
      </c>
      <c r="B452" s="258">
        <v>2011</v>
      </c>
      <c r="C452" s="259" t="s">
        <v>83</v>
      </c>
      <c r="D452" s="259" t="s">
        <v>132</v>
      </c>
      <c r="E452" s="259" t="s">
        <v>18</v>
      </c>
      <c r="F452" s="259" t="s">
        <v>129</v>
      </c>
      <c r="G452" s="259" t="s">
        <v>1713</v>
      </c>
      <c r="H452" s="259" t="s">
        <v>1714</v>
      </c>
      <c r="I452" s="25">
        <v>40549</v>
      </c>
      <c r="J452" s="25">
        <v>40710</v>
      </c>
      <c r="K452" s="73" t="s">
        <v>1715</v>
      </c>
      <c r="L452" s="73" t="s">
        <v>1716</v>
      </c>
      <c r="M452" s="27">
        <v>28891</v>
      </c>
      <c r="N452" s="27">
        <v>28102</v>
      </c>
      <c r="O452" s="25">
        <v>40724</v>
      </c>
      <c r="P452" s="25">
        <v>41732</v>
      </c>
      <c r="Q452" s="25">
        <v>41340</v>
      </c>
      <c r="R452" s="25">
        <v>41733</v>
      </c>
      <c r="S452" s="26">
        <v>1</v>
      </c>
      <c r="T452" s="27"/>
      <c r="U452" s="156"/>
      <c r="V452" s="257"/>
    </row>
    <row r="453" spans="1:22" s="28" customFormat="1" ht="15.75" thickBot="1" x14ac:dyDescent="0.3">
      <c r="A453" s="256">
        <v>41943</v>
      </c>
      <c r="B453" s="258">
        <v>2011</v>
      </c>
      <c r="C453" s="259" t="s">
        <v>83</v>
      </c>
      <c r="D453" s="259" t="s">
        <v>132</v>
      </c>
      <c r="E453" s="259" t="s">
        <v>16</v>
      </c>
      <c r="F453" s="259" t="s">
        <v>129</v>
      </c>
      <c r="G453" s="259" t="s">
        <v>1717</v>
      </c>
      <c r="H453" s="259" t="s">
        <v>1718</v>
      </c>
      <c r="I453" s="25">
        <v>40508</v>
      </c>
      <c r="J453" s="25">
        <v>40697</v>
      </c>
      <c r="K453" s="73" t="s">
        <v>1719</v>
      </c>
      <c r="L453" s="73" t="s">
        <v>1720</v>
      </c>
      <c r="M453" s="27">
        <v>3380</v>
      </c>
      <c r="N453" s="27">
        <v>2529</v>
      </c>
      <c r="O453" s="25">
        <v>40711</v>
      </c>
      <c r="P453" s="25">
        <v>41613</v>
      </c>
      <c r="Q453" s="25">
        <v>41613</v>
      </c>
      <c r="R453" s="25">
        <v>41613</v>
      </c>
      <c r="S453" s="26">
        <v>1</v>
      </c>
      <c r="T453" s="27"/>
      <c r="U453" s="156"/>
      <c r="V453" s="257"/>
    </row>
    <row r="454" spans="1:22" s="28" customFormat="1" ht="15.75" thickBot="1" x14ac:dyDescent="0.3">
      <c r="A454" s="256">
        <v>41943</v>
      </c>
      <c r="B454" s="258">
        <v>2011</v>
      </c>
      <c r="C454" s="259" t="s">
        <v>83</v>
      </c>
      <c r="D454" s="259" t="s">
        <v>132</v>
      </c>
      <c r="E454" s="259" t="s">
        <v>14</v>
      </c>
      <c r="F454" s="259" t="s">
        <v>129</v>
      </c>
      <c r="G454" s="259" t="s">
        <v>1721</v>
      </c>
      <c r="H454" s="259" t="s">
        <v>1722</v>
      </c>
      <c r="I454" s="25">
        <v>40700</v>
      </c>
      <c r="J454" s="25">
        <v>40808</v>
      </c>
      <c r="K454" s="73" t="s">
        <v>1723</v>
      </c>
      <c r="L454" s="73" t="s">
        <v>1724</v>
      </c>
      <c r="M454" s="27">
        <v>52425</v>
      </c>
      <c r="N454" s="27">
        <v>48972</v>
      </c>
      <c r="O454" s="25">
        <v>40822</v>
      </c>
      <c r="P454" s="25">
        <v>42158</v>
      </c>
      <c r="Q454" s="25">
        <v>41538</v>
      </c>
      <c r="R454" s="25">
        <v>41553</v>
      </c>
      <c r="S454" s="26">
        <v>1</v>
      </c>
      <c r="T454" s="27"/>
      <c r="U454" s="156"/>
      <c r="V454" s="257"/>
    </row>
    <row r="455" spans="1:22" s="28" customFormat="1" ht="15.75" thickBot="1" x14ac:dyDescent="0.3">
      <c r="A455" s="256">
        <v>41943</v>
      </c>
      <c r="B455" s="258">
        <v>2011</v>
      </c>
      <c r="C455" s="259" t="s">
        <v>81</v>
      </c>
      <c r="D455" s="259" t="s">
        <v>132</v>
      </c>
      <c r="E455" s="259" t="s">
        <v>16</v>
      </c>
      <c r="F455" s="259" t="s">
        <v>129</v>
      </c>
      <c r="G455" s="259" t="s">
        <v>1725</v>
      </c>
      <c r="H455" s="259" t="s">
        <v>1726</v>
      </c>
      <c r="I455" s="25"/>
      <c r="J455" s="25">
        <v>40908</v>
      </c>
      <c r="K455" s="73" t="s">
        <v>1018</v>
      </c>
      <c r="L455" s="73"/>
      <c r="M455" s="27">
        <v>3149</v>
      </c>
      <c r="N455" s="27">
        <v>3080</v>
      </c>
      <c r="O455" s="25">
        <v>40922</v>
      </c>
      <c r="P455" s="25"/>
      <c r="Q455" s="25"/>
      <c r="R455" s="25"/>
      <c r="S455" s="26">
        <v>0.99999967527217004</v>
      </c>
      <c r="T455" s="27"/>
      <c r="U455" s="156"/>
      <c r="V455" s="257"/>
    </row>
    <row r="456" spans="1:22" s="28" customFormat="1" ht="15.75" thickBot="1" x14ac:dyDescent="0.3">
      <c r="A456" s="256">
        <v>41943</v>
      </c>
      <c r="B456" s="258">
        <v>2011</v>
      </c>
      <c r="C456" s="259" t="s">
        <v>83</v>
      </c>
      <c r="D456" s="259" t="s">
        <v>132</v>
      </c>
      <c r="E456" s="259" t="s">
        <v>16</v>
      </c>
      <c r="F456" s="259" t="s">
        <v>129</v>
      </c>
      <c r="G456" s="259" t="s">
        <v>1727</v>
      </c>
      <c r="H456" s="259" t="s">
        <v>1728</v>
      </c>
      <c r="I456" s="25">
        <v>40508</v>
      </c>
      <c r="J456" s="25">
        <v>40697</v>
      </c>
      <c r="K456" s="73" t="s">
        <v>1719</v>
      </c>
      <c r="L456" s="73" t="s">
        <v>1720</v>
      </c>
      <c r="M456" s="27">
        <v>12623</v>
      </c>
      <c r="N456" s="27">
        <v>7904</v>
      </c>
      <c r="O456" s="25">
        <v>40711</v>
      </c>
      <c r="P456" s="25">
        <v>41613</v>
      </c>
      <c r="Q456" s="25">
        <v>41613</v>
      </c>
      <c r="R456" s="25">
        <v>41613</v>
      </c>
      <c r="S456" s="26">
        <v>1</v>
      </c>
      <c r="T456" s="27"/>
      <c r="U456" s="156"/>
      <c r="V456" s="257"/>
    </row>
    <row r="457" spans="1:22" s="28" customFormat="1" ht="15.75" thickBot="1" x14ac:dyDescent="0.3">
      <c r="A457" s="256">
        <v>41943</v>
      </c>
      <c r="B457" s="258">
        <v>2011</v>
      </c>
      <c r="C457" s="259" t="s">
        <v>83</v>
      </c>
      <c r="D457" s="259" t="s">
        <v>132</v>
      </c>
      <c r="E457" s="259" t="s">
        <v>16</v>
      </c>
      <c r="F457" s="259" t="s">
        <v>129</v>
      </c>
      <c r="G457" s="259" t="s">
        <v>1729</v>
      </c>
      <c r="H457" s="259" t="s">
        <v>1730</v>
      </c>
      <c r="I457" s="25">
        <v>40504</v>
      </c>
      <c r="J457" s="25">
        <v>40697</v>
      </c>
      <c r="K457" s="73" t="s">
        <v>1707</v>
      </c>
      <c r="L457" s="73" t="s">
        <v>1731</v>
      </c>
      <c r="M457" s="27">
        <v>13295</v>
      </c>
      <c r="N457" s="27">
        <v>11139</v>
      </c>
      <c r="O457" s="25">
        <v>40711</v>
      </c>
      <c r="P457" s="25">
        <v>41628</v>
      </c>
      <c r="Q457" s="25">
        <v>41117</v>
      </c>
      <c r="R457" s="25">
        <v>41628</v>
      </c>
      <c r="S457" s="26">
        <v>1</v>
      </c>
      <c r="T457" s="27"/>
      <c r="U457" s="156"/>
      <c r="V457" s="257"/>
    </row>
    <row r="458" spans="1:22" s="28" customFormat="1" ht="15.75" thickBot="1" x14ac:dyDescent="0.3">
      <c r="A458" s="256">
        <v>41943</v>
      </c>
      <c r="B458" s="258">
        <v>2011</v>
      </c>
      <c r="C458" s="259" t="s">
        <v>83</v>
      </c>
      <c r="D458" s="259" t="s">
        <v>132</v>
      </c>
      <c r="E458" s="259" t="s">
        <v>16</v>
      </c>
      <c r="F458" s="259" t="s">
        <v>129</v>
      </c>
      <c r="G458" s="259" t="s">
        <v>1732</v>
      </c>
      <c r="H458" s="259" t="s">
        <v>1733</v>
      </c>
      <c r="I458" s="25">
        <v>40605</v>
      </c>
      <c r="J458" s="25">
        <v>40695</v>
      </c>
      <c r="K458" s="73" t="s">
        <v>1734</v>
      </c>
      <c r="L458" s="73" t="s">
        <v>1735</v>
      </c>
      <c r="M458" s="27">
        <v>8877</v>
      </c>
      <c r="N458" s="27">
        <v>8449</v>
      </c>
      <c r="O458" s="25">
        <v>40709</v>
      </c>
      <c r="P458" s="25">
        <v>41435</v>
      </c>
      <c r="Q458" s="25">
        <v>41232</v>
      </c>
      <c r="R458" s="25">
        <v>41455</v>
      </c>
      <c r="S458" s="26">
        <v>1</v>
      </c>
      <c r="T458" s="27"/>
      <c r="U458" s="156"/>
      <c r="V458" s="257"/>
    </row>
    <row r="459" spans="1:22" s="28" customFormat="1" ht="15.75" thickBot="1" x14ac:dyDescent="0.3">
      <c r="A459" s="256">
        <v>41943</v>
      </c>
      <c r="B459" s="258">
        <v>2011</v>
      </c>
      <c r="C459" s="259" t="s">
        <v>83</v>
      </c>
      <c r="D459" s="259" t="s">
        <v>132</v>
      </c>
      <c r="E459" s="259" t="s">
        <v>16</v>
      </c>
      <c r="F459" s="259" t="s">
        <v>129</v>
      </c>
      <c r="G459" s="259" t="s">
        <v>1736</v>
      </c>
      <c r="H459" s="259" t="s">
        <v>1737</v>
      </c>
      <c r="I459" s="25">
        <v>40508</v>
      </c>
      <c r="J459" s="25">
        <v>40697</v>
      </c>
      <c r="K459" s="73" t="s">
        <v>1719</v>
      </c>
      <c r="L459" s="73" t="s">
        <v>1720</v>
      </c>
      <c r="M459" s="27">
        <v>3702</v>
      </c>
      <c r="N459" s="27">
        <v>3369</v>
      </c>
      <c r="O459" s="25">
        <v>40711</v>
      </c>
      <c r="P459" s="25">
        <v>41613</v>
      </c>
      <c r="Q459" s="25">
        <v>41613</v>
      </c>
      <c r="R459" s="25">
        <v>41613</v>
      </c>
      <c r="S459" s="26">
        <v>1</v>
      </c>
      <c r="T459" s="27"/>
      <c r="U459" s="156"/>
      <c r="V459" s="257"/>
    </row>
    <row r="460" spans="1:22" s="28" customFormat="1" ht="30.75" thickBot="1" x14ac:dyDescent="0.3">
      <c r="A460" s="256">
        <v>41943</v>
      </c>
      <c r="B460" s="258">
        <v>2011</v>
      </c>
      <c r="C460" s="259" t="s">
        <v>81</v>
      </c>
      <c r="D460" s="259" t="s">
        <v>132</v>
      </c>
      <c r="E460" s="259" t="s">
        <v>18</v>
      </c>
      <c r="F460" s="259" t="s">
        <v>129</v>
      </c>
      <c r="G460" s="259" t="s">
        <v>1738</v>
      </c>
      <c r="H460" s="259" t="s">
        <v>1739</v>
      </c>
      <c r="I460" s="25">
        <v>40578</v>
      </c>
      <c r="J460" s="25">
        <v>40718</v>
      </c>
      <c r="K460" s="73" t="s">
        <v>1740</v>
      </c>
      <c r="L460" s="73" t="s">
        <v>1741</v>
      </c>
      <c r="M460" s="27">
        <v>7856</v>
      </c>
      <c r="N460" s="27">
        <v>9024</v>
      </c>
      <c r="O460" s="25">
        <v>40732</v>
      </c>
      <c r="P460" s="25">
        <v>41428</v>
      </c>
      <c r="Q460" s="25">
        <v>41136</v>
      </c>
      <c r="R460" s="25">
        <v>41394</v>
      </c>
      <c r="S460" s="26">
        <v>1</v>
      </c>
      <c r="T460" s="27"/>
      <c r="U460" s="156"/>
      <c r="V460" s="257"/>
    </row>
    <row r="461" spans="1:22" s="28" customFormat="1" ht="15.75" thickBot="1" x14ac:dyDescent="0.3">
      <c r="A461" s="256">
        <v>41943</v>
      </c>
      <c r="B461" s="258">
        <v>2011</v>
      </c>
      <c r="C461" s="259" t="s">
        <v>81</v>
      </c>
      <c r="D461" s="259" t="s">
        <v>132</v>
      </c>
      <c r="E461" s="259" t="s">
        <v>34</v>
      </c>
      <c r="F461" s="259" t="s">
        <v>129</v>
      </c>
      <c r="G461" s="259" t="s">
        <v>1742</v>
      </c>
      <c r="H461" s="259" t="s">
        <v>1743</v>
      </c>
      <c r="I461" s="25">
        <v>40618</v>
      </c>
      <c r="J461" s="25">
        <v>40764</v>
      </c>
      <c r="K461" s="73" t="s">
        <v>1744</v>
      </c>
      <c r="L461" s="73" t="s">
        <v>1745</v>
      </c>
      <c r="M461" s="27">
        <v>24394</v>
      </c>
      <c r="N461" s="27">
        <v>26540</v>
      </c>
      <c r="O461" s="25">
        <v>40778</v>
      </c>
      <c r="P461" s="25">
        <v>41722</v>
      </c>
      <c r="Q461" s="25">
        <v>41508</v>
      </c>
      <c r="R461" s="25">
        <v>41908</v>
      </c>
      <c r="S461" s="26">
        <v>1</v>
      </c>
      <c r="T461" s="27"/>
      <c r="U461" s="156"/>
      <c r="V461" s="257"/>
    </row>
    <row r="462" spans="1:22" s="28" customFormat="1" ht="30.75" thickBot="1" x14ac:dyDescent="0.3">
      <c r="A462" s="256">
        <v>41943</v>
      </c>
      <c r="B462" s="258">
        <v>2011</v>
      </c>
      <c r="C462" s="259" t="s">
        <v>83</v>
      </c>
      <c r="D462" s="259" t="s">
        <v>132</v>
      </c>
      <c r="E462" s="259" t="s">
        <v>20</v>
      </c>
      <c r="F462" s="259" t="s">
        <v>129</v>
      </c>
      <c r="G462" s="259" t="s">
        <v>1746</v>
      </c>
      <c r="H462" s="259" t="s">
        <v>1747</v>
      </c>
      <c r="I462" s="25">
        <v>40597</v>
      </c>
      <c r="J462" s="25">
        <v>40723</v>
      </c>
      <c r="K462" s="73" t="s">
        <v>1748</v>
      </c>
      <c r="L462" s="73" t="s">
        <v>1749</v>
      </c>
      <c r="M462" s="27">
        <v>79767</v>
      </c>
      <c r="N462" s="27">
        <v>80479</v>
      </c>
      <c r="O462" s="25">
        <v>40737</v>
      </c>
      <c r="P462" s="25">
        <v>41988</v>
      </c>
      <c r="Q462" s="25">
        <v>41698</v>
      </c>
      <c r="R462" s="25">
        <v>41988</v>
      </c>
      <c r="S462" s="26">
        <v>0.92</v>
      </c>
      <c r="T462" s="27"/>
      <c r="U462" s="156"/>
      <c r="V462" s="257"/>
    </row>
    <row r="463" spans="1:22" s="28" customFormat="1" ht="30.75" thickBot="1" x14ac:dyDescent="0.3">
      <c r="A463" s="256">
        <v>41943</v>
      </c>
      <c r="B463" s="258">
        <v>2011</v>
      </c>
      <c r="C463" s="259" t="s">
        <v>83</v>
      </c>
      <c r="D463" s="259" t="s">
        <v>132</v>
      </c>
      <c r="E463" s="259" t="s">
        <v>14</v>
      </c>
      <c r="F463" s="259" t="s">
        <v>129</v>
      </c>
      <c r="G463" s="259" t="s">
        <v>1750</v>
      </c>
      <c r="H463" s="259" t="s">
        <v>1751</v>
      </c>
      <c r="I463" s="25">
        <v>40480</v>
      </c>
      <c r="J463" s="25">
        <v>40480</v>
      </c>
      <c r="K463" s="73" t="s">
        <v>1752</v>
      </c>
      <c r="L463" s="73" t="s">
        <v>1753</v>
      </c>
      <c r="M463" s="27">
        <v>29295</v>
      </c>
      <c r="N463" s="27">
        <v>25269</v>
      </c>
      <c r="O463" s="25">
        <v>40494</v>
      </c>
      <c r="P463" s="25">
        <v>42052</v>
      </c>
      <c r="Q463" s="25">
        <v>41194</v>
      </c>
      <c r="R463" s="25">
        <v>42237</v>
      </c>
      <c r="S463" s="26">
        <v>0.51</v>
      </c>
      <c r="T463" s="27"/>
      <c r="U463" s="156"/>
      <c r="V463" s="257"/>
    </row>
    <row r="464" spans="1:22" s="28" customFormat="1" ht="15.75" thickBot="1" x14ac:dyDescent="0.3">
      <c r="A464" s="256">
        <v>41943</v>
      </c>
      <c r="B464" s="258">
        <v>2011</v>
      </c>
      <c r="C464" s="259" t="s">
        <v>83</v>
      </c>
      <c r="D464" s="259" t="s">
        <v>132</v>
      </c>
      <c r="E464" s="259" t="s">
        <v>14</v>
      </c>
      <c r="F464" s="259" t="s">
        <v>129</v>
      </c>
      <c r="G464" s="259" t="s">
        <v>1754</v>
      </c>
      <c r="H464" s="259" t="s">
        <v>1755</v>
      </c>
      <c r="I464" s="25">
        <v>41080</v>
      </c>
      <c r="J464" s="25">
        <v>41181</v>
      </c>
      <c r="K464" s="73" t="s">
        <v>1756</v>
      </c>
      <c r="L464" s="73" t="s">
        <v>1757</v>
      </c>
      <c r="M464" s="27">
        <v>98236</v>
      </c>
      <c r="N464" s="27">
        <v>82663</v>
      </c>
      <c r="O464" s="25">
        <v>41195</v>
      </c>
      <c r="P464" s="383">
        <v>42710</v>
      </c>
      <c r="Q464" s="25">
        <v>42382</v>
      </c>
      <c r="R464" s="25">
        <v>42382</v>
      </c>
      <c r="S464" s="26">
        <v>0.28999999999999998</v>
      </c>
      <c r="T464" s="27"/>
      <c r="U464" s="156"/>
      <c r="V464" s="257"/>
    </row>
    <row r="465" spans="1:22" s="28" customFormat="1" ht="15.75" thickBot="1" x14ac:dyDescent="0.3">
      <c r="A465" s="256">
        <v>41943</v>
      </c>
      <c r="B465" s="258">
        <v>2011</v>
      </c>
      <c r="C465" s="259" t="s">
        <v>83</v>
      </c>
      <c r="D465" s="259" t="s">
        <v>132</v>
      </c>
      <c r="E465" s="259" t="s">
        <v>14</v>
      </c>
      <c r="F465" s="259" t="s">
        <v>129</v>
      </c>
      <c r="G465" s="259" t="s">
        <v>1758</v>
      </c>
      <c r="H465" s="259" t="s">
        <v>1759</v>
      </c>
      <c r="I465" s="25">
        <v>40674</v>
      </c>
      <c r="J465" s="25">
        <v>40798</v>
      </c>
      <c r="K465" s="73" t="s">
        <v>1760</v>
      </c>
      <c r="L465" s="73" t="s">
        <v>1761</v>
      </c>
      <c r="M465" s="27">
        <v>51999</v>
      </c>
      <c r="N465" s="27">
        <v>45733</v>
      </c>
      <c r="O465" s="25">
        <v>40812</v>
      </c>
      <c r="P465" s="25">
        <v>41813</v>
      </c>
      <c r="Q465" s="25">
        <v>41647</v>
      </c>
      <c r="R465" s="25">
        <v>41813</v>
      </c>
      <c r="S465" s="26">
        <v>1</v>
      </c>
      <c r="T465" s="27">
        <v>-11300</v>
      </c>
      <c r="U465" s="156" t="s">
        <v>1762</v>
      </c>
      <c r="V465" s="257"/>
    </row>
    <row r="466" spans="1:22" s="28" customFormat="1" ht="15.75" thickBot="1" x14ac:dyDescent="0.3">
      <c r="A466" s="256">
        <v>41943</v>
      </c>
      <c r="B466" s="258">
        <v>2011</v>
      </c>
      <c r="C466" s="259" t="s">
        <v>83</v>
      </c>
      <c r="D466" s="259" t="s">
        <v>132</v>
      </c>
      <c r="E466" s="259" t="s">
        <v>14</v>
      </c>
      <c r="F466" s="259" t="s">
        <v>129</v>
      </c>
      <c r="G466" s="259" t="s">
        <v>1763</v>
      </c>
      <c r="H466" s="259" t="s">
        <v>1764</v>
      </c>
      <c r="I466" s="25">
        <v>40717</v>
      </c>
      <c r="J466" s="25">
        <v>40815</v>
      </c>
      <c r="K466" s="73" t="s">
        <v>1760</v>
      </c>
      <c r="L466" s="73" t="s">
        <v>1765</v>
      </c>
      <c r="M466" s="27">
        <v>36173</v>
      </c>
      <c r="N466" s="27">
        <v>33960</v>
      </c>
      <c r="O466" s="25">
        <v>40829</v>
      </c>
      <c r="P466" s="25">
        <v>41795</v>
      </c>
      <c r="Q466" s="25">
        <v>41560</v>
      </c>
      <c r="R466" s="25">
        <v>41929</v>
      </c>
      <c r="S466" s="26">
        <v>1</v>
      </c>
      <c r="T466" s="27"/>
      <c r="U466" s="156"/>
      <c r="V466" s="257"/>
    </row>
    <row r="467" spans="1:22" s="28" customFormat="1" ht="15.75" thickBot="1" x14ac:dyDescent="0.3">
      <c r="A467" s="256">
        <v>41943</v>
      </c>
      <c r="B467" s="258">
        <v>2011</v>
      </c>
      <c r="C467" s="259" t="s">
        <v>83</v>
      </c>
      <c r="D467" s="259" t="s">
        <v>132</v>
      </c>
      <c r="E467" s="259" t="s">
        <v>14</v>
      </c>
      <c r="F467" s="259" t="s">
        <v>129</v>
      </c>
      <c r="G467" s="259" t="s">
        <v>1766</v>
      </c>
      <c r="H467" s="259" t="s">
        <v>1767</v>
      </c>
      <c r="I467" s="25">
        <v>40633</v>
      </c>
      <c r="J467" s="25">
        <v>40716</v>
      </c>
      <c r="K467" s="73" t="s">
        <v>1768</v>
      </c>
      <c r="L467" s="73" t="s">
        <v>1769</v>
      </c>
      <c r="M467" s="27">
        <v>47061</v>
      </c>
      <c r="N467" s="27">
        <v>33362</v>
      </c>
      <c r="O467" s="25">
        <v>40730</v>
      </c>
      <c r="P467" s="25">
        <v>41576</v>
      </c>
      <c r="Q467" s="25">
        <v>41346</v>
      </c>
      <c r="R467" s="25">
        <v>41576</v>
      </c>
      <c r="S467" s="26">
        <v>1</v>
      </c>
      <c r="T467" s="27"/>
      <c r="U467" s="156"/>
      <c r="V467" s="257"/>
    </row>
    <row r="468" spans="1:22" s="28" customFormat="1" ht="15.75" thickBot="1" x14ac:dyDescent="0.3">
      <c r="A468" s="256">
        <v>41943</v>
      </c>
      <c r="B468" s="258">
        <v>2011</v>
      </c>
      <c r="C468" s="259" t="s">
        <v>83</v>
      </c>
      <c r="D468" s="259" t="s">
        <v>132</v>
      </c>
      <c r="E468" s="259" t="s">
        <v>14</v>
      </c>
      <c r="F468" s="259" t="s">
        <v>129</v>
      </c>
      <c r="G468" s="259" t="s">
        <v>1770</v>
      </c>
      <c r="H468" s="259" t="s">
        <v>1771</v>
      </c>
      <c r="I468" s="25">
        <v>40717</v>
      </c>
      <c r="J468" s="25">
        <v>40815</v>
      </c>
      <c r="K468" s="73" t="s">
        <v>1760</v>
      </c>
      <c r="L468" s="73" t="s">
        <v>1765</v>
      </c>
      <c r="M468" s="27">
        <v>41889</v>
      </c>
      <c r="N468" s="27">
        <v>39164</v>
      </c>
      <c r="O468" s="25">
        <v>40829</v>
      </c>
      <c r="P468" s="25">
        <v>41795</v>
      </c>
      <c r="Q468" s="25">
        <v>41560</v>
      </c>
      <c r="R468" s="25">
        <v>41929</v>
      </c>
      <c r="S468" s="26">
        <v>1</v>
      </c>
      <c r="T468" s="27"/>
      <c r="U468" s="156"/>
      <c r="V468" s="257"/>
    </row>
    <row r="469" spans="1:22" s="28" customFormat="1" ht="15.75" thickBot="1" x14ac:dyDescent="0.3">
      <c r="A469" s="256">
        <v>41943</v>
      </c>
      <c r="B469" s="258">
        <v>2011</v>
      </c>
      <c r="C469" s="259" t="s">
        <v>83</v>
      </c>
      <c r="D469" s="259" t="s">
        <v>132</v>
      </c>
      <c r="E469" s="259" t="s">
        <v>14</v>
      </c>
      <c r="F469" s="259" t="s">
        <v>129</v>
      </c>
      <c r="G469" s="259" t="s">
        <v>1772</v>
      </c>
      <c r="H469" s="259" t="s">
        <v>1773</v>
      </c>
      <c r="I469" s="25">
        <v>40653</v>
      </c>
      <c r="J469" s="25">
        <v>40750</v>
      </c>
      <c r="K469" s="73" t="s">
        <v>1774</v>
      </c>
      <c r="L469" s="73" t="s">
        <v>1775</v>
      </c>
      <c r="M469" s="27">
        <v>9779</v>
      </c>
      <c r="N469" s="27">
        <v>9567</v>
      </c>
      <c r="O469" s="25">
        <v>40764</v>
      </c>
      <c r="P469" s="25">
        <v>41446</v>
      </c>
      <c r="Q469" s="25">
        <v>41125</v>
      </c>
      <c r="R469" s="25">
        <v>41655</v>
      </c>
      <c r="S469" s="26">
        <v>1</v>
      </c>
      <c r="T469" s="27"/>
      <c r="U469" s="156"/>
      <c r="V469" s="257"/>
    </row>
    <row r="470" spans="1:22" s="28" customFormat="1" ht="30.75" thickBot="1" x14ac:dyDescent="0.3">
      <c r="A470" s="256">
        <v>41943</v>
      </c>
      <c r="B470" s="258">
        <v>2011</v>
      </c>
      <c r="C470" s="259" t="s">
        <v>83</v>
      </c>
      <c r="D470" s="259" t="s">
        <v>132</v>
      </c>
      <c r="E470" s="259" t="s">
        <v>20</v>
      </c>
      <c r="F470" s="259" t="s">
        <v>129</v>
      </c>
      <c r="G470" s="259" t="s">
        <v>1776</v>
      </c>
      <c r="H470" s="259" t="s">
        <v>1777</v>
      </c>
      <c r="I470" s="25">
        <v>40597</v>
      </c>
      <c r="J470" s="25">
        <v>40723</v>
      </c>
      <c r="K470" s="73" t="s">
        <v>1748</v>
      </c>
      <c r="L470" s="73" t="s">
        <v>1749</v>
      </c>
      <c r="M470" s="27">
        <v>32625</v>
      </c>
      <c r="N470" s="27">
        <v>30659</v>
      </c>
      <c r="O470" s="25">
        <v>40737</v>
      </c>
      <c r="P470" s="25">
        <v>41988</v>
      </c>
      <c r="Q470" s="25">
        <v>41698</v>
      </c>
      <c r="R470" s="25">
        <v>41988</v>
      </c>
      <c r="S470" s="26">
        <v>0.93</v>
      </c>
      <c r="T470" s="27"/>
      <c r="U470" s="156"/>
      <c r="V470" s="257"/>
    </row>
    <row r="471" spans="1:22" s="28" customFormat="1" ht="15.75" thickBot="1" x14ac:dyDescent="0.3">
      <c r="A471" s="256">
        <v>41943</v>
      </c>
      <c r="B471" s="258">
        <v>2011</v>
      </c>
      <c r="C471" s="259" t="s">
        <v>83</v>
      </c>
      <c r="D471" s="259" t="s">
        <v>132</v>
      </c>
      <c r="E471" s="259" t="s">
        <v>20</v>
      </c>
      <c r="F471" s="259" t="s">
        <v>129</v>
      </c>
      <c r="G471" s="259" t="s">
        <v>1778</v>
      </c>
      <c r="H471" s="259" t="s">
        <v>1779</v>
      </c>
      <c r="I471" s="25">
        <v>40681</v>
      </c>
      <c r="J471" s="25">
        <v>40721</v>
      </c>
      <c r="K471" s="73" t="s">
        <v>1780</v>
      </c>
      <c r="L471" s="73" t="s">
        <v>1781</v>
      </c>
      <c r="M471" s="27">
        <v>6613</v>
      </c>
      <c r="N471" s="27">
        <v>6013</v>
      </c>
      <c r="O471" s="25">
        <v>40735</v>
      </c>
      <c r="P471" s="25">
        <v>41407</v>
      </c>
      <c r="Q471" s="25">
        <v>41141</v>
      </c>
      <c r="R471" s="25">
        <v>41486</v>
      </c>
      <c r="S471" s="26">
        <v>1</v>
      </c>
      <c r="T471" s="27"/>
      <c r="U471" s="156"/>
      <c r="V471" s="257"/>
    </row>
    <row r="472" spans="1:22" s="28" customFormat="1" ht="30.75" thickBot="1" x14ac:dyDescent="0.3">
      <c r="A472" s="256">
        <v>41943</v>
      </c>
      <c r="B472" s="258">
        <v>2011</v>
      </c>
      <c r="C472" s="259" t="s">
        <v>83</v>
      </c>
      <c r="D472" s="259" t="s">
        <v>132</v>
      </c>
      <c r="E472" s="259" t="s">
        <v>20</v>
      </c>
      <c r="F472" s="259" t="s">
        <v>129</v>
      </c>
      <c r="G472" s="259" t="s">
        <v>1782</v>
      </c>
      <c r="H472" s="259" t="s">
        <v>1783</v>
      </c>
      <c r="I472" s="25">
        <v>40598</v>
      </c>
      <c r="J472" s="25">
        <v>40723</v>
      </c>
      <c r="K472" s="73" t="s">
        <v>1784</v>
      </c>
      <c r="L472" s="73" t="s">
        <v>1785</v>
      </c>
      <c r="M472" s="27">
        <v>43950</v>
      </c>
      <c r="N472" s="27">
        <v>40294</v>
      </c>
      <c r="O472" s="25">
        <v>40737</v>
      </c>
      <c r="P472" s="25">
        <v>42065</v>
      </c>
      <c r="Q472" s="25">
        <v>41468</v>
      </c>
      <c r="R472" s="25">
        <v>42105</v>
      </c>
      <c r="S472" s="26">
        <v>0.99</v>
      </c>
      <c r="T472" s="27"/>
      <c r="U472" s="156"/>
      <c r="V472" s="257"/>
    </row>
    <row r="473" spans="1:22" s="28" customFormat="1" ht="15.75" thickBot="1" x14ac:dyDescent="0.3">
      <c r="A473" s="256">
        <v>41943</v>
      </c>
      <c r="B473" s="258">
        <v>2011</v>
      </c>
      <c r="C473" s="259" t="s">
        <v>83</v>
      </c>
      <c r="D473" s="259" t="s">
        <v>132</v>
      </c>
      <c r="E473" s="259" t="s">
        <v>20</v>
      </c>
      <c r="F473" s="259" t="s">
        <v>129</v>
      </c>
      <c r="G473" s="259" t="s">
        <v>1786</v>
      </c>
      <c r="H473" s="259" t="s">
        <v>1787</v>
      </c>
      <c r="I473" s="25">
        <v>40673</v>
      </c>
      <c r="J473" s="25">
        <v>40786</v>
      </c>
      <c r="K473" s="73" t="s">
        <v>1760</v>
      </c>
      <c r="L473" s="73" t="s">
        <v>1788</v>
      </c>
      <c r="M473" s="27">
        <v>40236</v>
      </c>
      <c r="N473" s="27">
        <v>38214</v>
      </c>
      <c r="O473" s="25">
        <v>40800</v>
      </c>
      <c r="P473" s="25">
        <v>42050</v>
      </c>
      <c r="Q473" s="25">
        <v>41555</v>
      </c>
      <c r="R473" s="25">
        <v>41814</v>
      </c>
      <c r="S473" s="26">
        <v>1</v>
      </c>
      <c r="T473" s="27"/>
      <c r="U473" s="156"/>
      <c r="V473" s="257"/>
    </row>
    <row r="474" spans="1:22" s="28" customFormat="1" ht="15.75" thickBot="1" x14ac:dyDescent="0.3">
      <c r="A474" s="256">
        <v>41943</v>
      </c>
      <c r="B474" s="258">
        <v>2011</v>
      </c>
      <c r="C474" s="259" t="s">
        <v>83</v>
      </c>
      <c r="D474" s="259" t="s">
        <v>132</v>
      </c>
      <c r="E474" s="259" t="s">
        <v>20</v>
      </c>
      <c r="F474" s="259" t="s">
        <v>129</v>
      </c>
      <c r="G474" s="259" t="s">
        <v>1789</v>
      </c>
      <c r="H474" s="259" t="s">
        <v>1787</v>
      </c>
      <c r="I474" s="25">
        <v>40673</v>
      </c>
      <c r="J474" s="25">
        <v>40786</v>
      </c>
      <c r="K474" s="73" t="s">
        <v>1760</v>
      </c>
      <c r="L474" s="73" t="s">
        <v>1788</v>
      </c>
      <c r="M474" s="27">
        <v>39788</v>
      </c>
      <c r="N474" s="27">
        <v>37917</v>
      </c>
      <c r="O474" s="25">
        <v>40800</v>
      </c>
      <c r="P474" s="25">
        <v>42050</v>
      </c>
      <c r="Q474" s="25">
        <v>41555</v>
      </c>
      <c r="R474" s="25">
        <v>41814</v>
      </c>
      <c r="S474" s="26">
        <v>1</v>
      </c>
      <c r="T474" s="27"/>
      <c r="U474" s="156"/>
      <c r="V474" s="257"/>
    </row>
    <row r="475" spans="1:22" s="28" customFormat="1" ht="15.75" thickBot="1" x14ac:dyDescent="0.3">
      <c r="A475" s="256">
        <v>41943</v>
      </c>
      <c r="B475" s="258">
        <v>2011</v>
      </c>
      <c r="C475" s="259" t="s">
        <v>83</v>
      </c>
      <c r="D475" s="259" t="s">
        <v>132</v>
      </c>
      <c r="E475" s="259" t="s">
        <v>20</v>
      </c>
      <c r="F475" s="259" t="s">
        <v>129</v>
      </c>
      <c r="G475" s="259" t="s">
        <v>1790</v>
      </c>
      <c r="H475" s="259" t="s">
        <v>1791</v>
      </c>
      <c r="I475" s="25">
        <v>40533</v>
      </c>
      <c r="J475" s="25">
        <v>40696</v>
      </c>
      <c r="K475" s="73" t="s">
        <v>1792</v>
      </c>
      <c r="L475" s="73" t="s">
        <v>1793</v>
      </c>
      <c r="M475" s="27">
        <v>1499</v>
      </c>
      <c r="N475" s="27">
        <v>1379</v>
      </c>
      <c r="O475" s="25">
        <v>40710</v>
      </c>
      <c r="P475" s="25">
        <v>41238</v>
      </c>
      <c r="Q475" s="25">
        <v>41238</v>
      </c>
      <c r="R475" s="25">
        <v>41238</v>
      </c>
      <c r="S475" s="26">
        <v>1</v>
      </c>
      <c r="T475" s="27"/>
      <c r="U475" s="156"/>
      <c r="V475" s="257"/>
    </row>
    <row r="476" spans="1:22" s="28" customFormat="1" ht="15.75" thickBot="1" x14ac:dyDescent="0.3">
      <c r="A476" s="256">
        <v>41943</v>
      </c>
      <c r="B476" s="258">
        <v>2011</v>
      </c>
      <c r="C476" s="259" t="s">
        <v>83</v>
      </c>
      <c r="D476" s="259" t="s">
        <v>132</v>
      </c>
      <c r="E476" s="259" t="s">
        <v>20</v>
      </c>
      <c r="F476" s="259" t="s">
        <v>129</v>
      </c>
      <c r="G476" s="259" t="s">
        <v>1794</v>
      </c>
      <c r="H476" s="259" t="s">
        <v>1795</v>
      </c>
      <c r="I476" s="25">
        <v>40739</v>
      </c>
      <c r="J476" s="25">
        <v>40812</v>
      </c>
      <c r="K476" s="73" t="s">
        <v>1796</v>
      </c>
      <c r="L476" s="73" t="s">
        <v>1797</v>
      </c>
      <c r="M476" s="27">
        <v>55206</v>
      </c>
      <c r="N476" s="27">
        <v>55212</v>
      </c>
      <c r="O476" s="25">
        <v>40826</v>
      </c>
      <c r="P476" s="25">
        <v>41898</v>
      </c>
      <c r="Q476" s="25">
        <v>41569</v>
      </c>
      <c r="R476" s="25">
        <v>41851</v>
      </c>
      <c r="S476" s="26">
        <v>1</v>
      </c>
      <c r="T476" s="27"/>
      <c r="U476" s="156"/>
      <c r="V476" s="257"/>
    </row>
    <row r="477" spans="1:22" s="28" customFormat="1" ht="15.75" thickBot="1" x14ac:dyDescent="0.3">
      <c r="A477" s="256">
        <v>41943</v>
      </c>
      <c r="B477" s="258">
        <v>2011</v>
      </c>
      <c r="C477" s="259" t="s">
        <v>83</v>
      </c>
      <c r="D477" s="259" t="s">
        <v>132</v>
      </c>
      <c r="E477" s="259" t="s">
        <v>20</v>
      </c>
      <c r="F477" s="259" t="s">
        <v>129</v>
      </c>
      <c r="G477" s="259" t="s">
        <v>1798</v>
      </c>
      <c r="H477" s="259" t="s">
        <v>1799</v>
      </c>
      <c r="I477" s="25">
        <v>40739</v>
      </c>
      <c r="J477" s="25">
        <v>40812</v>
      </c>
      <c r="K477" s="73" t="s">
        <v>1796</v>
      </c>
      <c r="L477" s="73" t="s">
        <v>1797</v>
      </c>
      <c r="M477" s="27">
        <v>54795</v>
      </c>
      <c r="N477" s="27">
        <v>46483</v>
      </c>
      <c r="O477" s="25">
        <v>40826</v>
      </c>
      <c r="P477" s="25">
        <v>41898</v>
      </c>
      <c r="Q477" s="25">
        <v>41569</v>
      </c>
      <c r="R477" s="25">
        <v>41851</v>
      </c>
      <c r="S477" s="26">
        <v>1</v>
      </c>
      <c r="T477" s="27"/>
      <c r="U477" s="156"/>
      <c r="V477" s="257"/>
    </row>
    <row r="478" spans="1:22" s="28" customFormat="1" ht="15.75" thickBot="1" x14ac:dyDescent="0.3">
      <c r="A478" s="256">
        <v>41943</v>
      </c>
      <c r="B478" s="258">
        <v>2011</v>
      </c>
      <c r="C478" s="259" t="s">
        <v>83</v>
      </c>
      <c r="D478" s="259" t="s">
        <v>132</v>
      </c>
      <c r="E478" s="259" t="s">
        <v>20</v>
      </c>
      <c r="F478" s="259" t="s">
        <v>129</v>
      </c>
      <c r="G478" s="259" t="s">
        <v>1800</v>
      </c>
      <c r="H478" s="259" t="s">
        <v>1801</v>
      </c>
      <c r="I478" s="25">
        <v>40520</v>
      </c>
      <c r="J478" s="25">
        <v>40696</v>
      </c>
      <c r="K478" s="73" t="s">
        <v>1802</v>
      </c>
      <c r="L478" s="73" t="s">
        <v>1803</v>
      </c>
      <c r="M478" s="27">
        <v>24316</v>
      </c>
      <c r="N478" s="27">
        <v>17444</v>
      </c>
      <c r="O478" s="25">
        <v>40710</v>
      </c>
      <c r="P478" s="25">
        <v>41705</v>
      </c>
      <c r="Q478" s="25">
        <v>41311</v>
      </c>
      <c r="R478" s="25">
        <v>41572</v>
      </c>
      <c r="S478" s="26">
        <v>1</v>
      </c>
      <c r="T478" s="27"/>
      <c r="U478" s="156"/>
      <c r="V478" s="257"/>
    </row>
    <row r="479" spans="1:22" s="28" customFormat="1" ht="30.75" thickBot="1" x14ac:dyDescent="0.3">
      <c r="A479" s="256">
        <v>41943</v>
      </c>
      <c r="B479" s="258">
        <v>2011</v>
      </c>
      <c r="C479" s="259" t="s">
        <v>83</v>
      </c>
      <c r="D479" s="259" t="s">
        <v>132</v>
      </c>
      <c r="E479" s="259" t="s">
        <v>20</v>
      </c>
      <c r="F479" s="259" t="s">
        <v>129</v>
      </c>
      <c r="G479" s="259" t="s">
        <v>1804</v>
      </c>
      <c r="H479" s="259" t="s">
        <v>1805</v>
      </c>
      <c r="I479" s="25">
        <v>40662</v>
      </c>
      <c r="J479" s="25">
        <v>40785</v>
      </c>
      <c r="K479" s="73" t="s">
        <v>1806</v>
      </c>
      <c r="L479" s="73" t="s">
        <v>1807</v>
      </c>
      <c r="M479" s="27">
        <v>54720</v>
      </c>
      <c r="N479" s="27">
        <v>55079</v>
      </c>
      <c r="O479" s="25">
        <v>40799</v>
      </c>
      <c r="P479" s="383">
        <v>42036</v>
      </c>
      <c r="Q479" s="25">
        <v>41524</v>
      </c>
      <c r="R479" s="25">
        <v>41720</v>
      </c>
      <c r="S479" s="26">
        <v>1</v>
      </c>
      <c r="T479" s="27"/>
      <c r="U479" s="156"/>
      <c r="V479" s="257"/>
    </row>
    <row r="480" spans="1:22" s="28" customFormat="1" ht="15.75" thickBot="1" x14ac:dyDescent="0.3">
      <c r="A480" s="256">
        <v>41943</v>
      </c>
      <c r="B480" s="258">
        <v>2011</v>
      </c>
      <c r="C480" s="259" t="s">
        <v>83</v>
      </c>
      <c r="D480" s="259" t="s">
        <v>132</v>
      </c>
      <c r="E480" s="259" t="s">
        <v>14</v>
      </c>
      <c r="F480" s="259" t="s">
        <v>129</v>
      </c>
      <c r="G480" s="259" t="s">
        <v>1808</v>
      </c>
      <c r="H480" s="259" t="s">
        <v>1809</v>
      </c>
      <c r="I480" s="25">
        <v>40632</v>
      </c>
      <c r="J480" s="25">
        <v>40701</v>
      </c>
      <c r="K480" s="73" t="s">
        <v>1810</v>
      </c>
      <c r="L480" s="73" t="s">
        <v>1811</v>
      </c>
      <c r="M480" s="27">
        <v>3760</v>
      </c>
      <c r="N480" s="27">
        <v>3164</v>
      </c>
      <c r="O480" s="25">
        <v>40715</v>
      </c>
      <c r="P480" s="25">
        <v>41939</v>
      </c>
      <c r="Q480" s="25">
        <v>41096</v>
      </c>
      <c r="R480" s="25">
        <v>41908</v>
      </c>
      <c r="S480" s="26">
        <v>1</v>
      </c>
      <c r="T480" s="27"/>
      <c r="U480" s="156"/>
      <c r="V480" s="257"/>
    </row>
    <row r="481" spans="1:22" s="28" customFormat="1" ht="15.75" thickBot="1" x14ac:dyDescent="0.3">
      <c r="A481" s="256">
        <v>41943</v>
      </c>
      <c r="B481" s="258">
        <v>2011</v>
      </c>
      <c r="C481" s="259" t="s">
        <v>83</v>
      </c>
      <c r="D481" s="259" t="s">
        <v>132</v>
      </c>
      <c r="E481" s="259" t="s">
        <v>20</v>
      </c>
      <c r="F481" s="259" t="s">
        <v>129</v>
      </c>
      <c r="G481" s="259" t="s">
        <v>1812</v>
      </c>
      <c r="H481" s="259" t="s">
        <v>1813</v>
      </c>
      <c r="I481" s="25">
        <v>40578</v>
      </c>
      <c r="J481" s="25">
        <v>40696</v>
      </c>
      <c r="K481" s="73" t="s">
        <v>1814</v>
      </c>
      <c r="L481" s="73" t="s">
        <v>1815</v>
      </c>
      <c r="M481" s="27">
        <v>43568</v>
      </c>
      <c r="N481" s="27">
        <v>40943</v>
      </c>
      <c r="O481" s="25">
        <v>40710</v>
      </c>
      <c r="P481" s="383">
        <v>42008</v>
      </c>
      <c r="Q481" s="25">
        <v>41516</v>
      </c>
      <c r="R481" s="25">
        <v>42008</v>
      </c>
      <c r="S481" s="26">
        <v>0.98832755490777702</v>
      </c>
      <c r="T481" s="27"/>
      <c r="U481" s="156"/>
      <c r="V481" s="257"/>
    </row>
    <row r="482" spans="1:22" s="28" customFormat="1" ht="15.75" thickBot="1" x14ac:dyDescent="0.3">
      <c r="A482" s="256">
        <v>41943</v>
      </c>
      <c r="B482" s="258">
        <v>2011</v>
      </c>
      <c r="C482" s="259" t="s">
        <v>83</v>
      </c>
      <c r="D482" s="259" t="s">
        <v>132</v>
      </c>
      <c r="E482" s="259" t="s">
        <v>20</v>
      </c>
      <c r="F482" s="259" t="s">
        <v>129</v>
      </c>
      <c r="G482" s="259" t="s">
        <v>1816</v>
      </c>
      <c r="H482" s="259" t="s">
        <v>1817</v>
      </c>
      <c r="I482" s="25">
        <v>40578</v>
      </c>
      <c r="J482" s="25">
        <v>40696</v>
      </c>
      <c r="K482" s="73" t="s">
        <v>1814</v>
      </c>
      <c r="L482" s="73" t="s">
        <v>1818</v>
      </c>
      <c r="M482" s="27">
        <v>46005</v>
      </c>
      <c r="N482" s="27">
        <v>42198</v>
      </c>
      <c r="O482" s="25">
        <v>40710</v>
      </c>
      <c r="P482" s="25">
        <v>41880</v>
      </c>
      <c r="Q482" s="25">
        <v>41499</v>
      </c>
      <c r="R482" s="25">
        <v>41743</v>
      </c>
      <c r="S482" s="26">
        <v>1</v>
      </c>
      <c r="T482" s="27"/>
      <c r="U482" s="156"/>
      <c r="V482" s="257"/>
    </row>
    <row r="483" spans="1:22" s="28" customFormat="1" ht="30.75" thickBot="1" x14ac:dyDescent="0.3">
      <c r="A483" s="256">
        <v>41943</v>
      </c>
      <c r="B483" s="258">
        <v>2011</v>
      </c>
      <c r="C483" s="259" t="s">
        <v>83</v>
      </c>
      <c r="D483" s="259" t="s">
        <v>132</v>
      </c>
      <c r="E483" s="259" t="s">
        <v>20</v>
      </c>
      <c r="F483" s="259" t="s">
        <v>129</v>
      </c>
      <c r="G483" s="259" t="s">
        <v>1819</v>
      </c>
      <c r="H483" s="259" t="s">
        <v>1783</v>
      </c>
      <c r="I483" s="25">
        <v>40598</v>
      </c>
      <c r="J483" s="25">
        <v>40723</v>
      </c>
      <c r="K483" s="73" t="s">
        <v>1784</v>
      </c>
      <c r="L483" s="73" t="s">
        <v>1785</v>
      </c>
      <c r="M483" s="27">
        <v>49005</v>
      </c>
      <c r="N483" s="27">
        <v>44548</v>
      </c>
      <c r="O483" s="25">
        <v>40737</v>
      </c>
      <c r="P483" s="25">
        <v>42065</v>
      </c>
      <c r="Q483" s="25">
        <v>41468</v>
      </c>
      <c r="R483" s="25">
        <v>42105</v>
      </c>
      <c r="S483" s="26">
        <v>0.96</v>
      </c>
      <c r="T483" s="27"/>
      <c r="U483" s="156"/>
      <c r="V483" s="257"/>
    </row>
    <row r="484" spans="1:22" s="28" customFormat="1" ht="15.75" thickBot="1" x14ac:dyDescent="0.3">
      <c r="A484" s="256">
        <v>41943</v>
      </c>
      <c r="B484" s="258">
        <v>2011</v>
      </c>
      <c r="C484" s="259" t="s">
        <v>83</v>
      </c>
      <c r="D484" s="259" t="s">
        <v>132</v>
      </c>
      <c r="E484" s="259" t="s">
        <v>20</v>
      </c>
      <c r="F484" s="259" t="s">
        <v>129</v>
      </c>
      <c r="G484" s="259" t="s">
        <v>1820</v>
      </c>
      <c r="H484" s="259" t="s">
        <v>1821</v>
      </c>
      <c r="I484" s="25">
        <v>40598</v>
      </c>
      <c r="J484" s="25">
        <v>40883</v>
      </c>
      <c r="K484" s="73" t="s">
        <v>1784</v>
      </c>
      <c r="L484" s="73" t="s">
        <v>1822</v>
      </c>
      <c r="M484" s="27">
        <v>5941</v>
      </c>
      <c r="N484" s="27">
        <v>5401</v>
      </c>
      <c r="O484" s="25">
        <v>40897</v>
      </c>
      <c r="P484" s="25">
        <v>42065</v>
      </c>
      <c r="Q484" s="25">
        <v>41468</v>
      </c>
      <c r="R484" s="25">
        <v>42105</v>
      </c>
      <c r="S484" s="26">
        <v>0.97</v>
      </c>
      <c r="T484" s="27">
        <v>-4148</v>
      </c>
      <c r="U484" s="156" t="s">
        <v>1823</v>
      </c>
      <c r="V484" s="257"/>
    </row>
    <row r="485" spans="1:22" s="28" customFormat="1" ht="15.75" thickBot="1" x14ac:dyDescent="0.3">
      <c r="A485" s="256">
        <v>41943</v>
      </c>
      <c r="B485" s="258">
        <v>2011</v>
      </c>
      <c r="C485" s="259" t="s">
        <v>83</v>
      </c>
      <c r="D485" s="259" t="s">
        <v>132</v>
      </c>
      <c r="E485" s="259" t="s">
        <v>20</v>
      </c>
      <c r="F485" s="259" t="s">
        <v>129</v>
      </c>
      <c r="G485" s="259" t="s">
        <v>1824</v>
      </c>
      <c r="H485" s="259" t="s">
        <v>1825</v>
      </c>
      <c r="I485" s="25">
        <v>40513</v>
      </c>
      <c r="J485" s="25">
        <v>40696</v>
      </c>
      <c r="K485" s="73" t="s">
        <v>1826</v>
      </c>
      <c r="L485" s="73" t="s">
        <v>1827</v>
      </c>
      <c r="M485" s="27">
        <v>42882</v>
      </c>
      <c r="N485" s="27">
        <v>42013</v>
      </c>
      <c r="O485" s="25">
        <v>40710</v>
      </c>
      <c r="P485" s="383">
        <v>42060</v>
      </c>
      <c r="Q485" s="25">
        <v>41462</v>
      </c>
      <c r="R485" s="25">
        <v>41766</v>
      </c>
      <c r="S485" s="26">
        <v>1</v>
      </c>
      <c r="T485" s="27"/>
      <c r="U485" s="156"/>
      <c r="V485" s="257"/>
    </row>
    <row r="486" spans="1:22" s="28" customFormat="1" ht="15.75" thickBot="1" x14ac:dyDescent="0.3">
      <c r="A486" s="256">
        <v>41943</v>
      </c>
      <c r="B486" s="258">
        <v>2011</v>
      </c>
      <c r="C486" s="259" t="s">
        <v>83</v>
      </c>
      <c r="D486" s="259" t="s">
        <v>132</v>
      </c>
      <c r="E486" s="259" t="s">
        <v>20</v>
      </c>
      <c r="F486" s="259" t="s">
        <v>129</v>
      </c>
      <c r="G486" s="259" t="s">
        <v>1828</v>
      </c>
      <c r="H486" s="259" t="s">
        <v>1773</v>
      </c>
      <c r="I486" s="25">
        <v>40459</v>
      </c>
      <c r="J486" s="25">
        <v>40694</v>
      </c>
      <c r="K486" s="73" t="s">
        <v>1829</v>
      </c>
      <c r="L486" s="73" t="s">
        <v>1830</v>
      </c>
      <c r="M486" s="27">
        <v>8868</v>
      </c>
      <c r="N486" s="27">
        <v>8147</v>
      </c>
      <c r="O486" s="25">
        <v>40708</v>
      </c>
      <c r="P486" s="25">
        <v>41249</v>
      </c>
      <c r="Q486" s="25">
        <v>41179</v>
      </c>
      <c r="R486" s="25">
        <v>41274</v>
      </c>
      <c r="S486" s="26">
        <v>1</v>
      </c>
      <c r="T486" s="27"/>
      <c r="U486" s="156"/>
      <c r="V486" s="257"/>
    </row>
    <row r="487" spans="1:22" s="28" customFormat="1" ht="15.75" thickBot="1" x14ac:dyDescent="0.3">
      <c r="A487" s="256">
        <v>41943</v>
      </c>
      <c r="B487" s="258">
        <v>2011</v>
      </c>
      <c r="C487" s="259" t="s">
        <v>83</v>
      </c>
      <c r="D487" s="259" t="s">
        <v>132</v>
      </c>
      <c r="E487" s="259" t="s">
        <v>20</v>
      </c>
      <c r="F487" s="259" t="s">
        <v>129</v>
      </c>
      <c r="G487" s="259" t="s">
        <v>1831</v>
      </c>
      <c r="H487" s="259" t="s">
        <v>1832</v>
      </c>
      <c r="I487" s="25">
        <v>40472</v>
      </c>
      <c r="J487" s="25">
        <v>40696</v>
      </c>
      <c r="K487" s="73" t="s">
        <v>1707</v>
      </c>
      <c r="L487" s="73" t="s">
        <v>1833</v>
      </c>
      <c r="M487" s="27">
        <v>4779</v>
      </c>
      <c r="N487" s="27">
        <v>4779</v>
      </c>
      <c r="O487" s="25">
        <v>40710</v>
      </c>
      <c r="P487" s="25">
        <v>41662</v>
      </c>
      <c r="Q487" s="25">
        <v>41100</v>
      </c>
      <c r="R487" s="25">
        <v>41582</v>
      </c>
      <c r="S487" s="26">
        <v>1</v>
      </c>
      <c r="T487" s="27"/>
      <c r="U487" s="156"/>
      <c r="V487" s="257"/>
    </row>
    <row r="488" spans="1:22" s="28" customFormat="1" ht="15.75" thickBot="1" x14ac:dyDescent="0.3">
      <c r="A488" s="256">
        <v>41943</v>
      </c>
      <c r="B488" s="258">
        <v>2011</v>
      </c>
      <c r="C488" s="259" t="s">
        <v>83</v>
      </c>
      <c r="D488" s="259" t="s">
        <v>132</v>
      </c>
      <c r="E488" s="259" t="s">
        <v>14</v>
      </c>
      <c r="F488" s="259" t="s">
        <v>129</v>
      </c>
      <c r="G488" s="259" t="s">
        <v>1834</v>
      </c>
      <c r="H488" s="259" t="s">
        <v>1835</v>
      </c>
      <c r="I488" s="25">
        <v>40708</v>
      </c>
      <c r="J488" s="25">
        <v>40806</v>
      </c>
      <c r="K488" s="73" t="s">
        <v>1836</v>
      </c>
      <c r="L488" s="73" t="s">
        <v>1837</v>
      </c>
      <c r="M488" s="27">
        <v>32816</v>
      </c>
      <c r="N488" s="27">
        <v>35427</v>
      </c>
      <c r="O488" s="25">
        <v>40820</v>
      </c>
      <c r="P488" s="25">
        <v>41901</v>
      </c>
      <c r="Q488" s="25">
        <v>41901</v>
      </c>
      <c r="R488" s="25">
        <v>41901</v>
      </c>
      <c r="S488" s="26">
        <v>1</v>
      </c>
      <c r="T488" s="27">
        <v>-28591</v>
      </c>
      <c r="U488" s="156" t="s">
        <v>1838</v>
      </c>
      <c r="V488" s="257"/>
    </row>
    <row r="489" spans="1:22" s="28" customFormat="1" ht="15.75" thickBot="1" x14ac:dyDescent="0.3">
      <c r="A489" s="256">
        <v>41943</v>
      </c>
      <c r="B489" s="258">
        <v>2011</v>
      </c>
      <c r="C489" s="259" t="s">
        <v>81</v>
      </c>
      <c r="D489" s="259" t="s">
        <v>132</v>
      </c>
      <c r="E489" s="259" t="s">
        <v>30</v>
      </c>
      <c r="F489" s="259" t="s">
        <v>129</v>
      </c>
      <c r="G489" s="259" t="s">
        <v>1839</v>
      </c>
      <c r="H489" s="259" t="s">
        <v>1840</v>
      </c>
      <c r="I489" s="25">
        <v>40793</v>
      </c>
      <c r="J489" s="25">
        <v>41131</v>
      </c>
      <c r="K489" s="73" t="s">
        <v>1841</v>
      </c>
      <c r="L489" s="73" t="s">
        <v>1842</v>
      </c>
      <c r="M489" s="27">
        <v>34869</v>
      </c>
      <c r="N489" s="27">
        <v>36116</v>
      </c>
      <c r="O489" s="25">
        <v>41145</v>
      </c>
      <c r="P489" s="25">
        <v>42181</v>
      </c>
      <c r="Q489" s="25">
        <v>41806</v>
      </c>
      <c r="R489" s="25">
        <v>42181</v>
      </c>
      <c r="S489" s="26">
        <v>0.64</v>
      </c>
      <c r="T489" s="27"/>
      <c r="U489" s="156"/>
      <c r="V489" s="257"/>
    </row>
    <row r="490" spans="1:22" s="28" customFormat="1" ht="30.75" thickBot="1" x14ac:dyDescent="0.3">
      <c r="A490" s="256">
        <v>41943</v>
      </c>
      <c r="B490" s="258">
        <v>2011</v>
      </c>
      <c r="C490" s="259" t="s">
        <v>83</v>
      </c>
      <c r="D490" s="259" t="s">
        <v>132</v>
      </c>
      <c r="E490" s="259" t="s">
        <v>14</v>
      </c>
      <c r="F490" s="259" t="s">
        <v>129</v>
      </c>
      <c r="G490" s="259" t="s">
        <v>1843</v>
      </c>
      <c r="H490" s="259" t="s">
        <v>1844</v>
      </c>
      <c r="I490" s="25">
        <v>40361</v>
      </c>
      <c r="J490" s="25">
        <v>40697</v>
      </c>
      <c r="K490" s="73" t="s">
        <v>1845</v>
      </c>
      <c r="L490" s="73" t="s">
        <v>1846</v>
      </c>
      <c r="M490" s="27">
        <v>51987</v>
      </c>
      <c r="N490" s="27">
        <v>51426</v>
      </c>
      <c r="O490" s="25">
        <v>40711</v>
      </c>
      <c r="P490" s="25">
        <v>41753</v>
      </c>
      <c r="Q490" s="25">
        <v>41194</v>
      </c>
      <c r="R490" s="25">
        <v>41442</v>
      </c>
      <c r="S490" s="26">
        <v>1</v>
      </c>
      <c r="T490" s="27"/>
      <c r="U490" s="156"/>
      <c r="V490" s="257"/>
    </row>
    <row r="491" spans="1:22" s="28" customFormat="1" ht="15.75" thickBot="1" x14ac:dyDescent="0.3">
      <c r="A491" s="256">
        <v>41943</v>
      </c>
      <c r="B491" s="258">
        <v>2011</v>
      </c>
      <c r="C491" s="259" t="s">
        <v>83</v>
      </c>
      <c r="D491" s="259" t="s">
        <v>132</v>
      </c>
      <c r="E491" s="259" t="s">
        <v>20</v>
      </c>
      <c r="F491" s="259" t="s">
        <v>129</v>
      </c>
      <c r="G491" s="259" t="s">
        <v>1847</v>
      </c>
      <c r="H491" s="259" t="s">
        <v>1848</v>
      </c>
      <c r="I491" s="25"/>
      <c r="J491" s="25">
        <v>40725</v>
      </c>
      <c r="K491" s="73" t="s">
        <v>1018</v>
      </c>
      <c r="L491" s="73"/>
      <c r="M491" s="27">
        <v>4002</v>
      </c>
      <c r="N491" s="27">
        <v>3706</v>
      </c>
      <c r="O491" s="25">
        <v>40739</v>
      </c>
      <c r="P491" s="25"/>
      <c r="Q491" s="25"/>
      <c r="R491" s="25"/>
      <c r="S491" s="26">
        <v>0.93</v>
      </c>
      <c r="T491" s="27"/>
      <c r="U491" s="156"/>
      <c r="V491" s="257"/>
    </row>
    <row r="492" spans="1:22" s="28" customFormat="1" ht="15.75" thickBot="1" x14ac:dyDescent="0.3">
      <c r="A492" s="256">
        <v>41943</v>
      </c>
      <c r="B492" s="258">
        <v>2011</v>
      </c>
      <c r="C492" s="259" t="s">
        <v>83</v>
      </c>
      <c r="D492" s="259" t="s">
        <v>132</v>
      </c>
      <c r="E492" s="259" t="s">
        <v>20</v>
      </c>
      <c r="F492" s="259" t="s">
        <v>129</v>
      </c>
      <c r="G492" s="259" t="s">
        <v>1849</v>
      </c>
      <c r="H492" s="259" t="s">
        <v>1850</v>
      </c>
      <c r="I492" s="25">
        <v>40576</v>
      </c>
      <c r="J492" s="25">
        <v>40695</v>
      </c>
      <c r="K492" s="73" t="s">
        <v>1851</v>
      </c>
      <c r="L492" s="73" t="s">
        <v>1852</v>
      </c>
      <c r="M492" s="27">
        <v>5850</v>
      </c>
      <c r="N492" s="27">
        <v>7300</v>
      </c>
      <c r="O492" s="25">
        <v>40709</v>
      </c>
      <c r="P492" s="25">
        <v>41557</v>
      </c>
      <c r="Q492" s="25">
        <v>41238</v>
      </c>
      <c r="R492" s="25">
        <v>41557</v>
      </c>
      <c r="S492" s="26">
        <v>1</v>
      </c>
      <c r="T492" s="27"/>
      <c r="U492" s="156"/>
      <c r="V492" s="257"/>
    </row>
    <row r="493" spans="1:22" s="28" customFormat="1" ht="15.75" thickBot="1" x14ac:dyDescent="0.3">
      <c r="A493" s="256">
        <v>41943</v>
      </c>
      <c r="B493" s="258">
        <v>2011</v>
      </c>
      <c r="C493" s="259" t="s">
        <v>83</v>
      </c>
      <c r="D493" s="259" t="s">
        <v>132</v>
      </c>
      <c r="E493" s="259" t="s">
        <v>14</v>
      </c>
      <c r="F493" s="259" t="s">
        <v>129</v>
      </c>
      <c r="G493" s="259" t="s">
        <v>1853</v>
      </c>
      <c r="H493" s="259" t="s">
        <v>1854</v>
      </c>
      <c r="I493" s="25">
        <v>40708</v>
      </c>
      <c r="J493" s="25">
        <v>40806</v>
      </c>
      <c r="K493" s="73" t="s">
        <v>1836</v>
      </c>
      <c r="L493" s="73" t="s">
        <v>1837</v>
      </c>
      <c r="M493" s="27">
        <v>27121</v>
      </c>
      <c r="N493" s="27">
        <v>27749</v>
      </c>
      <c r="O493" s="25">
        <v>40820</v>
      </c>
      <c r="P493" s="25">
        <v>41901</v>
      </c>
      <c r="Q493" s="25">
        <v>41901</v>
      </c>
      <c r="R493" s="25">
        <v>41901</v>
      </c>
      <c r="S493" s="26">
        <v>1</v>
      </c>
      <c r="T493" s="27">
        <v>-4000</v>
      </c>
      <c r="U493" s="156" t="s">
        <v>1855</v>
      </c>
      <c r="V493" s="257"/>
    </row>
    <row r="494" spans="1:22" s="28" customFormat="1" ht="15.75" thickBot="1" x14ac:dyDescent="0.3">
      <c r="A494" s="256">
        <v>41943</v>
      </c>
      <c r="B494" s="258">
        <v>2011</v>
      </c>
      <c r="C494" s="259" t="s">
        <v>83</v>
      </c>
      <c r="D494" s="259" t="s">
        <v>132</v>
      </c>
      <c r="E494" s="259" t="s">
        <v>14</v>
      </c>
      <c r="F494" s="259" t="s">
        <v>129</v>
      </c>
      <c r="G494" s="259" t="s">
        <v>1856</v>
      </c>
      <c r="H494" s="259" t="s">
        <v>1857</v>
      </c>
      <c r="I494" s="25">
        <v>40708</v>
      </c>
      <c r="J494" s="25">
        <v>40806</v>
      </c>
      <c r="K494" s="73" t="s">
        <v>1836</v>
      </c>
      <c r="L494" s="73" t="s">
        <v>1837</v>
      </c>
      <c r="M494" s="27">
        <v>56417</v>
      </c>
      <c r="N494" s="27">
        <v>54528</v>
      </c>
      <c r="O494" s="25">
        <v>40820</v>
      </c>
      <c r="P494" s="25">
        <v>41901</v>
      </c>
      <c r="Q494" s="25">
        <v>41901</v>
      </c>
      <c r="R494" s="25">
        <v>41901</v>
      </c>
      <c r="S494" s="26">
        <v>1</v>
      </c>
      <c r="T494" s="27">
        <v>-30605</v>
      </c>
      <c r="U494" s="156" t="s">
        <v>1858</v>
      </c>
      <c r="V494" s="257"/>
    </row>
    <row r="495" spans="1:22" s="28" customFormat="1" ht="15.75" thickBot="1" x14ac:dyDescent="0.3">
      <c r="A495" s="256">
        <v>41943</v>
      </c>
      <c r="B495" s="258">
        <v>2011</v>
      </c>
      <c r="C495" s="259" t="s">
        <v>81</v>
      </c>
      <c r="D495" s="259" t="s">
        <v>132</v>
      </c>
      <c r="E495" s="259"/>
      <c r="F495" s="259" t="s">
        <v>117</v>
      </c>
      <c r="G495" s="259" t="s">
        <v>1859</v>
      </c>
      <c r="H495" s="259" t="s">
        <v>1860</v>
      </c>
      <c r="I495" s="25">
        <v>40521</v>
      </c>
      <c r="J495" s="25">
        <v>40753</v>
      </c>
      <c r="K495" s="73"/>
      <c r="L495" s="73"/>
      <c r="M495" s="27">
        <v>6764</v>
      </c>
      <c r="N495" s="27">
        <v>6442</v>
      </c>
      <c r="O495" s="25">
        <v>40767</v>
      </c>
      <c r="P495" s="25">
        <v>41591</v>
      </c>
      <c r="Q495" s="25">
        <v>41591</v>
      </c>
      <c r="R495" s="25">
        <v>41591</v>
      </c>
      <c r="S495" s="26">
        <v>1</v>
      </c>
      <c r="T495" s="27"/>
      <c r="U495" s="156"/>
      <c r="V495" s="73" t="s">
        <v>1861</v>
      </c>
    </row>
    <row r="496" spans="1:22" s="28" customFormat="1" ht="15.75" thickBot="1" x14ac:dyDescent="0.3">
      <c r="A496" s="256">
        <v>41943</v>
      </c>
      <c r="B496" s="258">
        <v>2011</v>
      </c>
      <c r="C496" s="259" t="s">
        <v>83</v>
      </c>
      <c r="D496" s="259" t="s">
        <v>132</v>
      </c>
      <c r="E496" s="259" t="s">
        <v>1094</v>
      </c>
      <c r="F496" s="259" t="s">
        <v>113</v>
      </c>
      <c r="G496" s="259" t="s">
        <v>1862</v>
      </c>
      <c r="H496" s="259" t="s">
        <v>1863</v>
      </c>
      <c r="I496" s="25">
        <v>41180</v>
      </c>
      <c r="J496" s="25">
        <v>41241</v>
      </c>
      <c r="K496" s="73" t="s">
        <v>1864</v>
      </c>
      <c r="L496" s="73" t="s">
        <v>1865</v>
      </c>
      <c r="M496" s="27">
        <v>21579</v>
      </c>
      <c r="N496" s="27">
        <v>16523</v>
      </c>
      <c r="O496" s="25">
        <v>41255</v>
      </c>
      <c r="P496" s="25">
        <v>41911</v>
      </c>
      <c r="Q496" s="25">
        <v>41809</v>
      </c>
      <c r="R496" s="25">
        <v>41912</v>
      </c>
      <c r="S496" s="26">
        <v>0.99593290055018902</v>
      </c>
      <c r="T496" s="27"/>
      <c r="U496" s="156"/>
      <c r="V496" s="257"/>
    </row>
    <row r="497" spans="1:22" s="28" customFormat="1" ht="15.75" thickBot="1" x14ac:dyDescent="0.3">
      <c r="A497" s="256">
        <v>41943</v>
      </c>
      <c r="B497" s="258">
        <v>2011</v>
      </c>
      <c r="C497" s="259" t="s">
        <v>81</v>
      </c>
      <c r="D497" s="259" t="s">
        <v>132</v>
      </c>
      <c r="E497" s="259"/>
      <c r="F497" s="259" t="s">
        <v>109</v>
      </c>
      <c r="G497" s="259" t="s">
        <v>1866</v>
      </c>
      <c r="H497" s="259" t="s">
        <v>1867</v>
      </c>
      <c r="I497" s="25">
        <v>40835</v>
      </c>
      <c r="J497" s="25">
        <v>41001</v>
      </c>
      <c r="K497" s="73" t="s">
        <v>1868</v>
      </c>
      <c r="L497" s="73" t="s">
        <v>1869</v>
      </c>
      <c r="M497" s="27">
        <v>7716</v>
      </c>
      <c r="N497" s="27">
        <v>7640</v>
      </c>
      <c r="O497" s="25">
        <v>41015</v>
      </c>
      <c r="P497" s="25">
        <v>41943</v>
      </c>
      <c r="Q497" s="25">
        <v>41634</v>
      </c>
      <c r="R497" s="25">
        <v>41875</v>
      </c>
      <c r="S497" s="26">
        <v>1</v>
      </c>
      <c r="T497" s="27"/>
      <c r="U497" s="156"/>
      <c r="V497" s="257"/>
    </row>
    <row r="498" spans="1:22" s="28" customFormat="1" ht="15.75" thickBot="1" x14ac:dyDescent="0.3">
      <c r="A498" s="256">
        <v>41943</v>
      </c>
      <c r="B498" s="258">
        <v>2011</v>
      </c>
      <c r="C498" s="259" t="s">
        <v>81</v>
      </c>
      <c r="D498" s="259" t="s">
        <v>132</v>
      </c>
      <c r="E498" s="259" t="s">
        <v>14</v>
      </c>
      <c r="F498" s="259" t="s">
        <v>129</v>
      </c>
      <c r="G498" s="259" t="s">
        <v>1870</v>
      </c>
      <c r="H498" s="259" t="s">
        <v>1871</v>
      </c>
      <c r="I498" s="25"/>
      <c r="J498" s="25">
        <v>40815</v>
      </c>
      <c r="K498" s="73" t="s">
        <v>1018</v>
      </c>
      <c r="L498" s="73"/>
      <c r="M498" s="27">
        <v>1421</v>
      </c>
      <c r="N498" s="27">
        <v>1658</v>
      </c>
      <c r="O498" s="25">
        <v>40829</v>
      </c>
      <c r="P498" s="25"/>
      <c r="Q498" s="25"/>
      <c r="R498" s="25"/>
      <c r="S498" s="26">
        <v>1</v>
      </c>
      <c r="T498" s="27"/>
      <c r="U498" s="156"/>
      <c r="V498" s="257"/>
    </row>
    <row r="499" spans="1:22" s="28" customFormat="1" ht="15.75" thickBot="1" x14ac:dyDescent="0.3">
      <c r="A499" s="256">
        <v>41943</v>
      </c>
      <c r="B499" s="258">
        <v>2011</v>
      </c>
      <c r="C499" s="259" t="s">
        <v>81</v>
      </c>
      <c r="D499" s="259" t="s">
        <v>132</v>
      </c>
      <c r="E499" s="259" t="s">
        <v>30</v>
      </c>
      <c r="F499" s="259" t="s">
        <v>129</v>
      </c>
      <c r="G499" s="259" t="s">
        <v>1872</v>
      </c>
      <c r="H499" s="259" t="s">
        <v>1873</v>
      </c>
      <c r="I499" s="25">
        <v>40459</v>
      </c>
      <c r="J499" s="25">
        <v>40696</v>
      </c>
      <c r="K499" s="73" t="s">
        <v>1874</v>
      </c>
      <c r="L499" s="73" t="s">
        <v>1875</v>
      </c>
      <c r="M499" s="27">
        <v>33033</v>
      </c>
      <c r="N499" s="27">
        <v>34715</v>
      </c>
      <c r="O499" s="25">
        <v>40710</v>
      </c>
      <c r="P499" s="25">
        <v>41486</v>
      </c>
      <c r="Q499" s="25">
        <v>41120</v>
      </c>
      <c r="R499" s="25">
        <v>41836</v>
      </c>
      <c r="S499" s="26">
        <v>1</v>
      </c>
      <c r="T499" s="27"/>
      <c r="U499" s="156"/>
      <c r="V499" s="257"/>
    </row>
    <row r="500" spans="1:22" s="28" customFormat="1" ht="30.75" thickBot="1" x14ac:dyDescent="0.3">
      <c r="A500" s="256">
        <v>41943</v>
      </c>
      <c r="B500" s="258">
        <v>2011</v>
      </c>
      <c r="C500" s="259" t="s">
        <v>81</v>
      </c>
      <c r="D500" s="259" t="s">
        <v>132</v>
      </c>
      <c r="E500" s="259" t="s">
        <v>48</v>
      </c>
      <c r="F500" s="259" t="s">
        <v>129</v>
      </c>
      <c r="G500" s="259" t="s">
        <v>1876</v>
      </c>
      <c r="H500" s="259" t="s">
        <v>1877</v>
      </c>
      <c r="I500" s="25">
        <v>41095</v>
      </c>
      <c r="J500" s="25">
        <v>41180</v>
      </c>
      <c r="K500" s="73" t="s">
        <v>1878</v>
      </c>
      <c r="L500" s="73" t="s">
        <v>1879</v>
      </c>
      <c r="M500" s="27">
        <v>29901</v>
      </c>
      <c r="N500" s="27">
        <v>25753</v>
      </c>
      <c r="O500" s="25">
        <v>41194</v>
      </c>
      <c r="P500" s="25">
        <v>41910</v>
      </c>
      <c r="Q500" s="25">
        <v>41910</v>
      </c>
      <c r="R500" s="25">
        <v>41969</v>
      </c>
      <c r="S500" s="26">
        <v>0.7</v>
      </c>
      <c r="T500" s="27"/>
      <c r="U500" s="156"/>
      <c r="V500" s="257"/>
    </row>
    <row r="501" spans="1:22" s="28" customFormat="1" ht="15.75" thickBot="1" x14ac:dyDescent="0.3">
      <c r="A501" s="256">
        <v>41943</v>
      </c>
      <c r="B501" s="258">
        <v>2011</v>
      </c>
      <c r="C501" s="259" t="s">
        <v>81</v>
      </c>
      <c r="D501" s="259" t="s">
        <v>132</v>
      </c>
      <c r="E501" s="259" t="s">
        <v>14</v>
      </c>
      <c r="F501" s="259" t="s">
        <v>129</v>
      </c>
      <c r="G501" s="259" t="s">
        <v>1880</v>
      </c>
      <c r="H501" s="259" t="s">
        <v>1881</v>
      </c>
      <c r="I501" s="25">
        <v>40760</v>
      </c>
      <c r="J501" s="25">
        <v>40815</v>
      </c>
      <c r="K501" s="73" t="s">
        <v>1882</v>
      </c>
      <c r="L501" s="73" t="s">
        <v>1883</v>
      </c>
      <c r="M501" s="27">
        <v>99132</v>
      </c>
      <c r="N501" s="27">
        <v>90207</v>
      </c>
      <c r="O501" s="25">
        <v>40829</v>
      </c>
      <c r="P501" s="25">
        <v>41569</v>
      </c>
      <c r="Q501" s="25">
        <v>41569</v>
      </c>
      <c r="R501" s="25">
        <v>41709</v>
      </c>
      <c r="S501" s="26">
        <v>1</v>
      </c>
      <c r="T501" s="27">
        <v>-1813</v>
      </c>
      <c r="U501" s="156" t="s">
        <v>1839</v>
      </c>
      <c r="V501" s="257"/>
    </row>
    <row r="502" spans="1:22" s="28" customFormat="1" ht="15.75" thickBot="1" x14ac:dyDescent="0.3">
      <c r="A502" s="256">
        <v>41943</v>
      </c>
      <c r="B502" s="258">
        <v>2011</v>
      </c>
      <c r="C502" s="259" t="s">
        <v>83</v>
      </c>
      <c r="D502" s="259" t="s">
        <v>132</v>
      </c>
      <c r="E502" s="259" t="s">
        <v>14</v>
      </c>
      <c r="F502" s="259" t="s">
        <v>129</v>
      </c>
      <c r="G502" s="259" t="s">
        <v>1884</v>
      </c>
      <c r="H502" s="259" t="s">
        <v>1773</v>
      </c>
      <c r="I502" s="25">
        <v>40501</v>
      </c>
      <c r="J502" s="25">
        <v>40697</v>
      </c>
      <c r="K502" s="73" t="s">
        <v>1885</v>
      </c>
      <c r="L502" s="73" t="s">
        <v>1886</v>
      </c>
      <c r="M502" s="27">
        <v>9928</v>
      </c>
      <c r="N502" s="27">
        <v>9373</v>
      </c>
      <c r="O502" s="25">
        <v>40711</v>
      </c>
      <c r="P502" s="25">
        <v>41075</v>
      </c>
      <c r="Q502" s="25">
        <v>41077</v>
      </c>
      <c r="R502" s="25">
        <v>41101</v>
      </c>
      <c r="S502" s="26">
        <v>1</v>
      </c>
      <c r="T502" s="27"/>
      <c r="U502" s="156"/>
      <c r="V502" s="257"/>
    </row>
    <row r="503" spans="1:22" s="28" customFormat="1" ht="15.75" thickBot="1" x14ac:dyDescent="0.3">
      <c r="A503" s="256">
        <v>41943</v>
      </c>
      <c r="B503" s="258">
        <v>2011</v>
      </c>
      <c r="C503" s="259" t="s">
        <v>81</v>
      </c>
      <c r="D503" s="259" t="s">
        <v>132</v>
      </c>
      <c r="E503" s="259" t="s">
        <v>14</v>
      </c>
      <c r="F503" s="259" t="s">
        <v>129</v>
      </c>
      <c r="G503" s="259" t="s">
        <v>1887</v>
      </c>
      <c r="H503" s="259" t="s">
        <v>1888</v>
      </c>
      <c r="I503" s="25">
        <v>40778</v>
      </c>
      <c r="J503" s="25">
        <v>40816</v>
      </c>
      <c r="K503" s="73" t="s">
        <v>1889</v>
      </c>
      <c r="L503" s="73" t="s">
        <v>1890</v>
      </c>
      <c r="M503" s="27">
        <v>72294</v>
      </c>
      <c r="N503" s="27">
        <v>69777</v>
      </c>
      <c r="O503" s="25">
        <v>40830</v>
      </c>
      <c r="P503" s="25">
        <v>41611</v>
      </c>
      <c r="Q503" s="25">
        <v>41570</v>
      </c>
      <c r="R503" s="25">
        <v>41611</v>
      </c>
      <c r="S503" s="26">
        <v>1</v>
      </c>
      <c r="T503" s="27">
        <v>-3179</v>
      </c>
      <c r="U503" s="156" t="s">
        <v>1891</v>
      </c>
      <c r="V503" s="257"/>
    </row>
    <row r="504" spans="1:22" s="28" customFormat="1" ht="15.75" thickBot="1" x14ac:dyDescent="0.3">
      <c r="A504" s="256">
        <v>41943</v>
      </c>
      <c r="B504" s="258">
        <v>2011</v>
      </c>
      <c r="C504" s="259" t="s">
        <v>83</v>
      </c>
      <c r="D504" s="259" t="s">
        <v>132</v>
      </c>
      <c r="E504" s="259" t="s">
        <v>35</v>
      </c>
      <c r="F504" s="259" t="s">
        <v>129</v>
      </c>
      <c r="G504" s="259" t="s">
        <v>1892</v>
      </c>
      <c r="H504" s="259" t="s">
        <v>1893</v>
      </c>
      <c r="I504" s="25">
        <v>40634</v>
      </c>
      <c r="J504" s="25">
        <v>40793</v>
      </c>
      <c r="K504" s="73" t="s">
        <v>1894</v>
      </c>
      <c r="L504" s="73" t="s">
        <v>1895</v>
      </c>
      <c r="M504" s="27">
        <v>14780</v>
      </c>
      <c r="N504" s="27">
        <v>14868</v>
      </c>
      <c r="O504" s="25">
        <v>40807</v>
      </c>
      <c r="P504" s="25">
        <v>41418</v>
      </c>
      <c r="Q504" s="25">
        <v>41433</v>
      </c>
      <c r="R504" s="25">
        <v>41471</v>
      </c>
      <c r="S504" s="26">
        <v>1</v>
      </c>
      <c r="T504" s="27"/>
      <c r="U504" s="156"/>
      <c r="V504" s="257"/>
    </row>
    <row r="505" spans="1:22" s="28" customFormat="1" ht="15.75" thickBot="1" x14ac:dyDescent="0.3">
      <c r="A505" s="256">
        <v>41943</v>
      </c>
      <c r="B505" s="258">
        <v>2011</v>
      </c>
      <c r="C505" s="259" t="s">
        <v>83</v>
      </c>
      <c r="D505" s="259" t="s">
        <v>132</v>
      </c>
      <c r="E505" s="259" t="s">
        <v>35</v>
      </c>
      <c r="F505" s="259" t="s">
        <v>129</v>
      </c>
      <c r="G505" s="259" t="s">
        <v>1896</v>
      </c>
      <c r="H505" s="259" t="s">
        <v>1897</v>
      </c>
      <c r="I505" s="25">
        <v>40476</v>
      </c>
      <c r="J505" s="25">
        <v>40700</v>
      </c>
      <c r="K505" s="73" t="s">
        <v>1889</v>
      </c>
      <c r="L505" s="73" t="s">
        <v>1898</v>
      </c>
      <c r="M505" s="27">
        <v>40940</v>
      </c>
      <c r="N505" s="27">
        <v>38701</v>
      </c>
      <c r="O505" s="25">
        <v>40714</v>
      </c>
      <c r="P505" s="25">
        <v>41807</v>
      </c>
      <c r="Q505" s="25">
        <v>41709</v>
      </c>
      <c r="R505" s="25">
        <v>41799</v>
      </c>
      <c r="S505" s="26">
        <v>1</v>
      </c>
      <c r="T505" s="27"/>
      <c r="U505" s="156"/>
      <c r="V505" s="257"/>
    </row>
    <row r="506" spans="1:22" s="28" customFormat="1" ht="15.75" thickBot="1" x14ac:dyDescent="0.3">
      <c r="A506" s="256">
        <v>41943</v>
      </c>
      <c r="B506" s="258">
        <v>2011</v>
      </c>
      <c r="C506" s="259" t="s">
        <v>83</v>
      </c>
      <c r="D506" s="259" t="s">
        <v>132</v>
      </c>
      <c r="E506" s="259" t="s">
        <v>13</v>
      </c>
      <c r="F506" s="259" t="s">
        <v>129</v>
      </c>
      <c r="G506" s="259" t="s">
        <v>1899</v>
      </c>
      <c r="H506" s="259" t="s">
        <v>1900</v>
      </c>
      <c r="I506" s="25">
        <v>40466</v>
      </c>
      <c r="J506" s="25">
        <v>40703</v>
      </c>
      <c r="K506" s="73" t="s">
        <v>1901</v>
      </c>
      <c r="L506" s="73" t="s">
        <v>1902</v>
      </c>
      <c r="M506" s="27">
        <v>30492</v>
      </c>
      <c r="N506" s="27">
        <v>29300</v>
      </c>
      <c r="O506" s="25">
        <v>40717</v>
      </c>
      <c r="P506" s="25">
        <v>41613</v>
      </c>
      <c r="Q506" s="25">
        <v>41190</v>
      </c>
      <c r="R506" s="25">
        <v>41562</v>
      </c>
      <c r="S506" s="26">
        <v>1</v>
      </c>
      <c r="T506" s="27"/>
      <c r="U506" s="156"/>
      <c r="V506" s="257"/>
    </row>
    <row r="507" spans="1:22" s="28" customFormat="1" ht="15.75" thickBot="1" x14ac:dyDescent="0.3">
      <c r="A507" s="256">
        <v>41943</v>
      </c>
      <c r="B507" s="258">
        <v>2011</v>
      </c>
      <c r="C507" s="259" t="s">
        <v>83</v>
      </c>
      <c r="D507" s="259" t="s">
        <v>132</v>
      </c>
      <c r="E507" s="259" t="s">
        <v>35</v>
      </c>
      <c r="F507" s="259" t="s">
        <v>129</v>
      </c>
      <c r="G507" s="259" t="s">
        <v>1903</v>
      </c>
      <c r="H507" s="259" t="s">
        <v>1904</v>
      </c>
      <c r="I507" s="25">
        <v>40476</v>
      </c>
      <c r="J507" s="25">
        <v>40700</v>
      </c>
      <c r="K507" s="73" t="s">
        <v>1889</v>
      </c>
      <c r="L507" s="73" t="s">
        <v>1898</v>
      </c>
      <c r="M507" s="27">
        <v>45398</v>
      </c>
      <c r="N507" s="27">
        <v>45872</v>
      </c>
      <c r="O507" s="25">
        <v>40714</v>
      </c>
      <c r="P507" s="25">
        <v>41807</v>
      </c>
      <c r="Q507" s="25">
        <v>41709</v>
      </c>
      <c r="R507" s="25">
        <v>41799</v>
      </c>
      <c r="S507" s="26">
        <v>1</v>
      </c>
      <c r="T507" s="27"/>
      <c r="U507" s="156"/>
      <c r="V507" s="257"/>
    </row>
    <row r="508" spans="1:22" s="28" customFormat="1" ht="15.75" thickBot="1" x14ac:dyDescent="0.3">
      <c r="A508" s="256">
        <v>41943</v>
      </c>
      <c r="B508" s="258">
        <v>2011</v>
      </c>
      <c r="C508" s="259" t="s">
        <v>83</v>
      </c>
      <c r="D508" s="259" t="s">
        <v>132</v>
      </c>
      <c r="E508" s="259" t="s">
        <v>13</v>
      </c>
      <c r="F508" s="259" t="s">
        <v>129</v>
      </c>
      <c r="G508" s="259" t="s">
        <v>1905</v>
      </c>
      <c r="H508" s="259" t="s">
        <v>1906</v>
      </c>
      <c r="I508" s="25">
        <v>40466</v>
      </c>
      <c r="J508" s="25">
        <v>40703</v>
      </c>
      <c r="K508" s="73" t="s">
        <v>1901</v>
      </c>
      <c r="L508" s="73" t="s">
        <v>1902</v>
      </c>
      <c r="M508" s="27">
        <v>47715</v>
      </c>
      <c r="N508" s="27">
        <v>46237</v>
      </c>
      <c r="O508" s="25">
        <v>40717</v>
      </c>
      <c r="P508" s="25">
        <v>41613</v>
      </c>
      <c r="Q508" s="25">
        <v>41190</v>
      </c>
      <c r="R508" s="25">
        <v>41562</v>
      </c>
      <c r="S508" s="26">
        <v>1</v>
      </c>
      <c r="T508" s="27"/>
      <c r="U508" s="156"/>
      <c r="V508" s="257"/>
    </row>
    <row r="509" spans="1:22" s="28" customFormat="1" ht="15.75" thickBot="1" x14ac:dyDescent="0.3">
      <c r="A509" s="256">
        <v>41943</v>
      </c>
      <c r="B509" s="258">
        <v>2011</v>
      </c>
      <c r="C509" s="259" t="s">
        <v>81</v>
      </c>
      <c r="D509" s="259" t="s">
        <v>132</v>
      </c>
      <c r="E509" s="259" t="s">
        <v>22</v>
      </c>
      <c r="F509" s="259" t="s">
        <v>129</v>
      </c>
      <c r="G509" s="259" t="s">
        <v>1907</v>
      </c>
      <c r="H509" s="259" t="s">
        <v>1908</v>
      </c>
      <c r="I509" s="25">
        <v>40325</v>
      </c>
      <c r="J509" s="25">
        <v>40633</v>
      </c>
      <c r="K509" s="73" t="s">
        <v>1909</v>
      </c>
      <c r="L509" s="73" t="s">
        <v>1910</v>
      </c>
      <c r="M509" s="27">
        <v>68459</v>
      </c>
      <c r="N509" s="27">
        <v>66000</v>
      </c>
      <c r="O509" s="25">
        <v>40647</v>
      </c>
      <c r="P509" s="25">
        <v>42279</v>
      </c>
      <c r="Q509" s="25">
        <v>41965</v>
      </c>
      <c r="R509" s="25">
        <v>42279</v>
      </c>
      <c r="S509" s="26">
        <v>0.71</v>
      </c>
      <c r="T509" s="27"/>
      <c r="U509" s="156"/>
      <c r="V509" s="257"/>
    </row>
    <row r="510" spans="1:22" s="28" customFormat="1" ht="15.75" thickBot="1" x14ac:dyDescent="0.3">
      <c r="A510" s="256">
        <v>41943</v>
      </c>
      <c r="B510" s="258">
        <v>2011</v>
      </c>
      <c r="C510" s="259" t="s">
        <v>83</v>
      </c>
      <c r="D510" s="259" t="s">
        <v>132</v>
      </c>
      <c r="E510" s="259" t="s">
        <v>13</v>
      </c>
      <c r="F510" s="259" t="s">
        <v>129</v>
      </c>
      <c r="G510" s="259" t="s">
        <v>1911</v>
      </c>
      <c r="H510" s="259" t="s">
        <v>1912</v>
      </c>
      <c r="I510" s="25">
        <v>40550</v>
      </c>
      <c r="J510" s="25">
        <v>40697</v>
      </c>
      <c r="K510" s="73" t="s">
        <v>1913</v>
      </c>
      <c r="L510" s="73" t="s">
        <v>1914</v>
      </c>
      <c r="M510" s="27">
        <v>26438</v>
      </c>
      <c r="N510" s="27">
        <v>23252</v>
      </c>
      <c r="O510" s="25">
        <v>40711</v>
      </c>
      <c r="P510" s="25">
        <v>41383</v>
      </c>
      <c r="Q510" s="25">
        <v>41062</v>
      </c>
      <c r="R510" s="25">
        <v>41383</v>
      </c>
      <c r="S510" s="26">
        <v>1</v>
      </c>
      <c r="T510" s="27"/>
      <c r="U510" s="156"/>
      <c r="V510" s="257"/>
    </row>
    <row r="511" spans="1:22" s="28" customFormat="1" ht="15.75" thickBot="1" x14ac:dyDescent="0.3">
      <c r="A511" s="256">
        <v>41943</v>
      </c>
      <c r="B511" s="258">
        <v>2011</v>
      </c>
      <c r="C511" s="259" t="s">
        <v>83</v>
      </c>
      <c r="D511" s="259" t="s">
        <v>132</v>
      </c>
      <c r="E511" s="259" t="s">
        <v>22</v>
      </c>
      <c r="F511" s="259" t="s">
        <v>129</v>
      </c>
      <c r="G511" s="259" t="s">
        <v>1915</v>
      </c>
      <c r="H511" s="259" t="s">
        <v>1916</v>
      </c>
      <c r="I511" s="25">
        <v>41050</v>
      </c>
      <c r="J511" s="25">
        <v>41177</v>
      </c>
      <c r="K511" s="73" t="s">
        <v>1917</v>
      </c>
      <c r="L511" s="73" t="s">
        <v>1918</v>
      </c>
      <c r="M511" s="27">
        <v>31343</v>
      </c>
      <c r="N511" s="27">
        <v>29406</v>
      </c>
      <c r="O511" s="25">
        <v>41191</v>
      </c>
      <c r="P511" s="25">
        <v>42006</v>
      </c>
      <c r="Q511" s="25">
        <v>41867</v>
      </c>
      <c r="R511" s="25">
        <v>42006</v>
      </c>
      <c r="S511" s="26">
        <v>0.96</v>
      </c>
      <c r="T511" s="27">
        <v>-3531</v>
      </c>
      <c r="U511" s="156" t="s">
        <v>1919</v>
      </c>
      <c r="V511" s="257"/>
    </row>
    <row r="512" spans="1:22" s="28" customFormat="1" ht="15.75" thickBot="1" x14ac:dyDescent="0.3">
      <c r="A512" s="256">
        <v>41943</v>
      </c>
      <c r="B512" s="258">
        <v>2011</v>
      </c>
      <c r="C512" s="259" t="s">
        <v>83</v>
      </c>
      <c r="D512" s="259" t="s">
        <v>132</v>
      </c>
      <c r="E512" s="259" t="s">
        <v>13</v>
      </c>
      <c r="F512" s="259" t="s">
        <v>129</v>
      </c>
      <c r="G512" s="259" t="s">
        <v>1920</v>
      </c>
      <c r="H512" s="259" t="s">
        <v>1921</v>
      </c>
      <c r="I512" s="25">
        <v>40478</v>
      </c>
      <c r="J512" s="25">
        <v>40701</v>
      </c>
      <c r="K512" s="73" t="s">
        <v>1901</v>
      </c>
      <c r="L512" s="73" t="s">
        <v>1922</v>
      </c>
      <c r="M512" s="27">
        <v>40106</v>
      </c>
      <c r="N512" s="27">
        <v>36761</v>
      </c>
      <c r="O512" s="25">
        <v>40715</v>
      </c>
      <c r="P512" s="25">
        <v>41439</v>
      </c>
      <c r="Q512" s="25">
        <v>41098</v>
      </c>
      <c r="R512" s="25">
        <v>41439</v>
      </c>
      <c r="S512" s="26">
        <v>1</v>
      </c>
      <c r="T512" s="27"/>
      <c r="U512" s="156"/>
      <c r="V512" s="257"/>
    </row>
    <row r="513" spans="1:22" s="28" customFormat="1" ht="15.75" thickBot="1" x14ac:dyDescent="0.3">
      <c r="A513" s="256">
        <v>41943</v>
      </c>
      <c r="B513" s="258">
        <v>2011</v>
      </c>
      <c r="C513" s="259" t="s">
        <v>83</v>
      </c>
      <c r="D513" s="259" t="s">
        <v>132</v>
      </c>
      <c r="E513" s="259" t="s">
        <v>22</v>
      </c>
      <c r="F513" s="259" t="s">
        <v>129</v>
      </c>
      <c r="G513" s="259" t="s">
        <v>1923</v>
      </c>
      <c r="H513" s="259" t="s">
        <v>1924</v>
      </c>
      <c r="I513" s="25">
        <v>40714</v>
      </c>
      <c r="J513" s="25">
        <v>41243</v>
      </c>
      <c r="K513" s="73" t="s">
        <v>1760</v>
      </c>
      <c r="L513" s="73" t="s">
        <v>1925</v>
      </c>
      <c r="M513" s="27">
        <v>45465</v>
      </c>
      <c r="N513" s="27">
        <v>34444</v>
      </c>
      <c r="O513" s="25">
        <v>41257</v>
      </c>
      <c r="P513" s="25">
        <v>42996</v>
      </c>
      <c r="Q513" s="25">
        <v>42680</v>
      </c>
      <c r="R513" s="25">
        <v>42680</v>
      </c>
      <c r="S513" s="26">
        <v>0.23405733778419299</v>
      </c>
      <c r="T513" s="27">
        <v>-8039</v>
      </c>
      <c r="U513" s="156" t="s">
        <v>1919</v>
      </c>
      <c r="V513" s="257"/>
    </row>
    <row r="514" spans="1:22" s="28" customFormat="1" ht="15.75" thickBot="1" x14ac:dyDescent="0.3">
      <c r="A514" s="256">
        <v>41943</v>
      </c>
      <c r="B514" s="258">
        <v>2011</v>
      </c>
      <c r="C514" s="259" t="s">
        <v>83</v>
      </c>
      <c r="D514" s="259" t="s">
        <v>132</v>
      </c>
      <c r="E514" s="259" t="s">
        <v>13</v>
      </c>
      <c r="F514" s="259" t="s">
        <v>129</v>
      </c>
      <c r="G514" s="259" t="s">
        <v>1926</v>
      </c>
      <c r="H514" s="259" t="s">
        <v>1927</v>
      </c>
      <c r="I514" s="25">
        <v>40633</v>
      </c>
      <c r="J514" s="25">
        <v>40751</v>
      </c>
      <c r="K514" s="73" t="s">
        <v>1889</v>
      </c>
      <c r="L514" s="73" t="s">
        <v>1928</v>
      </c>
      <c r="M514" s="27">
        <v>19793</v>
      </c>
      <c r="N514" s="27">
        <v>16188</v>
      </c>
      <c r="O514" s="25">
        <v>40765</v>
      </c>
      <c r="P514" s="25">
        <v>41257</v>
      </c>
      <c r="Q514" s="25">
        <v>41115</v>
      </c>
      <c r="R514" s="25">
        <v>41257</v>
      </c>
      <c r="S514" s="26">
        <v>1</v>
      </c>
      <c r="T514" s="27"/>
      <c r="U514" s="156"/>
      <c r="V514" s="257"/>
    </row>
    <row r="515" spans="1:22" s="28" customFormat="1" ht="15.75" thickBot="1" x14ac:dyDescent="0.3">
      <c r="A515" s="256">
        <v>41943</v>
      </c>
      <c r="B515" s="258">
        <v>2011</v>
      </c>
      <c r="C515" s="259" t="s">
        <v>83</v>
      </c>
      <c r="D515" s="259" t="s">
        <v>132</v>
      </c>
      <c r="E515" s="259" t="s">
        <v>13</v>
      </c>
      <c r="F515" s="259" t="s">
        <v>129</v>
      </c>
      <c r="G515" s="259" t="s">
        <v>1929</v>
      </c>
      <c r="H515" s="259" t="s">
        <v>1930</v>
      </c>
      <c r="I515" s="25">
        <v>40743</v>
      </c>
      <c r="J515" s="25">
        <v>40798</v>
      </c>
      <c r="K515" s="73" t="s">
        <v>1931</v>
      </c>
      <c r="L515" s="73" t="s">
        <v>1932</v>
      </c>
      <c r="M515" s="27">
        <v>15045</v>
      </c>
      <c r="N515" s="27">
        <v>14670</v>
      </c>
      <c r="O515" s="25">
        <v>40812</v>
      </c>
      <c r="P515" s="25">
        <v>41296</v>
      </c>
      <c r="Q515" s="25">
        <v>41163</v>
      </c>
      <c r="R515" s="25">
        <v>41163</v>
      </c>
      <c r="S515" s="26">
        <v>1</v>
      </c>
      <c r="T515" s="27"/>
      <c r="U515" s="156"/>
      <c r="V515" s="257"/>
    </row>
    <row r="516" spans="1:22" s="28" customFormat="1" ht="15.75" thickBot="1" x14ac:dyDescent="0.3">
      <c r="A516" s="256">
        <v>41943</v>
      </c>
      <c r="B516" s="258">
        <v>2011</v>
      </c>
      <c r="C516" s="259" t="s">
        <v>83</v>
      </c>
      <c r="D516" s="259" t="s">
        <v>132</v>
      </c>
      <c r="E516" s="259" t="s">
        <v>13</v>
      </c>
      <c r="F516" s="259" t="s">
        <v>129</v>
      </c>
      <c r="G516" s="259" t="s">
        <v>1933</v>
      </c>
      <c r="H516" s="259" t="s">
        <v>1934</v>
      </c>
      <c r="I516" s="25">
        <v>40478</v>
      </c>
      <c r="J516" s="25">
        <v>40701</v>
      </c>
      <c r="K516" s="73" t="s">
        <v>1901</v>
      </c>
      <c r="L516" s="73" t="s">
        <v>1922</v>
      </c>
      <c r="M516" s="27">
        <v>54843</v>
      </c>
      <c r="N516" s="27">
        <v>54497</v>
      </c>
      <c r="O516" s="25">
        <v>40715</v>
      </c>
      <c r="P516" s="25">
        <v>41439</v>
      </c>
      <c r="Q516" s="25">
        <v>41098</v>
      </c>
      <c r="R516" s="25">
        <v>41439</v>
      </c>
      <c r="S516" s="26">
        <v>1</v>
      </c>
      <c r="T516" s="27"/>
      <c r="U516" s="156"/>
      <c r="V516" s="257"/>
    </row>
    <row r="517" spans="1:22" s="28" customFormat="1" ht="15.75" thickBot="1" x14ac:dyDescent="0.3">
      <c r="A517" s="256">
        <v>41943</v>
      </c>
      <c r="B517" s="258">
        <v>2011</v>
      </c>
      <c r="C517" s="259" t="s">
        <v>83</v>
      </c>
      <c r="D517" s="259" t="s">
        <v>132</v>
      </c>
      <c r="E517" s="259" t="s">
        <v>22</v>
      </c>
      <c r="F517" s="259" t="s">
        <v>129</v>
      </c>
      <c r="G517" s="259" t="s">
        <v>1935</v>
      </c>
      <c r="H517" s="259" t="s">
        <v>1936</v>
      </c>
      <c r="I517" s="25">
        <v>40648</v>
      </c>
      <c r="J517" s="25">
        <v>40816</v>
      </c>
      <c r="K517" s="73" t="s">
        <v>1937</v>
      </c>
      <c r="L517" s="73" t="s">
        <v>1938</v>
      </c>
      <c r="M517" s="27">
        <v>34087</v>
      </c>
      <c r="N517" s="27">
        <v>31012</v>
      </c>
      <c r="O517" s="25">
        <v>40830</v>
      </c>
      <c r="P517" s="25">
        <v>41543</v>
      </c>
      <c r="Q517" s="25">
        <v>41495</v>
      </c>
      <c r="R517" s="25">
        <v>41759</v>
      </c>
      <c r="S517" s="26">
        <v>1</v>
      </c>
      <c r="T517" s="27"/>
      <c r="U517" s="156"/>
      <c r="V517" s="257"/>
    </row>
    <row r="518" spans="1:22" s="28" customFormat="1" ht="15.75" thickBot="1" x14ac:dyDescent="0.3">
      <c r="A518" s="256">
        <v>41943</v>
      </c>
      <c r="B518" s="258">
        <v>2011</v>
      </c>
      <c r="C518" s="259" t="s">
        <v>81</v>
      </c>
      <c r="D518" s="259" t="s">
        <v>132</v>
      </c>
      <c r="E518" s="259" t="s">
        <v>17</v>
      </c>
      <c r="F518" s="259" t="s">
        <v>129</v>
      </c>
      <c r="G518" s="259" t="s">
        <v>1939</v>
      </c>
      <c r="H518" s="259" t="s">
        <v>1940</v>
      </c>
      <c r="I518" s="25">
        <v>40890</v>
      </c>
      <c r="J518" s="25">
        <v>40984</v>
      </c>
      <c r="K518" s="73" t="s">
        <v>1707</v>
      </c>
      <c r="L518" s="73" t="s">
        <v>1941</v>
      </c>
      <c r="M518" s="27">
        <v>37278</v>
      </c>
      <c r="N518" s="27">
        <v>39573</v>
      </c>
      <c r="O518" s="25">
        <v>40998</v>
      </c>
      <c r="P518" s="25">
        <v>41524</v>
      </c>
      <c r="Q518" s="25">
        <v>41524</v>
      </c>
      <c r="R518" s="25">
        <v>41912</v>
      </c>
      <c r="S518" s="26">
        <v>0.99593290055018902</v>
      </c>
      <c r="T518" s="27">
        <v>-5445</v>
      </c>
      <c r="U518" s="156" t="s">
        <v>1919</v>
      </c>
      <c r="V518" s="257"/>
    </row>
    <row r="519" spans="1:22" s="28" customFormat="1" ht="15.75" thickBot="1" x14ac:dyDescent="0.3">
      <c r="A519" s="256">
        <v>41943</v>
      </c>
      <c r="B519" s="258">
        <v>2011</v>
      </c>
      <c r="C519" s="259" t="s">
        <v>83</v>
      </c>
      <c r="D519" s="259" t="s">
        <v>132</v>
      </c>
      <c r="E519" s="259" t="s">
        <v>22</v>
      </c>
      <c r="F519" s="259" t="s">
        <v>129</v>
      </c>
      <c r="G519" s="259" t="s">
        <v>1942</v>
      </c>
      <c r="H519" s="259" t="s">
        <v>1943</v>
      </c>
      <c r="I519" s="25">
        <v>40583</v>
      </c>
      <c r="J519" s="25">
        <v>40714</v>
      </c>
      <c r="K519" s="73" t="s">
        <v>1944</v>
      </c>
      <c r="L519" s="73" t="s">
        <v>1945</v>
      </c>
      <c r="M519" s="27">
        <v>6836</v>
      </c>
      <c r="N519" s="27">
        <v>6730</v>
      </c>
      <c r="O519" s="25">
        <v>40728</v>
      </c>
      <c r="P519" s="25">
        <v>41477</v>
      </c>
      <c r="Q519" s="25">
        <v>41264</v>
      </c>
      <c r="R519" s="25">
        <v>41425</v>
      </c>
      <c r="S519" s="26">
        <v>1</v>
      </c>
      <c r="T519" s="27"/>
      <c r="U519" s="156"/>
      <c r="V519" s="257"/>
    </row>
    <row r="520" spans="1:22" s="28" customFormat="1" ht="15.75" thickBot="1" x14ac:dyDescent="0.3">
      <c r="A520" s="256">
        <v>41943</v>
      </c>
      <c r="B520" s="258">
        <v>2011</v>
      </c>
      <c r="C520" s="259" t="s">
        <v>81</v>
      </c>
      <c r="D520" s="259" t="s">
        <v>132</v>
      </c>
      <c r="E520" s="259" t="s">
        <v>17</v>
      </c>
      <c r="F520" s="259" t="s">
        <v>129</v>
      </c>
      <c r="G520" s="259" t="s">
        <v>1946</v>
      </c>
      <c r="H520" s="259" t="s">
        <v>1947</v>
      </c>
      <c r="I520" s="25">
        <v>40669</v>
      </c>
      <c r="J520" s="25">
        <v>40774</v>
      </c>
      <c r="K520" s="73" t="s">
        <v>1948</v>
      </c>
      <c r="L520" s="73" t="s">
        <v>1949</v>
      </c>
      <c r="M520" s="27">
        <v>15010</v>
      </c>
      <c r="N520" s="27">
        <v>16815</v>
      </c>
      <c r="O520" s="25">
        <v>40788</v>
      </c>
      <c r="P520" s="25">
        <v>41407</v>
      </c>
      <c r="Q520" s="25">
        <v>41407</v>
      </c>
      <c r="R520" s="25">
        <v>41921</v>
      </c>
      <c r="S520" s="26">
        <v>1</v>
      </c>
      <c r="T520" s="27"/>
      <c r="U520" s="156"/>
      <c r="V520" s="257"/>
    </row>
    <row r="521" spans="1:22" s="28" customFormat="1" ht="15.75" thickBot="1" x14ac:dyDescent="0.3">
      <c r="A521" s="256">
        <v>41943</v>
      </c>
      <c r="B521" s="258">
        <v>2011</v>
      </c>
      <c r="C521" s="259" t="s">
        <v>83</v>
      </c>
      <c r="D521" s="259" t="s">
        <v>132</v>
      </c>
      <c r="E521" s="259" t="s">
        <v>20</v>
      </c>
      <c r="F521" s="259" t="s">
        <v>129</v>
      </c>
      <c r="G521" s="259" t="s">
        <v>1950</v>
      </c>
      <c r="H521" s="259" t="s">
        <v>1951</v>
      </c>
      <c r="I521" s="25">
        <v>40421</v>
      </c>
      <c r="J521" s="25">
        <v>40697</v>
      </c>
      <c r="K521" s="73" t="s">
        <v>1952</v>
      </c>
      <c r="L521" s="73" t="s">
        <v>1953</v>
      </c>
      <c r="M521" s="27">
        <v>62154</v>
      </c>
      <c r="N521" s="27">
        <v>58251</v>
      </c>
      <c r="O521" s="25">
        <v>40711</v>
      </c>
      <c r="P521" s="25">
        <v>42080</v>
      </c>
      <c r="Q521" s="25">
        <v>41607</v>
      </c>
      <c r="R521" s="25">
        <v>42080</v>
      </c>
      <c r="S521" s="26">
        <v>0.91422874020889799</v>
      </c>
      <c r="T521" s="27"/>
      <c r="U521" s="156"/>
      <c r="V521" s="257"/>
    </row>
    <row r="522" spans="1:22" s="28" customFormat="1" ht="15.75" thickBot="1" x14ac:dyDescent="0.3">
      <c r="A522" s="256">
        <v>41943</v>
      </c>
      <c r="B522" s="258">
        <v>2011</v>
      </c>
      <c r="C522" s="259" t="s">
        <v>83</v>
      </c>
      <c r="D522" s="259" t="s">
        <v>132</v>
      </c>
      <c r="E522" s="259" t="s">
        <v>20</v>
      </c>
      <c r="F522" s="259" t="s">
        <v>129</v>
      </c>
      <c r="G522" s="259" t="s">
        <v>1954</v>
      </c>
      <c r="H522" s="259" t="s">
        <v>1955</v>
      </c>
      <c r="I522" s="25">
        <v>40421</v>
      </c>
      <c r="J522" s="25">
        <v>40697</v>
      </c>
      <c r="K522" s="73" t="s">
        <v>1952</v>
      </c>
      <c r="L522" s="73" t="s">
        <v>1953</v>
      </c>
      <c r="M522" s="27">
        <v>62617</v>
      </c>
      <c r="N522" s="27">
        <v>59661</v>
      </c>
      <c r="O522" s="25">
        <v>40711</v>
      </c>
      <c r="P522" s="25">
        <v>42080</v>
      </c>
      <c r="Q522" s="25">
        <v>41607</v>
      </c>
      <c r="R522" s="25">
        <v>42080</v>
      </c>
      <c r="S522" s="26">
        <v>0.90608149687034001</v>
      </c>
      <c r="T522" s="27"/>
      <c r="U522" s="156"/>
      <c r="V522" s="257"/>
    </row>
    <row r="523" spans="1:22" s="28" customFormat="1" ht="15.75" thickBot="1" x14ac:dyDescent="0.3">
      <c r="A523" s="256">
        <v>41943</v>
      </c>
      <c r="B523" s="258">
        <v>2011</v>
      </c>
      <c r="C523" s="259" t="s">
        <v>81</v>
      </c>
      <c r="D523" s="259" t="s">
        <v>132</v>
      </c>
      <c r="E523" s="259" t="s">
        <v>14</v>
      </c>
      <c r="F523" s="259" t="s">
        <v>129</v>
      </c>
      <c r="G523" s="259" t="s">
        <v>1956</v>
      </c>
      <c r="H523" s="259" t="s">
        <v>1957</v>
      </c>
      <c r="I523" s="25">
        <v>40679</v>
      </c>
      <c r="J523" s="25">
        <v>40939</v>
      </c>
      <c r="K523" s="73" t="s">
        <v>1889</v>
      </c>
      <c r="L523" s="73" t="s">
        <v>1958</v>
      </c>
      <c r="M523" s="27">
        <v>64063</v>
      </c>
      <c r="N523" s="27">
        <v>63857</v>
      </c>
      <c r="O523" s="25">
        <v>40953</v>
      </c>
      <c r="P523" s="25">
        <v>41618</v>
      </c>
      <c r="Q523" s="25">
        <v>41015</v>
      </c>
      <c r="R523" s="25">
        <v>41709</v>
      </c>
      <c r="S523" s="26">
        <v>1</v>
      </c>
      <c r="T523" s="27">
        <v>-1557</v>
      </c>
      <c r="U523" s="156" t="s">
        <v>1891</v>
      </c>
      <c r="V523" s="257"/>
    </row>
    <row r="524" spans="1:22" s="28" customFormat="1" ht="15.75" thickBot="1" x14ac:dyDescent="0.3">
      <c r="A524" s="256">
        <v>41943</v>
      </c>
      <c r="B524" s="258">
        <v>2011</v>
      </c>
      <c r="C524" s="259" t="s">
        <v>83</v>
      </c>
      <c r="D524" s="259" t="s">
        <v>132</v>
      </c>
      <c r="E524" s="259" t="s">
        <v>18</v>
      </c>
      <c r="F524" s="259" t="s">
        <v>129</v>
      </c>
      <c r="G524" s="259" t="s">
        <v>1959</v>
      </c>
      <c r="H524" s="259" t="s">
        <v>1960</v>
      </c>
      <c r="I524" s="25">
        <v>40581</v>
      </c>
      <c r="J524" s="25">
        <v>40724</v>
      </c>
      <c r="K524" s="73" t="s">
        <v>1961</v>
      </c>
      <c r="L524" s="73" t="s">
        <v>1962</v>
      </c>
      <c r="M524" s="27">
        <v>16634</v>
      </c>
      <c r="N524" s="27">
        <v>15092</v>
      </c>
      <c r="O524" s="25">
        <v>40738</v>
      </c>
      <c r="P524" s="25">
        <v>42034</v>
      </c>
      <c r="Q524" s="25">
        <v>41594</v>
      </c>
      <c r="R524" s="25">
        <v>41743</v>
      </c>
      <c r="S524" s="26">
        <v>1</v>
      </c>
      <c r="T524" s="27"/>
      <c r="U524" s="156"/>
      <c r="V524" s="257"/>
    </row>
    <row r="525" spans="1:22" s="28" customFormat="1" ht="30.75" thickBot="1" x14ac:dyDescent="0.3">
      <c r="A525" s="256">
        <v>41943</v>
      </c>
      <c r="B525" s="258">
        <v>2011</v>
      </c>
      <c r="C525" s="259" t="s">
        <v>81</v>
      </c>
      <c r="D525" s="259" t="s">
        <v>132</v>
      </c>
      <c r="E525" s="259" t="s">
        <v>22</v>
      </c>
      <c r="F525" s="259" t="s">
        <v>129</v>
      </c>
      <c r="G525" s="259" t="s">
        <v>1963</v>
      </c>
      <c r="H525" s="259" t="s">
        <v>1964</v>
      </c>
      <c r="I525" s="25">
        <v>40525</v>
      </c>
      <c r="J525" s="25">
        <v>40708</v>
      </c>
      <c r="K525" s="73" t="s">
        <v>1965</v>
      </c>
      <c r="L525" s="73" t="s">
        <v>1966</v>
      </c>
      <c r="M525" s="27">
        <v>1395</v>
      </c>
      <c r="N525" s="27">
        <v>1273</v>
      </c>
      <c r="O525" s="25">
        <v>40722</v>
      </c>
      <c r="P525" s="25">
        <v>41220</v>
      </c>
      <c r="Q525" s="25">
        <v>41078</v>
      </c>
      <c r="R525" s="25">
        <v>41220</v>
      </c>
      <c r="S525" s="26">
        <v>1</v>
      </c>
      <c r="T525" s="27"/>
      <c r="U525" s="156"/>
      <c r="V525" s="257"/>
    </row>
    <row r="526" spans="1:22" s="28" customFormat="1" ht="15.75" thickBot="1" x14ac:dyDescent="0.3">
      <c r="A526" s="256">
        <v>41943</v>
      </c>
      <c r="B526" s="258">
        <v>2011</v>
      </c>
      <c r="C526" s="259" t="s">
        <v>81</v>
      </c>
      <c r="D526" s="259" t="s">
        <v>132</v>
      </c>
      <c r="E526" s="259" t="s">
        <v>23</v>
      </c>
      <c r="F526" s="259" t="s">
        <v>129</v>
      </c>
      <c r="G526" s="259" t="s">
        <v>1967</v>
      </c>
      <c r="H526" s="259" t="s">
        <v>1968</v>
      </c>
      <c r="I526" s="25">
        <v>40574</v>
      </c>
      <c r="J526" s="25">
        <v>40697</v>
      </c>
      <c r="K526" s="73" t="s">
        <v>1969</v>
      </c>
      <c r="L526" s="73" t="s">
        <v>1970</v>
      </c>
      <c r="M526" s="27">
        <v>16042</v>
      </c>
      <c r="N526" s="27">
        <v>16448</v>
      </c>
      <c r="O526" s="25">
        <v>40711</v>
      </c>
      <c r="P526" s="25">
        <v>41541</v>
      </c>
      <c r="Q526" s="25">
        <v>41197</v>
      </c>
      <c r="R526" s="25">
        <v>41733</v>
      </c>
      <c r="S526" s="26">
        <v>1</v>
      </c>
      <c r="T526" s="27"/>
      <c r="U526" s="156"/>
      <c r="V526" s="257"/>
    </row>
    <row r="527" spans="1:22" s="28" customFormat="1" ht="15.75" thickBot="1" x14ac:dyDescent="0.3">
      <c r="A527" s="256">
        <v>41943</v>
      </c>
      <c r="B527" s="258">
        <v>2011</v>
      </c>
      <c r="C527" s="259" t="s">
        <v>83</v>
      </c>
      <c r="D527" s="259" t="s">
        <v>132</v>
      </c>
      <c r="E527" s="259" t="s">
        <v>18</v>
      </c>
      <c r="F527" s="259" t="s">
        <v>129</v>
      </c>
      <c r="G527" s="259" t="s">
        <v>1971</v>
      </c>
      <c r="H527" s="259" t="s">
        <v>1825</v>
      </c>
      <c r="I527" s="25">
        <v>40592</v>
      </c>
      <c r="J527" s="25">
        <v>40786</v>
      </c>
      <c r="K527" s="73" t="s">
        <v>1972</v>
      </c>
      <c r="L527" s="73" t="s">
        <v>1973</v>
      </c>
      <c r="M527" s="27">
        <v>62691</v>
      </c>
      <c r="N527" s="27">
        <v>60599</v>
      </c>
      <c r="O527" s="25">
        <v>40800</v>
      </c>
      <c r="P527" s="25">
        <v>42094</v>
      </c>
      <c r="Q527" s="25">
        <v>41872</v>
      </c>
      <c r="R527" s="25">
        <v>41984</v>
      </c>
      <c r="S527" s="26">
        <v>0.92</v>
      </c>
      <c r="T527" s="27">
        <v>-17925</v>
      </c>
      <c r="U527" s="156" t="s">
        <v>1974</v>
      </c>
      <c r="V527" s="257"/>
    </row>
    <row r="528" spans="1:22" s="28" customFormat="1" ht="15.75" thickBot="1" x14ac:dyDescent="0.3">
      <c r="A528" s="256">
        <v>41943</v>
      </c>
      <c r="B528" s="258">
        <v>2011</v>
      </c>
      <c r="C528" s="259" t="s">
        <v>81</v>
      </c>
      <c r="D528" s="259" t="s">
        <v>132</v>
      </c>
      <c r="E528" s="259" t="s">
        <v>22</v>
      </c>
      <c r="F528" s="259" t="s">
        <v>129</v>
      </c>
      <c r="G528" s="259" t="s">
        <v>1975</v>
      </c>
      <c r="H528" s="259" t="s">
        <v>1976</v>
      </c>
      <c r="I528" s="25">
        <v>40655</v>
      </c>
      <c r="J528" s="25">
        <v>40750</v>
      </c>
      <c r="K528" s="73" t="s">
        <v>1977</v>
      </c>
      <c r="L528" s="73" t="s">
        <v>1978</v>
      </c>
      <c r="M528" s="27">
        <v>3659</v>
      </c>
      <c r="N528" s="27">
        <v>2953</v>
      </c>
      <c r="O528" s="25">
        <v>40764</v>
      </c>
      <c r="P528" s="25">
        <v>41170</v>
      </c>
      <c r="Q528" s="25">
        <v>41130</v>
      </c>
      <c r="R528" s="25">
        <v>41180</v>
      </c>
      <c r="S528" s="26">
        <v>1</v>
      </c>
      <c r="T528" s="27">
        <v>-6185</v>
      </c>
      <c r="U528" s="156" t="s">
        <v>1979</v>
      </c>
      <c r="V528" s="257"/>
    </row>
    <row r="529" spans="1:22" s="28" customFormat="1" ht="15.75" thickBot="1" x14ac:dyDescent="0.3">
      <c r="A529" s="256">
        <v>41943</v>
      </c>
      <c r="B529" s="258">
        <v>2011</v>
      </c>
      <c r="C529" s="259" t="s">
        <v>81</v>
      </c>
      <c r="D529" s="259" t="s">
        <v>132</v>
      </c>
      <c r="E529" s="259"/>
      <c r="F529" s="259" t="s">
        <v>125</v>
      </c>
      <c r="G529" s="259" t="s">
        <v>1980</v>
      </c>
      <c r="H529" s="259" t="s">
        <v>1981</v>
      </c>
      <c r="I529" s="25">
        <v>40921</v>
      </c>
      <c r="J529" s="25">
        <v>41075</v>
      </c>
      <c r="K529" s="73" t="s">
        <v>1982</v>
      </c>
      <c r="L529" s="73" t="s">
        <v>1983</v>
      </c>
      <c r="M529" s="27">
        <v>19080</v>
      </c>
      <c r="N529" s="27">
        <v>15665</v>
      </c>
      <c r="O529" s="25">
        <v>41089</v>
      </c>
      <c r="P529" s="383">
        <v>42277</v>
      </c>
      <c r="Q529" s="25">
        <v>41885</v>
      </c>
      <c r="R529" s="25">
        <v>42008</v>
      </c>
      <c r="S529" s="26">
        <v>0.62</v>
      </c>
      <c r="T529" s="27">
        <v>-2052</v>
      </c>
      <c r="U529" s="156" t="s">
        <v>1891</v>
      </c>
      <c r="V529" s="257"/>
    </row>
    <row r="530" spans="1:22" s="28" customFormat="1" ht="15.75" thickBot="1" x14ac:dyDescent="0.3">
      <c r="A530" s="256">
        <v>41943</v>
      </c>
      <c r="B530" s="258">
        <v>2011</v>
      </c>
      <c r="C530" s="259" t="s">
        <v>81</v>
      </c>
      <c r="D530" s="259" t="s">
        <v>132</v>
      </c>
      <c r="E530" s="259"/>
      <c r="F530" s="259" t="s">
        <v>106</v>
      </c>
      <c r="G530" s="259" t="s">
        <v>1984</v>
      </c>
      <c r="H530" s="259" t="s">
        <v>1985</v>
      </c>
      <c r="I530" s="25">
        <v>41011</v>
      </c>
      <c r="J530" s="25">
        <v>41138</v>
      </c>
      <c r="K530" s="73" t="s">
        <v>1986</v>
      </c>
      <c r="L530" s="73"/>
      <c r="M530" s="27">
        <v>41151</v>
      </c>
      <c r="N530" s="27">
        <v>38522</v>
      </c>
      <c r="O530" s="25">
        <v>41152</v>
      </c>
      <c r="P530" s="25">
        <v>42212</v>
      </c>
      <c r="Q530" s="25">
        <v>42212</v>
      </c>
      <c r="R530" s="25">
        <v>42212</v>
      </c>
      <c r="S530" s="26">
        <v>0.48</v>
      </c>
      <c r="T530" s="27">
        <v>-15471</v>
      </c>
      <c r="U530" s="156" t="s">
        <v>1919</v>
      </c>
      <c r="V530" s="257"/>
    </row>
    <row r="531" spans="1:22" s="28" customFormat="1" ht="15.75" thickBot="1" x14ac:dyDescent="0.3">
      <c r="A531" s="256">
        <v>41943</v>
      </c>
      <c r="B531" s="258">
        <v>2011</v>
      </c>
      <c r="C531" s="259" t="s">
        <v>81</v>
      </c>
      <c r="D531" s="259" t="s">
        <v>132</v>
      </c>
      <c r="E531" s="259" t="s">
        <v>23</v>
      </c>
      <c r="F531" s="259" t="s">
        <v>129</v>
      </c>
      <c r="G531" s="259" t="s">
        <v>1987</v>
      </c>
      <c r="H531" s="259" t="s">
        <v>1988</v>
      </c>
      <c r="I531" s="25">
        <v>40500</v>
      </c>
      <c r="J531" s="25">
        <v>40697</v>
      </c>
      <c r="K531" s="73" t="s">
        <v>1989</v>
      </c>
      <c r="L531" s="73" t="s">
        <v>1990</v>
      </c>
      <c r="M531" s="27">
        <v>14315</v>
      </c>
      <c r="N531" s="27">
        <v>14812</v>
      </c>
      <c r="O531" s="25">
        <v>40711</v>
      </c>
      <c r="P531" s="25">
        <v>41465</v>
      </c>
      <c r="Q531" s="25">
        <v>41451</v>
      </c>
      <c r="R531" s="25">
        <v>41774</v>
      </c>
      <c r="S531" s="26">
        <v>1</v>
      </c>
      <c r="T531" s="27"/>
      <c r="U531" s="156"/>
      <c r="V531" s="257"/>
    </row>
    <row r="532" spans="1:22" s="28" customFormat="1" ht="15.75" thickBot="1" x14ac:dyDescent="0.3">
      <c r="A532" s="256">
        <v>41943</v>
      </c>
      <c r="B532" s="258">
        <v>2011</v>
      </c>
      <c r="C532" s="259" t="s">
        <v>81</v>
      </c>
      <c r="D532" s="259" t="s">
        <v>132</v>
      </c>
      <c r="E532" s="259"/>
      <c r="F532" s="259" t="s">
        <v>109</v>
      </c>
      <c r="G532" s="259" t="s">
        <v>1991</v>
      </c>
      <c r="H532" s="259" t="s">
        <v>1992</v>
      </c>
      <c r="I532" s="25">
        <v>40835</v>
      </c>
      <c r="J532" s="25">
        <v>41001</v>
      </c>
      <c r="K532" s="73" t="s">
        <v>1868</v>
      </c>
      <c r="L532" s="73" t="s">
        <v>1869</v>
      </c>
      <c r="M532" s="27">
        <v>3107</v>
      </c>
      <c r="N532" s="27">
        <v>2658</v>
      </c>
      <c r="O532" s="25">
        <v>41015</v>
      </c>
      <c r="P532" s="25">
        <v>41943</v>
      </c>
      <c r="Q532" s="25">
        <v>41634</v>
      </c>
      <c r="R532" s="25">
        <v>41875</v>
      </c>
      <c r="S532" s="26">
        <v>1</v>
      </c>
      <c r="T532" s="27"/>
      <c r="U532" s="156"/>
      <c r="V532" s="257"/>
    </row>
    <row r="533" spans="1:22" s="28" customFormat="1" ht="15.75" thickBot="1" x14ac:dyDescent="0.3">
      <c r="A533" s="256">
        <v>41943</v>
      </c>
      <c r="B533" s="258">
        <v>2011</v>
      </c>
      <c r="C533" s="259" t="s">
        <v>81</v>
      </c>
      <c r="D533" s="259" t="s">
        <v>132</v>
      </c>
      <c r="E533" s="259"/>
      <c r="F533" s="259" t="s">
        <v>106</v>
      </c>
      <c r="G533" s="259" t="s">
        <v>1993</v>
      </c>
      <c r="H533" s="259" t="s">
        <v>1994</v>
      </c>
      <c r="I533" s="25">
        <v>40724</v>
      </c>
      <c r="J533" s="25">
        <v>40968</v>
      </c>
      <c r="K533" s="73" t="s">
        <v>1986</v>
      </c>
      <c r="L533" s="73"/>
      <c r="M533" s="27">
        <v>40713</v>
      </c>
      <c r="N533" s="27">
        <v>40237</v>
      </c>
      <c r="O533" s="25">
        <v>40982</v>
      </c>
      <c r="P533" s="25">
        <v>41969</v>
      </c>
      <c r="Q533" s="25">
        <v>41969</v>
      </c>
      <c r="R533" s="25">
        <v>41969</v>
      </c>
      <c r="S533" s="26">
        <v>0.83608027722082801</v>
      </c>
      <c r="T533" s="27">
        <v>-19865</v>
      </c>
      <c r="U533" s="156" t="s">
        <v>1919</v>
      </c>
      <c r="V533" s="257"/>
    </row>
    <row r="534" spans="1:22" s="28" customFormat="1" ht="15.75" thickBot="1" x14ac:dyDescent="0.3">
      <c r="A534" s="256">
        <v>41943</v>
      </c>
      <c r="B534" s="258">
        <v>2011</v>
      </c>
      <c r="C534" s="259" t="s">
        <v>81</v>
      </c>
      <c r="D534" s="259" t="s">
        <v>132</v>
      </c>
      <c r="E534" s="259" t="s">
        <v>23</v>
      </c>
      <c r="F534" s="259" t="s">
        <v>129</v>
      </c>
      <c r="G534" s="259" t="s">
        <v>1995</v>
      </c>
      <c r="H534" s="259" t="s">
        <v>1996</v>
      </c>
      <c r="I534" s="25">
        <v>39041</v>
      </c>
      <c r="J534" s="25">
        <v>40492</v>
      </c>
      <c r="K534" s="73" t="s">
        <v>1997</v>
      </c>
      <c r="L534" s="73" t="s">
        <v>1998</v>
      </c>
      <c r="M534" s="27">
        <v>20026</v>
      </c>
      <c r="N534" s="27">
        <v>19450</v>
      </c>
      <c r="O534" s="25">
        <v>40506</v>
      </c>
      <c r="P534" s="25">
        <v>41061</v>
      </c>
      <c r="Q534" s="25">
        <v>40855</v>
      </c>
      <c r="R534" s="25">
        <v>41211</v>
      </c>
      <c r="S534" s="26">
        <v>1</v>
      </c>
      <c r="T534" s="27"/>
      <c r="U534" s="156"/>
      <c r="V534" s="257"/>
    </row>
    <row r="535" spans="1:22" s="28" customFormat="1" ht="15.75" thickBot="1" x14ac:dyDescent="0.3">
      <c r="A535" s="256">
        <v>41943</v>
      </c>
      <c r="B535" s="258">
        <v>2011</v>
      </c>
      <c r="C535" s="259" t="s">
        <v>81</v>
      </c>
      <c r="D535" s="259" t="s">
        <v>132</v>
      </c>
      <c r="E535" s="259" t="s">
        <v>23</v>
      </c>
      <c r="F535" s="259" t="s">
        <v>129</v>
      </c>
      <c r="G535" s="259" t="s">
        <v>1999</v>
      </c>
      <c r="H535" s="259" t="s">
        <v>2000</v>
      </c>
      <c r="I535" s="25">
        <v>40500</v>
      </c>
      <c r="J535" s="25">
        <v>40697</v>
      </c>
      <c r="K535" s="73" t="s">
        <v>1989</v>
      </c>
      <c r="L535" s="73" t="s">
        <v>1990</v>
      </c>
      <c r="M535" s="27">
        <v>11275</v>
      </c>
      <c r="N535" s="27">
        <v>10432</v>
      </c>
      <c r="O535" s="25">
        <v>40711</v>
      </c>
      <c r="P535" s="25">
        <v>41465</v>
      </c>
      <c r="Q535" s="25">
        <v>41451</v>
      </c>
      <c r="R535" s="25">
        <v>41774</v>
      </c>
      <c r="S535" s="26">
        <v>1</v>
      </c>
      <c r="T535" s="27"/>
      <c r="U535" s="156"/>
      <c r="V535" s="257"/>
    </row>
    <row r="536" spans="1:22" s="28" customFormat="1" ht="15.75" thickBot="1" x14ac:dyDescent="0.3">
      <c r="A536" s="256">
        <v>41943</v>
      </c>
      <c r="B536" s="258" t="s">
        <v>144</v>
      </c>
      <c r="C536" s="259" t="s">
        <v>83</v>
      </c>
      <c r="D536" s="259" t="s">
        <v>132</v>
      </c>
      <c r="E536" s="259" t="s">
        <v>20</v>
      </c>
      <c r="F536" s="259" t="s">
        <v>129</v>
      </c>
      <c r="G536" s="259" t="s">
        <v>2001</v>
      </c>
      <c r="H536" s="259" t="s">
        <v>2002</v>
      </c>
      <c r="I536" s="25">
        <v>41030</v>
      </c>
      <c r="J536" s="25">
        <v>41081</v>
      </c>
      <c r="K536" s="73" t="s">
        <v>2003</v>
      </c>
      <c r="L536" s="73" t="s">
        <v>2004</v>
      </c>
      <c r="M536" s="27">
        <v>16292</v>
      </c>
      <c r="N536" s="27">
        <v>14381</v>
      </c>
      <c r="O536" s="25">
        <v>41095</v>
      </c>
      <c r="P536" s="25">
        <v>41974</v>
      </c>
      <c r="Q536" s="25">
        <v>41776</v>
      </c>
      <c r="R536" s="25">
        <v>41904</v>
      </c>
      <c r="S536" s="26">
        <v>1</v>
      </c>
      <c r="T536" s="27"/>
      <c r="U536" s="156"/>
      <c r="V536" s="257"/>
    </row>
    <row r="537" spans="1:22" s="28" customFormat="1" ht="30.75" thickBot="1" x14ac:dyDescent="0.3">
      <c r="A537" s="256">
        <v>41943</v>
      </c>
      <c r="B537" s="258" t="s">
        <v>144</v>
      </c>
      <c r="C537" s="259" t="s">
        <v>81</v>
      </c>
      <c r="D537" s="259" t="s">
        <v>132</v>
      </c>
      <c r="E537" s="259" t="s">
        <v>18</v>
      </c>
      <c r="F537" s="259" t="s">
        <v>129</v>
      </c>
      <c r="G537" s="259" t="s">
        <v>2005</v>
      </c>
      <c r="H537" s="259" t="s">
        <v>2006</v>
      </c>
      <c r="I537" s="25">
        <v>40842</v>
      </c>
      <c r="J537" s="25">
        <v>41004</v>
      </c>
      <c r="K537" s="73" t="s">
        <v>2007</v>
      </c>
      <c r="L537" s="73" t="s">
        <v>2008</v>
      </c>
      <c r="M537" s="27">
        <v>7708</v>
      </c>
      <c r="N537" s="27">
        <v>7642</v>
      </c>
      <c r="O537" s="25">
        <v>41018</v>
      </c>
      <c r="P537" s="25">
        <v>41952</v>
      </c>
      <c r="Q537" s="25">
        <v>41594</v>
      </c>
      <c r="R537" s="25">
        <v>41952</v>
      </c>
      <c r="S537" s="26">
        <v>0.98</v>
      </c>
      <c r="T537" s="27"/>
      <c r="U537" s="156"/>
      <c r="V537" s="257"/>
    </row>
    <row r="538" spans="1:22" s="28" customFormat="1" ht="15.75" thickBot="1" x14ac:dyDescent="0.3">
      <c r="A538" s="256">
        <v>41943</v>
      </c>
      <c r="B538" s="258" t="s">
        <v>144</v>
      </c>
      <c r="C538" s="259" t="s">
        <v>83</v>
      </c>
      <c r="D538" s="259" t="s">
        <v>132</v>
      </c>
      <c r="E538" s="259" t="s">
        <v>14</v>
      </c>
      <c r="F538" s="259" t="s">
        <v>129</v>
      </c>
      <c r="G538" s="259" t="s">
        <v>2009</v>
      </c>
      <c r="H538" s="259" t="s">
        <v>2010</v>
      </c>
      <c r="I538" s="25">
        <v>40752</v>
      </c>
      <c r="J538" s="25">
        <v>40991</v>
      </c>
      <c r="K538" s="73" t="s">
        <v>2011</v>
      </c>
      <c r="L538" s="73" t="s">
        <v>2012</v>
      </c>
      <c r="M538" s="27">
        <v>11746</v>
      </c>
      <c r="N538" s="27">
        <v>9512</v>
      </c>
      <c r="O538" s="25">
        <v>41005</v>
      </c>
      <c r="P538" s="25">
        <v>41491</v>
      </c>
      <c r="Q538" s="25">
        <v>41295</v>
      </c>
      <c r="R538" s="25">
        <v>41491</v>
      </c>
      <c r="S538" s="26">
        <v>1</v>
      </c>
      <c r="T538" s="27">
        <v>-760</v>
      </c>
      <c r="U538" s="156" t="s">
        <v>2013</v>
      </c>
      <c r="V538" s="257"/>
    </row>
    <row r="539" spans="1:22" s="28" customFormat="1" ht="15.75" thickBot="1" x14ac:dyDescent="0.3">
      <c r="A539" s="256">
        <v>41943</v>
      </c>
      <c r="B539" s="258" t="s">
        <v>144</v>
      </c>
      <c r="C539" s="259" t="s">
        <v>83</v>
      </c>
      <c r="D539" s="259" t="s">
        <v>132</v>
      </c>
      <c r="E539" s="259" t="s">
        <v>14</v>
      </c>
      <c r="F539" s="259" t="s">
        <v>129</v>
      </c>
      <c r="G539" s="259" t="s">
        <v>2014</v>
      </c>
      <c r="H539" s="259" t="s">
        <v>2015</v>
      </c>
      <c r="I539" s="25">
        <v>41085</v>
      </c>
      <c r="J539" s="25">
        <v>41145</v>
      </c>
      <c r="K539" s="73" t="s">
        <v>2016</v>
      </c>
      <c r="L539" s="73" t="s">
        <v>2017</v>
      </c>
      <c r="M539" s="27">
        <v>11432</v>
      </c>
      <c r="N539" s="27">
        <v>13971</v>
      </c>
      <c r="O539" s="25">
        <v>41159</v>
      </c>
      <c r="P539" s="25">
        <v>41782</v>
      </c>
      <c r="Q539" s="25">
        <v>41544</v>
      </c>
      <c r="R539" s="25">
        <v>41814</v>
      </c>
      <c r="S539" s="26">
        <v>1</v>
      </c>
      <c r="T539" s="27"/>
      <c r="U539" s="156"/>
      <c r="V539" s="257"/>
    </row>
    <row r="540" spans="1:22" s="28" customFormat="1" ht="15.75" thickBot="1" x14ac:dyDescent="0.3">
      <c r="A540" s="256">
        <v>41943</v>
      </c>
      <c r="B540" s="258" t="s">
        <v>144</v>
      </c>
      <c r="C540" s="259" t="s">
        <v>83</v>
      </c>
      <c r="D540" s="259" t="s">
        <v>132</v>
      </c>
      <c r="E540" s="259" t="s">
        <v>14</v>
      </c>
      <c r="F540" s="259" t="s">
        <v>129</v>
      </c>
      <c r="G540" s="259" t="s">
        <v>2018</v>
      </c>
      <c r="H540" s="259" t="s">
        <v>2019</v>
      </c>
      <c r="I540" s="25">
        <v>41078</v>
      </c>
      <c r="J540" s="25">
        <v>41180</v>
      </c>
      <c r="K540" s="73" t="s">
        <v>2020</v>
      </c>
      <c r="L540" s="73" t="s">
        <v>2021</v>
      </c>
      <c r="M540" s="27">
        <v>85242</v>
      </c>
      <c r="N540" s="27">
        <v>61529</v>
      </c>
      <c r="O540" s="25">
        <v>41194</v>
      </c>
      <c r="P540" s="383">
        <v>42725</v>
      </c>
      <c r="Q540" s="25">
        <v>42460</v>
      </c>
      <c r="R540" s="25">
        <v>42460</v>
      </c>
      <c r="S540" s="26">
        <v>0.26</v>
      </c>
      <c r="T540" s="27">
        <v>-16682</v>
      </c>
      <c r="U540" s="156" t="s">
        <v>2022</v>
      </c>
      <c r="V540" s="257"/>
    </row>
    <row r="541" spans="1:22" s="28" customFormat="1" ht="15.75" thickBot="1" x14ac:dyDescent="0.3">
      <c r="A541" s="256">
        <v>41943</v>
      </c>
      <c r="B541" s="258" t="s">
        <v>144</v>
      </c>
      <c r="C541" s="259" t="s">
        <v>81</v>
      </c>
      <c r="D541" s="259" t="s">
        <v>132</v>
      </c>
      <c r="E541" s="259" t="s">
        <v>30</v>
      </c>
      <c r="F541" s="259" t="s">
        <v>129</v>
      </c>
      <c r="G541" s="259" t="s">
        <v>2023</v>
      </c>
      <c r="H541" s="259" t="s">
        <v>2024</v>
      </c>
      <c r="I541" s="25">
        <v>41093</v>
      </c>
      <c r="J541" s="25">
        <v>41149</v>
      </c>
      <c r="K541" s="73" t="s">
        <v>2025</v>
      </c>
      <c r="L541" s="73" t="s">
        <v>2026</v>
      </c>
      <c r="M541" s="27">
        <v>3805</v>
      </c>
      <c r="N541" s="27">
        <v>3998</v>
      </c>
      <c r="O541" s="25">
        <v>41163</v>
      </c>
      <c r="P541" s="25">
        <v>41753</v>
      </c>
      <c r="Q541" s="25">
        <v>41514</v>
      </c>
      <c r="R541" s="25">
        <v>41789</v>
      </c>
      <c r="S541" s="26">
        <v>1</v>
      </c>
      <c r="T541" s="27"/>
      <c r="U541" s="156"/>
      <c r="V541" s="257"/>
    </row>
    <row r="542" spans="1:22" s="28" customFormat="1" ht="15.75" thickBot="1" x14ac:dyDescent="0.3">
      <c r="A542" s="256">
        <v>41943</v>
      </c>
      <c r="B542" s="258" t="s">
        <v>144</v>
      </c>
      <c r="C542" s="259" t="s">
        <v>83</v>
      </c>
      <c r="D542" s="259" t="s">
        <v>132</v>
      </c>
      <c r="E542" s="259" t="s">
        <v>14</v>
      </c>
      <c r="F542" s="259" t="s">
        <v>129</v>
      </c>
      <c r="G542" s="259" t="s">
        <v>2027</v>
      </c>
      <c r="H542" s="259" t="s">
        <v>2028</v>
      </c>
      <c r="I542" s="25">
        <v>40987</v>
      </c>
      <c r="J542" s="25">
        <v>41110</v>
      </c>
      <c r="K542" s="73" t="s">
        <v>2011</v>
      </c>
      <c r="L542" s="73" t="s">
        <v>2029</v>
      </c>
      <c r="M542" s="27">
        <v>40539</v>
      </c>
      <c r="N542" s="27">
        <v>38828</v>
      </c>
      <c r="O542" s="25">
        <v>41124</v>
      </c>
      <c r="P542" s="25">
        <v>42352</v>
      </c>
      <c r="Q542" s="25">
        <v>42226</v>
      </c>
      <c r="R542" s="25">
        <v>42226</v>
      </c>
      <c r="S542" s="26">
        <v>0.4</v>
      </c>
      <c r="T542" s="27">
        <v>-6761</v>
      </c>
      <c r="U542" s="156" t="s">
        <v>2022</v>
      </c>
      <c r="V542" s="257"/>
    </row>
    <row r="543" spans="1:22" s="28" customFormat="1" ht="15.75" thickBot="1" x14ac:dyDescent="0.3">
      <c r="A543" s="256">
        <v>41943</v>
      </c>
      <c r="B543" s="258" t="s">
        <v>144</v>
      </c>
      <c r="C543" s="259" t="s">
        <v>83</v>
      </c>
      <c r="D543" s="259" t="s">
        <v>132</v>
      </c>
      <c r="E543" s="259" t="s">
        <v>14</v>
      </c>
      <c r="F543" s="259" t="s">
        <v>129</v>
      </c>
      <c r="G543" s="259" t="s">
        <v>2030</v>
      </c>
      <c r="H543" s="259" t="s">
        <v>2031</v>
      </c>
      <c r="I543" s="25">
        <v>41011</v>
      </c>
      <c r="J543" s="25">
        <v>41102</v>
      </c>
      <c r="K543" s="73" t="s">
        <v>2032</v>
      </c>
      <c r="L543" s="73" t="s">
        <v>2033</v>
      </c>
      <c r="M543" s="27">
        <v>14938</v>
      </c>
      <c r="N543" s="27">
        <v>9643</v>
      </c>
      <c r="O543" s="25">
        <v>41116</v>
      </c>
      <c r="P543" s="383">
        <v>42093</v>
      </c>
      <c r="Q543" s="25">
        <v>41642</v>
      </c>
      <c r="R543" s="25">
        <v>41697</v>
      </c>
      <c r="S543" s="26">
        <v>1</v>
      </c>
      <c r="T543" s="27">
        <v>-856</v>
      </c>
      <c r="U543" s="156" t="s">
        <v>2022</v>
      </c>
      <c r="V543" s="257"/>
    </row>
    <row r="544" spans="1:22" s="28" customFormat="1" ht="15.75" thickBot="1" x14ac:dyDescent="0.3">
      <c r="A544" s="256">
        <v>41943</v>
      </c>
      <c r="B544" s="258" t="s">
        <v>144</v>
      </c>
      <c r="C544" s="259" t="s">
        <v>83</v>
      </c>
      <c r="D544" s="259" t="s">
        <v>132</v>
      </c>
      <c r="E544" s="259" t="s">
        <v>14</v>
      </c>
      <c r="F544" s="259" t="s">
        <v>129</v>
      </c>
      <c r="G544" s="259" t="s">
        <v>2034</v>
      </c>
      <c r="H544" s="259" t="s">
        <v>2035</v>
      </c>
      <c r="I544" s="25">
        <v>41487</v>
      </c>
      <c r="J544" s="25">
        <v>41585</v>
      </c>
      <c r="K544" s="73" t="s">
        <v>2036</v>
      </c>
      <c r="L544" s="73" t="s">
        <v>2037</v>
      </c>
      <c r="M544" s="27">
        <v>7437</v>
      </c>
      <c r="N544" s="27">
        <v>7215</v>
      </c>
      <c r="O544" s="25">
        <v>41599</v>
      </c>
      <c r="P544" s="25" t="s">
        <v>10</v>
      </c>
      <c r="Q544" s="25" t="s">
        <v>10</v>
      </c>
      <c r="R544" s="25">
        <v>42284</v>
      </c>
      <c r="S544" s="26">
        <v>0.28000000000000003</v>
      </c>
      <c r="T544" s="27"/>
      <c r="U544" s="156"/>
      <c r="V544" s="257"/>
    </row>
    <row r="545" spans="1:22" s="28" customFormat="1" ht="15.75" thickBot="1" x14ac:dyDescent="0.3">
      <c r="A545" s="256">
        <v>41943</v>
      </c>
      <c r="B545" s="258" t="s">
        <v>144</v>
      </c>
      <c r="C545" s="259" t="s">
        <v>81</v>
      </c>
      <c r="D545" s="259" t="s">
        <v>132</v>
      </c>
      <c r="E545" s="259" t="s">
        <v>22</v>
      </c>
      <c r="F545" s="259" t="s">
        <v>129</v>
      </c>
      <c r="G545" s="259" t="s">
        <v>2038</v>
      </c>
      <c r="H545" s="259" t="s">
        <v>2039</v>
      </c>
      <c r="I545" s="25">
        <v>40946</v>
      </c>
      <c r="J545" s="25">
        <v>41152</v>
      </c>
      <c r="K545" s="73" t="s">
        <v>1292</v>
      </c>
      <c r="L545" s="73" t="s">
        <v>2040</v>
      </c>
      <c r="M545" s="27">
        <v>74854</v>
      </c>
      <c r="N545" s="27">
        <v>72185</v>
      </c>
      <c r="O545" s="25">
        <v>41166</v>
      </c>
      <c r="P545" s="383">
        <v>42155</v>
      </c>
      <c r="Q545" s="25">
        <v>41895</v>
      </c>
      <c r="R545" s="25">
        <v>42089</v>
      </c>
      <c r="S545" s="26">
        <v>0.79</v>
      </c>
      <c r="T545" s="27">
        <v>-3084</v>
      </c>
      <c r="U545" s="156" t="s">
        <v>2022</v>
      </c>
      <c r="V545" s="257"/>
    </row>
    <row r="546" spans="1:22" s="28" customFormat="1" ht="15.75" thickBot="1" x14ac:dyDescent="0.3">
      <c r="A546" s="256">
        <v>41943</v>
      </c>
      <c r="B546" s="258" t="s">
        <v>144</v>
      </c>
      <c r="C546" s="259" t="s">
        <v>83</v>
      </c>
      <c r="D546" s="259" t="s">
        <v>132</v>
      </c>
      <c r="E546" s="259" t="s">
        <v>20</v>
      </c>
      <c r="F546" s="259" t="s">
        <v>129</v>
      </c>
      <c r="G546" s="259" t="s">
        <v>2041</v>
      </c>
      <c r="H546" s="259" t="s">
        <v>2042</v>
      </c>
      <c r="I546" s="25">
        <v>40920</v>
      </c>
      <c r="J546" s="25">
        <v>41029</v>
      </c>
      <c r="K546" s="73" t="s">
        <v>1768</v>
      </c>
      <c r="L546" s="73" t="s">
        <v>2043</v>
      </c>
      <c r="M546" s="27">
        <v>74707</v>
      </c>
      <c r="N546" s="27">
        <v>72366</v>
      </c>
      <c r="O546" s="25">
        <v>41043</v>
      </c>
      <c r="P546" s="383">
        <v>42075</v>
      </c>
      <c r="Q546" s="25">
        <v>41844</v>
      </c>
      <c r="R546" s="25">
        <v>42054</v>
      </c>
      <c r="S546" s="26">
        <v>0.87</v>
      </c>
      <c r="T546" s="27"/>
      <c r="U546" s="156"/>
      <c r="V546" s="257"/>
    </row>
    <row r="547" spans="1:22" s="28" customFormat="1" ht="15.75" thickBot="1" x14ac:dyDescent="0.3">
      <c r="A547" s="256">
        <v>41943</v>
      </c>
      <c r="B547" s="258" t="s">
        <v>144</v>
      </c>
      <c r="C547" s="259" t="s">
        <v>83</v>
      </c>
      <c r="D547" s="259" t="s">
        <v>132</v>
      </c>
      <c r="E547" s="259" t="s">
        <v>20</v>
      </c>
      <c r="F547" s="259" t="s">
        <v>129</v>
      </c>
      <c r="G547" s="259" t="s">
        <v>2044</v>
      </c>
      <c r="H547" s="259" t="s">
        <v>2045</v>
      </c>
      <c r="I547" s="25">
        <v>40998</v>
      </c>
      <c r="J547" s="25">
        <v>41089</v>
      </c>
      <c r="K547" s="73" t="s">
        <v>2046</v>
      </c>
      <c r="L547" s="73" t="s">
        <v>2047</v>
      </c>
      <c r="M547" s="27">
        <v>26101</v>
      </c>
      <c r="N547" s="27">
        <v>26038</v>
      </c>
      <c r="O547" s="25">
        <v>41103</v>
      </c>
      <c r="P547" s="25">
        <v>41988</v>
      </c>
      <c r="Q547" s="25">
        <v>41849</v>
      </c>
      <c r="R547" s="25">
        <v>41881</v>
      </c>
      <c r="S547" s="26">
        <v>1</v>
      </c>
      <c r="T547" s="27"/>
      <c r="U547" s="156"/>
      <c r="V547" s="257"/>
    </row>
    <row r="548" spans="1:22" s="28" customFormat="1" ht="15.75" thickBot="1" x14ac:dyDescent="0.3">
      <c r="A548" s="256">
        <v>41943</v>
      </c>
      <c r="B548" s="258" t="s">
        <v>144</v>
      </c>
      <c r="C548" s="259" t="s">
        <v>83</v>
      </c>
      <c r="D548" s="259" t="s">
        <v>132</v>
      </c>
      <c r="E548" s="259" t="s">
        <v>20</v>
      </c>
      <c r="F548" s="259" t="s">
        <v>129</v>
      </c>
      <c r="G548" s="259" t="s">
        <v>2048</v>
      </c>
      <c r="H548" s="259" t="s">
        <v>2049</v>
      </c>
      <c r="I548" s="25">
        <v>40905</v>
      </c>
      <c r="J548" s="25">
        <v>41002</v>
      </c>
      <c r="K548" s="73" t="s">
        <v>2050</v>
      </c>
      <c r="L548" s="73" t="s">
        <v>2051</v>
      </c>
      <c r="M548" s="27">
        <v>64235</v>
      </c>
      <c r="N548" s="27">
        <v>61342</v>
      </c>
      <c r="O548" s="25">
        <v>41016</v>
      </c>
      <c r="P548" s="383">
        <v>42627</v>
      </c>
      <c r="Q548" s="25">
        <v>42112</v>
      </c>
      <c r="R548" s="25">
        <v>42627</v>
      </c>
      <c r="S548" s="26">
        <v>0.67124754799880904</v>
      </c>
      <c r="T548" s="27"/>
      <c r="U548" s="156"/>
      <c r="V548" s="257"/>
    </row>
    <row r="549" spans="1:22" s="28" customFormat="1" ht="15.75" thickBot="1" x14ac:dyDescent="0.3">
      <c r="A549" s="256">
        <v>41943</v>
      </c>
      <c r="B549" s="258" t="s">
        <v>144</v>
      </c>
      <c r="C549" s="259" t="s">
        <v>81</v>
      </c>
      <c r="D549" s="259" t="s">
        <v>132</v>
      </c>
      <c r="E549" s="259" t="s">
        <v>16</v>
      </c>
      <c r="F549" s="259" t="s">
        <v>129</v>
      </c>
      <c r="G549" s="259" t="s">
        <v>2052</v>
      </c>
      <c r="H549" s="259" t="s">
        <v>2053</v>
      </c>
      <c r="I549" s="25">
        <v>40954</v>
      </c>
      <c r="J549" s="25">
        <v>41085</v>
      </c>
      <c r="K549" s="73" t="s">
        <v>2054</v>
      </c>
      <c r="L549" s="73" t="s">
        <v>2055</v>
      </c>
      <c r="M549" s="27">
        <v>2851</v>
      </c>
      <c r="N549" s="27">
        <v>2936</v>
      </c>
      <c r="O549" s="25">
        <v>41099</v>
      </c>
      <c r="P549" s="25">
        <v>41722</v>
      </c>
      <c r="Q549" s="25">
        <v>41625</v>
      </c>
      <c r="R549" s="25">
        <v>41738</v>
      </c>
      <c r="S549" s="26">
        <v>1</v>
      </c>
      <c r="T549" s="27">
        <v>-1321</v>
      </c>
      <c r="U549" s="156" t="s">
        <v>1891</v>
      </c>
      <c r="V549" s="257"/>
    </row>
    <row r="550" spans="1:22" s="28" customFormat="1" ht="15.75" thickBot="1" x14ac:dyDescent="0.3">
      <c r="A550" s="256">
        <v>41943</v>
      </c>
      <c r="B550" s="258" t="s">
        <v>144</v>
      </c>
      <c r="C550" s="259" t="s">
        <v>83</v>
      </c>
      <c r="D550" s="259" t="s">
        <v>132</v>
      </c>
      <c r="E550" s="259" t="s">
        <v>14</v>
      </c>
      <c r="F550" s="259" t="s">
        <v>129</v>
      </c>
      <c r="G550" s="259" t="s">
        <v>2056</v>
      </c>
      <c r="H550" s="259" t="s">
        <v>2057</v>
      </c>
      <c r="I550" s="25">
        <v>41018</v>
      </c>
      <c r="J550" s="25">
        <v>41134</v>
      </c>
      <c r="K550" s="73" t="s">
        <v>2058</v>
      </c>
      <c r="L550" s="73" t="s">
        <v>2059</v>
      </c>
      <c r="M550" s="27">
        <v>18819</v>
      </c>
      <c r="N550" s="27">
        <v>20049</v>
      </c>
      <c r="O550" s="25">
        <v>41148</v>
      </c>
      <c r="P550" s="25">
        <v>42415</v>
      </c>
      <c r="Q550" s="25">
        <v>41884</v>
      </c>
      <c r="R550" s="25">
        <v>42415</v>
      </c>
      <c r="S550" s="26">
        <v>0.186935335479154</v>
      </c>
      <c r="T550" s="27"/>
      <c r="U550" s="156"/>
      <c r="V550" s="257"/>
    </row>
    <row r="551" spans="1:22" s="28" customFormat="1" ht="15.75" thickBot="1" x14ac:dyDescent="0.3">
      <c r="A551" s="256">
        <v>41943</v>
      </c>
      <c r="B551" s="258" t="s">
        <v>144</v>
      </c>
      <c r="C551" s="259" t="s">
        <v>81</v>
      </c>
      <c r="D551" s="259" t="s">
        <v>132</v>
      </c>
      <c r="E551" s="259"/>
      <c r="F551" s="259" t="s">
        <v>108</v>
      </c>
      <c r="G551" s="259" t="s">
        <v>2060</v>
      </c>
      <c r="H551" s="259" t="s">
        <v>2061</v>
      </c>
      <c r="I551" s="25">
        <v>41207</v>
      </c>
      <c r="J551" s="25">
        <v>41264</v>
      </c>
      <c r="K551" s="73" t="s">
        <v>2062</v>
      </c>
      <c r="L551" s="73" t="s">
        <v>2063</v>
      </c>
      <c r="M551" s="27">
        <v>30101</v>
      </c>
      <c r="N551" s="27">
        <v>28232</v>
      </c>
      <c r="O551" s="25">
        <v>41278</v>
      </c>
      <c r="P551" s="25">
        <v>42242</v>
      </c>
      <c r="Q551" s="25">
        <v>42215</v>
      </c>
      <c r="R551" s="25">
        <v>42242</v>
      </c>
      <c r="S551" s="26">
        <v>0.69347914722608295</v>
      </c>
      <c r="T551" s="27"/>
      <c r="U551" s="156"/>
      <c r="V551" s="257"/>
    </row>
    <row r="552" spans="1:22" s="28" customFormat="1" ht="15.75" thickBot="1" x14ac:dyDescent="0.3">
      <c r="A552" s="256">
        <v>41943</v>
      </c>
      <c r="B552" s="258" t="s">
        <v>144</v>
      </c>
      <c r="C552" s="259" t="s">
        <v>81</v>
      </c>
      <c r="D552" s="259" t="s">
        <v>132</v>
      </c>
      <c r="E552" s="259" t="s">
        <v>22</v>
      </c>
      <c r="F552" s="259" t="s">
        <v>129</v>
      </c>
      <c r="G552" s="259" t="s">
        <v>2064</v>
      </c>
      <c r="H552" s="259" t="s">
        <v>2065</v>
      </c>
      <c r="I552" s="25">
        <v>41016</v>
      </c>
      <c r="J552" s="25">
        <v>41172</v>
      </c>
      <c r="K552" s="73" t="s">
        <v>1707</v>
      </c>
      <c r="L552" s="73" t="s">
        <v>2066</v>
      </c>
      <c r="M552" s="27">
        <v>27161</v>
      </c>
      <c r="N552" s="27">
        <v>26580</v>
      </c>
      <c r="O552" s="25">
        <v>41186</v>
      </c>
      <c r="P552" s="25">
        <v>42072</v>
      </c>
      <c r="Q552" s="25">
        <v>42132</v>
      </c>
      <c r="R552" s="25">
        <v>42132</v>
      </c>
      <c r="S552" s="26">
        <v>0.79</v>
      </c>
      <c r="T552" s="27"/>
      <c r="U552" s="156"/>
      <c r="V552" s="257"/>
    </row>
    <row r="553" spans="1:22" s="28" customFormat="1" ht="15.75" thickBot="1" x14ac:dyDescent="0.3">
      <c r="A553" s="256">
        <v>41943</v>
      </c>
      <c r="B553" s="258" t="s">
        <v>144</v>
      </c>
      <c r="C553" s="259" t="s">
        <v>83</v>
      </c>
      <c r="D553" s="259" t="s">
        <v>132</v>
      </c>
      <c r="E553" s="259" t="s">
        <v>14</v>
      </c>
      <c r="F553" s="259" t="s">
        <v>129</v>
      </c>
      <c r="G553" s="259" t="s">
        <v>2067</v>
      </c>
      <c r="H553" s="259" t="s">
        <v>2068</v>
      </c>
      <c r="I553" s="25">
        <v>40949</v>
      </c>
      <c r="J553" s="25">
        <v>41065</v>
      </c>
      <c r="K553" s="73" t="s">
        <v>2058</v>
      </c>
      <c r="L553" s="73" t="s">
        <v>2069</v>
      </c>
      <c r="M553" s="27">
        <v>21313</v>
      </c>
      <c r="N553" s="27">
        <v>20423</v>
      </c>
      <c r="O553" s="25">
        <v>41079</v>
      </c>
      <c r="P553" s="25">
        <v>42143</v>
      </c>
      <c r="Q553" s="25">
        <v>41620</v>
      </c>
      <c r="R553" s="25">
        <v>42143</v>
      </c>
      <c r="S553" s="26">
        <v>0.32</v>
      </c>
      <c r="T553" s="27"/>
      <c r="U553" s="156"/>
      <c r="V553" s="257"/>
    </row>
    <row r="554" spans="1:22" s="28" customFormat="1" ht="15.75" thickBot="1" x14ac:dyDescent="0.3">
      <c r="A554" s="256">
        <v>41943</v>
      </c>
      <c r="B554" s="258" t="s">
        <v>144</v>
      </c>
      <c r="C554" s="259" t="s">
        <v>81</v>
      </c>
      <c r="D554" s="259" t="s">
        <v>132</v>
      </c>
      <c r="E554" s="259" t="s">
        <v>30</v>
      </c>
      <c r="F554" s="259" t="s">
        <v>129</v>
      </c>
      <c r="G554" s="259" t="s">
        <v>2070</v>
      </c>
      <c r="H554" s="259" t="s">
        <v>2065</v>
      </c>
      <c r="I554" s="25">
        <v>40932</v>
      </c>
      <c r="J554" s="25">
        <v>41180</v>
      </c>
      <c r="K554" s="73" t="s">
        <v>2071</v>
      </c>
      <c r="L554" s="73" t="s">
        <v>2072</v>
      </c>
      <c r="M554" s="27">
        <v>69984</v>
      </c>
      <c r="N554" s="27">
        <v>68673</v>
      </c>
      <c r="O554" s="25">
        <v>41194</v>
      </c>
      <c r="P554" s="25">
        <v>42565</v>
      </c>
      <c r="Q554" s="25">
        <v>42565</v>
      </c>
      <c r="R554" s="25">
        <v>42565</v>
      </c>
      <c r="S554" s="26">
        <v>0.77</v>
      </c>
      <c r="T554" s="27"/>
      <c r="U554" s="156"/>
      <c r="V554" s="257"/>
    </row>
    <row r="555" spans="1:22" s="28" customFormat="1" ht="15.75" thickBot="1" x14ac:dyDescent="0.3">
      <c r="A555" s="256">
        <v>41943</v>
      </c>
      <c r="B555" s="258" t="s">
        <v>144</v>
      </c>
      <c r="C555" s="259" t="s">
        <v>81</v>
      </c>
      <c r="D555" s="259" t="s">
        <v>132</v>
      </c>
      <c r="E555" s="259" t="s">
        <v>22</v>
      </c>
      <c r="F555" s="259" t="s">
        <v>129</v>
      </c>
      <c r="G555" s="259" t="s">
        <v>2073</v>
      </c>
      <c r="H555" s="259" t="s">
        <v>2074</v>
      </c>
      <c r="I555" s="25">
        <v>40953</v>
      </c>
      <c r="J555" s="25">
        <v>41060</v>
      </c>
      <c r="K555" s="73" t="s">
        <v>2075</v>
      </c>
      <c r="L555" s="73" t="s">
        <v>2076</v>
      </c>
      <c r="M555" s="27">
        <v>60576</v>
      </c>
      <c r="N555" s="27">
        <v>32021</v>
      </c>
      <c r="O555" s="25">
        <v>41074</v>
      </c>
      <c r="P555" s="25">
        <v>42216</v>
      </c>
      <c r="Q555" s="25">
        <v>41910</v>
      </c>
      <c r="R555" s="25">
        <v>42086</v>
      </c>
      <c r="S555" s="26">
        <v>0.341553618471577</v>
      </c>
      <c r="T555" s="27">
        <v>-7621</v>
      </c>
      <c r="U555" s="156" t="s">
        <v>2022</v>
      </c>
      <c r="V555" s="257"/>
    </row>
    <row r="556" spans="1:22" s="28" customFormat="1" ht="15.75" thickBot="1" x14ac:dyDescent="0.3">
      <c r="A556" s="256">
        <v>41943</v>
      </c>
      <c r="B556" s="258" t="s">
        <v>144</v>
      </c>
      <c r="C556" s="259" t="s">
        <v>81</v>
      </c>
      <c r="D556" s="259" t="s">
        <v>132</v>
      </c>
      <c r="E556" s="259" t="s">
        <v>18</v>
      </c>
      <c r="F556" s="259" t="s">
        <v>129</v>
      </c>
      <c r="G556" s="259" t="s">
        <v>2077</v>
      </c>
      <c r="H556" s="259" t="s">
        <v>2078</v>
      </c>
      <c r="I556" s="25">
        <v>40861</v>
      </c>
      <c r="J556" s="25">
        <v>40983</v>
      </c>
      <c r="K556" s="73" t="s">
        <v>2079</v>
      </c>
      <c r="L556" s="73" t="s">
        <v>2080</v>
      </c>
      <c r="M556" s="27">
        <v>6498</v>
      </c>
      <c r="N556" s="27">
        <v>5879</v>
      </c>
      <c r="O556" s="25">
        <v>40997</v>
      </c>
      <c r="P556" s="25">
        <v>41632</v>
      </c>
      <c r="Q556" s="25">
        <v>41641</v>
      </c>
      <c r="R556" s="25">
        <v>41641</v>
      </c>
      <c r="S556" s="26">
        <v>1</v>
      </c>
      <c r="T556" s="27">
        <v>-2776</v>
      </c>
      <c r="U556" s="156" t="s">
        <v>1891</v>
      </c>
      <c r="V556" s="257"/>
    </row>
    <row r="557" spans="1:22" s="28" customFormat="1" ht="30.75" thickBot="1" x14ac:dyDescent="0.3">
      <c r="A557" s="256">
        <v>41943</v>
      </c>
      <c r="B557" s="258" t="s">
        <v>144</v>
      </c>
      <c r="C557" s="259" t="s">
        <v>81</v>
      </c>
      <c r="D557" s="259" t="s">
        <v>132</v>
      </c>
      <c r="E557" s="259" t="s">
        <v>23</v>
      </c>
      <c r="F557" s="259" t="s">
        <v>129</v>
      </c>
      <c r="G557" s="259" t="s">
        <v>2081</v>
      </c>
      <c r="H557" s="259" t="s">
        <v>2082</v>
      </c>
      <c r="I557" s="25">
        <v>40973</v>
      </c>
      <c r="J557" s="25">
        <v>41054</v>
      </c>
      <c r="K557" s="73" t="s">
        <v>2083</v>
      </c>
      <c r="L557" s="73" t="s">
        <v>2084</v>
      </c>
      <c r="M557" s="27">
        <v>13341</v>
      </c>
      <c r="N557" s="27">
        <v>10555</v>
      </c>
      <c r="O557" s="25">
        <v>41068</v>
      </c>
      <c r="P557" s="25">
        <v>41452</v>
      </c>
      <c r="Q557" s="25">
        <v>41632</v>
      </c>
      <c r="R557" s="25">
        <v>41953</v>
      </c>
      <c r="S557" s="26">
        <v>0.88994715502942401</v>
      </c>
      <c r="T557" s="27"/>
      <c r="U557" s="156"/>
      <c r="V557" s="257"/>
    </row>
    <row r="558" spans="1:22" s="28" customFormat="1" ht="15.75" thickBot="1" x14ac:dyDescent="0.3">
      <c r="A558" s="256">
        <v>41943</v>
      </c>
      <c r="B558" s="258" t="s">
        <v>144</v>
      </c>
      <c r="C558" s="259" t="s">
        <v>83</v>
      </c>
      <c r="D558" s="259" t="s">
        <v>132</v>
      </c>
      <c r="E558" s="259" t="s">
        <v>35</v>
      </c>
      <c r="F558" s="259" t="s">
        <v>129</v>
      </c>
      <c r="G558" s="259" t="s">
        <v>2085</v>
      </c>
      <c r="H558" s="259" t="s">
        <v>2086</v>
      </c>
      <c r="I558" s="25">
        <v>40883</v>
      </c>
      <c r="J558" s="25">
        <v>40998</v>
      </c>
      <c r="K558" s="73" t="s">
        <v>1878</v>
      </c>
      <c r="L558" s="73" t="s">
        <v>2087</v>
      </c>
      <c r="M558" s="27">
        <v>18987</v>
      </c>
      <c r="N558" s="27">
        <v>18045</v>
      </c>
      <c r="O558" s="25">
        <v>41012</v>
      </c>
      <c r="P558" s="25">
        <v>41568</v>
      </c>
      <c r="Q558" s="25">
        <v>41493</v>
      </c>
      <c r="R558" s="25">
        <v>41544</v>
      </c>
      <c r="S558" s="26">
        <v>1</v>
      </c>
      <c r="T558" s="27"/>
      <c r="U558" s="156"/>
      <c r="V558" s="257"/>
    </row>
    <row r="559" spans="1:22" s="28" customFormat="1" ht="15.75" thickBot="1" x14ac:dyDescent="0.3">
      <c r="A559" s="256">
        <v>41943</v>
      </c>
      <c r="B559" s="258" t="s">
        <v>144</v>
      </c>
      <c r="C559" s="259" t="s">
        <v>81</v>
      </c>
      <c r="D559" s="259" t="s">
        <v>132</v>
      </c>
      <c r="E559" s="259" t="s">
        <v>22</v>
      </c>
      <c r="F559" s="259" t="s">
        <v>129</v>
      </c>
      <c r="G559" s="259" t="s">
        <v>2088</v>
      </c>
      <c r="H559" s="259" t="s">
        <v>2089</v>
      </c>
      <c r="I559" s="25">
        <v>41100</v>
      </c>
      <c r="J559" s="25">
        <v>41176</v>
      </c>
      <c r="K559" s="73" t="s">
        <v>2090</v>
      </c>
      <c r="L559" s="73" t="s">
        <v>2091</v>
      </c>
      <c r="M559" s="27">
        <v>29520</v>
      </c>
      <c r="N559" s="27">
        <v>28095</v>
      </c>
      <c r="O559" s="25">
        <v>41190</v>
      </c>
      <c r="P559" s="25">
        <v>41964</v>
      </c>
      <c r="Q559" s="25">
        <v>41921</v>
      </c>
      <c r="R559" s="25">
        <v>41966</v>
      </c>
      <c r="S559" s="26">
        <v>0.93069884342276699</v>
      </c>
      <c r="T559" s="27"/>
      <c r="U559" s="156"/>
      <c r="V559" s="257"/>
    </row>
    <row r="560" spans="1:22" s="28" customFormat="1" ht="15.75" thickBot="1" x14ac:dyDescent="0.3">
      <c r="A560" s="256">
        <v>41943</v>
      </c>
      <c r="B560" s="258" t="s">
        <v>144</v>
      </c>
      <c r="C560" s="259" t="s">
        <v>81</v>
      </c>
      <c r="D560" s="259" t="s">
        <v>132</v>
      </c>
      <c r="E560" s="259" t="s">
        <v>16</v>
      </c>
      <c r="F560" s="259" t="s">
        <v>129</v>
      </c>
      <c r="G560" s="259" t="s">
        <v>2092</v>
      </c>
      <c r="H560" s="259" t="s">
        <v>2093</v>
      </c>
      <c r="I560" s="25">
        <v>41002</v>
      </c>
      <c r="J560" s="25">
        <v>41136</v>
      </c>
      <c r="K560" s="73" t="s">
        <v>2094</v>
      </c>
      <c r="L560" s="73" t="s">
        <v>2095</v>
      </c>
      <c r="M560" s="27">
        <v>7518</v>
      </c>
      <c r="N560" s="27">
        <v>9913</v>
      </c>
      <c r="O560" s="25">
        <v>41150</v>
      </c>
      <c r="P560" s="25">
        <v>41691</v>
      </c>
      <c r="Q560" s="25">
        <v>41691</v>
      </c>
      <c r="R560" s="25">
        <v>41688</v>
      </c>
      <c r="S560" s="26">
        <v>1</v>
      </c>
      <c r="T560" s="27"/>
      <c r="U560" s="156"/>
      <c r="V560" s="257"/>
    </row>
    <row r="561" spans="1:22" s="28" customFormat="1" ht="30.75" thickBot="1" x14ac:dyDescent="0.3">
      <c r="A561" s="256">
        <v>41943</v>
      </c>
      <c r="B561" s="258" t="s">
        <v>144</v>
      </c>
      <c r="C561" s="259" t="s">
        <v>81</v>
      </c>
      <c r="D561" s="259" t="s">
        <v>132</v>
      </c>
      <c r="E561" s="259" t="s">
        <v>22</v>
      </c>
      <c r="F561" s="259" t="s">
        <v>129</v>
      </c>
      <c r="G561" s="259" t="s">
        <v>2096</v>
      </c>
      <c r="H561" s="259" t="s">
        <v>2097</v>
      </c>
      <c r="I561" s="25">
        <v>41075</v>
      </c>
      <c r="J561" s="25">
        <v>41179</v>
      </c>
      <c r="K561" s="73" t="s">
        <v>2098</v>
      </c>
      <c r="L561" s="73" t="s">
        <v>2099</v>
      </c>
      <c r="M561" s="27">
        <v>18599</v>
      </c>
      <c r="N561" s="27">
        <v>17872</v>
      </c>
      <c r="O561" s="25">
        <v>41193</v>
      </c>
      <c r="P561" s="25">
        <v>42095</v>
      </c>
      <c r="Q561" s="25">
        <v>41924</v>
      </c>
      <c r="R561" s="25">
        <v>41975</v>
      </c>
      <c r="S561" s="26">
        <v>0.62887002474807197</v>
      </c>
      <c r="T561" s="27"/>
      <c r="U561" s="156"/>
      <c r="V561" s="257"/>
    </row>
    <row r="562" spans="1:22" s="28" customFormat="1" ht="15.75" thickBot="1" x14ac:dyDescent="0.3">
      <c r="A562" s="256">
        <v>41943</v>
      </c>
      <c r="B562" s="258" t="s">
        <v>144</v>
      </c>
      <c r="C562" s="259" t="s">
        <v>83</v>
      </c>
      <c r="D562" s="259" t="s">
        <v>132</v>
      </c>
      <c r="E562" s="259" t="s">
        <v>14</v>
      </c>
      <c r="F562" s="259" t="s">
        <v>129</v>
      </c>
      <c r="G562" s="259" t="s">
        <v>2100</v>
      </c>
      <c r="H562" s="259" t="s">
        <v>2101</v>
      </c>
      <c r="I562" s="25">
        <v>41022</v>
      </c>
      <c r="J562" s="25">
        <v>41152</v>
      </c>
      <c r="K562" s="73" t="s">
        <v>2102</v>
      </c>
      <c r="L562" s="73" t="s">
        <v>2103</v>
      </c>
      <c r="M562" s="27">
        <v>11201</v>
      </c>
      <c r="N562" s="27">
        <v>10462</v>
      </c>
      <c r="O562" s="25">
        <v>41166</v>
      </c>
      <c r="P562" s="25">
        <v>41752</v>
      </c>
      <c r="Q562" s="25">
        <v>41632</v>
      </c>
      <c r="R562" s="25">
        <v>41632</v>
      </c>
      <c r="S562" s="26">
        <v>1</v>
      </c>
      <c r="T562" s="27"/>
      <c r="U562" s="156"/>
      <c r="V562" s="257"/>
    </row>
    <row r="563" spans="1:22" s="28" customFormat="1" ht="15.75" thickBot="1" x14ac:dyDescent="0.3">
      <c r="A563" s="256">
        <v>41943</v>
      </c>
      <c r="B563" s="258" t="s">
        <v>144</v>
      </c>
      <c r="C563" s="259" t="s">
        <v>83</v>
      </c>
      <c r="D563" s="259" t="s">
        <v>132</v>
      </c>
      <c r="E563" s="259" t="s">
        <v>13</v>
      </c>
      <c r="F563" s="259" t="s">
        <v>129</v>
      </c>
      <c r="G563" s="259" t="s">
        <v>2104</v>
      </c>
      <c r="H563" s="259" t="s">
        <v>1900</v>
      </c>
      <c r="I563" s="25">
        <v>41106</v>
      </c>
      <c r="J563" s="25">
        <v>41158</v>
      </c>
      <c r="K563" s="73" t="s">
        <v>1760</v>
      </c>
      <c r="L563" s="73" t="s">
        <v>2105</v>
      </c>
      <c r="M563" s="27">
        <v>32048</v>
      </c>
      <c r="N563" s="27">
        <v>31722</v>
      </c>
      <c r="O563" s="25">
        <v>41172</v>
      </c>
      <c r="P563" s="25">
        <v>41857</v>
      </c>
      <c r="Q563" s="25">
        <v>41827</v>
      </c>
      <c r="R563" s="25">
        <v>41946</v>
      </c>
      <c r="S563" s="26">
        <v>0.96</v>
      </c>
      <c r="T563" s="27">
        <v>-5983</v>
      </c>
      <c r="U563" s="156" t="s">
        <v>2022</v>
      </c>
      <c r="V563" s="257"/>
    </row>
    <row r="564" spans="1:22" s="28" customFormat="1" ht="15.75" thickBot="1" x14ac:dyDescent="0.3">
      <c r="A564" s="256">
        <v>41943</v>
      </c>
      <c r="B564" s="258" t="s">
        <v>144</v>
      </c>
      <c r="C564" s="259" t="s">
        <v>83</v>
      </c>
      <c r="D564" s="259" t="s">
        <v>132</v>
      </c>
      <c r="E564" s="259" t="s">
        <v>14</v>
      </c>
      <c r="F564" s="259" t="s">
        <v>129</v>
      </c>
      <c r="G564" s="259" t="s">
        <v>2106</v>
      </c>
      <c r="H564" s="259" t="s">
        <v>2107</v>
      </c>
      <c r="I564" s="25">
        <v>41003</v>
      </c>
      <c r="J564" s="25">
        <v>41179</v>
      </c>
      <c r="K564" s="73" t="s">
        <v>1810</v>
      </c>
      <c r="L564" s="73" t="s">
        <v>2108</v>
      </c>
      <c r="M564" s="27">
        <v>15610</v>
      </c>
      <c r="N564" s="27">
        <v>13362</v>
      </c>
      <c r="O564" s="25">
        <v>41193</v>
      </c>
      <c r="P564" s="25">
        <v>41749</v>
      </c>
      <c r="Q564" s="25">
        <v>41749</v>
      </c>
      <c r="R564" s="25">
        <v>41749</v>
      </c>
      <c r="S564" s="26">
        <v>1</v>
      </c>
      <c r="T564" s="27"/>
      <c r="U564" s="156"/>
      <c r="V564" s="257"/>
    </row>
    <row r="565" spans="1:22" s="28" customFormat="1" ht="15.75" thickBot="1" x14ac:dyDescent="0.3">
      <c r="A565" s="256">
        <v>41943</v>
      </c>
      <c r="B565" s="258" t="s">
        <v>144</v>
      </c>
      <c r="C565" s="259" t="s">
        <v>83</v>
      </c>
      <c r="D565" s="259" t="s">
        <v>132</v>
      </c>
      <c r="E565" s="259" t="s">
        <v>22</v>
      </c>
      <c r="F565" s="259" t="s">
        <v>129</v>
      </c>
      <c r="G565" s="259" t="s">
        <v>2109</v>
      </c>
      <c r="H565" s="259" t="s">
        <v>2110</v>
      </c>
      <c r="I565" s="25">
        <v>41088</v>
      </c>
      <c r="J565" s="25">
        <v>41163</v>
      </c>
      <c r="K565" s="73" t="s">
        <v>2025</v>
      </c>
      <c r="L565" s="73" t="s">
        <v>2111</v>
      </c>
      <c r="M565" s="27">
        <v>11118</v>
      </c>
      <c r="N565" s="27">
        <v>11221</v>
      </c>
      <c r="O565" s="25">
        <v>41177</v>
      </c>
      <c r="P565" s="25">
        <v>41922</v>
      </c>
      <c r="Q565" s="25">
        <v>41726</v>
      </c>
      <c r="R565" s="25">
        <v>41922</v>
      </c>
      <c r="S565" s="26">
        <v>1</v>
      </c>
      <c r="T565" s="27"/>
      <c r="U565" s="156"/>
      <c r="V565" s="257"/>
    </row>
    <row r="566" spans="1:22" s="28" customFormat="1" ht="15.75" thickBot="1" x14ac:dyDescent="0.3">
      <c r="A566" s="256">
        <v>41943</v>
      </c>
      <c r="B566" s="258" t="s">
        <v>144</v>
      </c>
      <c r="C566" s="259" t="s">
        <v>83</v>
      </c>
      <c r="D566" s="259" t="s">
        <v>132</v>
      </c>
      <c r="E566" s="259" t="s">
        <v>13</v>
      </c>
      <c r="F566" s="259" t="s">
        <v>129</v>
      </c>
      <c r="G566" s="259" t="s">
        <v>2112</v>
      </c>
      <c r="H566" s="259" t="s">
        <v>2113</v>
      </c>
      <c r="I566" s="25">
        <v>40877</v>
      </c>
      <c r="J566" s="25">
        <v>40988</v>
      </c>
      <c r="K566" s="73" t="s">
        <v>1760</v>
      </c>
      <c r="L566" s="73" t="s">
        <v>2114</v>
      </c>
      <c r="M566" s="27">
        <v>79917</v>
      </c>
      <c r="N566" s="27">
        <v>78060</v>
      </c>
      <c r="O566" s="25">
        <v>41002</v>
      </c>
      <c r="P566" s="25">
        <v>41814</v>
      </c>
      <c r="Q566" s="25">
        <v>41779</v>
      </c>
      <c r="R566" s="25">
        <v>41936</v>
      </c>
      <c r="S566" s="26">
        <v>1</v>
      </c>
      <c r="T566" s="27"/>
      <c r="U566" s="156"/>
      <c r="V566" s="257"/>
    </row>
    <row r="567" spans="1:22" s="28" customFormat="1" ht="15.75" thickBot="1" x14ac:dyDescent="0.3">
      <c r="A567" s="256">
        <v>41943</v>
      </c>
      <c r="B567" s="258" t="s">
        <v>144</v>
      </c>
      <c r="C567" s="259" t="s">
        <v>81</v>
      </c>
      <c r="D567" s="259" t="s">
        <v>132</v>
      </c>
      <c r="E567" s="259" t="s">
        <v>14</v>
      </c>
      <c r="F567" s="259" t="s">
        <v>129</v>
      </c>
      <c r="G567" s="259" t="s">
        <v>2115</v>
      </c>
      <c r="H567" s="259" t="s">
        <v>2116</v>
      </c>
      <c r="I567" s="25">
        <v>40989</v>
      </c>
      <c r="J567" s="25">
        <v>41089</v>
      </c>
      <c r="K567" s="73" t="s">
        <v>2117</v>
      </c>
      <c r="L567" s="73" t="s">
        <v>2118</v>
      </c>
      <c r="M567" s="27">
        <v>13210</v>
      </c>
      <c r="N567" s="27">
        <v>15569</v>
      </c>
      <c r="O567" s="25">
        <v>41103</v>
      </c>
      <c r="P567" s="383">
        <v>41815</v>
      </c>
      <c r="Q567" s="25">
        <v>41554</v>
      </c>
      <c r="R567" s="25">
        <v>41905</v>
      </c>
      <c r="S567" s="26">
        <v>1</v>
      </c>
      <c r="T567" s="27"/>
      <c r="U567" s="156"/>
      <c r="V567" s="257"/>
    </row>
    <row r="568" spans="1:22" s="28" customFormat="1" ht="15.75" thickBot="1" x14ac:dyDescent="0.3">
      <c r="A568" s="256">
        <v>41943</v>
      </c>
      <c r="B568" s="258" t="s">
        <v>144</v>
      </c>
      <c r="C568" s="259" t="s">
        <v>81</v>
      </c>
      <c r="D568" s="259" t="s">
        <v>132</v>
      </c>
      <c r="E568" s="259" t="s">
        <v>30</v>
      </c>
      <c r="F568" s="259" t="s">
        <v>129</v>
      </c>
      <c r="G568" s="259" t="s">
        <v>2119</v>
      </c>
      <c r="H568" s="259" t="s">
        <v>2120</v>
      </c>
      <c r="I568" s="25">
        <v>40830</v>
      </c>
      <c r="J568" s="25">
        <v>41820</v>
      </c>
      <c r="K568" s="73" t="s">
        <v>1841</v>
      </c>
      <c r="L568" s="73" t="s">
        <v>2121</v>
      </c>
      <c r="M568" s="27">
        <v>49890</v>
      </c>
      <c r="N568" s="27">
        <v>46753</v>
      </c>
      <c r="O568" s="25">
        <v>41834</v>
      </c>
      <c r="P568" s="25">
        <v>42461</v>
      </c>
      <c r="Q568" s="25">
        <v>42461</v>
      </c>
      <c r="R568" s="25">
        <v>42461</v>
      </c>
      <c r="S568" s="26">
        <v>2.4212257891075999E-2</v>
      </c>
      <c r="T568" s="27"/>
      <c r="U568" s="156"/>
      <c r="V568" s="257"/>
    </row>
    <row r="569" spans="1:22" s="28" customFormat="1" ht="15.75" thickBot="1" x14ac:dyDescent="0.3">
      <c r="A569" s="256">
        <v>41943</v>
      </c>
      <c r="B569" s="258" t="s">
        <v>144</v>
      </c>
      <c r="C569" s="259" t="s">
        <v>83</v>
      </c>
      <c r="D569" s="259" t="s">
        <v>132</v>
      </c>
      <c r="E569" s="259" t="s">
        <v>22</v>
      </c>
      <c r="F569" s="259" t="s">
        <v>129</v>
      </c>
      <c r="G569" s="259" t="s">
        <v>2122</v>
      </c>
      <c r="H569" s="259" t="s">
        <v>2123</v>
      </c>
      <c r="I569" s="25">
        <v>40821</v>
      </c>
      <c r="J569" s="25">
        <v>41243</v>
      </c>
      <c r="K569" s="73" t="s">
        <v>1760</v>
      </c>
      <c r="L569" s="73" t="s">
        <v>1925</v>
      </c>
      <c r="M569" s="27">
        <v>27222</v>
      </c>
      <c r="N569" s="27">
        <v>23826</v>
      </c>
      <c r="O569" s="25">
        <v>41257</v>
      </c>
      <c r="P569" s="25">
        <v>42996</v>
      </c>
      <c r="Q569" s="25">
        <v>42680</v>
      </c>
      <c r="R569" s="25">
        <v>42680</v>
      </c>
      <c r="S569" s="26">
        <v>0.31231273672667798</v>
      </c>
      <c r="T569" s="27"/>
      <c r="U569" s="156"/>
      <c r="V569" s="257"/>
    </row>
    <row r="570" spans="1:22" s="28" customFormat="1" ht="15.75" thickBot="1" x14ac:dyDescent="0.3">
      <c r="A570" s="256">
        <v>41943</v>
      </c>
      <c r="B570" s="258" t="s">
        <v>144</v>
      </c>
      <c r="C570" s="259" t="s">
        <v>83</v>
      </c>
      <c r="D570" s="259" t="s">
        <v>132</v>
      </c>
      <c r="E570" s="259" t="s">
        <v>22</v>
      </c>
      <c r="F570" s="259" t="s">
        <v>129</v>
      </c>
      <c r="G570" s="259" t="s">
        <v>2124</v>
      </c>
      <c r="H570" s="259" t="s">
        <v>2125</v>
      </c>
      <c r="I570" s="25">
        <v>40995</v>
      </c>
      <c r="J570" s="25">
        <v>41117</v>
      </c>
      <c r="K570" s="73" t="s">
        <v>2126</v>
      </c>
      <c r="L570" s="73" t="s">
        <v>2127</v>
      </c>
      <c r="M570" s="27">
        <v>6555</v>
      </c>
      <c r="N570" s="27">
        <v>7003</v>
      </c>
      <c r="O570" s="25">
        <v>41131</v>
      </c>
      <c r="P570" s="25">
        <v>41908</v>
      </c>
      <c r="Q570" s="25">
        <v>41522</v>
      </c>
      <c r="R570" s="25">
        <v>42003</v>
      </c>
      <c r="S570" s="26">
        <v>0.75</v>
      </c>
      <c r="T570" s="27"/>
      <c r="U570" s="156"/>
      <c r="V570" s="257"/>
    </row>
    <row r="571" spans="1:22" s="28" customFormat="1" ht="15.75" thickBot="1" x14ac:dyDescent="0.3">
      <c r="A571" s="256">
        <v>41943</v>
      </c>
      <c r="B571" s="258" t="s">
        <v>144</v>
      </c>
      <c r="C571" s="259" t="s">
        <v>83</v>
      </c>
      <c r="D571" s="259" t="s">
        <v>132</v>
      </c>
      <c r="E571" s="259" t="s">
        <v>13</v>
      </c>
      <c r="F571" s="259" t="s">
        <v>129</v>
      </c>
      <c r="G571" s="259" t="s">
        <v>2128</v>
      </c>
      <c r="H571" s="259" t="s">
        <v>2129</v>
      </c>
      <c r="I571" s="25">
        <v>41015</v>
      </c>
      <c r="J571" s="25">
        <v>41085</v>
      </c>
      <c r="K571" s="73" t="s">
        <v>1913</v>
      </c>
      <c r="L571" s="73" t="s">
        <v>2130</v>
      </c>
      <c r="M571" s="27">
        <v>29475</v>
      </c>
      <c r="N571" s="27">
        <v>28481</v>
      </c>
      <c r="O571" s="25">
        <v>41099</v>
      </c>
      <c r="P571" s="25">
        <v>41691</v>
      </c>
      <c r="Q571" s="25">
        <v>41450</v>
      </c>
      <c r="R571" s="25">
        <v>41670</v>
      </c>
      <c r="S571" s="26">
        <v>1</v>
      </c>
      <c r="T571" s="27">
        <v>-5128</v>
      </c>
      <c r="U571" s="156" t="s">
        <v>2131</v>
      </c>
      <c r="V571" s="257"/>
    </row>
    <row r="572" spans="1:22" s="28" customFormat="1" ht="15.75" thickBot="1" x14ac:dyDescent="0.3">
      <c r="A572" s="256">
        <v>41943</v>
      </c>
      <c r="B572" s="258" t="s">
        <v>144</v>
      </c>
      <c r="C572" s="259" t="s">
        <v>83</v>
      </c>
      <c r="D572" s="259" t="s">
        <v>132</v>
      </c>
      <c r="E572" s="259" t="s">
        <v>22</v>
      </c>
      <c r="F572" s="259" t="s">
        <v>129</v>
      </c>
      <c r="G572" s="259" t="s">
        <v>2132</v>
      </c>
      <c r="H572" s="259" t="s">
        <v>1825</v>
      </c>
      <c r="I572" s="25">
        <v>41025</v>
      </c>
      <c r="J572" s="25">
        <v>41181</v>
      </c>
      <c r="K572" s="73" t="s">
        <v>2003</v>
      </c>
      <c r="L572" s="73" t="s">
        <v>2133</v>
      </c>
      <c r="M572" s="27">
        <v>32910</v>
      </c>
      <c r="N572" s="27">
        <v>31666</v>
      </c>
      <c r="O572" s="25">
        <v>41195</v>
      </c>
      <c r="P572" s="25">
        <v>42017</v>
      </c>
      <c r="Q572" s="25">
        <v>41928</v>
      </c>
      <c r="R572" s="25">
        <v>42081</v>
      </c>
      <c r="S572" s="26">
        <v>0.71</v>
      </c>
      <c r="T572" s="27"/>
      <c r="U572" s="156"/>
      <c r="V572" s="257"/>
    </row>
    <row r="573" spans="1:22" s="28" customFormat="1" ht="15.75" thickBot="1" x14ac:dyDescent="0.3">
      <c r="A573" s="256">
        <v>41943</v>
      </c>
      <c r="B573" s="258" t="s">
        <v>144</v>
      </c>
      <c r="C573" s="259" t="s">
        <v>83</v>
      </c>
      <c r="D573" s="259" t="s">
        <v>132</v>
      </c>
      <c r="E573" s="259" t="s">
        <v>22</v>
      </c>
      <c r="F573" s="259" t="s">
        <v>129</v>
      </c>
      <c r="G573" s="259" t="s">
        <v>2134</v>
      </c>
      <c r="H573" s="259" t="s">
        <v>2135</v>
      </c>
      <c r="I573" s="25">
        <v>41025</v>
      </c>
      <c r="J573" s="25">
        <v>41181</v>
      </c>
      <c r="K573" s="73" t="s">
        <v>2003</v>
      </c>
      <c r="L573" s="73" t="s">
        <v>2133</v>
      </c>
      <c r="M573" s="27">
        <v>5028</v>
      </c>
      <c r="N573" s="27">
        <v>5137</v>
      </c>
      <c r="O573" s="25">
        <v>41195</v>
      </c>
      <c r="P573" s="25">
        <v>42017</v>
      </c>
      <c r="Q573" s="25">
        <v>41928</v>
      </c>
      <c r="R573" s="25">
        <v>42081</v>
      </c>
      <c r="S573" s="26">
        <v>0.91</v>
      </c>
      <c r="T573" s="27"/>
      <c r="U573" s="156"/>
      <c r="V573" s="257"/>
    </row>
    <row r="574" spans="1:22" s="28" customFormat="1" ht="15.75" thickBot="1" x14ac:dyDescent="0.3">
      <c r="A574" s="256">
        <v>41943</v>
      </c>
      <c r="B574" s="258" t="s">
        <v>144</v>
      </c>
      <c r="C574" s="259" t="s">
        <v>83</v>
      </c>
      <c r="D574" s="259" t="s">
        <v>132</v>
      </c>
      <c r="E574" s="259" t="s">
        <v>22</v>
      </c>
      <c r="F574" s="259" t="s">
        <v>129</v>
      </c>
      <c r="G574" s="259" t="s">
        <v>2136</v>
      </c>
      <c r="H574" s="259" t="s">
        <v>2137</v>
      </c>
      <c r="I574" s="25">
        <v>41166</v>
      </c>
      <c r="J574" s="25">
        <v>41333</v>
      </c>
      <c r="K574" s="73" t="s">
        <v>2138</v>
      </c>
      <c r="L574" s="73" t="s">
        <v>2139</v>
      </c>
      <c r="M574" s="27">
        <v>26081</v>
      </c>
      <c r="N574" s="27">
        <v>25376</v>
      </c>
      <c r="O574" s="25">
        <v>41347</v>
      </c>
      <c r="P574" s="25">
        <v>42231</v>
      </c>
      <c r="Q574" s="25">
        <v>42078</v>
      </c>
      <c r="R574" s="25">
        <v>42088</v>
      </c>
      <c r="S574" s="26">
        <v>0.45</v>
      </c>
      <c r="T574" s="27"/>
      <c r="U574" s="156"/>
      <c r="V574" s="257"/>
    </row>
    <row r="575" spans="1:22" s="28" customFormat="1" ht="15.75" thickBot="1" x14ac:dyDescent="0.3">
      <c r="A575" s="256">
        <v>41943</v>
      </c>
      <c r="B575" s="258" t="s">
        <v>144</v>
      </c>
      <c r="C575" s="259" t="s">
        <v>81</v>
      </c>
      <c r="D575" s="259" t="s">
        <v>132</v>
      </c>
      <c r="E575" s="259" t="s">
        <v>16</v>
      </c>
      <c r="F575" s="259" t="s">
        <v>129</v>
      </c>
      <c r="G575" s="259" t="s">
        <v>2140</v>
      </c>
      <c r="H575" s="259" t="s">
        <v>2141</v>
      </c>
      <c r="I575" s="25">
        <v>40954</v>
      </c>
      <c r="J575" s="25">
        <v>41085</v>
      </c>
      <c r="K575" s="73" t="s">
        <v>2054</v>
      </c>
      <c r="L575" s="73" t="s">
        <v>2055</v>
      </c>
      <c r="M575" s="27">
        <v>14194</v>
      </c>
      <c r="N575" s="27">
        <v>13885</v>
      </c>
      <c r="O575" s="25">
        <v>41099</v>
      </c>
      <c r="P575" s="25">
        <v>41722</v>
      </c>
      <c r="Q575" s="25">
        <v>41625</v>
      </c>
      <c r="R575" s="25">
        <v>41738</v>
      </c>
      <c r="S575" s="26">
        <v>1</v>
      </c>
      <c r="T575" s="27">
        <v>-11437</v>
      </c>
      <c r="U575" s="156" t="s">
        <v>2142</v>
      </c>
      <c r="V575" s="257"/>
    </row>
    <row r="576" spans="1:22" s="28" customFormat="1" ht="15.75" thickBot="1" x14ac:dyDescent="0.3">
      <c r="A576" s="256">
        <v>41943</v>
      </c>
      <c r="B576" s="258" t="s">
        <v>144</v>
      </c>
      <c r="C576" s="259" t="s">
        <v>83</v>
      </c>
      <c r="D576" s="259" t="s">
        <v>132</v>
      </c>
      <c r="E576" s="259" t="s">
        <v>22</v>
      </c>
      <c r="F576" s="259" t="s">
        <v>129</v>
      </c>
      <c r="G576" s="259" t="s">
        <v>2143</v>
      </c>
      <c r="H576" s="259" t="s">
        <v>2144</v>
      </c>
      <c r="I576" s="25">
        <v>41050</v>
      </c>
      <c r="J576" s="25">
        <v>41177</v>
      </c>
      <c r="K576" s="73" t="s">
        <v>1917</v>
      </c>
      <c r="L576" s="73" t="s">
        <v>1918</v>
      </c>
      <c r="M576" s="27">
        <v>60736</v>
      </c>
      <c r="N576" s="27">
        <v>60203</v>
      </c>
      <c r="O576" s="25">
        <v>41191</v>
      </c>
      <c r="P576" s="25">
        <v>42006</v>
      </c>
      <c r="Q576" s="25">
        <v>41867</v>
      </c>
      <c r="R576" s="25">
        <v>42006</v>
      </c>
      <c r="S576" s="26">
        <v>0.94</v>
      </c>
      <c r="T576" s="27">
        <v>-2502</v>
      </c>
      <c r="U576" s="156" t="s">
        <v>2119</v>
      </c>
      <c r="V576" s="257"/>
    </row>
    <row r="577" spans="1:22" s="28" customFormat="1" ht="30.75" thickBot="1" x14ac:dyDescent="0.3">
      <c r="A577" s="256">
        <v>41943</v>
      </c>
      <c r="B577" s="258" t="s">
        <v>144</v>
      </c>
      <c r="C577" s="259" t="s">
        <v>81</v>
      </c>
      <c r="D577" s="259" t="s">
        <v>132</v>
      </c>
      <c r="E577" s="259" t="s">
        <v>17</v>
      </c>
      <c r="F577" s="259" t="s">
        <v>129</v>
      </c>
      <c r="G577" s="259" t="s">
        <v>2131</v>
      </c>
      <c r="H577" s="259" t="s">
        <v>2145</v>
      </c>
      <c r="I577" s="25">
        <v>41143</v>
      </c>
      <c r="J577" s="25">
        <v>41746</v>
      </c>
      <c r="K577" s="73" t="s">
        <v>2146</v>
      </c>
      <c r="L577" s="73" t="s">
        <v>2147</v>
      </c>
      <c r="M577" s="27">
        <v>53167</v>
      </c>
      <c r="N577" s="27">
        <v>36608</v>
      </c>
      <c r="O577" s="25">
        <v>41760</v>
      </c>
      <c r="P577" s="25">
        <v>42841</v>
      </c>
      <c r="Q577" s="25">
        <v>42841</v>
      </c>
      <c r="R577" s="25">
        <v>42841</v>
      </c>
      <c r="S577" s="26">
        <v>0.02</v>
      </c>
      <c r="T577" s="27"/>
      <c r="U577" s="156"/>
      <c r="V577" s="257"/>
    </row>
    <row r="578" spans="1:22" s="28" customFormat="1" ht="15.75" thickBot="1" x14ac:dyDescent="0.3">
      <c r="A578" s="256">
        <v>41943</v>
      </c>
      <c r="B578" s="258" t="s">
        <v>144</v>
      </c>
      <c r="C578" s="259" t="s">
        <v>83</v>
      </c>
      <c r="D578" s="259" t="s">
        <v>132</v>
      </c>
      <c r="E578" s="259" t="s">
        <v>20</v>
      </c>
      <c r="F578" s="259" t="s">
        <v>129</v>
      </c>
      <c r="G578" s="259" t="s">
        <v>2148</v>
      </c>
      <c r="H578" s="259" t="s">
        <v>2149</v>
      </c>
      <c r="I578" s="25">
        <v>40933</v>
      </c>
      <c r="J578" s="25">
        <v>41058</v>
      </c>
      <c r="K578" s="73" t="s">
        <v>2150</v>
      </c>
      <c r="L578" s="73" t="s">
        <v>2151</v>
      </c>
      <c r="M578" s="27">
        <v>57582</v>
      </c>
      <c r="N578" s="27">
        <v>64265</v>
      </c>
      <c r="O578" s="25">
        <v>41072</v>
      </c>
      <c r="P578" s="383">
        <v>42054</v>
      </c>
      <c r="Q578" s="25">
        <v>41827</v>
      </c>
      <c r="R578" s="383">
        <v>42054</v>
      </c>
      <c r="S578" s="26">
        <v>0.97</v>
      </c>
      <c r="T578" s="27"/>
      <c r="U578" s="156"/>
      <c r="V578" s="257"/>
    </row>
    <row r="579" spans="1:22" s="28" customFormat="1" ht="15.75" thickBot="1" x14ac:dyDescent="0.3">
      <c r="A579" s="256">
        <v>41943</v>
      </c>
      <c r="B579" s="258" t="s">
        <v>144</v>
      </c>
      <c r="C579" s="259" t="s">
        <v>81</v>
      </c>
      <c r="D579" s="259" t="s">
        <v>132</v>
      </c>
      <c r="E579" s="259" t="s">
        <v>14</v>
      </c>
      <c r="F579" s="259" t="s">
        <v>129</v>
      </c>
      <c r="G579" s="259" t="s">
        <v>2152</v>
      </c>
      <c r="H579" s="259" t="s">
        <v>2153</v>
      </c>
      <c r="I579" s="25">
        <v>40920</v>
      </c>
      <c r="J579" s="25">
        <v>41128</v>
      </c>
      <c r="K579" s="73" t="s">
        <v>1768</v>
      </c>
      <c r="L579" s="73" t="s">
        <v>2154</v>
      </c>
      <c r="M579" s="27">
        <v>46630</v>
      </c>
      <c r="N579" s="27">
        <v>42554</v>
      </c>
      <c r="O579" s="25">
        <v>41142</v>
      </c>
      <c r="P579" s="383">
        <v>42079</v>
      </c>
      <c r="Q579" s="25">
        <v>42079</v>
      </c>
      <c r="R579" s="25">
        <v>42212</v>
      </c>
      <c r="S579" s="26">
        <v>0.66</v>
      </c>
      <c r="T579" s="27"/>
      <c r="U579" s="156"/>
      <c r="V579" s="257"/>
    </row>
    <row r="580" spans="1:22" s="28" customFormat="1" ht="15.75" thickBot="1" x14ac:dyDescent="0.3">
      <c r="A580" s="256">
        <v>41943</v>
      </c>
      <c r="B580" s="258" t="s">
        <v>144</v>
      </c>
      <c r="C580" s="259" t="s">
        <v>83</v>
      </c>
      <c r="D580" s="259" t="s">
        <v>132</v>
      </c>
      <c r="E580" s="259" t="s">
        <v>20</v>
      </c>
      <c r="F580" s="259" t="s">
        <v>129</v>
      </c>
      <c r="G580" s="259" t="s">
        <v>2155</v>
      </c>
      <c r="H580" s="259" t="s">
        <v>2156</v>
      </c>
      <c r="I580" s="25">
        <v>40933</v>
      </c>
      <c r="J580" s="25">
        <v>41058</v>
      </c>
      <c r="K580" s="73" t="s">
        <v>2150</v>
      </c>
      <c r="L580" s="73" t="s">
        <v>2151</v>
      </c>
      <c r="M580" s="27">
        <v>7768</v>
      </c>
      <c r="N580" s="27">
        <v>7376</v>
      </c>
      <c r="O580" s="25">
        <v>41072</v>
      </c>
      <c r="P580" s="383">
        <v>42054</v>
      </c>
      <c r="Q580" s="25">
        <v>41827</v>
      </c>
      <c r="R580" s="25">
        <v>42054</v>
      </c>
      <c r="S580" s="26">
        <v>0.9</v>
      </c>
      <c r="T580" s="27"/>
      <c r="U580" s="156"/>
      <c r="V580" s="257"/>
    </row>
    <row r="581" spans="1:22" s="28" customFormat="1" ht="15.75" thickBot="1" x14ac:dyDescent="0.3">
      <c r="A581" s="256">
        <v>41943</v>
      </c>
      <c r="B581" s="258" t="s">
        <v>144</v>
      </c>
      <c r="C581" s="259" t="s">
        <v>81</v>
      </c>
      <c r="D581" s="259" t="s">
        <v>132</v>
      </c>
      <c r="E581" s="259" t="s">
        <v>27</v>
      </c>
      <c r="F581" s="259" t="s">
        <v>129</v>
      </c>
      <c r="G581" s="259" t="s">
        <v>2157</v>
      </c>
      <c r="H581" s="259" t="s">
        <v>2065</v>
      </c>
      <c r="I581" s="25">
        <v>40899</v>
      </c>
      <c r="J581" s="25">
        <v>41073</v>
      </c>
      <c r="K581" s="73" t="s">
        <v>2158</v>
      </c>
      <c r="L581" s="73" t="s">
        <v>2159</v>
      </c>
      <c r="M581" s="27">
        <v>89491</v>
      </c>
      <c r="N581" s="27">
        <v>62551</v>
      </c>
      <c r="O581" s="25">
        <v>41087</v>
      </c>
      <c r="P581" s="25">
        <v>42314</v>
      </c>
      <c r="Q581" s="25">
        <v>42314</v>
      </c>
      <c r="R581" s="25">
        <v>42314</v>
      </c>
      <c r="S581" s="26">
        <v>0.57999999999999996</v>
      </c>
      <c r="T581" s="27"/>
      <c r="U581" s="156"/>
      <c r="V581" s="257"/>
    </row>
    <row r="582" spans="1:22" s="28" customFormat="1" ht="15.75" thickBot="1" x14ac:dyDescent="0.3">
      <c r="A582" s="256">
        <v>41943</v>
      </c>
      <c r="B582" s="258" t="s">
        <v>144</v>
      </c>
      <c r="C582" s="259" t="s">
        <v>83</v>
      </c>
      <c r="D582" s="259" t="s">
        <v>132</v>
      </c>
      <c r="E582" s="259" t="s">
        <v>18</v>
      </c>
      <c r="F582" s="259" t="s">
        <v>129</v>
      </c>
      <c r="G582" s="259" t="s">
        <v>2160</v>
      </c>
      <c r="H582" s="259" t="s">
        <v>2161</v>
      </c>
      <c r="I582" s="25">
        <v>40834</v>
      </c>
      <c r="J582" s="25">
        <v>41017</v>
      </c>
      <c r="K582" s="73" t="s">
        <v>2162</v>
      </c>
      <c r="L582" s="73" t="s">
        <v>2163</v>
      </c>
      <c r="M582" s="27">
        <v>52970</v>
      </c>
      <c r="N582" s="27">
        <v>51288</v>
      </c>
      <c r="O582" s="25">
        <v>41031</v>
      </c>
      <c r="P582" s="25">
        <v>42002</v>
      </c>
      <c r="Q582" s="25">
        <v>41715</v>
      </c>
      <c r="R582" s="25">
        <v>42002</v>
      </c>
      <c r="S582" s="26">
        <v>0.85</v>
      </c>
      <c r="T582" s="27"/>
      <c r="U582" s="156"/>
      <c r="V582" s="257"/>
    </row>
    <row r="583" spans="1:22" s="28" customFormat="1" ht="30.75" thickBot="1" x14ac:dyDescent="0.3">
      <c r="A583" s="256">
        <v>41943</v>
      </c>
      <c r="B583" s="258" t="s">
        <v>144</v>
      </c>
      <c r="C583" s="259" t="s">
        <v>81</v>
      </c>
      <c r="D583" s="259" t="s">
        <v>132</v>
      </c>
      <c r="E583" s="259" t="s">
        <v>14</v>
      </c>
      <c r="F583" s="259" t="s">
        <v>129</v>
      </c>
      <c r="G583" s="259" t="s">
        <v>2164</v>
      </c>
      <c r="H583" s="259" t="s">
        <v>2165</v>
      </c>
      <c r="I583" s="25">
        <v>41023</v>
      </c>
      <c r="J583" s="25">
        <v>41093</v>
      </c>
      <c r="K583" s="73" t="s">
        <v>1768</v>
      </c>
      <c r="L583" s="73" t="s">
        <v>2166</v>
      </c>
      <c r="M583" s="27">
        <v>56977</v>
      </c>
      <c r="N583" s="27">
        <v>55662</v>
      </c>
      <c r="O583" s="25">
        <v>41107</v>
      </c>
      <c r="P583" s="25">
        <v>42093</v>
      </c>
      <c r="Q583" s="25">
        <v>42093</v>
      </c>
      <c r="R583" s="25">
        <v>42194</v>
      </c>
      <c r="S583" s="26">
        <v>0.69</v>
      </c>
      <c r="T583" s="27"/>
      <c r="U583" s="156"/>
      <c r="V583" s="257"/>
    </row>
    <row r="584" spans="1:22" s="28" customFormat="1" ht="15.75" thickBot="1" x14ac:dyDescent="0.3">
      <c r="A584" s="256">
        <v>41943</v>
      </c>
      <c r="B584" s="258" t="s">
        <v>144</v>
      </c>
      <c r="C584" s="259" t="s">
        <v>81</v>
      </c>
      <c r="D584" s="259" t="s">
        <v>132</v>
      </c>
      <c r="E584" s="259" t="s">
        <v>23</v>
      </c>
      <c r="F584" s="259" t="s">
        <v>129</v>
      </c>
      <c r="G584" s="259" t="s">
        <v>2167</v>
      </c>
      <c r="H584" s="259" t="s">
        <v>2168</v>
      </c>
      <c r="I584" s="25">
        <v>40806</v>
      </c>
      <c r="J584" s="25">
        <v>40939</v>
      </c>
      <c r="K584" s="73" t="s">
        <v>2169</v>
      </c>
      <c r="L584" s="73" t="s">
        <v>2170</v>
      </c>
      <c r="M584" s="27">
        <v>13485</v>
      </c>
      <c r="N584" s="27">
        <v>13663</v>
      </c>
      <c r="O584" s="25">
        <v>40953</v>
      </c>
      <c r="P584" s="25">
        <v>41801</v>
      </c>
      <c r="Q584" s="25">
        <v>41494</v>
      </c>
      <c r="R584" s="25">
        <v>41686</v>
      </c>
      <c r="S584" s="26">
        <v>1</v>
      </c>
      <c r="T584" s="27">
        <v>-7933</v>
      </c>
      <c r="U584" s="156" t="s">
        <v>2022</v>
      </c>
      <c r="V584" s="257"/>
    </row>
    <row r="585" spans="1:22" s="28" customFormat="1" ht="15.75" thickBot="1" x14ac:dyDescent="0.3">
      <c r="A585" s="256">
        <v>41943</v>
      </c>
      <c r="B585" s="258" t="s">
        <v>144</v>
      </c>
      <c r="C585" s="259" t="s">
        <v>83</v>
      </c>
      <c r="D585" s="259" t="s">
        <v>132</v>
      </c>
      <c r="E585" s="259" t="s">
        <v>14</v>
      </c>
      <c r="F585" s="259" t="s">
        <v>129</v>
      </c>
      <c r="G585" s="259" t="s">
        <v>2171</v>
      </c>
      <c r="H585" s="259" t="s">
        <v>2172</v>
      </c>
      <c r="I585" s="25">
        <v>40857</v>
      </c>
      <c r="J585" s="25">
        <v>40989</v>
      </c>
      <c r="K585" s="73" t="s">
        <v>2173</v>
      </c>
      <c r="L585" s="73" t="s">
        <v>2174</v>
      </c>
      <c r="M585" s="27">
        <v>7970</v>
      </c>
      <c r="N585" s="27">
        <v>7879</v>
      </c>
      <c r="O585" s="25">
        <v>41003</v>
      </c>
      <c r="P585" s="25">
        <v>41544</v>
      </c>
      <c r="Q585" s="25">
        <v>41544</v>
      </c>
      <c r="R585" s="25">
        <v>41738</v>
      </c>
      <c r="S585" s="26">
        <v>1</v>
      </c>
      <c r="T585" s="27"/>
      <c r="U585" s="156"/>
      <c r="V585" s="257"/>
    </row>
    <row r="586" spans="1:22" s="28" customFormat="1" ht="15.75" thickBot="1" x14ac:dyDescent="0.3">
      <c r="A586" s="256">
        <v>41943</v>
      </c>
      <c r="B586" s="258" t="s">
        <v>144</v>
      </c>
      <c r="C586" s="259" t="s">
        <v>81</v>
      </c>
      <c r="D586" s="259" t="s">
        <v>132</v>
      </c>
      <c r="E586" s="259" t="s">
        <v>16</v>
      </c>
      <c r="F586" s="259" t="s">
        <v>129</v>
      </c>
      <c r="G586" s="259" t="s">
        <v>2175</v>
      </c>
      <c r="H586" s="259" t="s">
        <v>2176</v>
      </c>
      <c r="I586" s="25">
        <v>40956</v>
      </c>
      <c r="J586" s="25">
        <v>41067</v>
      </c>
      <c r="K586" s="73"/>
      <c r="L586" s="73"/>
      <c r="M586" s="27">
        <v>18810</v>
      </c>
      <c r="N586" s="27">
        <v>20581</v>
      </c>
      <c r="O586" s="25">
        <v>41081</v>
      </c>
      <c r="P586" s="25">
        <v>42003</v>
      </c>
      <c r="Q586" s="25">
        <v>42003</v>
      </c>
      <c r="R586" s="25">
        <v>42003</v>
      </c>
      <c r="S586" s="26">
        <v>0.73</v>
      </c>
      <c r="T586" s="27"/>
      <c r="U586" s="156"/>
      <c r="V586" s="73" t="s">
        <v>1861</v>
      </c>
    </row>
    <row r="587" spans="1:22" s="28" customFormat="1" ht="15.75" thickBot="1" x14ac:dyDescent="0.3">
      <c r="A587" s="256">
        <v>41943</v>
      </c>
      <c r="B587" s="258" t="s">
        <v>144</v>
      </c>
      <c r="C587" s="259" t="s">
        <v>81</v>
      </c>
      <c r="D587" s="259" t="s">
        <v>132</v>
      </c>
      <c r="E587" s="259" t="s">
        <v>23</v>
      </c>
      <c r="F587" s="259" t="s">
        <v>129</v>
      </c>
      <c r="G587" s="259" t="s">
        <v>2177</v>
      </c>
      <c r="H587" s="259" t="s">
        <v>2178</v>
      </c>
      <c r="I587" s="25">
        <v>40756</v>
      </c>
      <c r="J587" s="25">
        <v>40949</v>
      </c>
      <c r="K587" s="73" t="s">
        <v>2179</v>
      </c>
      <c r="L587" s="73" t="s">
        <v>2180</v>
      </c>
      <c r="M587" s="27">
        <v>9338</v>
      </c>
      <c r="N587" s="27">
        <v>8948</v>
      </c>
      <c r="O587" s="25">
        <v>40963</v>
      </c>
      <c r="P587" s="25">
        <v>41619</v>
      </c>
      <c r="Q587" s="25">
        <v>41618</v>
      </c>
      <c r="R587" s="25">
        <v>41820</v>
      </c>
      <c r="S587" s="26">
        <v>1</v>
      </c>
      <c r="T587" s="27">
        <v>-7587</v>
      </c>
      <c r="U587" s="156" t="s">
        <v>2131</v>
      </c>
      <c r="V587" s="257"/>
    </row>
    <row r="588" spans="1:22" s="28" customFormat="1" ht="15.75" thickBot="1" x14ac:dyDescent="0.3">
      <c r="A588" s="256">
        <v>41943</v>
      </c>
      <c r="B588" s="258" t="s">
        <v>144</v>
      </c>
      <c r="C588" s="259" t="s">
        <v>81</v>
      </c>
      <c r="D588" s="259" t="s">
        <v>132</v>
      </c>
      <c r="E588" s="259" t="s">
        <v>23</v>
      </c>
      <c r="F588" s="259" t="s">
        <v>129</v>
      </c>
      <c r="G588" s="259" t="s">
        <v>2181</v>
      </c>
      <c r="H588" s="259" t="s">
        <v>2182</v>
      </c>
      <c r="I588" s="25">
        <v>40890</v>
      </c>
      <c r="J588" s="25">
        <v>41038</v>
      </c>
      <c r="K588" s="73" t="s">
        <v>2183</v>
      </c>
      <c r="L588" s="73" t="s">
        <v>2184</v>
      </c>
      <c r="M588" s="27">
        <v>81714</v>
      </c>
      <c r="N588" s="27">
        <v>78002</v>
      </c>
      <c r="O588" s="25">
        <v>41052</v>
      </c>
      <c r="P588" s="25">
        <v>42378</v>
      </c>
      <c r="Q588" s="25">
        <v>42378</v>
      </c>
      <c r="R588" s="25">
        <v>42378</v>
      </c>
      <c r="S588" s="26">
        <v>0.92070180025085502</v>
      </c>
      <c r="T588" s="27"/>
      <c r="U588" s="156"/>
      <c r="V588" s="257"/>
    </row>
    <row r="589" spans="1:22" s="28" customFormat="1" ht="15.75" thickBot="1" x14ac:dyDescent="0.3">
      <c r="A589" s="256">
        <v>41943</v>
      </c>
      <c r="B589" s="258" t="s">
        <v>144</v>
      </c>
      <c r="C589" s="259" t="s">
        <v>83</v>
      </c>
      <c r="D589" s="259" t="s">
        <v>132</v>
      </c>
      <c r="E589" s="259" t="s">
        <v>20</v>
      </c>
      <c r="F589" s="259" t="s">
        <v>129</v>
      </c>
      <c r="G589" s="259" t="s">
        <v>2185</v>
      </c>
      <c r="H589" s="259" t="s">
        <v>2186</v>
      </c>
      <c r="I589" s="25">
        <v>40899</v>
      </c>
      <c r="J589" s="25">
        <v>40983</v>
      </c>
      <c r="K589" s="73" t="s">
        <v>2187</v>
      </c>
      <c r="L589" s="73" t="s">
        <v>2188</v>
      </c>
      <c r="M589" s="27">
        <v>14067</v>
      </c>
      <c r="N589" s="27">
        <v>17176</v>
      </c>
      <c r="O589" s="25">
        <v>40997</v>
      </c>
      <c r="P589" s="25">
        <v>41758</v>
      </c>
      <c r="Q589" s="25">
        <v>41500</v>
      </c>
      <c r="R589" s="25">
        <v>41927</v>
      </c>
      <c r="S589" s="26">
        <v>1</v>
      </c>
      <c r="T589" s="27"/>
      <c r="U589" s="156"/>
      <c r="V589" s="257"/>
    </row>
    <row r="590" spans="1:22" s="28" customFormat="1" ht="15.75" thickBot="1" x14ac:dyDescent="0.3">
      <c r="A590" s="256">
        <v>41943</v>
      </c>
      <c r="B590" s="258" t="s">
        <v>150</v>
      </c>
      <c r="C590" s="259" t="s">
        <v>83</v>
      </c>
      <c r="D590" s="259" t="s">
        <v>132</v>
      </c>
      <c r="E590" s="259" t="s">
        <v>20</v>
      </c>
      <c r="F590" s="259" t="s">
        <v>129</v>
      </c>
      <c r="G590" s="259" t="s">
        <v>2189</v>
      </c>
      <c r="H590" s="259" t="s">
        <v>2190</v>
      </c>
      <c r="I590" s="25">
        <v>41243</v>
      </c>
      <c r="J590" s="25">
        <v>41522</v>
      </c>
      <c r="K590" s="73" t="s">
        <v>2003</v>
      </c>
      <c r="L590" s="73" t="s">
        <v>2191</v>
      </c>
      <c r="M590" s="27">
        <v>29260</v>
      </c>
      <c r="N590" s="27">
        <v>27821</v>
      </c>
      <c r="O590" s="25">
        <v>41536</v>
      </c>
      <c r="P590" s="25">
        <v>42316</v>
      </c>
      <c r="Q590" s="25">
        <v>42248</v>
      </c>
      <c r="R590" s="25">
        <v>42316</v>
      </c>
      <c r="S590" s="26">
        <v>0.33</v>
      </c>
      <c r="T590" s="27"/>
      <c r="U590" s="156"/>
      <c r="V590" s="257"/>
    </row>
    <row r="591" spans="1:22" s="28" customFormat="1" ht="15.75" thickBot="1" x14ac:dyDescent="0.3">
      <c r="A591" s="256">
        <v>41943</v>
      </c>
      <c r="B591" s="258" t="s">
        <v>150</v>
      </c>
      <c r="C591" s="259" t="s">
        <v>83</v>
      </c>
      <c r="D591" s="259" t="s">
        <v>132</v>
      </c>
      <c r="E591" s="259" t="s">
        <v>1094</v>
      </c>
      <c r="F591" s="259" t="s">
        <v>113</v>
      </c>
      <c r="G591" s="259" t="s">
        <v>2192</v>
      </c>
      <c r="H591" s="259" t="s">
        <v>2193</v>
      </c>
      <c r="I591" s="25">
        <v>41299</v>
      </c>
      <c r="J591" s="25">
        <v>41493</v>
      </c>
      <c r="K591" s="73" t="s">
        <v>2194</v>
      </c>
      <c r="L591" s="73" t="s">
        <v>2195</v>
      </c>
      <c r="M591" s="27">
        <v>24305</v>
      </c>
      <c r="N591" s="27">
        <v>19109</v>
      </c>
      <c r="O591" s="25">
        <v>41507</v>
      </c>
      <c r="P591" s="25">
        <v>42353</v>
      </c>
      <c r="Q591" s="25">
        <v>42197</v>
      </c>
      <c r="R591" s="25">
        <v>42353</v>
      </c>
      <c r="S591" s="26">
        <v>0.33</v>
      </c>
      <c r="T591" s="27"/>
      <c r="U591" s="156"/>
      <c r="V591" s="257"/>
    </row>
    <row r="592" spans="1:22" s="28" customFormat="1" ht="15.75" thickBot="1" x14ac:dyDescent="0.3">
      <c r="A592" s="256">
        <v>41943</v>
      </c>
      <c r="B592" s="258" t="s">
        <v>150</v>
      </c>
      <c r="C592" s="259" t="s">
        <v>83</v>
      </c>
      <c r="D592" s="259" t="s">
        <v>132</v>
      </c>
      <c r="E592" s="259" t="s">
        <v>14</v>
      </c>
      <c r="F592" s="259" t="s">
        <v>129</v>
      </c>
      <c r="G592" s="259" t="s">
        <v>2196</v>
      </c>
      <c r="H592" s="259" t="s">
        <v>2197</v>
      </c>
      <c r="I592" s="25">
        <v>41262</v>
      </c>
      <c r="J592" s="25">
        <v>41438</v>
      </c>
      <c r="K592" s="73" t="s">
        <v>2198</v>
      </c>
      <c r="L592" s="73" t="s">
        <v>2199</v>
      </c>
      <c r="M592" s="27">
        <v>4380</v>
      </c>
      <c r="N592" s="27">
        <v>4081</v>
      </c>
      <c r="O592" s="25">
        <v>41452</v>
      </c>
      <c r="P592" s="383">
        <v>41900</v>
      </c>
      <c r="Q592" s="25">
        <v>41903</v>
      </c>
      <c r="R592" s="25">
        <v>41903</v>
      </c>
      <c r="S592" s="26">
        <v>1</v>
      </c>
      <c r="T592" s="27"/>
      <c r="U592" s="156"/>
      <c r="V592" s="257"/>
    </row>
    <row r="593" spans="1:22" s="28" customFormat="1" ht="15.75" thickBot="1" x14ac:dyDescent="0.3">
      <c r="A593" s="256">
        <v>41943</v>
      </c>
      <c r="B593" s="258" t="s">
        <v>150</v>
      </c>
      <c r="C593" s="259" t="s">
        <v>83</v>
      </c>
      <c r="D593" s="259" t="s">
        <v>132</v>
      </c>
      <c r="E593" s="259" t="s">
        <v>14</v>
      </c>
      <c r="F593" s="259" t="s">
        <v>129</v>
      </c>
      <c r="G593" s="259" t="s">
        <v>2200</v>
      </c>
      <c r="H593" s="259" t="s">
        <v>2201</v>
      </c>
      <c r="I593" s="25">
        <v>41879</v>
      </c>
      <c r="J593" s="25">
        <v>41906</v>
      </c>
      <c r="K593" s="73" t="s">
        <v>2173</v>
      </c>
      <c r="L593" s="73" t="s">
        <v>2202</v>
      </c>
      <c r="M593" s="27">
        <v>5428</v>
      </c>
      <c r="N593" s="27">
        <v>4269</v>
      </c>
      <c r="O593" s="25">
        <v>41920</v>
      </c>
      <c r="P593" s="25">
        <v>42481</v>
      </c>
      <c r="Q593" s="25">
        <v>42481</v>
      </c>
      <c r="R593" s="25">
        <v>42481</v>
      </c>
      <c r="S593" s="26">
        <v>0</v>
      </c>
      <c r="T593" s="27"/>
      <c r="U593" s="156"/>
      <c r="V593" s="257"/>
    </row>
    <row r="594" spans="1:22" s="28" customFormat="1" ht="15.75" thickBot="1" x14ac:dyDescent="0.3">
      <c r="A594" s="256">
        <v>41943</v>
      </c>
      <c r="B594" s="258" t="s">
        <v>150</v>
      </c>
      <c r="C594" s="259" t="s">
        <v>83</v>
      </c>
      <c r="D594" s="259" t="s">
        <v>132</v>
      </c>
      <c r="E594" s="259" t="s">
        <v>20</v>
      </c>
      <c r="F594" s="259" t="s">
        <v>129</v>
      </c>
      <c r="G594" s="259" t="s">
        <v>2203</v>
      </c>
      <c r="H594" s="259" t="s">
        <v>2204</v>
      </c>
      <c r="I594" s="25">
        <v>40905</v>
      </c>
      <c r="J594" s="25">
        <v>41002</v>
      </c>
      <c r="K594" s="73" t="s">
        <v>2050</v>
      </c>
      <c r="L594" s="73" t="s">
        <v>2051</v>
      </c>
      <c r="M594" s="27">
        <v>28666</v>
      </c>
      <c r="N594" s="27">
        <v>28654</v>
      </c>
      <c r="O594" s="25">
        <v>41016</v>
      </c>
      <c r="P594" s="383">
        <v>42627</v>
      </c>
      <c r="Q594" s="25">
        <v>42112</v>
      </c>
      <c r="R594" s="25">
        <v>42627</v>
      </c>
      <c r="S594" s="26">
        <v>0.49845334014654402</v>
      </c>
      <c r="T594" s="27"/>
      <c r="U594" s="156"/>
      <c r="V594" s="257"/>
    </row>
    <row r="595" spans="1:22" s="28" customFormat="1" ht="30.75" thickBot="1" x14ac:dyDescent="0.3">
      <c r="A595" s="256">
        <v>41943</v>
      </c>
      <c r="B595" s="258" t="s">
        <v>150</v>
      </c>
      <c r="C595" s="259" t="s">
        <v>83</v>
      </c>
      <c r="D595" s="259" t="s">
        <v>132</v>
      </c>
      <c r="E595" s="259" t="s">
        <v>20</v>
      </c>
      <c r="F595" s="259" t="s">
        <v>129</v>
      </c>
      <c r="G595" s="259" t="s">
        <v>2205</v>
      </c>
      <c r="H595" s="259" t="s">
        <v>2206</v>
      </c>
      <c r="I595" s="25">
        <v>41338</v>
      </c>
      <c r="J595" s="25">
        <v>41522</v>
      </c>
      <c r="K595" s="73" t="s">
        <v>2207</v>
      </c>
      <c r="L595" s="73" t="s">
        <v>2208</v>
      </c>
      <c r="M595" s="27">
        <v>29091</v>
      </c>
      <c r="N595" s="27">
        <v>27562</v>
      </c>
      <c r="O595" s="25">
        <v>41536</v>
      </c>
      <c r="P595" s="25">
        <v>42424</v>
      </c>
      <c r="Q595" s="25">
        <v>42387</v>
      </c>
      <c r="R595" s="25">
        <v>42424</v>
      </c>
      <c r="S595" s="26">
        <v>0.25916729265907001</v>
      </c>
      <c r="T595" s="27"/>
      <c r="U595" s="156"/>
      <c r="V595" s="257"/>
    </row>
    <row r="596" spans="1:22" s="28" customFormat="1" ht="15.75" thickBot="1" x14ac:dyDescent="0.3">
      <c r="A596" s="256">
        <v>41943</v>
      </c>
      <c r="B596" s="258" t="s">
        <v>150</v>
      </c>
      <c r="C596" s="259" t="s">
        <v>83</v>
      </c>
      <c r="D596" s="259" t="s">
        <v>132</v>
      </c>
      <c r="E596" s="259" t="s">
        <v>14</v>
      </c>
      <c r="F596" s="259" t="s">
        <v>129</v>
      </c>
      <c r="G596" s="259" t="s">
        <v>2209</v>
      </c>
      <c r="H596" s="259" t="s">
        <v>2210</v>
      </c>
      <c r="I596" s="25">
        <v>41333</v>
      </c>
      <c r="J596" s="25">
        <v>41530</v>
      </c>
      <c r="K596" s="73" t="s">
        <v>2211</v>
      </c>
      <c r="L596" s="73" t="s">
        <v>2212</v>
      </c>
      <c r="M596" s="27">
        <v>13634</v>
      </c>
      <c r="N596" s="27">
        <v>12823</v>
      </c>
      <c r="O596" s="25">
        <v>41544</v>
      </c>
      <c r="P596" s="25">
        <v>42275</v>
      </c>
      <c r="Q596" s="25">
        <v>42275</v>
      </c>
      <c r="R596" s="25">
        <v>42275</v>
      </c>
      <c r="S596" s="26">
        <v>7.34656799803063E-2</v>
      </c>
      <c r="T596" s="27"/>
      <c r="U596" s="156"/>
      <c r="V596" s="257"/>
    </row>
    <row r="597" spans="1:22" s="28" customFormat="1" ht="30.75" thickBot="1" x14ac:dyDescent="0.3">
      <c r="A597" s="256">
        <v>41943</v>
      </c>
      <c r="B597" s="258" t="s">
        <v>150</v>
      </c>
      <c r="C597" s="259" t="s">
        <v>81</v>
      </c>
      <c r="D597" s="259" t="s">
        <v>132</v>
      </c>
      <c r="E597" s="259" t="s">
        <v>14</v>
      </c>
      <c r="F597" s="259" t="s">
        <v>129</v>
      </c>
      <c r="G597" s="259" t="s">
        <v>2213</v>
      </c>
      <c r="H597" s="259" t="s">
        <v>2214</v>
      </c>
      <c r="I597" s="25">
        <v>41333</v>
      </c>
      <c r="J597" s="25">
        <v>41547</v>
      </c>
      <c r="K597" s="73" t="s">
        <v>1889</v>
      </c>
      <c r="L597" s="73" t="s">
        <v>2215</v>
      </c>
      <c r="M597" s="27">
        <v>29447</v>
      </c>
      <c r="N597" s="27">
        <v>27595</v>
      </c>
      <c r="O597" s="25">
        <v>41561</v>
      </c>
      <c r="P597" s="25">
        <v>42477</v>
      </c>
      <c r="Q597" s="25">
        <v>42477</v>
      </c>
      <c r="R597" s="25">
        <v>42537</v>
      </c>
      <c r="S597" s="26">
        <v>0.16</v>
      </c>
      <c r="T597" s="27"/>
      <c r="U597" s="156"/>
      <c r="V597" s="257"/>
    </row>
    <row r="598" spans="1:22" s="28" customFormat="1" ht="30.75" thickBot="1" x14ac:dyDescent="0.3">
      <c r="A598" s="256">
        <v>41943</v>
      </c>
      <c r="B598" s="258" t="s">
        <v>150</v>
      </c>
      <c r="C598" s="259" t="s">
        <v>81</v>
      </c>
      <c r="D598" s="259" t="s">
        <v>132</v>
      </c>
      <c r="E598" s="259" t="s">
        <v>38</v>
      </c>
      <c r="F598" s="259" t="s">
        <v>129</v>
      </c>
      <c r="G598" s="259" t="s">
        <v>2216</v>
      </c>
      <c r="H598" s="259" t="s">
        <v>2217</v>
      </c>
      <c r="I598" s="25">
        <v>41199</v>
      </c>
      <c r="J598" s="25">
        <v>41520</v>
      </c>
      <c r="K598" s="73" t="s">
        <v>1874</v>
      </c>
      <c r="L598" s="73" t="s">
        <v>2218</v>
      </c>
      <c r="M598" s="27">
        <v>34005</v>
      </c>
      <c r="N598" s="27">
        <v>33510</v>
      </c>
      <c r="O598" s="25">
        <v>41534</v>
      </c>
      <c r="P598" s="25">
        <v>41970</v>
      </c>
      <c r="Q598" s="25">
        <v>41970</v>
      </c>
      <c r="R598" s="25">
        <v>42028</v>
      </c>
      <c r="S598" s="26">
        <v>0.78</v>
      </c>
      <c r="T598" s="27"/>
      <c r="U598" s="156"/>
      <c r="V598" s="257"/>
    </row>
    <row r="599" spans="1:22" s="28" customFormat="1" ht="15.75" thickBot="1" x14ac:dyDescent="0.3">
      <c r="A599" s="256">
        <v>41943</v>
      </c>
      <c r="B599" s="258" t="s">
        <v>150</v>
      </c>
      <c r="C599" s="259" t="s">
        <v>81</v>
      </c>
      <c r="D599" s="259" t="s">
        <v>132</v>
      </c>
      <c r="E599" s="259" t="s">
        <v>23</v>
      </c>
      <c r="F599" s="259" t="s">
        <v>129</v>
      </c>
      <c r="G599" s="259" t="s">
        <v>2219</v>
      </c>
      <c r="H599" s="259" t="s">
        <v>2220</v>
      </c>
      <c r="I599" s="25">
        <v>41137</v>
      </c>
      <c r="J599" s="25">
        <v>41438</v>
      </c>
      <c r="K599" s="73" t="s">
        <v>2221</v>
      </c>
      <c r="L599" s="73" t="s">
        <v>2222</v>
      </c>
      <c r="M599" s="27">
        <v>5679</v>
      </c>
      <c r="N599" s="27">
        <v>5915</v>
      </c>
      <c r="O599" s="25">
        <v>41452</v>
      </c>
      <c r="P599" s="25">
        <v>41998</v>
      </c>
      <c r="Q599" s="25">
        <v>41968</v>
      </c>
      <c r="R599" s="25">
        <v>42031</v>
      </c>
      <c r="S599" s="26">
        <v>0.87</v>
      </c>
      <c r="T599" s="27"/>
      <c r="U599" s="156"/>
      <c r="V599" s="257"/>
    </row>
    <row r="600" spans="1:22" s="28" customFormat="1" ht="15.75" thickBot="1" x14ac:dyDescent="0.3">
      <c r="A600" s="256">
        <v>41943</v>
      </c>
      <c r="B600" s="258" t="s">
        <v>150</v>
      </c>
      <c r="C600" s="259" t="s">
        <v>81</v>
      </c>
      <c r="D600" s="259" t="s">
        <v>132</v>
      </c>
      <c r="E600" s="259" t="s">
        <v>22</v>
      </c>
      <c r="F600" s="259" t="s">
        <v>129</v>
      </c>
      <c r="G600" s="259" t="s">
        <v>2223</v>
      </c>
      <c r="H600" s="259" t="s">
        <v>2224</v>
      </c>
      <c r="I600" s="25">
        <v>41366</v>
      </c>
      <c r="J600" s="25">
        <v>41505</v>
      </c>
      <c r="K600" s="73" t="s">
        <v>1841</v>
      </c>
      <c r="L600" s="73" t="s">
        <v>2225</v>
      </c>
      <c r="M600" s="27">
        <v>14130</v>
      </c>
      <c r="N600" s="27">
        <v>13462</v>
      </c>
      <c r="O600" s="25">
        <v>41519</v>
      </c>
      <c r="P600" s="25">
        <v>42075</v>
      </c>
      <c r="Q600" s="25">
        <v>42075</v>
      </c>
      <c r="R600" s="25">
        <v>42075</v>
      </c>
      <c r="S600" s="26">
        <v>0.49</v>
      </c>
      <c r="T600" s="27"/>
      <c r="U600" s="156"/>
      <c r="V600" s="257"/>
    </row>
    <row r="601" spans="1:22" s="28" customFormat="1" ht="15.75" thickBot="1" x14ac:dyDescent="0.3">
      <c r="A601" s="256">
        <v>41943</v>
      </c>
      <c r="B601" s="258" t="s">
        <v>150</v>
      </c>
      <c r="C601" s="259" t="s">
        <v>83</v>
      </c>
      <c r="D601" s="259" t="s">
        <v>132</v>
      </c>
      <c r="E601" s="259" t="s">
        <v>14</v>
      </c>
      <c r="F601" s="259" t="s">
        <v>129</v>
      </c>
      <c r="G601" s="259" t="s">
        <v>2226</v>
      </c>
      <c r="H601" s="259" t="s">
        <v>2227</v>
      </c>
      <c r="I601" s="25">
        <v>41348</v>
      </c>
      <c r="J601" s="25">
        <v>41628</v>
      </c>
      <c r="K601" s="73" t="s">
        <v>2102</v>
      </c>
      <c r="L601" s="73" t="s">
        <v>2228</v>
      </c>
      <c r="M601" s="27">
        <v>10974</v>
      </c>
      <c r="N601" s="27">
        <v>10293</v>
      </c>
      <c r="O601" s="25">
        <v>41642</v>
      </c>
      <c r="P601" s="25">
        <v>42123</v>
      </c>
      <c r="Q601" s="25">
        <v>42123</v>
      </c>
      <c r="R601" s="25">
        <v>42123</v>
      </c>
      <c r="S601" s="26">
        <v>0.1</v>
      </c>
      <c r="T601" s="27"/>
      <c r="U601" s="156"/>
      <c r="V601" s="257"/>
    </row>
    <row r="602" spans="1:22" s="28" customFormat="1" ht="15.75" thickBot="1" x14ac:dyDescent="0.3">
      <c r="A602" s="256">
        <v>41943</v>
      </c>
      <c r="B602" s="258" t="s">
        <v>150</v>
      </c>
      <c r="C602" s="259" t="s">
        <v>81</v>
      </c>
      <c r="D602" s="259" t="s">
        <v>132</v>
      </c>
      <c r="E602" s="259" t="s">
        <v>39</v>
      </c>
      <c r="F602" s="259" t="s">
        <v>129</v>
      </c>
      <c r="G602" s="259" t="s">
        <v>2229</v>
      </c>
      <c r="H602" s="259" t="s">
        <v>2230</v>
      </c>
      <c r="I602" s="25">
        <v>41233</v>
      </c>
      <c r="J602" s="25">
        <v>41625</v>
      </c>
      <c r="K602" s="73" t="s">
        <v>2231</v>
      </c>
      <c r="L602" s="73" t="s">
        <v>2232</v>
      </c>
      <c r="M602" s="27">
        <v>9851</v>
      </c>
      <c r="N602" s="27">
        <v>9274</v>
      </c>
      <c r="O602" s="25">
        <v>41639</v>
      </c>
      <c r="P602" s="25">
        <v>42286</v>
      </c>
      <c r="Q602" s="25">
        <v>42286</v>
      </c>
      <c r="R602" s="25">
        <v>42286</v>
      </c>
      <c r="S602" s="26">
        <v>0.150284022102914</v>
      </c>
      <c r="T602" s="27"/>
      <c r="U602" s="156"/>
      <c r="V602" s="257"/>
    </row>
    <row r="603" spans="1:22" s="28" customFormat="1" ht="15.75" thickBot="1" x14ac:dyDescent="0.3">
      <c r="A603" s="256">
        <v>41943</v>
      </c>
      <c r="B603" s="258" t="s">
        <v>150</v>
      </c>
      <c r="C603" s="259" t="s">
        <v>81</v>
      </c>
      <c r="D603" s="259" t="s">
        <v>132</v>
      </c>
      <c r="E603" s="259"/>
      <c r="F603" s="259" t="s">
        <v>117</v>
      </c>
      <c r="G603" s="259" t="s">
        <v>2233</v>
      </c>
      <c r="H603" s="259" t="s">
        <v>2234</v>
      </c>
      <c r="I603" s="25">
        <v>41298</v>
      </c>
      <c r="J603" s="25">
        <v>41544</v>
      </c>
      <c r="K603" s="73"/>
      <c r="L603" s="73"/>
      <c r="M603" s="27">
        <v>5627</v>
      </c>
      <c r="N603" s="27">
        <v>5521</v>
      </c>
      <c r="O603" s="25">
        <v>41558</v>
      </c>
      <c r="P603" s="383">
        <v>42037</v>
      </c>
      <c r="Q603" s="25">
        <v>42009</v>
      </c>
      <c r="R603" s="25">
        <v>42037</v>
      </c>
      <c r="S603" s="26">
        <v>0.25</v>
      </c>
      <c r="T603" s="27"/>
      <c r="U603" s="156"/>
      <c r="V603" s="73" t="s">
        <v>1861</v>
      </c>
    </row>
    <row r="604" spans="1:22" s="28" customFormat="1" ht="15.75" thickBot="1" x14ac:dyDescent="0.3">
      <c r="A604" s="256">
        <v>41943</v>
      </c>
      <c r="B604" s="258" t="s">
        <v>150</v>
      </c>
      <c r="C604" s="259" t="s">
        <v>81</v>
      </c>
      <c r="D604" s="259" t="s">
        <v>132</v>
      </c>
      <c r="E604" s="259" t="s">
        <v>22</v>
      </c>
      <c r="F604" s="259" t="s">
        <v>129</v>
      </c>
      <c r="G604" s="259" t="s">
        <v>2235</v>
      </c>
      <c r="H604" s="259" t="s">
        <v>2236</v>
      </c>
      <c r="I604" s="25">
        <v>41255</v>
      </c>
      <c r="J604" s="25">
        <v>41544</v>
      </c>
      <c r="K604" s="73" t="s">
        <v>2237</v>
      </c>
      <c r="L604" s="73" t="s">
        <v>2238</v>
      </c>
      <c r="M604" s="27">
        <v>11409</v>
      </c>
      <c r="N604" s="27">
        <v>10676</v>
      </c>
      <c r="O604" s="25">
        <v>41558</v>
      </c>
      <c r="P604" s="25">
        <v>42126</v>
      </c>
      <c r="Q604" s="25">
        <v>42126</v>
      </c>
      <c r="R604" s="25">
        <v>42126</v>
      </c>
      <c r="S604" s="26">
        <v>0.25384502024556599</v>
      </c>
      <c r="T604" s="27"/>
      <c r="U604" s="156"/>
      <c r="V604" s="257"/>
    </row>
    <row r="605" spans="1:22" s="28" customFormat="1" ht="15.75" thickBot="1" x14ac:dyDescent="0.3">
      <c r="A605" s="256">
        <v>41943</v>
      </c>
      <c r="B605" s="258" t="s">
        <v>150</v>
      </c>
      <c r="C605" s="259" t="s">
        <v>83</v>
      </c>
      <c r="D605" s="259" t="s">
        <v>132</v>
      </c>
      <c r="E605" s="259" t="s">
        <v>13</v>
      </c>
      <c r="F605" s="259" t="s">
        <v>129</v>
      </c>
      <c r="G605" s="259" t="s">
        <v>2239</v>
      </c>
      <c r="H605" s="259" t="s">
        <v>2240</v>
      </c>
      <c r="I605" s="25">
        <v>41198</v>
      </c>
      <c r="J605" s="25">
        <v>41578</v>
      </c>
      <c r="K605" s="73" t="s">
        <v>2241</v>
      </c>
      <c r="L605" s="73" t="s">
        <v>2242</v>
      </c>
      <c r="M605" s="27">
        <v>14316</v>
      </c>
      <c r="N605" s="27">
        <v>13474</v>
      </c>
      <c r="O605" s="25">
        <v>41592</v>
      </c>
      <c r="P605" s="25">
        <v>42216</v>
      </c>
      <c r="Q605" s="25">
        <v>42216</v>
      </c>
      <c r="R605" s="25">
        <v>42216</v>
      </c>
      <c r="S605" s="26">
        <v>4.9563420169947303E-2</v>
      </c>
      <c r="T605" s="27"/>
      <c r="U605" s="156"/>
      <c r="V605" s="257"/>
    </row>
    <row r="606" spans="1:22" s="28" customFormat="1" ht="15.75" thickBot="1" x14ac:dyDescent="0.3">
      <c r="A606" s="256">
        <v>41943</v>
      </c>
      <c r="B606" s="258" t="s">
        <v>150</v>
      </c>
      <c r="C606" s="259" t="s">
        <v>83</v>
      </c>
      <c r="D606" s="259" t="s">
        <v>132</v>
      </c>
      <c r="E606" s="259" t="s">
        <v>35</v>
      </c>
      <c r="F606" s="259" t="s">
        <v>129</v>
      </c>
      <c r="G606" s="259" t="s">
        <v>2243</v>
      </c>
      <c r="H606" s="259" t="s">
        <v>2244</v>
      </c>
      <c r="I606" s="25">
        <v>41393</v>
      </c>
      <c r="J606" s="25">
        <v>41563</v>
      </c>
      <c r="K606" s="73" t="s">
        <v>2245</v>
      </c>
      <c r="L606" s="73" t="s">
        <v>2246</v>
      </c>
      <c r="M606" s="27">
        <v>11513</v>
      </c>
      <c r="N606" s="27">
        <v>10931</v>
      </c>
      <c r="O606" s="25">
        <v>41577</v>
      </c>
      <c r="P606" s="25">
        <v>42288</v>
      </c>
      <c r="Q606" s="25">
        <v>42106</v>
      </c>
      <c r="R606" s="25">
        <v>42288</v>
      </c>
      <c r="S606" s="26">
        <v>0.17</v>
      </c>
      <c r="T606" s="27"/>
      <c r="U606" s="156"/>
      <c r="V606" s="257"/>
    </row>
    <row r="607" spans="1:22" s="28" customFormat="1" ht="15.75" thickBot="1" x14ac:dyDescent="0.3">
      <c r="A607" s="256">
        <v>41943</v>
      </c>
      <c r="B607" s="258" t="s">
        <v>150</v>
      </c>
      <c r="C607" s="259" t="s">
        <v>81</v>
      </c>
      <c r="D607" s="259" t="s">
        <v>132</v>
      </c>
      <c r="E607" s="259"/>
      <c r="F607" s="259" t="s">
        <v>123</v>
      </c>
      <c r="G607" s="259" t="s">
        <v>2247</v>
      </c>
      <c r="H607" s="259" t="s">
        <v>2248</v>
      </c>
      <c r="I607" s="25">
        <v>41572</v>
      </c>
      <c r="J607" s="25">
        <v>41759</v>
      </c>
      <c r="K607" s="73" t="s">
        <v>1986</v>
      </c>
      <c r="L607" s="73"/>
      <c r="M607" s="27">
        <v>40018</v>
      </c>
      <c r="N607" s="27">
        <v>36389</v>
      </c>
      <c r="O607" s="25">
        <v>41773</v>
      </c>
      <c r="P607" s="25" t="s">
        <v>10</v>
      </c>
      <c r="Q607" s="25" t="s">
        <v>10</v>
      </c>
      <c r="R607" s="25" t="s">
        <v>10</v>
      </c>
      <c r="S607" s="26">
        <v>7.0000000000000007E-2</v>
      </c>
      <c r="T607" s="27"/>
      <c r="U607" s="156"/>
      <c r="V607" s="257"/>
    </row>
    <row r="608" spans="1:22" s="28" customFormat="1" ht="15.75" thickBot="1" x14ac:dyDescent="0.3">
      <c r="A608" s="256">
        <v>41943</v>
      </c>
      <c r="B608" s="258" t="s">
        <v>150</v>
      </c>
      <c r="C608" s="259" t="s">
        <v>83</v>
      </c>
      <c r="D608" s="259" t="s">
        <v>132</v>
      </c>
      <c r="E608" s="259" t="s">
        <v>35</v>
      </c>
      <c r="F608" s="259" t="s">
        <v>129</v>
      </c>
      <c r="G608" s="259" t="s">
        <v>2249</v>
      </c>
      <c r="H608" s="259" t="s">
        <v>2250</v>
      </c>
      <c r="I608" s="25">
        <v>41246</v>
      </c>
      <c r="J608" s="25">
        <v>41494</v>
      </c>
      <c r="K608" s="73" t="s">
        <v>2251</v>
      </c>
      <c r="L608" s="73" t="s">
        <v>2252</v>
      </c>
      <c r="M608" s="27">
        <v>10936</v>
      </c>
      <c r="N608" s="27">
        <v>10803</v>
      </c>
      <c r="O608" s="25">
        <v>41508</v>
      </c>
      <c r="P608" s="383">
        <v>41985</v>
      </c>
      <c r="Q608" s="25">
        <v>41858</v>
      </c>
      <c r="R608" s="25">
        <v>41985</v>
      </c>
      <c r="S608" s="26">
        <v>0.56672401321577204</v>
      </c>
      <c r="T608" s="27"/>
      <c r="U608" s="156"/>
      <c r="V608" s="257"/>
    </row>
    <row r="609" spans="1:22" s="28" customFormat="1" ht="15.75" thickBot="1" x14ac:dyDescent="0.3">
      <c r="A609" s="256">
        <v>41943</v>
      </c>
      <c r="B609" s="258" t="s">
        <v>150</v>
      </c>
      <c r="C609" s="259" t="s">
        <v>83</v>
      </c>
      <c r="D609" s="259" t="s">
        <v>132</v>
      </c>
      <c r="E609" s="259" t="s">
        <v>35</v>
      </c>
      <c r="F609" s="259" t="s">
        <v>129</v>
      </c>
      <c r="G609" s="259" t="s">
        <v>2253</v>
      </c>
      <c r="H609" s="259" t="s">
        <v>2254</v>
      </c>
      <c r="I609" s="25">
        <v>41148</v>
      </c>
      <c r="J609" s="25">
        <v>41451</v>
      </c>
      <c r="K609" s="73" t="s">
        <v>1878</v>
      </c>
      <c r="L609" s="73" t="s">
        <v>2255</v>
      </c>
      <c r="M609" s="27">
        <v>12302</v>
      </c>
      <c r="N609" s="27">
        <v>11957</v>
      </c>
      <c r="O609" s="25">
        <v>41465</v>
      </c>
      <c r="P609" s="383">
        <v>41971</v>
      </c>
      <c r="Q609" s="25">
        <v>41831</v>
      </c>
      <c r="R609" s="25">
        <v>41917</v>
      </c>
      <c r="S609" s="26">
        <v>1</v>
      </c>
      <c r="T609" s="27"/>
      <c r="U609" s="156"/>
      <c r="V609" s="257"/>
    </row>
    <row r="610" spans="1:22" s="28" customFormat="1" ht="15.75" thickBot="1" x14ac:dyDescent="0.3">
      <c r="A610" s="256">
        <v>41943</v>
      </c>
      <c r="B610" s="258" t="s">
        <v>150</v>
      </c>
      <c r="C610" s="259" t="s">
        <v>83</v>
      </c>
      <c r="D610" s="259" t="s">
        <v>132</v>
      </c>
      <c r="E610" s="259" t="s">
        <v>35</v>
      </c>
      <c r="F610" s="259" t="s">
        <v>129</v>
      </c>
      <c r="G610" s="259" t="s">
        <v>2256</v>
      </c>
      <c r="H610" s="259" t="s">
        <v>2257</v>
      </c>
      <c r="I610" s="25">
        <v>41857</v>
      </c>
      <c r="J610" s="25">
        <v>41866</v>
      </c>
      <c r="K610" s="73" t="s">
        <v>2258</v>
      </c>
      <c r="L610" s="73" t="s">
        <v>2259</v>
      </c>
      <c r="M610" s="27">
        <v>39643</v>
      </c>
      <c r="N610" s="27">
        <v>36371</v>
      </c>
      <c r="O610" s="25">
        <v>41880</v>
      </c>
      <c r="P610" s="25">
        <v>42621</v>
      </c>
      <c r="Q610" s="25">
        <v>42621</v>
      </c>
      <c r="R610" s="25">
        <v>42621</v>
      </c>
      <c r="S610" s="26">
        <v>9.7213549096663906E-3</v>
      </c>
      <c r="T610" s="27"/>
      <c r="U610" s="156"/>
      <c r="V610" s="257"/>
    </row>
    <row r="611" spans="1:22" s="28" customFormat="1" ht="15.75" thickBot="1" x14ac:dyDescent="0.3">
      <c r="A611" s="256">
        <v>41943</v>
      </c>
      <c r="B611" s="258" t="s">
        <v>150</v>
      </c>
      <c r="C611" s="259" t="s">
        <v>83</v>
      </c>
      <c r="D611" s="259" t="s">
        <v>132</v>
      </c>
      <c r="E611" s="259" t="s">
        <v>35</v>
      </c>
      <c r="F611" s="259" t="s">
        <v>129</v>
      </c>
      <c r="G611" s="259" t="s">
        <v>2260</v>
      </c>
      <c r="H611" s="259" t="s">
        <v>2261</v>
      </c>
      <c r="I611" s="25">
        <v>41213</v>
      </c>
      <c r="J611" s="25">
        <v>41456</v>
      </c>
      <c r="K611" s="73" t="s">
        <v>2262</v>
      </c>
      <c r="L611" s="73" t="s">
        <v>2263</v>
      </c>
      <c r="M611" s="27">
        <v>11043</v>
      </c>
      <c r="N611" s="27">
        <v>12550</v>
      </c>
      <c r="O611" s="25">
        <v>41470</v>
      </c>
      <c r="P611" s="25">
        <v>41940</v>
      </c>
      <c r="Q611" s="25">
        <v>41726</v>
      </c>
      <c r="R611" s="25">
        <v>41940</v>
      </c>
      <c r="S611" s="26">
        <v>1</v>
      </c>
      <c r="T611" s="27"/>
      <c r="U611" s="156"/>
      <c r="V611" s="257"/>
    </row>
    <row r="612" spans="1:22" s="28" customFormat="1" ht="15.75" thickBot="1" x14ac:dyDescent="0.3">
      <c r="A612" s="256">
        <v>41943</v>
      </c>
      <c r="B612" s="258" t="s">
        <v>150</v>
      </c>
      <c r="C612" s="259" t="s">
        <v>81</v>
      </c>
      <c r="D612" s="259" t="s">
        <v>132</v>
      </c>
      <c r="E612" s="259" t="s">
        <v>14</v>
      </c>
      <c r="F612" s="259" t="s">
        <v>129</v>
      </c>
      <c r="G612" s="259" t="s">
        <v>2264</v>
      </c>
      <c r="H612" s="259" t="s">
        <v>2265</v>
      </c>
      <c r="I612" s="25">
        <v>41443</v>
      </c>
      <c r="J612" s="25">
        <v>41547</v>
      </c>
      <c r="K612" s="73" t="s">
        <v>2150</v>
      </c>
      <c r="L612" s="73" t="s">
        <v>2266</v>
      </c>
      <c r="M612" s="27">
        <v>45553</v>
      </c>
      <c r="N612" s="27">
        <v>40294</v>
      </c>
      <c r="O612" s="25">
        <v>41561</v>
      </c>
      <c r="P612" s="25">
        <v>42301</v>
      </c>
      <c r="Q612" s="25">
        <v>42301</v>
      </c>
      <c r="R612" s="25">
        <v>42378</v>
      </c>
      <c r="S612" s="26">
        <v>0.22</v>
      </c>
      <c r="T612" s="27">
        <v>-10760</v>
      </c>
      <c r="U612" s="156" t="s">
        <v>1891</v>
      </c>
      <c r="V612" s="257"/>
    </row>
    <row r="613" spans="1:22" s="28" customFormat="1" ht="15.75" thickBot="1" x14ac:dyDescent="0.3">
      <c r="A613" s="256">
        <v>41943</v>
      </c>
      <c r="B613" s="258" t="s">
        <v>150</v>
      </c>
      <c r="C613" s="259" t="s">
        <v>81</v>
      </c>
      <c r="D613" s="259" t="s">
        <v>132</v>
      </c>
      <c r="E613" s="259" t="s">
        <v>22</v>
      </c>
      <c r="F613" s="259" t="s">
        <v>129</v>
      </c>
      <c r="G613" s="259" t="s">
        <v>2267</v>
      </c>
      <c r="H613" s="259" t="s">
        <v>2268</v>
      </c>
      <c r="I613" s="25">
        <v>41141</v>
      </c>
      <c r="J613" s="25">
        <v>41578</v>
      </c>
      <c r="K613" s="73" t="s">
        <v>1707</v>
      </c>
      <c r="L613" s="73" t="s">
        <v>2269</v>
      </c>
      <c r="M613" s="27">
        <v>31430</v>
      </c>
      <c r="N613" s="27">
        <v>29153</v>
      </c>
      <c r="O613" s="25">
        <v>41592</v>
      </c>
      <c r="P613" s="25">
        <v>42368</v>
      </c>
      <c r="Q613" s="25">
        <v>42354</v>
      </c>
      <c r="R613" s="25">
        <v>42368</v>
      </c>
      <c r="S613" s="26">
        <v>0.16</v>
      </c>
      <c r="T613" s="27">
        <v>-5604</v>
      </c>
      <c r="U613" s="156" t="s">
        <v>1891</v>
      </c>
      <c r="V613" s="257"/>
    </row>
    <row r="614" spans="1:22" s="28" customFormat="1" ht="15.75" thickBot="1" x14ac:dyDescent="0.3">
      <c r="A614" s="256">
        <v>41943</v>
      </c>
      <c r="B614" s="258" t="s">
        <v>150</v>
      </c>
      <c r="C614" s="259" t="s">
        <v>83</v>
      </c>
      <c r="D614" s="259" t="s">
        <v>132</v>
      </c>
      <c r="E614" s="259" t="s">
        <v>22</v>
      </c>
      <c r="F614" s="259" t="s">
        <v>129</v>
      </c>
      <c r="G614" s="259" t="s">
        <v>2270</v>
      </c>
      <c r="H614" s="259" t="s">
        <v>2271</v>
      </c>
      <c r="I614" s="25">
        <v>41115</v>
      </c>
      <c r="J614" s="25">
        <v>41540</v>
      </c>
      <c r="K614" s="73" t="s">
        <v>1760</v>
      </c>
      <c r="L614" s="73" t="s">
        <v>2272</v>
      </c>
      <c r="M614" s="27">
        <v>30462</v>
      </c>
      <c r="N614" s="27">
        <v>28693</v>
      </c>
      <c r="O614" s="25">
        <v>41554</v>
      </c>
      <c r="P614" s="25">
        <v>42996</v>
      </c>
      <c r="Q614" s="25">
        <v>42680</v>
      </c>
      <c r="R614" s="25">
        <v>42680</v>
      </c>
      <c r="S614" s="26">
        <v>4.8049454366896401E-2</v>
      </c>
      <c r="T614" s="27"/>
      <c r="U614" s="156"/>
      <c r="V614" s="257"/>
    </row>
    <row r="615" spans="1:22" s="28" customFormat="1" ht="15.75" thickBot="1" x14ac:dyDescent="0.3">
      <c r="A615" s="256">
        <v>41943</v>
      </c>
      <c r="B615" s="258" t="s">
        <v>150</v>
      </c>
      <c r="C615" s="259" t="s">
        <v>83</v>
      </c>
      <c r="D615" s="259" t="s">
        <v>132</v>
      </c>
      <c r="E615" s="259" t="s">
        <v>13</v>
      </c>
      <c r="F615" s="259" t="s">
        <v>129</v>
      </c>
      <c r="G615" s="259" t="s">
        <v>2273</v>
      </c>
      <c r="H615" s="259" t="s">
        <v>2274</v>
      </c>
      <c r="I615" s="25">
        <v>41471</v>
      </c>
      <c r="J615" s="25">
        <v>41544</v>
      </c>
      <c r="K615" s="73" t="s">
        <v>2275</v>
      </c>
      <c r="L615" s="73" t="s">
        <v>2276</v>
      </c>
      <c r="M615" s="27">
        <v>12671</v>
      </c>
      <c r="N615" s="27">
        <v>11789</v>
      </c>
      <c r="O615" s="25">
        <v>41558</v>
      </c>
      <c r="P615" s="383">
        <v>42065</v>
      </c>
      <c r="Q615" s="25">
        <v>41904</v>
      </c>
      <c r="R615" s="25">
        <v>42065</v>
      </c>
      <c r="S615" s="26">
        <v>0.31280181380611399</v>
      </c>
      <c r="T615" s="27"/>
      <c r="U615" s="156"/>
      <c r="V615" s="257"/>
    </row>
    <row r="616" spans="1:22" s="28" customFormat="1" ht="15.75" thickBot="1" x14ac:dyDescent="0.3">
      <c r="A616" s="256">
        <v>41943</v>
      </c>
      <c r="B616" s="258" t="s">
        <v>150</v>
      </c>
      <c r="C616" s="259" t="s">
        <v>81</v>
      </c>
      <c r="D616" s="259" t="s">
        <v>132</v>
      </c>
      <c r="E616" s="259" t="s">
        <v>22</v>
      </c>
      <c r="F616" s="259" t="s">
        <v>129</v>
      </c>
      <c r="G616" s="259" t="s">
        <v>2277</v>
      </c>
      <c r="H616" s="259" t="s">
        <v>2278</v>
      </c>
      <c r="I616" s="25">
        <v>41152</v>
      </c>
      <c r="J616" s="25">
        <v>41232</v>
      </c>
      <c r="K616" s="73" t="s">
        <v>2279</v>
      </c>
      <c r="L616" s="73" t="s">
        <v>2280</v>
      </c>
      <c r="M616" s="27">
        <v>4129</v>
      </c>
      <c r="N616" s="27">
        <v>4834</v>
      </c>
      <c r="O616" s="25">
        <v>41246</v>
      </c>
      <c r="P616" s="25">
        <v>41815</v>
      </c>
      <c r="Q616" s="25">
        <v>41607</v>
      </c>
      <c r="R616" s="25">
        <v>41817</v>
      </c>
      <c r="S616" s="26">
        <v>1</v>
      </c>
      <c r="T616" s="27"/>
      <c r="U616" s="156"/>
      <c r="V616" s="257"/>
    </row>
    <row r="617" spans="1:22" s="28" customFormat="1" ht="15.75" thickBot="1" x14ac:dyDescent="0.3">
      <c r="A617" s="256">
        <v>41943</v>
      </c>
      <c r="B617" s="258" t="s">
        <v>150</v>
      </c>
      <c r="C617" s="259" t="s">
        <v>83</v>
      </c>
      <c r="D617" s="259" t="s">
        <v>132</v>
      </c>
      <c r="E617" s="259" t="s">
        <v>20</v>
      </c>
      <c r="F617" s="259" t="s">
        <v>129</v>
      </c>
      <c r="G617" s="259" t="s">
        <v>2281</v>
      </c>
      <c r="H617" s="259" t="s">
        <v>2282</v>
      </c>
      <c r="I617" s="25">
        <v>41379</v>
      </c>
      <c r="J617" s="25">
        <v>41522</v>
      </c>
      <c r="K617" s="73" t="s">
        <v>2003</v>
      </c>
      <c r="L617" s="73" t="s">
        <v>2283</v>
      </c>
      <c r="M617" s="27">
        <v>11782</v>
      </c>
      <c r="N617" s="27">
        <v>11275</v>
      </c>
      <c r="O617" s="25">
        <v>41536</v>
      </c>
      <c r="P617" s="25">
        <v>42114</v>
      </c>
      <c r="Q617" s="25">
        <v>42102</v>
      </c>
      <c r="R617" s="25">
        <v>42114</v>
      </c>
      <c r="S617" s="26">
        <v>0.59343576039794799</v>
      </c>
      <c r="T617" s="27"/>
      <c r="U617" s="156"/>
      <c r="V617" s="257"/>
    </row>
    <row r="618" spans="1:22" s="28" customFormat="1" ht="15.75" thickBot="1" x14ac:dyDescent="0.3">
      <c r="A618" s="256">
        <v>41943</v>
      </c>
      <c r="B618" s="258" t="s">
        <v>150</v>
      </c>
      <c r="C618" s="259" t="s">
        <v>83</v>
      </c>
      <c r="D618" s="259" t="s">
        <v>132</v>
      </c>
      <c r="E618" s="259" t="s">
        <v>22</v>
      </c>
      <c r="F618" s="259" t="s">
        <v>129</v>
      </c>
      <c r="G618" s="259" t="s">
        <v>2284</v>
      </c>
      <c r="H618" s="259" t="s">
        <v>2285</v>
      </c>
      <c r="I618" s="25">
        <v>41327</v>
      </c>
      <c r="J618" s="25">
        <v>41521</v>
      </c>
      <c r="K618" s="73" t="s">
        <v>2237</v>
      </c>
      <c r="L618" s="73" t="s">
        <v>2286</v>
      </c>
      <c r="M618" s="27">
        <v>13168</v>
      </c>
      <c r="N618" s="27">
        <v>12604</v>
      </c>
      <c r="O618" s="25">
        <v>41535</v>
      </c>
      <c r="P618" s="25">
        <v>42185</v>
      </c>
      <c r="Q618" s="25">
        <v>42116</v>
      </c>
      <c r="R618" s="25">
        <v>42116</v>
      </c>
      <c r="S618" s="26">
        <v>0.26</v>
      </c>
      <c r="T618" s="27"/>
      <c r="U618" s="156"/>
      <c r="V618" s="257"/>
    </row>
    <row r="619" spans="1:22" s="28" customFormat="1" ht="15.75" thickBot="1" x14ac:dyDescent="0.3">
      <c r="A619" s="256">
        <v>41943</v>
      </c>
      <c r="B619" s="258" t="s">
        <v>150</v>
      </c>
      <c r="C619" s="259" t="s">
        <v>81</v>
      </c>
      <c r="D619" s="259" t="s">
        <v>132</v>
      </c>
      <c r="E619" s="259" t="s">
        <v>16</v>
      </c>
      <c r="F619" s="259" t="s">
        <v>129</v>
      </c>
      <c r="G619" s="259" t="s">
        <v>2287</v>
      </c>
      <c r="H619" s="259" t="s">
        <v>2288</v>
      </c>
      <c r="I619" s="25">
        <v>41292</v>
      </c>
      <c r="J619" s="25">
        <v>41500</v>
      </c>
      <c r="K619" s="73" t="s">
        <v>2289</v>
      </c>
      <c r="L619" s="73" t="s">
        <v>2290</v>
      </c>
      <c r="M619" s="27">
        <v>18180</v>
      </c>
      <c r="N619" s="27">
        <v>17991</v>
      </c>
      <c r="O619" s="25">
        <v>41514</v>
      </c>
      <c r="P619" s="25">
        <v>42000</v>
      </c>
      <c r="Q619" s="25">
        <v>42000</v>
      </c>
      <c r="R619" s="25">
        <v>42050</v>
      </c>
      <c r="S619" s="26">
        <v>0.36</v>
      </c>
      <c r="T619" s="27"/>
      <c r="U619" s="156"/>
      <c r="V619" s="257"/>
    </row>
    <row r="620" spans="1:22" s="28" customFormat="1" ht="15.75" thickBot="1" x14ac:dyDescent="0.3">
      <c r="A620" s="256">
        <v>41943</v>
      </c>
      <c r="B620" s="258" t="s">
        <v>150</v>
      </c>
      <c r="C620" s="259" t="s">
        <v>81</v>
      </c>
      <c r="D620" s="259" t="s">
        <v>132</v>
      </c>
      <c r="E620" s="259"/>
      <c r="F620" s="259" t="s">
        <v>125</v>
      </c>
      <c r="G620" s="259" t="s">
        <v>2291</v>
      </c>
      <c r="H620" s="259" t="s">
        <v>2292</v>
      </c>
      <c r="I620" s="25">
        <v>41382</v>
      </c>
      <c r="J620" s="25">
        <v>41509</v>
      </c>
      <c r="K620" s="73" t="s">
        <v>2293</v>
      </c>
      <c r="L620" s="73" t="s">
        <v>2294</v>
      </c>
      <c r="M620" s="27">
        <v>2446</v>
      </c>
      <c r="N620" s="27">
        <v>1908</v>
      </c>
      <c r="O620" s="25">
        <v>41523</v>
      </c>
      <c r="P620" s="25">
        <v>42083</v>
      </c>
      <c r="Q620" s="25">
        <v>42083</v>
      </c>
      <c r="R620" s="25">
        <v>42083</v>
      </c>
      <c r="S620" s="26">
        <v>0.38</v>
      </c>
      <c r="T620" s="27"/>
      <c r="U620" s="156"/>
      <c r="V620" s="257"/>
    </row>
    <row r="621" spans="1:22" s="28" customFormat="1" ht="15.75" thickBot="1" x14ac:dyDescent="0.3">
      <c r="A621" s="256">
        <v>41943</v>
      </c>
      <c r="B621" s="258" t="s">
        <v>150</v>
      </c>
      <c r="C621" s="259" t="s">
        <v>81</v>
      </c>
      <c r="D621" s="259" t="s">
        <v>132</v>
      </c>
      <c r="E621" s="259"/>
      <c r="F621" s="259" t="s">
        <v>125</v>
      </c>
      <c r="G621" s="259" t="s">
        <v>2295</v>
      </c>
      <c r="H621" s="259" t="s">
        <v>2296</v>
      </c>
      <c r="I621" s="25">
        <v>41382</v>
      </c>
      <c r="J621" s="25">
        <v>41509</v>
      </c>
      <c r="K621" s="73" t="s">
        <v>2293</v>
      </c>
      <c r="L621" s="73" t="s">
        <v>2294</v>
      </c>
      <c r="M621" s="27">
        <v>5849</v>
      </c>
      <c r="N621" s="27">
        <v>5109</v>
      </c>
      <c r="O621" s="25">
        <v>41523</v>
      </c>
      <c r="P621" s="25">
        <v>42083</v>
      </c>
      <c r="Q621" s="25">
        <v>42083</v>
      </c>
      <c r="R621" s="25">
        <v>42083</v>
      </c>
      <c r="S621" s="26">
        <v>0.36</v>
      </c>
      <c r="T621" s="27"/>
      <c r="U621" s="156"/>
      <c r="V621" s="257"/>
    </row>
    <row r="622" spans="1:22" s="28" customFormat="1" ht="15.75" thickBot="1" x14ac:dyDescent="0.3">
      <c r="A622" s="256">
        <v>41943</v>
      </c>
      <c r="B622" s="258" t="s">
        <v>150</v>
      </c>
      <c r="C622" s="259" t="s">
        <v>83</v>
      </c>
      <c r="D622" s="259" t="s">
        <v>132</v>
      </c>
      <c r="E622" s="259" t="s">
        <v>20</v>
      </c>
      <c r="F622" s="259" t="s">
        <v>129</v>
      </c>
      <c r="G622" s="259" t="s">
        <v>2297</v>
      </c>
      <c r="H622" s="259" t="s">
        <v>2298</v>
      </c>
      <c r="I622" s="25">
        <v>41288</v>
      </c>
      <c r="J622" s="25">
        <v>41523</v>
      </c>
      <c r="K622" s="73" t="s">
        <v>1792</v>
      </c>
      <c r="L622" s="73" t="s">
        <v>2299</v>
      </c>
      <c r="M622" s="27">
        <v>6449</v>
      </c>
      <c r="N622" s="27">
        <v>5392</v>
      </c>
      <c r="O622" s="25">
        <v>41537</v>
      </c>
      <c r="P622" s="25">
        <v>42191</v>
      </c>
      <c r="Q622" s="25">
        <v>42191</v>
      </c>
      <c r="R622" s="25">
        <v>42191</v>
      </c>
      <c r="S622" s="26">
        <v>0.48</v>
      </c>
      <c r="T622" s="27"/>
      <c r="U622" s="156"/>
      <c r="V622" s="257"/>
    </row>
    <row r="623" spans="1:22" s="28" customFormat="1" ht="15.75" thickBot="1" x14ac:dyDescent="0.3">
      <c r="A623" s="256">
        <v>41943</v>
      </c>
      <c r="B623" s="258" t="s">
        <v>150</v>
      </c>
      <c r="C623" s="259" t="s">
        <v>81</v>
      </c>
      <c r="D623" s="259" t="s">
        <v>132</v>
      </c>
      <c r="E623" s="259" t="s">
        <v>14</v>
      </c>
      <c r="F623" s="259" t="s">
        <v>129</v>
      </c>
      <c r="G623" s="259" t="s">
        <v>2300</v>
      </c>
      <c r="H623" s="259" t="s">
        <v>2301</v>
      </c>
      <c r="I623" s="25">
        <v>41422</v>
      </c>
      <c r="J623" s="25">
        <v>41513</v>
      </c>
      <c r="K623" s="73" t="s">
        <v>2102</v>
      </c>
      <c r="L623" s="73" t="s">
        <v>2302</v>
      </c>
      <c r="M623" s="27">
        <v>10301</v>
      </c>
      <c r="N623" s="27">
        <v>8718</v>
      </c>
      <c r="O623" s="25">
        <v>41527</v>
      </c>
      <c r="P623" s="25">
        <v>41964</v>
      </c>
      <c r="Q623" s="25">
        <v>41964</v>
      </c>
      <c r="R623" s="25">
        <v>42125</v>
      </c>
      <c r="S623" s="26">
        <v>7.8615803830562506E-2</v>
      </c>
      <c r="T623" s="27"/>
      <c r="U623" s="156"/>
      <c r="V623" s="257"/>
    </row>
    <row r="624" spans="1:22" s="28" customFormat="1" ht="15.75" thickBot="1" x14ac:dyDescent="0.3">
      <c r="A624" s="256">
        <v>41943</v>
      </c>
      <c r="B624" s="258" t="s">
        <v>150</v>
      </c>
      <c r="C624" s="259" t="s">
        <v>83</v>
      </c>
      <c r="D624" s="259" t="s">
        <v>132</v>
      </c>
      <c r="E624" s="259" t="s">
        <v>18</v>
      </c>
      <c r="F624" s="259" t="s">
        <v>129</v>
      </c>
      <c r="G624" s="259" t="s">
        <v>2303</v>
      </c>
      <c r="H624" s="259" t="s">
        <v>2304</v>
      </c>
      <c r="I624" s="25">
        <v>41241</v>
      </c>
      <c r="J624" s="25">
        <v>41625</v>
      </c>
      <c r="K624" s="73" t="s">
        <v>2305</v>
      </c>
      <c r="L624" s="73" t="s">
        <v>2306</v>
      </c>
      <c r="M624" s="27">
        <v>63056</v>
      </c>
      <c r="N624" s="27">
        <v>55902</v>
      </c>
      <c r="O624" s="25">
        <v>41639</v>
      </c>
      <c r="P624" s="25">
        <v>42369</v>
      </c>
      <c r="Q624" s="25">
        <v>42257</v>
      </c>
      <c r="R624" s="25">
        <v>42257</v>
      </c>
      <c r="S624" s="26">
        <v>0.24</v>
      </c>
      <c r="T624" s="27"/>
      <c r="U624" s="156"/>
      <c r="V624" s="257"/>
    </row>
    <row r="625" spans="1:22" s="28" customFormat="1" ht="15.75" thickBot="1" x14ac:dyDescent="0.3">
      <c r="A625" s="256">
        <v>41943</v>
      </c>
      <c r="B625" s="258" t="s">
        <v>150</v>
      </c>
      <c r="C625" s="259" t="s">
        <v>83</v>
      </c>
      <c r="D625" s="259" t="s">
        <v>132</v>
      </c>
      <c r="E625" s="259" t="s">
        <v>18</v>
      </c>
      <c r="F625" s="259" t="s">
        <v>129</v>
      </c>
      <c r="G625" s="259" t="s">
        <v>2307</v>
      </c>
      <c r="H625" s="259" t="s">
        <v>2308</v>
      </c>
      <c r="I625" s="25">
        <v>41241</v>
      </c>
      <c r="J625" s="25">
        <v>41625</v>
      </c>
      <c r="K625" s="73" t="s">
        <v>2305</v>
      </c>
      <c r="L625" s="73" t="s">
        <v>2306</v>
      </c>
      <c r="M625" s="27">
        <v>11118</v>
      </c>
      <c r="N625" s="27">
        <v>7005</v>
      </c>
      <c r="O625" s="25">
        <v>41639</v>
      </c>
      <c r="P625" s="25">
        <v>42369</v>
      </c>
      <c r="Q625" s="25">
        <v>42257</v>
      </c>
      <c r="R625" s="25">
        <v>42257</v>
      </c>
      <c r="S625" s="26">
        <v>0.28999999999999998</v>
      </c>
      <c r="T625" s="27"/>
      <c r="U625" s="156"/>
      <c r="V625" s="257"/>
    </row>
    <row r="626" spans="1:22" s="28" customFormat="1" ht="30.75" thickBot="1" x14ac:dyDescent="0.3">
      <c r="A626" s="256">
        <v>41943</v>
      </c>
      <c r="B626" s="258" t="s">
        <v>150</v>
      </c>
      <c r="C626" s="259" t="s">
        <v>81</v>
      </c>
      <c r="D626" s="259" t="s">
        <v>132</v>
      </c>
      <c r="E626" s="259"/>
      <c r="F626" s="259" t="s">
        <v>111</v>
      </c>
      <c r="G626" s="259" t="s">
        <v>2309</v>
      </c>
      <c r="H626" s="259" t="s">
        <v>2310</v>
      </c>
      <c r="I626" s="25">
        <v>41467</v>
      </c>
      <c r="J626" s="25">
        <v>41831</v>
      </c>
      <c r="K626" s="73" t="s">
        <v>2311</v>
      </c>
      <c r="L626" s="73" t="s">
        <v>2312</v>
      </c>
      <c r="M626" s="27">
        <v>14663</v>
      </c>
      <c r="N626" s="27">
        <v>11219</v>
      </c>
      <c r="O626" s="25">
        <v>41845</v>
      </c>
      <c r="P626" s="25">
        <v>42505</v>
      </c>
      <c r="Q626" s="25">
        <v>42505</v>
      </c>
      <c r="R626" s="25">
        <v>42505</v>
      </c>
      <c r="S626" s="26">
        <v>0.04</v>
      </c>
      <c r="T626" s="27"/>
      <c r="U626" s="156"/>
      <c r="V626" s="257"/>
    </row>
    <row r="627" spans="1:22" s="28" customFormat="1" ht="15.75" thickBot="1" x14ac:dyDescent="0.3">
      <c r="A627" s="256">
        <v>41943</v>
      </c>
      <c r="B627" s="258" t="s">
        <v>150</v>
      </c>
      <c r="C627" s="259" t="s">
        <v>81</v>
      </c>
      <c r="D627" s="259" t="s">
        <v>132</v>
      </c>
      <c r="E627" s="259" t="s">
        <v>14</v>
      </c>
      <c r="F627" s="259" t="s">
        <v>129</v>
      </c>
      <c r="G627" s="259" t="s">
        <v>2013</v>
      </c>
      <c r="H627" s="259" t="s">
        <v>2313</v>
      </c>
      <c r="I627" s="25">
        <v>41255</v>
      </c>
      <c r="J627" s="25">
        <v>41698</v>
      </c>
      <c r="K627" s="73" t="s">
        <v>2314</v>
      </c>
      <c r="L627" s="73" t="s">
        <v>2315</v>
      </c>
      <c r="M627" s="27">
        <v>3088</v>
      </c>
      <c r="N627" s="27">
        <v>2843</v>
      </c>
      <c r="O627" s="25">
        <v>41712</v>
      </c>
      <c r="P627" s="25">
        <v>42078</v>
      </c>
      <c r="Q627" s="25">
        <v>42078</v>
      </c>
      <c r="R627" s="25">
        <v>42078</v>
      </c>
      <c r="S627" s="26">
        <v>5.3421293822997401E-2</v>
      </c>
      <c r="T627" s="27"/>
      <c r="U627" s="156"/>
      <c r="V627" s="257"/>
    </row>
    <row r="628" spans="1:22" s="28" customFormat="1" ht="15.75" thickBot="1" x14ac:dyDescent="0.3">
      <c r="A628" s="256">
        <v>41943</v>
      </c>
      <c r="B628" s="258" t="s">
        <v>150</v>
      </c>
      <c r="C628" s="259" t="s">
        <v>83</v>
      </c>
      <c r="D628" s="259" t="s">
        <v>132</v>
      </c>
      <c r="E628" s="259" t="s">
        <v>22</v>
      </c>
      <c r="F628" s="259" t="s">
        <v>129</v>
      </c>
      <c r="G628" s="259" t="s">
        <v>2316</v>
      </c>
      <c r="H628" s="259" t="s">
        <v>2317</v>
      </c>
      <c r="I628" s="25">
        <v>41260</v>
      </c>
      <c r="J628" s="25">
        <v>41516</v>
      </c>
      <c r="K628" s="73" t="s">
        <v>2318</v>
      </c>
      <c r="L628" s="73" t="s">
        <v>2319</v>
      </c>
      <c r="M628" s="27">
        <v>11028</v>
      </c>
      <c r="N628" s="27">
        <v>10654</v>
      </c>
      <c r="O628" s="25">
        <v>41530</v>
      </c>
      <c r="P628" s="25">
        <v>42181</v>
      </c>
      <c r="Q628" s="25">
        <v>42181</v>
      </c>
      <c r="R628" s="25">
        <v>42230</v>
      </c>
      <c r="S628" s="26">
        <v>0.371804828719694</v>
      </c>
      <c r="T628" s="27"/>
      <c r="U628" s="156"/>
      <c r="V628" s="257"/>
    </row>
    <row r="629" spans="1:22" s="28" customFormat="1" ht="15.75" thickBot="1" x14ac:dyDescent="0.3">
      <c r="A629" s="256">
        <v>41943</v>
      </c>
      <c r="B629" s="258" t="s">
        <v>150</v>
      </c>
      <c r="C629" s="259" t="s">
        <v>83</v>
      </c>
      <c r="D629" s="259" t="s">
        <v>132</v>
      </c>
      <c r="E629" s="259" t="s">
        <v>22</v>
      </c>
      <c r="F629" s="259" t="s">
        <v>129</v>
      </c>
      <c r="G629" s="259" t="s">
        <v>2320</v>
      </c>
      <c r="H629" s="259" t="s">
        <v>1825</v>
      </c>
      <c r="I629" s="25">
        <v>41260</v>
      </c>
      <c r="J629" s="25">
        <v>41516</v>
      </c>
      <c r="K629" s="73" t="s">
        <v>2318</v>
      </c>
      <c r="L629" s="73" t="s">
        <v>2319</v>
      </c>
      <c r="M629" s="27">
        <v>18418</v>
      </c>
      <c r="N629" s="27">
        <v>17603</v>
      </c>
      <c r="O629" s="25">
        <v>41530</v>
      </c>
      <c r="P629" s="25">
        <v>42181</v>
      </c>
      <c r="Q629" s="25">
        <v>42181</v>
      </c>
      <c r="R629" s="25">
        <v>42230</v>
      </c>
      <c r="S629" s="26">
        <v>0.29614421062040802</v>
      </c>
      <c r="T629" s="27"/>
      <c r="U629" s="156"/>
      <c r="V629" s="257"/>
    </row>
    <row r="630" spans="1:22" s="28" customFormat="1" ht="15.75" thickBot="1" x14ac:dyDescent="0.3">
      <c r="A630" s="256">
        <v>41943</v>
      </c>
      <c r="B630" s="258" t="s">
        <v>150</v>
      </c>
      <c r="C630" s="259" t="s">
        <v>83</v>
      </c>
      <c r="D630" s="259" t="s">
        <v>132</v>
      </c>
      <c r="E630" s="259" t="s">
        <v>22</v>
      </c>
      <c r="F630" s="259" t="s">
        <v>129</v>
      </c>
      <c r="G630" s="259" t="s">
        <v>2321</v>
      </c>
      <c r="H630" s="259" t="s">
        <v>2322</v>
      </c>
      <c r="I630" s="25">
        <v>41415</v>
      </c>
      <c r="J630" s="25">
        <v>41516</v>
      </c>
      <c r="K630" s="73" t="s">
        <v>2279</v>
      </c>
      <c r="L630" s="73" t="s">
        <v>2323</v>
      </c>
      <c r="M630" s="27">
        <v>5841</v>
      </c>
      <c r="N630" s="27">
        <v>5654</v>
      </c>
      <c r="O630" s="25">
        <v>41530</v>
      </c>
      <c r="P630" s="25">
        <v>42113</v>
      </c>
      <c r="Q630" s="25">
        <v>42086</v>
      </c>
      <c r="R630" s="25">
        <v>42113</v>
      </c>
      <c r="S630" s="26">
        <v>0.50610369811830003</v>
      </c>
      <c r="T630" s="27"/>
      <c r="U630" s="156"/>
      <c r="V630" s="257"/>
    </row>
    <row r="631" spans="1:22" s="28" customFormat="1" ht="15.75" thickBot="1" x14ac:dyDescent="0.3">
      <c r="A631" s="256">
        <v>41943</v>
      </c>
      <c r="B631" s="258" t="s">
        <v>150</v>
      </c>
      <c r="C631" s="259" t="s">
        <v>83</v>
      </c>
      <c r="D631" s="259" t="s">
        <v>132</v>
      </c>
      <c r="E631" s="259" t="s">
        <v>22</v>
      </c>
      <c r="F631" s="259" t="s">
        <v>129</v>
      </c>
      <c r="G631" s="259" t="s">
        <v>2324</v>
      </c>
      <c r="H631" s="259" t="s">
        <v>2325</v>
      </c>
      <c r="I631" s="25">
        <v>41415</v>
      </c>
      <c r="J631" s="25">
        <v>41516</v>
      </c>
      <c r="K631" s="73" t="s">
        <v>2279</v>
      </c>
      <c r="L631" s="73" t="s">
        <v>2323</v>
      </c>
      <c r="M631" s="27">
        <v>6987</v>
      </c>
      <c r="N631" s="27">
        <v>6634</v>
      </c>
      <c r="O631" s="25">
        <v>41530</v>
      </c>
      <c r="P631" s="25">
        <v>42113</v>
      </c>
      <c r="Q631" s="25">
        <v>42086</v>
      </c>
      <c r="R631" s="25">
        <v>42113</v>
      </c>
      <c r="S631" s="26">
        <v>0.51553900960492105</v>
      </c>
      <c r="T631" s="27"/>
      <c r="U631" s="156"/>
      <c r="V631" s="257"/>
    </row>
    <row r="632" spans="1:22" s="28" customFormat="1" ht="15.75" thickBot="1" x14ac:dyDescent="0.3">
      <c r="A632" s="256">
        <v>41943</v>
      </c>
      <c r="B632" s="258" t="s">
        <v>150</v>
      </c>
      <c r="C632" s="259" t="s">
        <v>83</v>
      </c>
      <c r="D632" s="259" t="s">
        <v>132</v>
      </c>
      <c r="E632" s="259" t="s">
        <v>22</v>
      </c>
      <c r="F632" s="259" t="s">
        <v>129</v>
      </c>
      <c r="G632" s="259" t="s">
        <v>2326</v>
      </c>
      <c r="H632" s="259" t="s">
        <v>2282</v>
      </c>
      <c r="I632" s="25">
        <v>41415</v>
      </c>
      <c r="J632" s="25">
        <v>41516</v>
      </c>
      <c r="K632" s="73" t="s">
        <v>2279</v>
      </c>
      <c r="L632" s="73" t="s">
        <v>2323</v>
      </c>
      <c r="M632" s="27">
        <v>3653</v>
      </c>
      <c r="N632" s="27">
        <v>3452</v>
      </c>
      <c r="O632" s="25">
        <v>41530</v>
      </c>
      <c r="P632" s="25">
        <v>42113</v>
      </c>
      <c r="Q632" s="25">
        <v>42086</v>
      </c>
      <c r="R632" s="25">
        <v>42113</v>
      </c>
      <c r="S632" s="26">
        <v>0.78156443445960699</v>
      </c>
      <c r="T632" s="27"/>
      <c r="U632" s="156"/>
      <c r="V632" s="257"/>
    </row>
    <row r="633" spans="1:22" s="28" customFormat="1" ht="15.75" thickBot="1" x14ac:dyDescent="0.3">
      <c r="A633" s="256">
        <v>41943</v>
      </c>
      <c r="B633" s="258" t="s">
        <v>150</v>
      </c>
      <c r="C633" s="259" t="s">
        <v>81</v>
      </c>
      <c r="D633" s="259" t="s">
        <v>132</v>
      </c>
      <c r="E633" s="259" t="s">
        <v>23</v>
      </c>
      <c r="F633" s="259" t="s">
        <v>129</v>
      </c>
      <c r="G633" s="259" t="s">
        <v>2327</v>
      </c>
      <c r="H633" s="259" t="s">
        <v>2328</v>
      </c>
      <c r="I633" s="25">
        <v>40890</v>
      </c>
      <c r="J633" s="25">
        <v>41214</v>
      </c>
      <c r="K633" s="73" t="s">
        <v>2183</v>
      </c>
      <c r="L633" s="73" t="s">
        <v>2329</v>
      </c>
      <c r="M633" s="27">
        <v>280041</v>
      </c>
      <c r="N633" s="27">
        <v>227251</v>
      </c>
      <c r="O633" s="25">
        <v>41228</v>
      </c>
      <c r="P633" s="25">
        <v>42378</v>
      </c>
      <c r="Q633" s="25">
        <v>42378</v>
      </c>
      <c r="R633" s="25">
        <v>42378</v>
      </c>
      <c r="S633" s="26">
        <v>0.7</v>
      </c>
      <c r="T633" s="27"/>
      <c r="U633" s="156"/>
      <c r="V633" s="257"/>
    </row>
    <row r="634" spans="1:22" s="28" customFormat="1" ht="15.75" thickBot="1" x14ac:dyDescent="0.3">
      <c r="A634" s="256">
        <v>41943</v>
      </c>
      <c r="B634" s="258" t="s">
        <v>150</v>
      </c>
      <c r="C634" s="259" t="s">
        <v>83</v>
      </c>
      <c r="D634" s="259" t="s">
        <v>132</v>
      </c>
      <c r="E634" s="259"/>
      <c r="F634" s="259" t="s">
        <v>117</v>
      </c>
      <c r="G634" s="259" t="s">
        <v>2330</v>
      </c>
      <c r="H634" s="259" t="s">
        <v>2331</v>
      </c>
      <c r="I634" s="25">
        <v>41703</v>
      </c>
      <c r="J634" s="25">
        <v>41782</v>
      </c>
      <c r="K634" s="73" t="s">
        <v>1986</v>
      </c>
      <c r="L634" s="73"/>
      <c r="M634" s="27">
        <v>4947</v>
      </c>
      <c r="N634" s="27">
        <v>4926</v>
      </c>
      <c r="O634" s="25">
        <v>41796</v>
      </c>
      <c r="P634" s="25">
        <v>42169</v>
      </c>
      <c r="Q634" s="25">
        <v>42169</v>
      </c>
      <c r="R634" s="25">
        <v>42169</v>
      </c>
      <c r="S634" s="26">
        <v>0</v>
      </c>
      <c r="T634" s="27"/>
      <c r="U634" s="156"/>
      <c r="V634" s="257"/>
    </row>
    <row r="635" spans="1:22" s="28" customFormat="1" ht="15.75" thickBot="1" x14ac:dyDescent="0.3">
      <c r="A635" s="256">
        <v>41943</v>
      </c>
      <c r="B635" s="258" t="s">
        <v>150</v>
      </c>
      <c r="C635" s="259" t="s">
        <v>83</v>
      </c>
      <c r="D635" s="259" t="s">
        <v>132</v>
      </c>
      <c r="E635" s="259"/>
      <c r="F635" s="259" t="s">
        <v>117</v>
      </c>
      <c r="G635" s="259" t="s">
        <v>2332</v>
      </c>
      <c r="H635" s="259" t="s">
        <v>2333</v>
      </c>
      <c r="I635" s="25">
        <v>41736</v>
      </c>
      <c r="J635" s="25">
        <v>41845</v>
      </c>
      <c r="K635" s="73"/>
      <c r="L635" s="73"/>
      <c r="M635" s="27">
        <v>6304</v>
      </c>
      <c r="N635" s="27">
        <v>6304</v>
      </c>
      <c r="O635" s="25">
        <v>41859</v>
      </c>
      <c r="P635" s="25">
        <v>42271</v>
      </c>
      <c r="Q635" s="25">
        <v>42271</v>
      </c>
      <c r="R635" s="25">
        <v>42271</v>
      </c>
      <c r="S635" s="26">
        <v>0</v>
      </c>
      <c r="T635" s="27"/>
      <c r="U635" s="156"/>
      <c r="V635" s="73" t="s">
        <v>1861</v>
      </c>
    </row>
    <row r="636" spans="1:22" s="28" customFormat="1" ht="15.75" thickBot="1" x14ac:dyDescent="0.3">
      <c r="A636" s="256">
        <v>41943</v>
      </c>
      <c r="B636" s="258" t="s">
        <v>150</v>
      </c>
      <c r="C636" s="259" t="s">
        <v>81</v>
      </c>
      <c r="D636" s="259" t="s">
        <v>132</v>
      </c>
      <c r="E636" s="259" t="s">
        <v>22</v>
      </c>
      <c r="F636" s="259" t="s">
        <v>129</v>
      </c>
      <c r="G636" s="259" t="s">
        <v>2334</v>
      </c>
      <c r="H636" s="259" t="s">
        <v>2335</v>
      </c>
      <c r="I636" s="25">
        <v>41486</v>
      </c>
      <c r="J636" s="25">
        <v>41605</v>
      </c>
      <c r="K636" s="73" t="s">
        <v>2336</v>
      </c>
      <c r="L636" s="73" t="s">
        <v>2337</v>
      </c>
      <c r="M636" s="27">
        <v>28374</v>
      </c>
      <c r="N636" s="27">
        <v>26274</v>
      </c>
      <c r="O636" s="25">
        <v>41619</v>
      </c>
      <c r="P636" s="25">
        <v>42365</v>
      </c>
      <c r="Q636" s="25">
        <v>42365</v>
      </c>
      <c r="R636" s="25">
        <v>42365</v>
      </c>
      <c r="S636" s="26">
        <v>0.11</v>
      </c>
      <c r="T636" s="27"/>
      <c r="U636" s="156"/>
      <c r="V636" s="257"/>
    </row>
    <row r="637" spans="1:22" s="28" customFormat="1" ht="15.75" thickBot="1" x14ac:dyDescent="0.3">
      <c r="A637" s="256">
        <v>41943</v>
      </c>
      <c r="B637" s="258">
        <v>2014</v>
      </c>
      <c r="C637" s="259" t="s">
        <v>83</v>
      </c>
      <c r="D637" s="259" t="s">
        <v>132</v>
      </c>
      <c r="E637" s="259" t="s">
        <v>1094</v>
      </c>
      <c r="F637" s="259" t="s">
        <v>113</v>
      </c>
      <c r="G637" s="259" t="s">
        <v>2338</v>
      </c>
      <c r="H637" s="312" t="s">
        <v>2339</v>
      </c>
      <c r="I637" s="25">
        <v>41740</v>
      </c>
      <c r="J637" s="25">
        <v>41929</v>
      </c>
      <c r="K637" s="73" t="s">
        <v>2340</v>
      </c>
      <c r="L637" s="73" t="s">
        <v>2341</v>
      </c>
      <c r="M637" s="27">
        <v>53014</v>
      </c>
      <c r="N637" s="27">
        <v>47295</v>
      </c>
      <c r="O637" s="25">
        <v>41943</v>
      </c>
      <c r="P637" s="25">
        <v>42678</v>
      </c>
      <c r="Q637" s="25">
        <v>42615</v>
      </c>
      <c r="R637" s="25">
        <v>42615</v>
      </c>
      <c r="S637" s="26">
        <v>0</v>
      </c>
      <c r="T637" s="27"/>
      <c r="U637" s="156"/>
      <c r="V637" s="257"/>
    </row>
    <row r="638" spans="1:22" s="28" customFormat="1" ht="15.75" thickBot="1" x14ac:dyDescent="0.3">
      <c r="A638" s="256">
        <v>41943</v>
      </c>
      <c r="B638" s="258" t="s">
        <v>148</v>
      </c>
      <c r="C638" s="259" t="s">
        <v>81</v>
      </c>
      <c r="D638" s="259" t="s">
        <v>132</v>
      </c>
      <c r="E638" s="259"/>
      <c r="F638" s="259" t="s">
        <v>117</v>
      </c>
      <c r="G638" s="259" t="s">
        <v>2342</v>
      </c>
      <c r="H638" s="259" t="s">
        <v>2343</v>
      </c>
      <c r="I638" s="25">
        <v>41761</v>
      </c>
      <c r="J638" s="25">
        <v>41901</v>
      </c>
      <c r="K638" s="73"/>
      <c r="L638" s="73"/>
      <c r="M638" s="27">
        <v>9458</v>
      </c>
      <c r="N638" s="27">
        <v>9458</v>
      </c>
      <c r="O638" s="25">
        <v>41915</v>
      </c>
      <c r="P638" s="25">
        <v>42598</v>
      </c>
      <c r="Q638" s="25">
        <v>42598</v>
      </c>
      <c r="R638" s="25">
        <v>42598</v>
      </c>
      <c r="S638" s="26">
        <v>0</v>
      </c>
      <c r="T638" s="27"/>
      <c r="U638" s="156"/>
      <c r="V638" s="73" t="s">
        <v>1861</v>
      </c>
    </row>
    <row r="639" spans="1:22" s="28" customFormat="1" ht="15.75" thickBot="1" x14ac:dyDescent="0.3">
      <c r="A639" s="256">
        <v>41943</v>
      </c>
      <c r="B639" s="258" t="s">
        <v>148</v>
      </c>
      <c r="C639" s="259" t="s">
        <v>81</v>
      </c>
      <c r="D639" s="259" t="s">
        <v>132</v>
      </c>
      <c r="E639" s="259" t="s">
        <v>35</v>
      </c>
      <c r="F639" s="259" t="s">
        <v>129</v>
      </c>
      <c r="G639" s="259" t="s">
        <v>1891</v>
      </c>
      <c r="H639" s="259" t="s">
        <v>2344</v>
      </c>
      <c r="I639" s="25">
        <v>41649</v>
      </c>
      <c r="J639" s="25">
        <v>41871</v>
      </c>
      <c r="K639" s="73" t="s">
        <v>2345</v>
      </c>
      <c r="L639" s="73" t="s">
        <v>2346</v>
      </c>
      <c r="M639" s="27">
        <v>128249</v>
      </c>
      <c r="N639" s="27">
        <v>119372</v>
      </c>
      <c r="O639" s="25">
        <v>41885</v>
      </c>
      <c r="P639" s="25">
        <v>43271</v>
      </c>
      <c r="Q639" s="25">
        <v>43271</v>
      </c>
      <c r="R639" s="25">
        <v>43271</v>
      </c>
      <c r="S639" s="26">
        <v>0.02</v>
      </c>
      <c r="T639" s="27"/>
      <c r="U639" s="156"/>
      <c r="V639" s="257"/>
    </row>
    <row r="640" spans="1:22" s="28" customFormat="1" ht="15.75" thickBot="1" x14ac:dyDescent="0.3">
      <c r="A640" s="256">
        <v>41943</v>
      </c>
      <c r="B640" s="258" t="s">
        <v>148</v>
      </c>
      <c r="C640" s="259" t="s">
        <v>81</v>
      </c>
      <c r="D640" s="259" t="s">
        <v>132</v>
      </c>
      <c r="E640" s="259" t="s">
        <v>34</v>
      </c>
      <c r="F640" s="259" t="s">
        <v>129</v>
      </c>
      <c r="G640" s="259" t="s">
        <v>2347</v>
      </c>
      <c r="H640" s="259" t="s">
        <v>2348</v>
      </c>
      <c r="I640" s="25">
        <v>41760</v>
      </c>
      <c r="J640" s="25">
        <v>41851</v>
      </c>
      <c r="K640" s="73" t="s">
        <v>2349</v>
      </c>
      <c r="L640" s="73" t="s">
        <v>2350</v>
      </c>
      <c r="M640" s="27">
        <v>13319</v>
      </c>
      <c r="N640" s="27">
        <v>12622</v>
      </c>
      <c r="O640" s="25">
        <v>41865</v>
      </c>
      <c r="P640" s="25">
        <v>42354</v>
      </c>
      <c r="Q640" s="25">
        <v>42354</v>
      </c>
      <c r="R640" s="25">
        <v>42354</v>
      </c>
      <c r="S640" s="26">
        <v>0.01</v>
      </c>
      <c r="T640" s="27"/>
      <c r="U640" s="156"/>
      <c r="V640" s="257"/>
    </row>
    <row r="641" spans="1:22" s="28" customFormat="1" ht="15.75" thickBot="1" x14ac:dyDescent="0.3">
      <c r="A641" s="256">
        <v>41943</v>
      </c>
      <c r="B641" s="258" t="s">
        <v>148</v>
      </c>
      <c r="C641" s="259" t="s">
        <v>83</v>
      </c>
      <c r="D641" s="259" t="s">
        <v>132</v>
      </c>
      <c r="E641" s="259" t="s">
        <v>1094</v>
      </c>
      <c r="F641" s="259" t="s">
        <v>113</v>
      </c>
      <c r="G641" s="259" t="s">
        <v>2351</v>
      </c>
      <c r="H641" s="259" t="s">
        <v>2352</v>
      </c>
      <c r="I641" s="25">
        <v>41674</v>
      </c>
      <c r="J641" s="25">
        <v>41766</v>
      </c>
      <c r="K641" s="73" t="s">
        <v>2162</v>
      </c>
      <c r="L641" s="73" t="s">
        <v>2353</v>
      </c>
      <c r="M641" s="27">
        <v>62820</v>
      </c>
      <c r="N641" s="27">
        <v>57147</v>
      </c>
      <c r="O641" s="25">
        <v>41780</v>
      </c>
      <c r="P641" s="25">
        <v>42707</v>
      </c>
      <c r="Q641" s="25">
        <v>42707</v>
      </c>
      <c r="R641" s="25">
        <v>42707</v>
      </c>
      <c r="S641" s="26">
        <v>1.11575930587056E-2</v>
      </c>
      <c r="T641" s="27"/>
      <c r="U641" s="156"/>
      <c r="V641" s="257"/>
    </row>
    <row r="642" spans="1:22" s="28" customFormat="1" ht="15.75" thickBot="1" x14ac:dyDescent="0.3">
      <c r="A642" s="256">
        <v>41943</v>
      </c>
      <c r="B642" s="258" t="s">
        <v>148</v>
      </c>
      <c r="C642" s="259" t="s">
        <v>83</v>
      </c>
      <c r="D642" s="259" t="s">
        <v>132</v>
      </c>
      <c r="E642" s="259" t="s">
        <v>20</v>
      </c>
      <c r="F642" s="259" t="s">
        <v>129</v>
      </c>
      <c r="G642" s="259" t="s">
        <v>2354</v>
      </c>
      <c r="H642" s="259" t="s">
        <v>2355</v>
      </c>
      <c r="I642" s="25">
        <v>41772</v>
      </c>
      <c r="J642" s="25">
        <v>41876</v>
      </c>
      <c r="K642" s="73" t="s">
        <v>2356</v>
      </c>
      <c r="L642" s="73" t="s">
        <v>2357</v>
      </c>
      <c r="M642" s="27">
        <v>17529</v>
      </c>
      <c r="N642" s="27">
        <v>13776</v>
      </c>
      <c r="O642" s="25">
        <v>41890</v>
      </c>
      <c r="P642" s="25">
        <v>42430</v>
      </c>
      <c r="Q642" s="25">
        <v>42430</v>
      </c>
      <c r="R642" s="25">
        <v>42430</v>
      </c>
      <c r="S642" s="26">
        <v>0.01</v>
      </c>
      <c r="T642" s="27"/>
      <c r="U642" s="156"/>
      <c r="V642" s="257"/>
    </row>
    <row r="643" spans="1:22" s="28" customFormat="1" ht="15.75" thickBot="1" x14ac:dyDescent="0.3">
      <c r="A643" s="256">
        <v>41943</v>
      </c>
      <c r="B643" s="258" t="s">
        <v>148</v>
      </c>
      <c r="C643" s="259" t="s">
        <v>81</v>
      </c>
      <c r="D643" s="259" t="s">
        <v>132</v>
      </c>
      <c r="E643" s="259" t="s">
        <v>45</v>
      </c>
      <c r="F643" s="259" t="s">
        <v>129</v>
      </c>
      <c r="G643" s="259" t="s">
        <v>2358</v>
      </c>
      <c r="H643" s="259" t="s">
        <v>2359</v>
      </c>
      <c r="I643" s="25">
        <v>41550</v>
      </c>
      <c r="J643" s="25">
        <v>41912</v>
      </c>
      <c r="K643" s="73" t="s">
        <v>2360</v>
      </c>
      <c r="L643" s="73" t="s">
        <v>2361</v>
      </c>
      <c r="M643" s="27">
        <v>19401</v>
      </c>
      <c r="N643" s="27">
        <v>18478</v>
      </c>
      <c r="O643" s="25">
        <v>41926</v>
      </c>
      <c r="P643" s="25">
        <v>42412</v>
      </c>
      <c r="Q643" s="25">
        <v>42412</v>
      </c>
      <c r="R643" s="25">
        <v>42412</v>
      </c>
      <c r="S643" s="26">
        <v>0</v>
      </c>
      <c r="T643" s="27"/>
      <c r="U643" s="156"/>
      <c r="V643" s="257"/>
    </row>
    <row r="644" spans="1:22" s="28" customFormat="1" ht="15.75" thickBot="1" x14ac:dyDescent="0.3">
      <c r="A644" s="256">
        <v>41943</v>
      </c>
      <c r="B644" s="258" t="s">
        <v>148</v>
      </c>
      <c r="C644" s="259" t="s">
        <v>81</v>
      </c>
      <c r="D644" s="259" t="s">
        <v>132</v>
      </c>
      <c r="E644" s="259" t="s">
        <v>26</v>
      </c>
      <c r="F644" s="259" t="s">
        <v>129</v>
      </c>
      <c r="G644" s="259" t="s">
        <v>2022</v>
      </c>
      <c r="H644" s="259" t="s">
        <v>2362</v>
      </c>
      <c r="I644" s="25">
        <v>41620</v>
      </c>
      <c r="J644" s="25">
        <v>41670</v>
      </c>
      <c r="K644" s="73" t="s">
        <v>1756</v>
      </c>
      <c r="L644" s="73" t="s">
        <v>2363</v>
      </c>
      <c r="M644" s="27">
        <v>48905</v>
      </c>
      <c r="N644" s="27">
        <v>47693</v>
      </c>
      <c r="O644" s="25">
        <v>41684</v>
      </c>
      <c r="P644" s="25" t="s">
        <v>10</v>
      </c>
      <c r="Q644" s="25" t="s">
        <v>10</v>
      </c>
      <c r="R644" s="25" t="s">
        <v>10</v>
      </c>
      <c r="S644" s="26">
        <v>0.61</v>
      </c>
      <c r="T644" s="27"/>
      <c r="U644" s="156"/>
      <c r="V644" s="257"/>
    </row>
    <row r="645" spans="1:22" s="28" customFormat="1" ht="15.75" thickBot="1" x14ac:dyDescent="0.3">
      <c r="A645" s="256">
        <v>41943</v>
      </c>
      <c r="B645" s="258" t="s">
        <v>148</v>
      </c>
      <c r="C645" s="259" t="s">
        <v>83</v>
      </c>
      <c r="D645" s="259" t="s">
        <v>132</v>
      </c>
      <c r="E645" s="259"/>
      <c r="F645" s="259" t="s">
        <v>117</v>
      </c>
      <c r="G645" s="259" t="s">
        <v>2364</v>
      </c>
      <c r="H645" s="259" t="s">
        <v>2261</v>
      </c>
      <c r="I645" s="25">
        <v>41586</v>
      </c>
      <c r="J645" s="25">
        <v>41747</v>
      </c>
      <c r="K645" s="73"/>
      <c r="L645" s="73"/>
      <c r="M645" s="27">
        <v>2881</v>
      </c>
      <c r="N645" s="27">
        <v>2861</v>
      </c>
      <c r="O645" s="25">
        <v>41761</v>
      </c>
      <c r="P645" s="25">
        <v>42410</v>
      </c>
      <c r="Q645" s="25">
        <v>42410</v>
      </c>
      <c r="R645" s="25">
        <v>42410</v>
      </c>
      <c r="S645" s="26">
        <v>0.04</v>
      </c>
      <c r="T645" s="27"/>
      <c r="U645" s="156"/>
      <c r="V645" s="73" t="s">
        <v>1861</v>
      </c>
    </row>
    <row r="646" spans="1:22" s="28" customFormat="1" ht="15.75" thickBot="1" x14ac:dyDescent="0.3">
      <c r="A646" s="256">
        <v>41943</v>
      </c>
      <c r="B646" s="258" t="s">
        <v>148</v>
      </c>
      <c r="C646" s="259" t="s">
        <v>81</v>
      </c>
      <c r="D646" s="259" t="s">
        <v>132</v>
      </c>
      <c r="E646" s="259"/>
      <c r="F646" s="259" t="s">
        <v>109</v>
      </c>
      <c r="G646" s="259" t="s">
        <v>2365</v>
      </c>
      <c r="H646" s="259" t="s">
        <v>2282</v>
      </c>
      <c r="I646" s="25">
        <v>41715</v>
      </c>
      <c r="J646" s="25">
        <v>41845</v>
      </c>
      <c r="K646" s="73" t="s">
        <v>2366</v>
      </c>
      <c r="L646" s="73" t="s">
        <v>2367</v>
      </c>
      <c r="M646" s="27">
        <v>4492</v>
      </c>
      <c r="N646" s="27">
        <v>4178</v>
      </c>
      <c r="O646" s="25">
        <v>41859</v>
      </c>
      <c r="P646" s="25">
        <v>42275</v>
      </c>
      <c r="Q646" s="25">
        <v>42275</v>
      </c>
      <c r="R646" s="25">
        <v>42275</v>
      </c>
      <c r="S646" s="26">
        <v>0</v>
      </c>
      <c r="T646" s="27"/>
      <c r="U646" s="156"/>
      <c r="V646" s="257"/>
    </row>
    <row r="647" spans="1:22" s="28" customFormat="1" ht="30.75" thickBot="1" x14ac:dyDescent="0.3">
      <c r="A647" s="256">
        <v>41943</v>
      </c>
      <c r="B647" s="258" t="s">
        <v>148</v>
      </c>
      <c r="C647" s="259" t="s">
        <v>81</v>
      </c>
      <c r="D647" s="259" t="s">
        <v>132</v>
      </c>
      <c r="E647" s="259" t="s">
        <v>23</v>
      </c>
      <c r="F647" s="259" t="s">
        <v>129</v>
      </c>
      <c r="G647" s="259" t="s">
        <v>2368</v>
      </c>
      <c r="H647" s="259" t="s">
        <v>2369</v>
      </c>
      <c r="I647" s="25">
        <v>41680</v>
      </c>
      <c r="J647" s="25">
        <v>41876</v>
      </c>
      <c r="K647" s="73" t="s">
        <v>2370</v>
      </c>
      <c r="L647" s="73" t="s">
        <v>2371</v>
      </c>
      <c r="M647" s="27">
        <v>29692</v>
      </c>
      <c r="N647" s="27">
        <v>25160</v>
      </c>
      <c r="O647" s="25">
        <v>41890</v>
      </c>
      <c r="P647" s="25">
        <v>42881</v>
      </c>
      <c r="Q647" s="25">
        <v>42881</v>
      </c>
      <c r="R647" s="25">
        <v>42881</v>
      </c>
      <c r="S647" s="26">
        <v>1.97182063605649E-4</v>
      </c>
      <c r="T647" s="27"/>
      <c r="U647" s="156"/>
      <c r="V647" s="257"/>
    </row>
    <row r="648" spans="1:22" s="28" customFormat="1" ht="30.75" thickBot="1" x14ac:dyDescent="0.3">
      <c r="A648" s="256">
        <v>41943</v>
      </c>
      <c r="B648" s="258" t="s">
        <v>148</v>
      </c>
      <c r="C648" s="259" t="s">
        <v>81</v>
      </c>
      <c r="D648" s="259" t="s">
        <v>132</v>
      </c>
      <c r="E648" s="259" t="s">
        <v>23</v>
      </c>
      <c r="F648" s="259" t="s">
        <v>129</v>
      </c>
      <c r="G648" s="259" t="s">
        <v>2372</v>
      </c>
      <c r="H648" s="259" t="s">
        <v>2373</v>
      </c>
      <c r="I648" s="25">
        <v>41659</v>
      </c>
      <c r="J648" s="25">
        <v>41841</v>
      </c>
      <c r="K648" s="73" t="s">
        <v>2370</v>
      </c>
      <c r="L648" s="73" t="s">
        <v>2374</v>
      </c>
      <c r="M648" s="27">
        <v>84889</v>
      </c>
      <c r="N648" s="27">
        <v>78860</v>
      </c>
      <c r="O648" s="25">
        <v>41855</v>
      </c>
      <c r="P648" s="25">
        <v>42381</v>
      </c>
      <c r="Q648" s="25">
        <v>42381</v>
      </c>
      <c r="R648" s="25">
        <v>42381</v>
      </c>
      <c r="S648" s="26">
        <v>3.44187749462928E-4</v>
      </c>
      <c r="T648" s="27"/>
      <c r="U648" s="156"/>
      <c r="V648" s="257"/>
    </row>
    <row r="649" spans="1:22" s="28" customFormat="1" ht="15.75" thickBot="1" x14ac:dyDescent="0.3">
      <c r="A649" s="256">
        <v>41943</v>
      </c>
      <c r="B649" s="258" t="s">
        <v>148</v>
      </c>
      <c r="C649" s="259" t="s">
        <v>81</v>
      </c>
      <c r="D649" s="259" t="s">
        <v>132</v>
      </c>
      <c r="E649" s="259" t="s">
        <v>18</v>
      </c>
      <c r="F649" s="259" t="s">
        <v>129</v>
      </c>
      <c r="G649" s="259" t="s">
        <v>2375</v>
      </c>
      <c r="H649" s="259" t="s">
        <v>2376</v>
      </c>
      <c r="I649" s="25">
        <v>41613</v>
      </c>
      <c r="J649" s="25">
        <v>41687</v>
      </c>
      <c r="K649" s="73" t="s">
        <v>1961</v>
      </c>
      <c r="L649" s="73" t="s">
        <v>2377</v>
      </c>
      <c r="M649" s="27">
        <v>22355</v>
      </c>
      <c r="N649" s="27">
        <v>19955</v>
      </c>
      <c r="O649" s="25">
        <v>41701</v>
      </c>
      <c r="P649" s="25">
        <v>42349</v>
      </c>
      <c r="Q649" s="25">
        <v>42349</v>
      </c>
      <c r="R649" s="25">
        <v>42349</v>
      </c>
      <c r="S649" s="26">
        <v>0.03</v>
      </c>
      <c r="T649" s="27"/>
      <c r="U649" s="156"/>
      <c r="V649" s="257"/>
    </row>
    <row r="650" spans="1:22" s="28" customFormat="1" ht="15.75" thickBot="1" x14ac:dyDescent="0.3">
      <c r="A650" s="256">
        <v>41943</v>
      </c>
      <c r="B650" s="258" t="s">
        <v>148</v>
      </c>
      <c r="C650" s="259" t="s">
        <v>81</v>
      </c>
      <c r="D650" s="259" t="s">
        <v>132</v>
      </c>
      <c r="E650" s="259" t="s">
        <v>14</v>
      </c>
      <c r="F650" s="259" t="s">
        <v>129</v>
      </c>
      <c r="G650" s="259" t="s">
        <v>2378</v>
      </c>
      <c r="H650" s="259" t="s">
        <v>2379</v>
      </c>
      <c r="I650" s="25">
        <v>41729</v>
      </c>
      <c r="J650" s="25">
        <v>41802</v>
      </c>
      <c r="K650" s="73" t="s">
        <v>2241</v>
      </c>
      <c r="L650" s="73" t="s">
        <v>2380</v>
      </c>
      <c r="M650" s="27">
        <v>6106</v>
      </c>
      <c r="N650" s="27">
        <v>5717</v>
      </c>
      <c r="O650" s="25">
        <v>41816</v>
      </c>
      <c r="P650" s="25">
        <v>42202</v>
      </c>
      <c r="Q650" s="25">
        <v>42202</v>
      </c>
      <c r="R650" s="25">
        <v>42202</v>
      </c>
      <c r="S650" s="26">
        <v>0.01</v>
      </c>
      <c r="T650" s="27"/>
      <c r="U650" s="156"/>
      <c r="V650" s="257"/>
    </row>
    <row r="651" spans="1:22" s="28" customFormat="1" ht="30.75" thickBot="1" x14ac:dyDescent="0.3">
      <c r="A651" s="256">
        <v>41943</v>
      </c>
      <c r="B651" s="258" t="s">
        <v>148</v>
      </c>
      <c r="C651" s="259" t="s">
        <v>81</v>
      </c>
      <c r="D651" s="259" t="s">
        <v>132</v>
      </c>
      <c r="E651" s="259" t="s">
        <v>18</v>
      </c>
      <c r="F651" s="259" t="s">
        <v>129</v>
      </c>
      <c r="G651" s="259" t="s">
        <v>2381</v>
      </c>
      <c r="H651" s="259" t="s">
        <v>2382</v>
      </c>
      <c r="I651" s="25">
        <v>41738</v>
      </c>
      <c r="J651" s="25">
        <v>41820</v>
      </c>
      <c r="K651" s="73" t="s">
        <v>1874</v>
      </c>
      <c r="L651" s="73" t="s">
        <v>2383</v>
      </c>
      <c r="M651" s="27">
        <v>33970</v>
      </c>
      <c r="N651" s="27">
        <v>29387</v>
      </c>
      <c r="O651" s="25">
        <v>41834</v>
      </c>
      <c r="P651" s="25">
        <v>42950</v>
      </c>
      <c r="Q651" s="25">
        <v>42950</v>
      </c>
      <c r="R651" s="25">
        <v>42950</v>
      </c>
      <c r="S651" s="26">
        <v>0.01</v>
      </c>
      <c r="T651" s="27"/>
      <c r="U651" s="156"/>
      <c r="V651" s="257"/>
    </row>
    <row r="652" spans="1:22" s="28" customFormat="1" ht="15.75" thickBot="1" x14ac:dyDescent="0.3">
      <c r="A652" s="256">
        <v>41943</v>
      </c>
      <c r="B652" s="258" t="s">
        <v>148</v>
      </c>
      <c r="C652" s="259" t="s">
        <v>81</v>
      </c>
      <c r="D652" s="259" t="s">
        <v>132</v>
      </c>
      <c r="E652" s="259" t="s">
        <v>23</v>
      </c>
      <c r="F652" s="259" t="s">
        <v>129</v>
      </c>
      <c r="G652" s="259" t="s">
        <v>2384</v>
      </c>
      <c r="H652" s="259" t="s">
        <v>2385</v>
      </c>
      <c r="I652" s="25">
        <v>41627</v>
      </c>
      <c r="J652" s="25">
        <v>41838</v>
      </c>
      <c r="K652" s="73" t="s">
        <v>2386</v>
      </c>
      <c r="L652" s="73" t="s">
        <v>2387</v>
      </c>
      <c r="M652" s="27">
        <v>12179</v>
      </c>
      <c r="N652" s="27">
        <v>10307</v>
      </c>
      <c r="O652" s="25">
        <v>41852</v>
      </c>
      <c r="P652" s="25">
        <v>42416</v>
      </c>
      <c r="Q652" s="25">
        <v>42416</v>
      </c>
      <c r="R652" s="25">
        <v>42416</v>
      </c>
      <c r="S652" s="26">
        <v>0.01</v>
      </c>
      <c r="T652" s="27"/>
      <c r="U652" s="156"/>
      <c r="V652" s="257"/>
    </row>
    <row r="653" spans="1:22" s="28" customFormat="1" ht="15.75" thickBot="1" x14ac:dyDescent="0.3">
      <c r="A653" s="256">
        <v>41943</v>
      </c>
      <c r="B653" s="258" t="s">
        <v>148</v>
      </c>
      <c r="C653" s="259" t="s">
        <v>81</v>
      </c>
      <c r="D653" s="259" t="s">
        <v>132</v>
      </c>
      <c r="E653" s="259" t="s">
        <v>16</v>
      </c>
      <c r="F653" s="259" t="s">
        <v>129</v>
      </c>
      <c r="G653" s="259" t="s">
        <v>2388</v>
      </c>
      <c r="H653" s="259" t="s">
        <v>2389</v>
      </c>
      <c r="I653" s="25">
        <v>41684</v>
      </c>
      <c r="J653" s="25">
        <v>41789</v>
      </c>
      <c r="K653" s="73" t="s">
        <v>2390</v>
      </c>
      <c r="L653" s="73" t="s">
        <v>2391</v>
      </c>
      <c r="M653" s="27">
        <v>15842</v>
      </c>
      <c r="N653" s="27">
        <v>14860</v>
      </c>
      <c r="O653" s="25">
        <v>41803</v>
      </c>
      <c r="P653" s="383">
        <v>42334</v>
      </c>
      <c r="Q653" s="25">
        <v>42334</v>
      </c>
      <c r="R653" s="25">
        <v>42336</v>
      </c>
      <c r="S653" s="26">
        <v>0.03</v>
      </c>
      <c r="T653" s="27"/>
      <c r="U653" s="156"/>
      <c r="V653" s="257"/>
    </row>
    <row r="654" spans="1:22" s="28" customFormat="1" ht="15.75" thickBot="1" x14ac:dyDescent="0.3">
      <c r="A654" s="256">
        <v>41943</v>
      </c>
      <c r="B654" s="258" t="s">
        <v>148</v>
      </c>
      <c r="C654" s="259" t="s">
        <v>81</v>
      </c>
      <c r="D654" s="259" t="s">
        <v>132</v>
      </c>
      <c r="E654" s="259" t="s">
        <v>1094</v>
      </c>
      <c r="F654" s="259" t="s">
        <v>113</v>
      </c>
      <c r="G654" s="259" t="s">
        <v>2392</v>
      </c>
      <c r="H654" s="259" t="s">
        <v>2393</v>
      </c>
      <c r="I654" s="25">
        <v>41638</v>
      </c>
      <c r="J654" s="25">
        <v>41771</v>
      </c>
      <c r="K654" s="73" t="s">
        <v>2194</v>
      </c>
      <c r="L654" s="73" t="s">
        <v>2394</v>
      </c>
      <c r="M654" s="27">
        <v>54865</v>
      </c>
      <c r="N654" s="27">
        <v>45197</v>
      </c>
      <c r="O654" s="25">
        <v>41785</v>
      </c>
      <c r="P654" s="383">
        <v>42532</v>
      </c>
      <c r="Q654" s="25">
        <v>42532</v>
      </c>
      <c r="R654" s="25">
        <v>42532</v>
      </c>
      <c r="S654" s="26">
        <v>0.03</v>
      </c>
      <c r="T654" s="27"/>
      <c r="U654" s="156"/>
      <c r="V654" s="257"/>
    </row>
    <row r="655" spans="1:22" s="28" customFormat="1" ht="15.75" thickBot="1" x14ac:dyDescent="0.3">
      <c r="A655" s="256">
        <v>41943</v>
      </c>
      <c r="B655" s="258" t="s">
        <v>148</v>
      </c>
      <c r="C655" s="259" t="s">
        <v>81</v>
      </c>
      <c r="D655" s="259" t="s">
        <v>132</v>
      </c>
      <c r="E655" s="259" t="s">
        <v>22</v>
      </c>
      <c r="F655" s="259" t="s">
        <v>129</v>
      </c>
      <c r="G655" s="259" t="s">
        <v>2395</v>
      </c>
      <c r="H655" s="259" t="s">
        <v>2396</v>
      </c>
      <c r="I655" s="25">
        <v>41726</v>
      </c>
      <c r="J655" s="25">
        <v>41820</v>
      </c>
      <c r="K655" s="73" t="s">
        <v>2397</v>
      </c>
      <c r="L655" s="73" t="s">
        <v>2398</v>
      </c>
      <c r="M655" s="27">
        <v>1365</v>
      </c>
      <c r="N655" s="27">
        <v>1111</v>
      </c>
      <c r="O655" s="25">
        <v>41834</v>
      </c>
      <c r="P655" s="25">
        <v>42370</v>
      </c>
      <c r="Q655" s="25">
        <v>42370</v>
      </c>
      <c r="R655" s="25">
        <v>42370</v>
      </c>
      <c r="S655" s="26">
        <v>0.02</v>
      </c>
      <c r="T655" s="27"/>
      <c r="U655" s="156"/>
      <c r="V655" s="257"/>
    </row>
    <row r="656" spans="1:22" s="28" customFormat="1" ht="15.75" thickBot="1" x14ac:dyDescent="0.3">
      <c r="A656" s="256">
        <v>41943</v>
      </c>
      <c r="B656" s="258" t="s">
        <v>148</v>
      </c>
      <c r="C656" s="259" t="s">
        <v>81</v>
      </c>
      <c r="D656" s="259" t="s">
        <v>132</v>
      </c>
      <c r="E656" s="259" t="s">
        <v>1094</v>
      </c>
      <c r="F656" s="259" t="s">
        <v>113</v>
      </c>
      <c r="G656" s="259" t="s">
        <v>2399</v>
      </c>
      <c r="H656" s="259" t="s">
        <v>2400</v>
      </c>
      <c r="I656" s="25">
        <v>41649</v>
      </c>
      <c r="J656" s="25">
        <v>41793</v>
      </c>
      <c r="K656" s="73" t="s">
        <v>2194</v>
      </c>
      <c r="L656" s="73" t="s">
        <v>2401</v>
      </c>
      <c r="M656" s="27">
        <v>53085</v>
      </c>
      <c r="N656" s="27">
        <v>42570</v>
      </c>
      <c r="O656" s="25">
        <v>41807</v>
      </c>
      <c r="P656" s="25">
        <v>42663</v>
      </c>
      <c r="Q656" s="25">
        <v>42663</v>
      </c>
      <c r="R656" s="25">
        <v>42663</v>
      </c>
      <c r="S656" s="26">
        <v>2.8019425855732801E-2</v>
      </c>
      <c r="T656" s="27"/>
      <c r="U656" s="156"/>
      <c r="V656" s="257"/>
    </row>
    <row r="657" spans="1:22" s="28" customFormat="1" ht="15.75" thickBot="1" x14ac:dyDescent="0.3">
      <c r="A657" s="256">
        <v>41943</v>
      </c>
      <c r="B657" s="258" t="s">
        <v>148</v>
      </c>
      <c r="C657" s="259" t="s">
        <v>81</v>
      </c>
      <c r="D657" s="259" t="s">
        <v>132</v>
      </c>
      <c r="E657" s="259" t="s">
        <v>1094</v>
      </c>
      <c r="F657" s="259" t="s">
        <v>113</v>
      </c>
      <c r="G657" s="259" t="s">
        <v>2402</v>
      </c>
      <c r="H657" s="259" t="s">
        <v>2403</v>
      </c>
      <c r="I657" s="25">
        <v>41614</v>
      </c>
      <c r="J657" s="25">
        <v>41739</v>
      </c>
      <c r="K657" s="73" t="s">
        <v>2194</v>
      </c>
      <c r="L657" s="73" t="s">
        <v>2404</v>
      </c>
      <c r="M657" s="27">
        <v>35860</v>
      </c>
      <c r="N657" s="27">
        <v>27566</v>
      </c>
      <c r="O657" s="25">
        <v>41753</v>
      </c>
      <c r="P657" s="25">
        <v>42502</v>
      </c>
      <c r="Q657" s="25">
        <v>42502</v>
      </c>
      <c r="R657" s="25">
        <v>42502</v>
      </c>
      <c r="S657" s="26">
        <v>0.05</v>
      </c>
      <c r="T657" s="27"/>
      <c r="U657" s="156"/>
      <c r="V657" s="257"/>
    </row>
    <row r="658" spans="1:22" s="28" customFormat="1" ht="30.75" thickBot="1" x14ac:dyDescent="0.3">
      <c r="A658" s="256">
        <v>41943</v>
      </c>
      <c r="B658" s="258" t="s">
        <v>148</v>
      </c>
      <c r="C658" s="259" t="s">
        <v>81</v>
      </c>
      <c r="D658" s="259" t="s">
        <v>132</v>
      </c>
      <c r="E658" s="259" t="s">
        <v>1094</v>
      </c>
      <c r="F658" s="259" t="s">
        <v>113</v>
      </c>
      <c r="G658" s="259" t="s">
        <v>2405</v>
      </c>
      <c r="H658" s="259" t="s">
        <v>2406</v>
      </c>
      <c r="I658" s="25">
        <v>41584</v>
      </c>
      <c r="J658" s="25">
        <v>41725</v>
      </c>
      <c r="K658" s="73" t="s">
        <v>2194</v>
      </c>
      <c r="L658" s="73" t="s">
        <v>2407</v>
      </c>
      <c r="M658" s="27">
        <v>57710</v>
      </c>
      <c r="N658" s="27">
        <v>48462</v>
      </c>
      <c r="O658" s="25">
        <v>41739</v>
      </c>
      <c r="P658" s="25">
        <v>42485</v>
      </c>
      <c r="Q658" s="25">
        <v>42485</v>
      </c>
      <c r="R658" s="25">
        <v>42485</v>
      </c>
      <c r="S658" s="26">
        <v>0.06</v>
      </c>
      <c r="T658" s="27"/>
      <c r="U658" s="156"/>
      <c r="V658" s="257"/>
    </row>
    <row r="659" spans="1:22" s="28" customFormat="1" ht="15.75" thickBot="1" x14ac:dyDescent="0.3">
      <c r="A659" s="256">
        <v>41943</v>
      </c>
      <c r="B659" s="258" t="s">
        <v>148</v>
      </c>
      <c r="C659" s="259" t="s">
        <v>81</v>
      </c>
      <c r="D659" s="259" t="s">
        <v>132</v>
      </c>
      <c r="E659" s="259" t="s">
        <v>1094</v>
      </c>
      <c r="F659" s="259" t="s">
        <v>129</v>
      </c>
      <c r="G659" s="259" t="s">
        <v>2408</v>
      </c>
      <c r="H659" s="259" t="s">
        <v>2409</v>
      </c>
      <c r="I659" s="25">
        <v>41624</v>
      </c>
      <c r="J659" s="25">
        <v>41718</v>
      </c>
      <c r="K659" s="73" t="s">
        <v>2410</v>
      </c>
      <c r="L659" s="73" t="s">
        <v>2411</v>
      </c>
      <c r="M659" s="27">
        <v>17170</v>
      </c>
      <c r="N659" s="27">
        <v>14312</v>
      </c>
      <c r="O659" s="25">
        <v>41732</v>
      </c>
      <c r="P659" s="25">
        <v>42471</v>
      </c>
      <c r="Q659" s="25">
        <v>42471</v>
      </c>
      <c r="R659" s="25">
        <v>42471</v>
      </c>
      <c r="S659" s="26">
        <v>0.14000000000000001</v>
      </c>
      <c r="T659" s="27"/>
      <c r="U659" s="156"/>
      <c r="V659" s="257"/>
    </row>
    <row r="660" spans="1:22" s="28" customFormat="1" ht="15.75" thickBot="1" x14ac:dyDescent="0.3">
      <c r="A660" s="256">
        <v>41943</v>
      </c>
      <c r="B660" s="258" t="s">
        <v>148</v>
      </c>
      <c r="C660" s="259" t="s">
        <v>81</v>
      </c>
      <c r="D660" s="259" t="s">
        <v>132</v>
      </c>
      <c r="E660" s="259" t="s">
        <v>1094</v>
      </c>
      <c r="F660" s="259" t="s">
        <v>113</v>
      </c>
      <c r="G660" s="259" t="s">
        <v>2412</v>
      </c>
      <c r="H660" s="259" t="s">
        <v>2413</v>
      </c>
      <c r="I660" s="25">
        <v>41708</v>
      </c>
      <c r="J660" s="25">
        <v>41789</v>
      </c>
      <c r="K660" s="73" t="s">
        <v>2414</v>
      </c>
      <c r="L660" s="73" t="s">
        <v>2415</v>
      </c>
      <c r="M660" s="27">
        <v>1462</v>
      </c>
      <c r="N660" s="27">
        <v>1209</v>
      </c>
      <c r="O660" s="25">
        <v>41803</v>
      </c>
      <c r="P660" s="25">
        <v>42089</v>
      </c>
      <c r="Q660" s="25">
        <v>42089</v>
      </c>
      <c r="R660" s="25">
        <v>42089</v>
      </c>
      <c r="S660" s="26">
        <v>1.0338462598816601E-4</v>
      </c>
      <c r="T660" s="27"/>
      <c r="U660" s="156"/>
      <c r="V660" s="257"/>
    </row>
    <row r="661" spans="1:22" s="28" customFormat="1" ht="15.75" thickBot="1" x14ac:dyDescent="0.3">
      <c r="A661" s="256">
        <v>41943</v>
      </c>
      <c r="B661" s="258" t="s">
        <v>148</v>
      </c>
      <c r="C661" s="259" t="s">
        <v>81</v>
      </c>
      <c r="D661" s="259" t="s">
        <v>132</v>
      </c>
      <c r="E661" s="259" t="s">
        <v>16</v>
      </c>
      <c r="F661" s="259" t="s">
        <v>129</v>
      </c>
      <c r="G661" s="259" t="s">
        <v>2416</v>
      </c>
      <c r="H661" s="259" t="s">
        <v>2417</v>
      </c>
      <c r="I661" s="25">
        <v>41729</v>
      </c>
      <c r="J661" s="25">
        <v>41908</v>
      </c>
      <c r="K661" s="73" t="s">
        <v>2418</v>
      </c>
      <c r="L661" s="73" t="s">
        <v>2419</v>
      </c>
      <c r="M661" s="27">
        <v>10573</v>
      </c>
      <c r="N661" s="27">
        <v>5992</v>
      </c>
      <c r="O661" s="25">
        <v>41922</v>
      </c>
      <c r="P661" s="25">
        <v>42479</v>
      </c>
      <c r="Q661" s="25">
        <v>42479</v>
      </c>
      <c r="R661" s="25">
        <v>42479</v>
      </c>
      <c r="S661" s="26">
        <v>0</v>
      </c>
      <c r="T661" s="27"/>
      <c r="U661" s="156"/>
      <c r="V661" s="257"/>
    </row>
    <row r="662" spans="1:22" s="28" customFormat="1" ht="15.75" thickBot="1" x14ac:dyDescent="0.3">
      <c r="A662" s="256">
        <v>41943</v>
      </c>
      <c r="B662" s="258" t="s">
        <v>148</v>
      </c>
      <c r="C662" s="259" t="s">
        <v>83</v>
      </c>
      <c r="D662" s="259" t="s">
        <v>132</v>
      </c>
      <c r="E662" s="259" t="s">
        <v>20</v>
      </c>
      <c r="F662" s="259" t="s">
        <v>129</v>
      </c>
      <c r="G662" s="259" t="s">
        <v>2420</v>
      </c>
      <c r="H662" s="259" t="s">
        <v>2421</v>
      </c>
      <c r="I662" s="25">
        <v>41690</v>
      </c>
      <c r="J662" s="25">
        <v>41789</v>
      </c>
      <c r="K662" s="73" t="s">
        <v>2187</v>
      </c>
      <c r="L662" s="73" t="s">
        <v>2422</v>
      </c>
      <c r="M662" s="27">
        <v>14312</v>
      </c>
      <c r="N662" s="27">
        <v>13034</v>
      </c>
      <c r="O662" s="25">
        <v>41803</v>
      </c>
      <c r="P662" s="25">
        <v>42358</v>
      </c>
      <c r="Q662" s="25">
        <v>42358</v>
      </c>
      <c r="R662" s="25">
        <v>42358</v>
      </c>
      <c r="S662" s="26">
        <v>2.6630603776457699E-2</v>
      </c>
      <c r="T662" s="27"/>
      <c r="U662" s="156"/>
      <c r="V662" s="257"/>
    </row>
    <row r="663" spans="1:22" s="28" customFormat="1" ht="15.75" thickBot="1" x14ac:dyDescent="0.3">
      <c r="A663" s="256">
        <v>41943</v>
      </c>
      <c r="B663" s="258" t="s">
        <v>148</v>
      </c>
      <c r="C663" s="259" t="s">
        <v>81</v>
      </c>
      <c r="D663" s="259" t="s">
        <v>132</v>
      </c>
      <c r="E663" s="259" t="s">
        <v>16</v>
      </c>
      <c r="F663" s="259" t="s">
        <v>129</v>
      </c>
      <c r="G663" s="259" t="s">
        <v>2423</v>
      </c>
      <c r="H663" s="259" t="s">
        <v>2424</v>
      </c>
      <c r="I663" s="25">
        <v>41767</v>
      </c>
      <c r="J663" s="25">
        <v>41866</v>
      </c>
      <c r="K663" s="73" t="s">
        <v>2425</v>
      </c>
      <c r="L663" s="73" t="s">
        <v>2426</v>
      </c>
      <c r="M663" s="27">
        <v>14151</v>
      </c>
      <c r="N663" s="27" t="s">
        <v>10</v>
      </c>
      <c r="O663" s="25">
        <v>41880</v>
      </c>
      <c r="P663" s="25">
        <v>42376</v>
      </c>
      <c r="Q663" s="25">
        <v>42376</v>
      </c>
      <c r="R663" s="25">
        <v>42376</v>
      </c>
      <c r="S663" s="26">
        <v>0</v>
      </c>
      <c r="T663" s="27"/>
      <c r="U663" s="156"/>
      <c r="V663" s="257"/>
    </row>
    <row r="664" spans="1:22" s="28" customFormat="1" ht="15.75" thickBot="1" x14ac:dyDescent="0.3">
      <c r="A664" s="256">
        <v>41943</v>
      </c>
      <c r="B664" s="258" t="s">
        <v>148</v>
      </c>
      <c r="C664" s="259" t="s">
        <v>83</v>
      </c>
      <c r="D664" s="259" t="s">
        <v>132</v>
      </c>
      <c r="E664" s="259" t="s">
        <v>20</v>
      </c>
      <c r="F664" s="259" t="s">
        <v>129</v>
      </c>
      <c r="G664" s="259" t="s">
        <v>2427</v>
      </c>
      <c r="H664" s="259" t="s">
        <v>2428</v>
      </c>
      <c r="I664" s="25">
        <v>41690</v>
      </c>
      <c r="J664" s="25">
        <v>41789</v>
      </c>
      <c r="K664" s="73" t="s">
        <v>2187</v>
      </c>
      <c r="L664" s="73" t="s">
        <v>2422</v>
      </c>
      <c r="M664" s="27">
        <v>20159</v>
      </c>
      <c r="N664" s="27">
        <v>10018</v>
      </c>
      <c r="O664" s="25">
        <v>41803</v>
      </c>
      <c r="P664" s="25">
        <v>42358</v>
      </c>
      <c r="Q664" s="25">
        <v>42358</v>
      </c>
      <c r="R664" s="25">
        <v>42358</v>
      </c>
      <c r="S664" s="26">
        <v>1.8928568442615999E-2</v>
      </c>
      <c r="T664" s="27"/>
      <c r="U664" s="156"/>
      <c r="V664" s="257"/>
    </row>
    <row r="665" spans="1:22" s="28" customFormat="1" ht="15.75" thickBot="1" x14ac:dyDescent="0.3">
      <c r="A665" s="256">
        <v>41943</v>
      </c>
      <c r="B665" s="258" t="s">
        <v>148</v>
      </c>
      <c r="C665" s="259" t="s">
        <v>81</v>
      </c>
      <c r="D665" s="259" t="s">
        <v>132</v>
      </c>
      <c r="E665" s="259" t="s">
        <v>22</v>
      </c>
      <c r="F665" s="259" t="s">
        <v>129</v>
      </c>
      <c r="G665" s="259" t="s">
        <v>2429</v>
      </c>
      <c r="H665" s="259" t="s">
        <v>2430</v>
      </c>
      <c r="I665" s="25">
        <v>41758</v>
      </c>
      <c r="J665" s="25">
        <v>41898</v>
      </c>
      <c r="K665" s="73" t="s">
        <v>2187</v>
      </c>
      <c r="L665" s="73"/>
      <c r="M665" s="27">
        <v>11446</v>
      </c>
      <c r="N665" s="27">
        <v>10676</v>
      </c>
      <c r="O665" s="25">
        <v>41912</v>
      </c>
      <c r="P665" s="383">
        <v>42668</v>
      </c>
      <c r="Q665" s="25"/>
      <c r="R665" s="25">
        <v>42668</v>
      </c>
      <c r="S665" s="26">
        <v>0</v>
      </c>
      <c r="T665" s="27"/>
      <c r="U665" s="156"/>
      <c r="V665" s="257"/>
    </row>
    <row r="666" spans="1:22" s="28" customFormat="1" ht="15.75" thickBot="1" x14ac:dyDescent="0.3">
      <c r="A666" s="256">
        <v>41943</v>
      </c>
      <c r="B666" s="258" t="s">
        <v>148</v>
      </c>
      <c r="C666" s="259" t="s">
        <v>83</v>
      </c>
      <c r="D666" s="259" t="s">
        <v>132</v>
      </c>
      <c r="E666" s="259" t="s">
        <v>18</v>
      </c>
      <c r="F666" s="259" t="s">
        <v>129</v>
      </c>
      <c r="G666" s="259" t="s">
        <v>2431</v>
      </c>
      <c r="H666" s="259" t="s">
        <v>2432</v>
      </c>
      <c r="I666" s="25">
        <v>41677</v>
      </c>
      <c r="J666" s="25">
        <v>41887</v>
      </c>
      <c r="K666" s="73" t="s">
        <v>2433</v>
      </c>
      <c r="L666" s="73" t="s">
        <v>2434</v>
      </c>
      <c r="M666" s="27">
        <v>21407</v>
      </c>
      <c r="N666" s="27">
        <v>17348</v>
      </c>
      <c r="O666" s="25">
        <v>41901</v>
      </c>
      <c r="P666" s="25">
        <v>42647</v>
      </c>
      <c r="Q666" s="25">
        <v>42647</v>
      </c>
      <c r="R666" s="25">
        <v>42647</v>
      </c>
      <c r="S666" s="26">
        <v>0</v>
      </c>
      <c r="T666" s="27"/>
      <c r="U666" s="156"/>
      <c r="V666" s="257"/>
    </row>
    <row r="667" spans="1:22" s="28" customFormat="1" ht="15.75" thickBot="1" x14ac:dyDescent="0.3">
      <c r="A667" s="256">
        <v>41943</v>
      </c>
      <c r="B667" s="258" t="s">
        <v>148</v>
      </c>
      <c r="C667" s="259" t="s">
        <v>83</v>
      </c>
      <c r="D667" s="259" t="s">
        <v>132</v>
      </c>
      <c r="E667" s="259" t="s">
        <v>18</v>
      </c>
      <c r="F667" s="259" t="s">
        <v>129</v>
      </c>
      <c r="G667" s="259" t="s">
        <v>2435</v>
      </c>
      <c r="H667" s="259" t="s">
        <v>2436</v>
      </c>
      <c r="I667" s="25">
        <v>41649</v>
      </c>
      <c r="J667" s="25">
        <v>41745</v>
      </c>
      <c r="K667" s="73" t="s">
        <v>2437</v>
      </c>
      <c r="L667" s="73" t="s">
        <v>2438</v>
      </c>
      <c r="M667" s="27">
        <v>16968</v>
      </c>
      <c r="N667" s="27">
        <v>15194</v>
      </c>
      <c r="O667" s="25">
        <v>41759</v>
      </c>
      <c r="P667" s="25">
        <v>42256</v>
      </c>
      <c r="Q667" s="25">
        <v>42256</v>
      </c>
      <c r="R667" s="25">
        <v>42256</v>
      </c>
      <c r="S667" s="26">
        <v>7.0000000000000007E-2</v>
      </c>
      <c r="T667" s="27"/>
      <c r="U667" s="156"/>
      <c r="V667" s="257"/>
    </row>
    <row r="668" spans="1:22" s="28" customFormat="1" ht="15.75" thickBot="1" x14ac:dyDescent="0.3">
      <c r="A668" s="256">
        <v>41943</v>
      </c>
      <c r="B668" s="258" t="s">
        <v>148</v>
      </c>
      <c r="C668" s="259" t="s">
        <v>83</v>
      </c>
      <c r="D668" s="259" t="s">
        <v>132</v>
      </c>
      <c r="E668" s="259" t="s">
        <v>18</v>
      </c>
      <c r="F668" s="259" t="s">
        <v>129</v>
      </c>
      <c r="G668" s="259" t="s">
        <v>2439</v>
      </c>
      <c r="H668" s="259" t="s">
        <v>2440</v>
      </c>
      <c r="I668" s="25">
        <v>41687</v>
      </c>
      <c r="J668" s="25">
        <v>41912</v>
      </c>
      <c r="K668" s="73" t="s">
        <v>2441</v>
      </c>
      <c r="L668" s="73" t="s">
        <v>2442</v>
      </c>
      <c r="M668" s="27">
        <v>17720</v>
      </c>
      <c r="N668" s="27">
        <v>14957</v>
      </c>
      <c r="O668" s="25">
        <v>41926</v>
      </c>
      <c r="P668" s="25">
        <v>42722</v>
      </c>
      <c r="Q668" s="25">
        <v>42722</v>
      </c>
      <c r="R668" s="25">
        <v>42722</v>
      </c>
      <c r="S668" s="26">
        <v>0</v>
      </c>
      <c r="T668" s="27"/>
      <c r="U668" s="156"/>
      <c r="V668" s="257"/>
    </row>
    <row r="669" spans="1:22" s="28" customFormat="1" ht="15.75" thickBot="1" x14ac:dyDescent="0.3">
      <c r="A669" s="256">
        <v>41943</v>
      </c>
      <c r="B669" s="258">
        <v>2014</v>
      </c>
      <c r="C669" s="259" t="s">
        <v>81</v>
      </c>
      <c r="D669" s="259" t="s">
        <v>132</v>
      </c>
      <c r="E669" s="259"/>
      <c r="F669" s="259" t="s">
        <v>109</v>
      </c>
      <c r="G669" s="259" t="s">
        <v>2443</v>
      </c>
      <c r="H669" s="259" t="s">
        <v>2444</v>
      </c>
      <c r="I669" s="25">
        <v>41751</v>
      </c>
      <c r="J669" s="25">
        <v>41913</v>
      </c>
      <c r="K669" s="312" t="s">
        <v>2445</v>
      </c>
      <c r="L669" s="371" t="s">
        <v>2446</v>
      </c>
      <c r="M669" s="27">
        <v>20714</v>
      </c>
      <c r="N669" s="27">
        <v>19527</v>
      </c>
      <c r="O669" s="25">
        <v>41927</v>
      </c>
      <c r="P669" s="383">
        <v>42520</v>
      </c>
      <c r="Q669" s="383">
        <v>42520</v>
      </c>
      <c r="R669" s="383">
        <v>42520</v>
      </c>
      <c r="S669" s="26">
        <v>0</v>
      </c>
      <c r="T669" s="27"/>
      <c r="U669" s="156"/>
      <c r="V669" s="257"/>
    </row>
    <row r="670" spans="1:22" s="28" customFormat="1" ht="15.75" thickBot="1" x14ac:dyDescent="0.3">
      <c r="A670" s="256">
        <v>41943</v>
      </c>
      <c r="B670" s="258" t="s">
        <v>148</v>
      </c>
      <c r="C670" s="259" t="s">
        <v>83</v>
      </c>
      <c r="D670" s="259" t="s">
        <v>132</v>
      </c>
      <c r="E670" s="259" t="s">
        <v>17</v>
      </c>
      <c r="F670" s="259" t="s">
        <v>129</v>
      </c>
      <c r="G670" s="259" t="s">
        <v>2447</v>
      </c>
      <c r="H670" s="259" t="s">
        <v>2448</v>
      </c>
      <c r="I670" s="25">
        <v>41614</v>
      </c>
      <c r="J670" s="25">
        <v>41892</v>
      </c>
      <c r="K670" s="73" t="s">
        <v>2449</v>
      </c>
      <c r="L670" s="73" t="s">
        <v>2450</v>
      </c>
      <c r="M670" s="27">
        <v>14685</v>
      </c>
      <c r="N670" s="27">
        <v>14300</v>
      </c>
      <c r="O670" s="25">
        <v>41906</v>
      </c>
      <c r="P670" s="25">
        <v>42394</v>
      </c>
      <c r="Q670" s="25">
        <v>42394</v>
      </c>
      <c r="R670" s="25">
        <v>42394</v>
      </c>
      <c r="S670" s="26">
        <v>0</v>
      </c>
      <c r="T670" s="27"/>
      <c r="U670" s="156"/>
      <c r="V670" s="257"/>
    </row>
    <row r="671" spans="1:22" s="28" customFormat="1" ht="15.75" thickBot="1" x14ac:dyDescent="0.3">
      <c r="A671" s="256">
        <v>41943</v>
      </c>
      <c r="B671" s="258" t="s">
        <v>148</v>
      </c>
      <c r="C671" s="259" t="s">
        <v>83</v>
      </c>
      <c r="D671" s="259" t="s">
        <v>132</v>
      </c>
      <c r="E671" s="259" t="s">
        <v>17</v>
      </c>
      <c r="F671" s="259" t="s">
        <v>129</v>
      </c>
      <c r="G671" s="259" t="s">
        <v>2451</v>
      </c>
      <c r="H671" s="259" t="s">
        <v>2452</v>
      </c>
      <c r="I671" s="25">
        <v>41619</v>
      </c>
      <c r="J671" s="25">
        <v>41792</v>
      </c>
      <c r="K671" s="73" t="s">
        <v>2453</v>
      </c>
      <c r="L671" s="73" t="s">
        <v>2454</v>
      </c>
      <c r="M671" s="27">
        <v>1248</v>
      </c>
      <c r="N671" s="27">
        <v>1157</v>
      </c>
      <c r="O671" s="25">
        <v>41806</v>
      </c>
      <c r="P671" s="25">
        <v>42157</v>
      </c>
      <c r="Q671" s="25">
        <v>42157</v>
      </c>
      <c r="R671" s="25">
        <v>42157</v>
      </c>
      <c r="S671" s="26">
        <v>0.16</v>
      </c>
      <c r="T671" s="27"/>
      <c r="U671" s="156"/>
      <c r="V671" s="257"/>
    </row>
    <row r="672" spans="1:22" s="28" customFormat="1" ht="15.75" thickBot="1" x14ac:dyDescent="0.3">
      <c r="A672" s="256">
        <v>41943</v>
      </c>
      <c r="B672" s="258" t="s">
        <v>148</v>
      </c>
      <c r="C672" s="259" t="s">
        <v>81</v>
      </c>
      <c r="D672" s="259" t="s">
        <v>132</v>
      </c>
      <c r="E672" s="259" t="s">
        <v>14</v>
      </c>
      <c r="F672" s="259" t="s">
        <v>129</v>
      </c>
      <c r="G672" s="259" t="s">
        <v>2455</v>
      </c>
      <c r="H672" s="259" t="s">
        <v>2456</v>
      </c>
      <c r="I672" s="25">
        <v>41729</v>
      </c>
      <c r="J672" s="25">
        <v>41855</v>
      </c>
      <c r="K672" s="73" t="s">
        <v>2241</v>
      </c>
      <c r="L672" s="73" t="s">
        <v>2457</v>
      </c>
      <c r="M672" s="27">
        <v>8904</v>
      </c>
      <c r="N672" s="27">
        <v>8407</v>
      </c>
      <c r="O672" s="25">
        <v>41869</v>
      </c>
      <c r="P672" s="25">
        <v>42410</v>
      </c>
      <c r="Q672" s="25">
        <v>42410</v>
      </c>
      <c r="R672" s="25">
        <v>42410</v>
      </c>
      <c r="S672" s="26">
        <v>4.6226463444414096E-3</v>
      </c>
      <c r="T672" s="27"/>
      <c r="U672" s="156"/>
      <c r="V672" s="257"/>
    </row>
    <row r="673" spans="1:22" s="28" customFormat="1" ht="30.75" thickBot="1" x14ac:dyDescent="0.3">
      <c r="A673" s="256">
        <v>41943</v>
      </c>
      <c r="B673" s="258" t="s">
        <v>148</v>
      </c>
      <c r="C673" s="259" t="s">
        <v>81</v>
      </c>
      <c r="D673" s="259" t="s">
        <v>132</v>
      </c>
      <c r="E673" s="259" t="s">
        <v>23</v>
      </c>
      <c r="F673" s="259" t="s">
        <v>129</v>
      </c>
      <c r="G673" s="259" t="s">
        <v>2458</v>
      </c>
      <c r="H673" s="259" t="s">
        <v>2459</v>
      </c>
      <c r="I673" s="25">
        <v>40890</v>
      </c>
      <c r="J673" s="25">
        <v>41639</v>
      </c>
      <c r="K673" s="73" t="s">
        <v>2183</v>
      </c>
      <c r="L673" s="73"/>
      <c r="M673" s="27">
        <v>24880</v>
      </c>
      <c r="N673" s="27">
        <v>13751</v>
      </c>
      <c r="O673" s="25">
        <v>41653</v>
      </c>
      <c r="P673" s="25" t="s">
        <v>10</v>
      </c>
      <c r="Q673" s="25" t="s">
        <v>10</v>
      </c>
      <c r="R673" s="25" t="s">
        <v>10</v>
      </c>
      <c r="S673" s="26">
        <v>4.7633507766287498E-4</v>
      </c>
      <c r="T673" s="27"/>
      <c r="U673" s="156"/>
      <c r="V673" s="257"/>
    </row>
    <row r="674" spans="1:22" s="28" customFormat="1" ht="15.75" thickBot="1" x14ac:dyDescent="0.3">
      <c r="A674" s="256">
        <v>41943</v>
      </c>
      <c r="B674" s="258">
        <v>2011</v>
      </c>
      <c r="C674" s="259" t="s">
        <v>81</v>
      </c>
      <c r="D674" s="259" t="s">
        <v>78</v>
      </c>
      <c r="E674" s="259"/>
      <c r="F674" s="259" t="s">
        <v>117</v>
      </c>
      <c r="G674" s="259" t="s">
        <v>2460</v>
      </c>
      <c r="H674" s="259" t="s">
        <v>2461</v>
      </c>
      <c r="I674" s="25">
        <v>40569</v>
      </c>
      <c r="J674" s="25">
        <v>40704</v>
      </c>
      <c r="K674" s="73" t="s">
        <v>2462</v>
      </c>
      <c r="L674" s="73" t="s">
        <v>2463</v>
      </c>
      <c r="M674" s="27">
        <v>1380</v>
      </c>
      <c r="N674" s="27">
        <v>1256</v>
      </c>
      <c r="O674" s="25">
        <v>40718</v>
      </c>
      <c r="P674" s="25">
        <v>41019</v>
      </c>
      <c r="Q674" s="25">
        <v>41012</v>
      </c>
      <c r="R674" s="25">
        <v>41019</v>
      </c>
      <c r="S674" s="26">
        <v>1</v>
      </c>
      <c r="T674" s="27"/>
      <c r="U674" s="156"/>
      <c r="V674" s="257"/>
    </row>
    <row r="675" spans="1:22" s="28" customFormat="1" ht="30.75" thickBot="1" x14ac:dyDescent="0.3">
      <c r="A675" s="256">
        <v>41943</v>
      </c>
      <c r="B675" s="258">
        <v>2011</v>
      </c>
      <c r="C675" s="259" t="s">
        <v>81</v>
      </c>
      <c r="D675" s="259" t="s">
        <v>78</v>
      </c>
      <c r="E675" s="259" t="s">
        <v>18</v>
      </c>
      <c r="F675" s="259" t="s">
        <v>129</v>
      </c>
      <c r="G675" s="259" t="s">
        <v>2464</v>
      </c>
      <c r="H675" s="259" t="s">
        <v>2465</v>
      </c>
      <c r="I675" s="25">
        <v>40743</v>
      </c>
      <c r="J675" s="25">
        <v>40805</v>
      </c>
      <c r="K675" s="73" t="s">
        <v>2466</v>
      </c>
      <c r="L675" s="73" t="s">
        <v>2467</v>
      </c>
      <c r="M675" s="27">
        <v>1559</v>
      </c>
      <c r="N675" s="27">
        <v>1446</v>
      </c>
      <c r="O675" s="25">
        <v>40819</v>
      </c>
      <c r="P675" s="25">
        <v>41334</v>
      </c>
      <c r="Q675" s="25">
        <v>41267</v>
      </c>
      <c r="R675" s="25">
        <v>41334</v>
      </c>
      <c r="S675" s="26">
        <v>1</v>
      </c>
      <c r="T675" s="27"/>
      <c r="U675" s="156"/>
      <c r="V675" s="257"/>
    </row>
    <row r="676" spans="1:22" s="28" customFormat="1" ht="15.75" thickBot="1" x14ac:dyDescent="0.3">
      <c r="A676" s="256">
        <v>41943</v>
      </c>
      <c r="B676" s="258">
        <v>2011</v>
      </c>
      <c r="C676" s="259" t="s">
        <v>81</v>
      </c>
      <c r="D676" s="259" t="s">
        <v>78</v>
      </c>
      <c r="E676" s="259" t="s">
        <v>22</v>
      </c>
      <c r="F676" s="259" t="s">
        <v>129</v>
      </c>
      <c r="G676" s="259" t="s">
        <v>2468</v>
      </c>
      <c r="H676" s="259" t="s">
        <v>2469</v>
      </c>
      <c r="I676" s="25">
        <v>40353</v>
      </c>
      <c r="J676" s="25">
        <v>40588</v>
      </c>
      <c r="K676" s="73" t="s">
        <v>2098</v>
      </c>
      <c r="L676" s="73" t="s">
        <v>2470</v>
      </c>
      <c r="M676" s="27">
        <v>1381</v>
      </c>
      <c r="N676" s="27">
        <v>1326</v>
      </c>
      <c r="O676" s="25">
        <v>40602</v>
      </c>
      <c r="P676" s="25">
        <v>40935</v>
      </c>
      <c r="Q676" s="25">
        <v>40807</v>
      </c>
      <c r="R676" s="25">
        <v>40935</v>
      </c>
      <c r="S676" s="26">
        <v>1</v>
      </c>
      <c r="T676" s="27"/>
      <c r="U676" s="156"/>
      <c r="V676" s="257"/>
    </row>
    <row r="677" spans="1:22" s="28" customFormat="1" ht="30.75" thickBot="1" x14ac:dyDescent="0.3">
      <c r="A677" s="256">
        <v>41943</v>
      </c>
      <c r="B677" s="258">
        <v>2011</v>
      </c>
      <c r="C677" s="259" t="s">
        <v>81</v>
      </c>
      <c r="D677" s="259" t="s">
        <v>78</v>
      </c>
      <c r="E677" s="259" t="s">
        <v>22</v>
      </c>
      <c r="F677" s="259" t="s">
        <v>129</v>
      </c>
      <c r="G677" s="259" t="s">
        <v>2471</v>
      </c>
      <c r="H677" s="259" t="s">
        <v>2472</v>
      </c>
      <c r="I677" s="25">
        <v>40689</v>
      </c>
      <c r="J677" s="25">
        <v>40758</v>
      </c>
      <c r="K677" s="73" t="s">
        <v>2473</v>
      </c>
      <c r="L677" s="73" t="s">
        <v>2474</v>
      </c>
      <c r="M677" s="27">
        <v>2085</v>
      </c>
      <c r="N677" s="27">
        <v>1989</v>
      </c>
      <c r="O677" s="25">
        <v>40772</v>
      </c>
      <c r="P677" s="25">
        <v>41226</v>
      </c>
      <c r="Q677" s="25">
        <v>41182</v>
      </c>
      <c r="R677" s="25">
        <v>41226</v>
      </c>
      <c r="S677" s="26">
        <v>1</v>
      </c>
      <c r="T677" s="27"/>
      <c r="U677" s="156"/>
      <c r="V677" s="257"/>
    </row>
    <row r="678" spans="1:22" s="28" customFormat="1" ht="30.75" thickBot="1" x14ac:dyDescent="0.3">
      <c r="A678" s="256">
        <v>41943</v>
      </c>
      <c r="B678" s="258">
        <v>2011</v>
      </c>
      <c r="C678" s="259" t="s">
        <v>81</v>
      </c>
      <c r="D678" s="259" t="s">
        <v>78</v>
      </c>
      <c r="E678" s="259" t="s">
        <v>22</v>
      </c>
      <c r="F678" s="259" t="s">
        <v>129</v>
      </c>
      <c r="G678" s="259" t="s">
        <v>2475</v>
      </c>
      <c r="H678" s="259" t="s">
        <v>2476</v>
      </c>
      <c r="I678" s="25">
        <v>40652</v>
      </c>
      <c r="J678" s="25">
        <v>40714</v>
      </c>
      <c r="K678" s="73" t="s">
        <v>2477</v>
      </c>
      <c r="L678" s="73" t="s">
        <v>2478</v>
      </c>
      <c r="M678" s="27">
        <v>928</v>
      </c>
      <c r="N678" s="27">
        <v>950</v>
      </c>
      <c r="O678" s="25">
        <v>40728</v>
      </c>
      <c r="P678" s="25">
        <v>41015</v>
      </c>
      <c r="Q678" s="25">
        <v>40934</v>
      </c>
      <c r="R678" s="25">
        <v>41029</v>
      </c>
      <c r="S678" s="26">
        <v>1</v>
      </c>
      <c r="T678" s="27"/>
      <c r="U678" s="156"/>
      <c r="V678" s="257"/>
    </row>
    <row r="679" spans="1:22" s="28" customFormat="1" ht="15.75" thickBot="1" x14ac:dyDescent="0.3">
      <c r="A679" s="256">
        <v>41943</v>
      </c>
      <c r="B679" s="258">
        <v>2011</v>
      </c>
      <c r="C679" s="259" t="s">
        <v>81</v>
      </c>
      <c r="D679" s="259" t="s">
        <v>78</v>
      </c>
      <c r="E679" s="259" t="s">
        <v>33</v>
      </c>
      <c r="F679" s="259" t="s">
        <v>129</v>
      </c>
      <c r="G679" s="259" t="s">
        <v>2479</v>
      </c>
      <c r="H679" s="259" t="s">
        <v>2480</v>
      </c>
      <c r="I679" s="25">
        <v>40828</v>
      </c>
      <c r="J679" s="25">
        <v>40970</v>
      </c>
      <c r="K679" s="73" t="s">
        <v>2481</v>
      </c>
      <c r="L679" s="73" t="s">
        <v>2482</v>
      </c>
      <c r="M679" s="27">
        <v>1951</v>
      </c>
      <c r="N679" s="27">
        <v>1838</v>
      </c>
      <c r="O679" s="25">
        <v>40984</v>
      </c>
      <c r="P679" s="25">
        <v>41149</v>
      </c>
      <c r="Q679" s="25">
        <v>41165</v>
      </c>
      <c r="R679" s="25">
        <v>41165</v>
      </c>
      <c r="S679" s="26">
        <v>1</v>
      </c>
      <c r="T679" s="27"/>
      <c r="U679" s="156"/>
      <c r="V679" s="257"/>
    </row>
    <row r="680" spans="1:22" s="28" customFormat="1" ht="15.75" thickBot="1" x14ac:dyDescent="0.3">
      <c r="A680" s="256">
        <v>41943</v>
      </c>
      <c r="B680" s="258">
        <v>2011</v>
      </c>
      <c r="C680" s="259" t="s">
        <v>81</v>
      </c>
      <c r="D680" s="259" t="s">
        <v>78</v>
      </c>
      <c r="E680" s="259" t="s">
        <v>38</v>
      </c>
      <c r="F680" s="259" t="s">
        <v>129</v>
      </c>
      <c r="G680" s="259" t="s">
        <v>2483</v>
      </c>
      <c r="H680" s="259" t="s">
        <v>2484</v>
      </c>
      <c r="I680" s="25">
        <v>40802</v>
      </c>
      <c r="J680" s="25">
        <v>40864</v>
      </c>
      <c r="K680" s="73" t="s">
        <v>2485</v>
      </c>
      <c r="L680" s="73" t="s">
        <v>2486</v>
      </c>
      <c r="M680" s="27">
        <v>1630</v>
      </c>
      <c r="N680" s="27">
        <v>1633</v>
      </c>
      <c r="O680" s="25">
        <v>40878</v>
      </c>
      <c r="P680" s="25">
        <v>41359</v>
      </c>
      <c r="Q680" s="25">
        <v>41299</v>
      </c>
      <c r="R680" s="25">
        <v>41362</v>
      </c>
      <c r="S680" s="26">
        <v>1</v>
      </c>
      <c r="T680" s="27"/>
      <c r="U680" s="156"/>
      <c r="V680" s="257"/>
    </row>
    <row r="681" spans="1:22" s="28" customFormat="1" ht="30.75" thickBot="1" x14ac:dyDescent="0.3">
      <c r="A681" s="256">
        <v>41943</v>
      </c>
      <c r="B681" s="258">
        <v>2011</v>
      </c>
      <c r="C681" s="259" t="s">
        <v>81</v>
      </c>
      <c r="D681" s="259" t="s">
        <v>78</v>
      </c>
      <c r="E681" s="259" t="s">
        <v>22</v>
      </c>
      <c r="F681" s="259" t="s">
        <v>129</v>
      </c>
      <c r="G681" s="259" t="s">
        <v>2487</v>
      </c>
      <c r="H681" s="259" t="s">
        <v>2488</v>
      </c>
      <c r="I681" s="25">
        <v>40773</v>
      </c>
      <c r="J681" s="25">
        <v>40851</v>
      </c>
      <c r="K681" s="73" t="s">
        <v>1965</v>
      </c>
      <c r="L681" s="73" t="s">
        <v>2489</v>
      </c>
      <c r="M681" s="27">
        <v>1725</v>
      </c>
      <c r="N681" s="27">
        <v>1616</v>
      </c>
      <c r="O681" s="25">
        <v>40865</v>
      </c>
      <c r="P681" s="25">
        <v>41402</v>
      </c>
      <c r="Q681" s="25">
        <v>41111</v>
      </c>
      <c r="R681" s="25">
        <v>41425</v>
      </c>
      <c r="S681" s="26">
        <v>1</v>
      </c>
      <c r="T681" s="27"/>
      <c r="U681" s="156"/>
      <c r="V681" s="257"/>
    </row>
    <row r="682" spans="1:22" s="28" customFormat="1" ht="15.75" thickBot="1" x14ac:dyDescent="0.3">
      <c r="A682" s="256">
        <v>41943</v>
      </c>
      <c r="B682" s="258">
        <v>2011</v>
      </c>
      <c r="C682" s="259" t="s">
        <v>81</v>
      </c>
      <c r="D682" s="259" t="s">
        <v>78</v>
      </c>
      <c r="E682" s="259" t="s">
        <v>14</v>
      </c>
      <c r="F682" s="259" t="s">
        <v>129</v>
      </c>
      <c r="G682" s="259" t="s">
        <v>2490</v>
      </c>
      <c r="H682" s="259" t="s">
        <v>2491</v>
      </c>
      <c r="I682" s="25">
        <v>40554</v>
      </c>
      <c r="J682" s="25">
        <v>40816</v>
      </c>
      <c r="K682" s="73" t="s">
        <v>2492</v>
      </c>
      <c r="L682" s="73" t="s">
        <v>2493</v>
      </c>
      <c r="M682" s="27">
        <v>2713</v>
      </c>
      <c r="N682" s="27">
        <v>2887</v>
      </c>
      <c r="O682" s="25">
        <v>40830</v>
      </c>
      <c r="P682" s="25">
        <v>41600</v>
      </c>
      <c r="Q682" s="25">
        <v>41183</v>
      </c>
      <c r="R682" s="25">
        <v>41415</v>
      </c>
      <c r="S682" s="26">
        <v>1</v>
      </c>
      <c r="T682" s="27"/>
      <c r="U682" s="156"/>
      <c r="V682" s="257"/>
    </row>
    <row r="683" spans="1:22" s="28" customFormat="1" ht="15.75" thickBot="1" x14ac:dyDescent="0.3">
      <c r="A683" s="256">
        <v>41943</v>
      </c>
      <c r="B683" s="258" t="s">
        <v>144</v>
      </c>
      <c r="C683" s="259" t="s">
        <v>83</v>
      </c>
      <c r="D683" s="259" t="s">
        <v>78</v>
      </c>
      <c r="E683" s="259" t="s">
        <v>20</v>
      </c>
      <c r="F683" s="259" t="s">
        <v>129</v>
      </c>
      <c r="G683" s="259" t="s">
        <v>2494</v>
      </c>
      <c r="H683" s="259" t="s">
        <v>2495</v>
      </c>
      <c r="I683" s="25">
        <v>41260</v>
      </c>
      <c r="J683" s="25">
        <v>41325</v>
      </c>
      <c r="K683" s="73" t="s">
        <v>2496</v>
      </c>
      <c r="L683" s="73" t="s">
        <v>2497</v>
      </c>
      <c r="M683" s="27">
        <v>2297</v>
      </c>
      <c r="N683" s="27">
        <v>2173</v>
      </c>
      <c r="O683" s="25">
        <v>41339</v>
      </c>
      <c r="P683" s="25">
        <v>41964</v>
      </c>
      <c r="Q683" s="25">
        <v>41746</v>
      </c>
      <c r="R683" s="25">
        <v>41746</v>
      </c>
      <c r="S683" s="26">
        <v>1</v>
      </c>
      <c r="T683" s="27"/>
      <c r="U683" s="156"/>
      <c r="V683" s="257"/>
    </row>
    <row r="684" spans="1:22" s="28" customFormat="1" ht="15.75" thickBot="1" x14ac:dyDescent="0.3">
      <c r="A684" s="256">
        <v>41943</v>
      </c>
      <c r="B684" s="258" t="s">
        <v>144</v>
      </c>
      <c r="C684" s="259" t="s">
        <v>81</v>
      </c>
      <c r="D684" s="259" t="s">
        <v>78</v>
      </c>
      <c r="E684" s="259" t="s">
        <v>22</v>
      </c>
      <c r="F684" s="259" t="s">
        <v>129</v>
      </c>
      <c r="G684" s="259" t="s">
        <v>2498</v>
      </c>
      <c r="H684" s="259" t="s">
        <v>2499</v>
      </c>
      <c r="I684" s="25">
        <v>41213</v>
      </c>
      <c r="J684" s="25">
        <v>41257</v>
      </c>
      <c r="K684" s="73" t="s">
        <v>2473</v>
      </c>
      <c r="L684" s="73" t="s">
        <v>2500</v>
      </c>
      <c r="M684" s="27">
        <v>970</v>
      </c>
      <c r="N684" s="27">
        <v>938</v>
      </c>
      <c r="O684" s="25">
        <v>41271</v>
      </c>
      <c r="P684" s="25">
        <v>41593</v>
      </c>
      <c r="Q684" s="25">
        <v>41586</v>
      </c>
      <c r="R684" s="25">
        <v>41593</v>
      </c>
      <c r="S684" s="26">
        <v>1</v>
      </c>
      <c r="T684" s="27"/>
      <c r="U684" s="156"/>
      <c r="V684" s="257"/>
    </row>
    <row r="685" spans="1:22" s="28" customFormat="1" ht="15.75" thickBot="1" x14ac:dyDescent="0.3">
      <c r="A685" s="256">
        <v>41943</v>
      </c>
      <c r="B685" s="258" t="s">
        <v>144</v>
      </c>
      <c r="C685" s="259" t="s">
        <v>81</v>
      </c>
      <c r="D685" s="259" t="s">
        <v>78</v>
      </c>
      <c r="E685" s="259" t="s">
        <v>36</v>
      </c>
      <c r="F685" s="259" t="s">
        <v>129</v>
      </c>
      <c r="G685" s="259" t="s">
        <v>2501</v>
      </c>
      <c r="H685" s="259" t="s">
        <v>2502</v>
      </c>
      <c r="I685" s="25">
        <v>41100</v>
      </c>
      <c r="J685" s="25">
        <v>41176</v>
      </c>
      <c r="K685" s="73" t="s">
        <v>2503</v>
      </c>
      <c r="L685" s="73" t="s">
        <v>2504</v>
      </c>
      <c r="M685" s="27">
        <v>1658</v>
      </c>
      <c r="N685" s="27">
        <v>1549</v>
      </c>
      <c r="O685" s="25">
        <v>41190</v>
      </c>
      <c r="P685" s="25">
        <v>41719</v>
      </c>
      <c r="Q685" s="25">
        <v>41719</v>
      </c>
      <c r="R685" s="25">
        <v>41876</v>
      </c>
      <c r="S685" s="26">
        <v>1</v>
      </c>
      <c r="T685" s="27"/>
      <c r="U685" s="156"/>
      <c r="V685" s="257"/>
    </row>
    <row r="686" spans="1:22" s="28" customFormat="1" ht="30.75" thickBot="1" x14ac:dyDescent="0.3">
      <c r="A686" s="256">
        <v>41943</v>
      </c>
      <c r="B686" s="258" t="s">
        <v>144</v>
      </c>
      <c r="C686" s="259" t="s">
        <v>81</v>
      </c>
      <c r="D686" s="259" t="s">
        <v>78</v>
      </c>
      <c r="E686" s="259" t="s">
        <v>14</v>
      </c>
      <c r="F686" s="259" t="s">
        <v>129</v>
      </c>
      <c r="G686" s="259" t="s">
        <v>2505</v>
      </c>
      <c r="H686" s="259" t="s">
        <v>2506</v>
      </c>
      <c r="I686" s="25">
        <v>41068</v>
      </c>
      <c r="J686" s="25">
        <v>41150</v>
      </c>
      <c r="K686" s="73" t="s">
        <v>2507</v>
      </c>
      <c r="L686" s="73" t="s">
        <v>2508</v>
      </c>
      <c r="M686" s="27">
        <v>1980</v>
      </c>
      <c r="N686" s="27">
        <v>1878</v>
      </c>
      <c r="O686" s="25">
        <v>41164</v>
      </c>
      <c r="P686" s="25">
        <v>41515</v>
      </c>
      <c r="Q686" s="25">
        <v>41515</v>
      </c>
      <c r="R686" s="25">
        <v>41515</v>
      </c>
      <c r="S686" s="26">
        <v>1</v>
      </c>
      <c r="T686" s="27"/>
      <c r="U686" s="156"/>
      <c r="V686" s="257"/>
    </row>
    <row r="687" spans="1:22" s="28" customFormat="1" ht="15.75" thickBot="1" x14ac:dyDescent="0.3">
      <c r="A687" s="256">
        <v>41943</v>
      </c>
      <c r="B687" s="258" t="s">
        <v>144</v>
      </c>
      <c r="C687" s="259" t="s">
        <v>81</v>
      </c>
      <c r="D687" s="259" t="s">
        <v>78</v>
      </c>
      <c r="E687" s="259" t="s">
        <v>14</v>
      </c>
      <c r="F687" s="259" t="s">
        <v>129</v>
      </c>
      <c r="G687" s="259" t="s">
        <v>2509</v>
      </c>
      <c r="H687" s="259" t="s">
        <v>2510</v>
      </c>
      <c r="I687" s="25">
        <v>41138</v>
      </c>
      <c r="J687" s="25">
        <v>41180</v>
      </c>
      <c r="K687" s="73" t="s">
        <v>2511</v>
      </c>
      <c r="L687" s="73" t="s">
        <v>2512</v>
      </c>
      <c r="M687" s="27">
        <v>2000</v>
      </c>
      <c r="N687" s="27">
        <v>1896</v>
      </c>
      <c r="O687" s="25">
        <v>41194</v>
      </c>
      <c r="P687" s="25">
        <v>41703</v>
      </c>
      <c r="Q687" s="25">
        <v>41543</v>
      </c>
      <c r="R687" s="25">
        <v>41703</v>
      </c>
      <c r="S687" s="26">
        <v>1</v>
      </c>
      <c r="T687" s="27"/>
      <c r="U687" s="156"/>
      <c r="V687" s="257"/>
    </row>
    <row r="688" spans="1:22" s="28" customFormat="1" ht="15.75" thickBot="1" x14ac:dyDescent="0.3">
      <c r="A688" s="256">
        <v>41943</v>
      </c>
      <c r="B688" s="258" t="s">
        <v>144</v>
      </c>
      <c r="C688" s="259" t="s">
        <v>84</v>
      </c>
      <c r="D688" s="259" t="s">
        <v>78</v>
      </c>
      <c r="E688" s="259" t="s">
        <v>29</v>
      </c>
      <c r="F688" s="259" t="s">
        <v>129</v>
      </c>
      <c r="G688" s="259" t="s">
        <v>2513</v>
      </c>
      <c r="H688" s="259" t="s">
        <v>2514</v>
      </c>
      <c r="I688" s="25">
        <v>41360</v>
      </c>
      <c r="J688" s="25">
        <v>41501</v>
      </c>
      <c r="K688" s="73" t="s">
        <v>2515</v>
      </c>
      <c r="L688" s="73" t="s">
        <v>2516</v>
      </c>
      <c r="M688" s="27">
        <v>1286</v>
      </c>
      <c r="N688" s="27">
        <v>1226</v>
      </c>
      <c r="O688" s="25">
        <v>41515</v>
      </c>
      <c r="P688" s="25">
        <v>41810</v>
      </c>
      <c r="Q688" s="25">
        <v>41781</v>
      </c>
      <c r="R688" s="25">
        <v>41810</v>
      </c>
      <c r="S688" s="26">
        <v>1</v>
      </c>
      <c r="T688" s="27"/>
      <c r="U688" s="156"/>
      <c r="V688" s="257"/>
    </row>
    <row r="689" spans="1:22" s="28" customFormat="1" ht="15.75" thickBot="1" x14ac:dyDescent="0.3">
      <c r="A689" s="256">
        <v>41943</v>
      </c>
      <c r="B689" s="258" t="s">
        <v>144</v>
      </c>
      <c r="C689" s="259" t="s">
        <v>82</v>
      </c>
      <c r="D689" s="259" t="s">
        <v>78</v>
      </c>
      <c r="E689" s="259" t="s">
        <v>22</v>
      </c>
      <c r="F689" s="259" t="s">
        <v>129</v>
      </c>
      <c r="G689" s="259" t="s">
        <v>2517</v>
      </c>
      <c r="H689" s="259" t="s">
        <v>2518</v>
      </c>
      <c r="I689" s="25">
        <v>41218</v>
      </c>
      <c r="J689" s="25">
        <v>41290</v>
      </c>
      <c r="K689" s="73" t="s">
        <v>2519</v>
      </c>
      <c r="L689" s="73" t="s">
        <v>2520</v>
      </c>
      <c r="M689" s="27">
        <v>738</v>
      </c>
      <c r="N689" s="27">
        <v>747</v>
      </c>
      <c r="O689" s="25">
        <v>41304</v>
      </c>
      <c r="P689" s="25">
        <v>41570</v>
      </c>
      <c r="Q689" s="25">
        <v>41660</v>
      </c>
      <c r="R689" s="25">
        <v>41660</v>
      </c>
      <c r="S689" s="26">
        <v>1</v>
      </c>
      <c r="T689" s="27"/>
      <c r="U689" s="156"/>
      <c r="V689" s="257"/>
    </row>
    <row r="690" spans="1:22" s="28" customFormat="1" ht="15.75" thickBot="1" x14ac:dyDescent="0.3">
      <c r="A690" s="256">
        <v>41943</v>
      </c>
      <c r="B690" s="258" t="s">
        <v>144</v>
      </c>
      <c r="C690" s="259" t="s">
        <v>81</v>
      </c>
      <c r="D690" s="259" t="s">
        <v>78</v>
      </c>
      <c r="E690" s="259" t="s">
        <v>14</v>
      </c>
      <c r="F690" s="259" t="s">
        <v>129</v>
      </c>
      <c r="G690" s="259" t="s">
        <v>2521</v>
      </c>
      <c r="H690" s="259" t="s">
        <v>2522</v>
      </c>
      <c r="I690" s="25">
        <v>41080</v>
      </c>
      <c r="J690" s="25">
        <v>41180</v>
      </c>
      <c r="K690" s="73" t="s">
        <v>2523</v>
      </c>
      <c r="L690" s="73" t="s">
        <v>2524</v>
      </c>
      <c r="M690" s="27">
        <v>1939</v>
      </c>
      <c r="N690" s="27">
        <v>1875</v>
      </c>
      <c r="O690" s="25">
        <v>41194</v>
      </c>
      <c r="P690" s="25">
        <v>41813</v>
      </c>
      <c r="Q690" s="25">
        <v>41544</v>
      </c>
      <c r="R690" s="25">
        <v>41821</v>
      </c>
      <c r="S690" s="26">
        <v>1</v>
      </c>
      <c r="T690" s="27"/>
      <c r="U690" s="156"/>
      <c r="V690" s="257"/>
    </row>
    <row r="691" spans="1:22" s="28" customFormat="1" ht="30.75" thickBot="1" x14ac:dyDescent="0.3">
      <c r="A691" s="256">
        <v>41943</v>
      </c>
      <c r="B691" s="258" t="s">
        <v>144</v>
      </c>
      <c r="C691" s="259" t="s">
        <v>81</v>
      </c>
      <c r="D691" s="259" t="s">
        <v>78</v>
      </c>
      <c r="E691" s="259"/>
      <c r="F691" s="259" t="s">
        <v>125</v>
      </c>
      <c r="G691" s="259" t="s">
        <v>2525</v>
      </c>
      <c r="H691" s="259" t="s">
        <v>2526</v>
      </c>
      <c r="I691" s="25">
        <v>41444</v>
      </c>
      <c r="J691" s="25">
        <v>41546</v>
      </c>
      <c r="K691" s="73" t="s">
        <v>2527</v>
      </c>
      <c r="L691" s="73" t="s">
        <v>2528</v>
      </c>
      <c r="M691" s="27">
        <v>1751</v>
      </c>
      <c r="N691" s="27">
        <v>1411</v>
      </c>
      <c r="O691" s="25">
        <v>41560</v>
      </c>
      <c r="P691" s="25">
        <v>41810</v>
      </c>
      <c r="Q691" s="25">
        <v>41787</v>
      </c>
      <c r="R691" s="25">
        <v>41810</v>
      </c>
      <c r="S691" s="26">
        <v>1</v>
      </c>
      <c r="T691" s="27"/>
      <c r="U691" s="156"/>
      <c r="V691" s="257"/>
    </row>
    <row r="692" spans="1:22" s="28" customFormat="1" ht="15.75" thickBot="1" x14ac:dyDescent="0.3">
      <c r="A692" s="256">
        <v>41943</v>
      </c>
      <c r="B692" s="258" t="s">
        <v>144</v>
      </c>
      <c r="C692" s="259" t="s">
        <v>81</v>
      </c>
      <c r="D692" s="259" t="s">
        <v>78</v>
      </c>
      <c r="E692" s="259" t="s">
        <v>16</v>
      </c>
      <c r="F692" s="259" t="s">
        <v>129</v>
      </c>
      <c r="G692" s="259" t="s">
        <v>2529</v>
      </c>
      <c r="H692" s="259" t="s">
        <v>2530</v>
      </c>
      <c r="I692" s="25">
        <v>41115</v>
      </c>
      <c r="J692" s="25">
        <v>41181</v>
      </c>
      <c r="K692" s="73" t="s">
        <v>2531</v>
      </c>
      <c r="L692" s="73" t="s">
        <v>2532</v>
      </c>
      <c r="M692" s="27">
        <v>2038</v>
      </c>
      <c r="N692" s="27">
        <v>1975</v>
      </c>
      <c r="O692" s="25">
        <v>41195</v>
      </c>
      <c r="P692" s="25">
        <v>41627</v>
      </c>
      <c r="Q692" s="25">
        <v>41494</v>
      </c>
      <c r="R692" s="25">
        <v>41494</v>
      </c>
      <c r="S692" s="26">
        <v>1</v>
      </c>
      <c r="T692" s="27"/>
      <c r="U692" s="156"/>
      <c r="V692" s="257"/>
    </row>
    <row r="693" spans="1:22" s="28" customFormat="1" ht="15.75" thickBot="1" x14ac:dyDescent="0.3">
      <c r="A693" s="256">
        <v>41943</v>
      </c>
      <c r="B693" s="258" t="s">
        <v>144</v>
      </c>
      <c r="C693" s="259" t="s">
        <v>81</v>
      </c>
      <c r="D693" s="259" t="s">
        <v>78</v>
      </c>
      <c r="E693" s="259" t="s">
        <v>23</v>
      </c>
      <c r="F693" s="259" t="s">
        <v>129</v>
      </c>
      <c r="G693" s="259" t="s">
        <v>2533</v>
      </c>
      <c r="H693" s="259" t="s">
        <v>2534</v>
      </c>
      <c r="I693" s="25">
        <v>41060</v>
      </c>
      <c r="J693" s="25">
        <v>41152</v>
      </c>
      <c r="K693" s="73" t="s">
        <v>2535</v>
      </c>
      <c r="L693" s="73" t="s">
        <v>2536</v>
      </c>
      <c r="M693" s="27">
        <v>1389</v>
      </c>
      <c r="N693" s="27">
        <v>1326</v>
      </c>
      <c r="O693" s="25">
        <v>41166</v>
      </c>
      <c r="P693" s="25">
        <v>41591</v>
      </c>
      <c r="Q693" s="25">
        <v>41517</v>
      </c>
      <c r="R693" s="25">
        <v>41600</v>
      </c>
      <c r="S693" s="26">
        <v>1</v>
      </c>
      <c r="T693" s="27"/>
      <c r="U693" s="156"/>
      <c r="V693" s="257"/>
    </row>
    <row r="694" spans="1:22" s="28" customFormat="1" ht="15.75" thickBot="1" x14ac:dyDescent="0.3">
      <c r="A694" s="256">
        <v>41943</v>
      </c>
      <c r="B694" s="258" t="s">
        <v>144</v>
      </c>
      <c r="C694" s="259" t="s">
        <v>81</v>
      </c>
      <c r="D694" s="259" t="s">
        <v>78</v>
      </c>
      <c r="E694" s="259" t="s">
        <v>14</v>
      </c>
      <c r="F694" s="259" t="s">
        <v>129</v>
      </c>
      <c r="G694" s="259" t="s">
        <v>2537</v>
      </c>
      <c r="H694" s="259" t="s">
        <v>2538</v>
      </c>
      <c r="I694" s="25">
        <v>41579</v>
      </c>
      <c r="J694" s="25">
        <v>41627</v>
      </c>
      <c r="K694" s="73" t="s">
        <v>2539</v>
      </c>
      <c r="L694" s="73" t="s">
        <v>2540</v>
      </c>
      <c r="M694" s="27">
        <v>1916</v>
      </c>
      <c r="N694" s="27">
        <v>1871</v>
      </c>
      <c r="O694" s="25">
        <v>41641</v>
      </c>
      <c r="P694" s="25">
        <v>42004</v>
      </c>
      <c r="Q694" s="25">
        <v>41929</v>
      </c>
      <c r="R694" s="25">
        <v>42004</v>
      </c>
      <c r="S694" s="26">
        <v>0.15</v>
      </c>
      <c r="T694" s="27"/>
      <c r="U694" s="156"/>
      <c r="V694" s="257"/>
    </row>
    <row r="695" spans="1:22" s="28" customFormat="1" ht="30.75" thickBot="1" x14ac:dyDescent="0.3">
      <c r="A695" s="256">
        <v>41943</v>
      </c>
      <c r="B695" s="258" t="s">
        <v>144</v>
      </c>
      <c r="C695" s="259" t="s">
        <v>81</v>
      </c>
      <c r="D695" s="259" t="s">
        <v>78</v>
      </c>
      <c r="E695" s="259" t="s">
        <v>14</v>
      </c>
      <c r="F695" s="259" t="s">
        <v>129</v>
      </c>
      <c r="G695" s="259" t="s">
        <v>2541</v>
      </c>
      <c r="H695" s="259" t="s">
        <v>2542</v>
      </c>
      <c r="I695" s="25">
        <v>41250</v>
      </c>
      <c r="J695" s="25">
        <v>41312</v>
      </c>
      <c r="K695" s="73" t="s">
        <v>2543</v>
      </c>
      <c r="L695" s="73" t="s">
        <v>2544</v>
      </c>
      <c r="M695" s="27">
        <v>1816</v>
      </c>
      <c r="N695" s="27">
        <v>1714</v>
      </c>
      <c r="O695" s="25">
        <v>41326</v>
      </c>
      <c r="P695" s="25">
        <v>41929</v>
      </c>
      <c r="Q695" s="25">
        <v>41670</v>
      </c>
      <c r="R695" s="25">
        <v>41929</v>
      </c>
      <c r="S695" s="26">
        <v>1</v>
      </c>
      <c r="T695" s="27"/>
      <c r="U695" s="156"/>
      <c r="V695" s="257"/>
    </row>
    <row r="696" spans="1:22" s="28" customFormat="1" ht="15.75" thickBot="1" x14ac:dyDescent="0.3">
      <c r="A696" s="256">
        <v>41943</v>
      </c>
      <c r="B696" s="258" t="s">
        <v>150</v>
      </c>
      <c r="C696" s="259" t="s">
        <v>81</v>
      </c>
      <c r="D696" s="259" t="s">
        <v>78</v>
      </c>
      <c r="E696" s="259" t="s">
        <v>14</v>
      </c>
      <c r="F696" s="259" t="s">
        <v>129</v>
      </c>
      <c r="G696" s="259" t="s">
        <v>2545</v>
      </c>
      <c r="H696" s="259" t="s">
        <v>2546</v>
      </c>
      <c r="I696" s="25">
        <v>41705</v>
      </c>
      <c r="J696" s="25">
        <v>41803</v>
      </c>
      <c r="K696" s="73" t="s">
        <v>2547</v>
      </c>
      <c r="L696" s="73" t="s">
        <v>2548</v>
      </c>
      <c r="M696" s="27">
        <v>1896</v>
      </c>
      <c r="N696" s="27">
        <v>1764</v>
      </c>
      <c r="O696" s="25">
        <v>41817</v>
      </c>
      <c r="P696" s="25">
        <v>42181</v>
      </c>
      <c r="Q696" s="25">
        <v>42181</v>
      </c>
      <c r="R696" s="25">
        <v>42181</v>
      </c>
      <c r="S696" s="26">
        <v>6.6117355940541495E-2</v>
      </c>
      <c r="T696" s="27"/>
      <c r="U696" s="156"/>
      <c r="V696" s="257"/>
    </row>
    <row r="697" spans="1:22" s="28" customFormat="1" ht="15.75" thickBot="1" x14ac:dyDescent="0.3">
      <c r="A697" s="256">
        <v>41943</v>
      </c>
      <c r="B697" s="258" t="s">
        <v>150</v>
      </c>
      <c r="C697" s="259" t="s">
        <v>81</v>
      </c>
      <c r="D697" s="259" t="s">
        <v>78</v>
      </c>
      <c r="E697" s="259" t="s">
        <v>34</v>
      </c>
      <c r="F697" s="259" t="s">
        <v>129</v>
      </c>
      <c r="G697" s="259" t="s">
        <v>2549</v>
      </c>
      <c r="H697" s="259" t="s">
        <v>2550</v>
      </c>
      <c r="I697" s="25">
        <v>41120</v>
      </c>
      <c r="J697" s="25">
        <v>41347</v>
      </c>
      <c r="K697" s="73" t="s">
        <v>2551</v>
      </c>
      <c r="L697" s="73" t="s">
        <v>2552</v>
      </c>
      <c r="M697" s="27">
        <v>2332</v>
      </c>
      <c r="N697" s="27">
        <v>2325</v>
      </c>
      <c r="O697" s="25">
        <v>41361</v>
      </c>
      <c r="P697" s="25">
        <v>41599</v>
      </c>
      <c r="Q697" s="25">
        <v>41578</v>
      </c>
      <c r="R697" s="25">
        <v>41621</v>
      </c>
      <c r="S697" s="26">
        <v>1</v>
      </c>
      <c r="T697" s="27"/>
      <c r="U697" s="156"/>
      <c r="V697" s="257"/>
    </row>
    <row r="698" spans="1:22" s="28" customFormat="1" ht="15.75" thickBot="1" x14ac:dyDescent="0.3">
      <c r="A698" s="256">
        <v>41943</v>
      </c>
      <c r="B698" s="258" t="s">
        <v>150</v>
      </c>
      <c r="C698" s="259" t="s">
        <v>81</v>
      </c>
      <c r="D698" s="259" t="s">
        <v>78</v>
      </c>
      <c r="E698" s="259"/>
      <c r="F698" s="259" t="s">
        <v>124</v>
      </c>
      <c r="G698" s="259" t="s">
        <v>2553</v>
      </c>
      <c r="H698" s="259" t="s">
        <v>2554</v>
      </c>
      <c r="I698" s="25">
        <v>41234</v>
      </c>
      <c r="J698" s="25">
        <v>41249</v>
      </c>
      <c r="K698" s="73" t="s">
        <v>2555</v>
      </c>
      <c r="L698" s="73" t="s">
        <v>2556</v>
      </c>
      <c r="M698" s="27">
        <v>755</v>
      </c>
      <c r="N698" s="27">
        <v>768</v>
      </c>
      <c r="O698" s="25">
        <v>41263</v>
      </c>
      <c r="P698" s="25">
        <v>41654</v>
      </c>
      <c r="Q698" s="25">
        <v>41343</v>
      </c>
      <c r="R698" s="25">
        <v>41343</v>
      </c>
      <c r="S698" s="26">
        <v>1</v>
      </c>
      <c r="T698" s="27"/>
      <c r="U698" s="156"/>
      <c r="V698" s="257"/>
    </row>
    <row r="699" spans="1:22" s="28" customFormat="1" ht="15.75" thickBot="1" x14ac:dyDescent="0.3">
      <c r="A699" s="256">
        <v>41943</v>
      </c>
      <c r="B699" s="258" t="s">
        <v>150</v>
      </c>
      <c r="C699" s="259" t="s">
        <v>81</v>
      </c>
      <c r="D699" s="259" t="s">
        <v>78</v>
      </c>
      <c r="E699" s="259" t="s">
        <v>58</v>
      </c>
      <c r="F699" s="259" t="s">
        <v>129</v>
      </c>
      <c r="G699" s="259" t="s">
        <v>2557</v>
      </c>
      <c r="H699" s="259" t="s">
        <v>2558</v>
      </c>
      <c r="I699" s="25">
        <v>41481</v>
      </c>
      <c r="J699" s="25">
        <v>41547</v>
      </c>
      <c r="K699" s="73" t="s">
        <v>2559</v>
      </c>
      <c r="L699" s="73" t="s">
        <v>2560</v>
      </c>
      <c r="M699" s="27">
        <v>1120</v>
      </c>
      <c r="N699" s="27">
        <v>1075</v>
      </c>
      <c r="O699" s="25">
        <v>41561</v>
      </c>
      <c r="P699" s="25">
        <v>41912</v>
      </c>
      <c r="Q699" s="25">
        <v>41912</v>
      </c>
      <c r="R699" s="25">
        <v>41992</v>
      </c>
      <c r="S699" s="26">
        <v>0.65</v>
      </c>
      <c r="T699" s="27"/>
      <c r="U699" s="156"/>
      <c r="V699" s="257"/>
    </row>
    <row r="700" spans="1:22" s="28" customFormat="1" ht="30.75" thickBot="1" x14ac:dyDescent="0.3">
      <c r="A700" s="256">
        <v>41943</v>
      </c>
      <c r="B700" s="258" t="s">
        <v>150</v>
      </c>
      <c r="C700" s="259" t="s">
        <v>81</v>
      </c>
      <c r="D700" s="259" t="s">
        <v>78</v>
      </c>
      <c r="E700" s="259" t="s">
        <v>22</v>
      </c>
      <c r="F700" s="259" t="s">
        <v>129</v>
      </c>
      <c r="G700" s="259" t="s">
        <v>2561</v>
      </c>
      <c r="H700" s="259" t="s">
        <v>2562</v>
      </c>
      <c r="I700" s="25">
        <v>41253</v>
      </c>
      <c r="J700" s="25">
        <v>41333</v>
      </c>
      <c r="K700" s="73" t="s">
        <v>1965</v>
      </c>
      <c r="L700" s="73" t="s">
        <v>2563</v>
      </c>
      <c r="M700" s="27">
        <v>1925</v>
      </c>
      <c r="N700" s="27">
        <v>1900</v>
      </c>
      <c r="O700" s="25">
        <v>41347</v>
      </c>
      <c r="P700" s="25">
        <v>41529</v>
      </c>
      <c r="Q700" s="25">
        <v>41516</v>
      </c>
      <c r="R700" s="25">
        <v>41546</v>
      </c>
      <c r="S700" s="26">
        <v>1</v>
      </c>
      <c r="T700" s="27"/>
      <c r="U700" s="156"/>
      <c r="V700" s="257"/>
    </row>
    <row r="701" spans="1:22" s="28" customFormat="1" ht="15.75" thickBot="1" x14ac:dyDescent="0.3">
      <c r="A701" s="256">
        <v>41943</v>
      </c>
      <c r="B701" s="258" t="s">
        <v>150</v>
      </c>
      <c r="C701" s="259" t="s">
        <v>81</v>
      </c>
      <c r="D701" s="259" t="s">
        <v>78</v>
      </c>
      <c r="E701" s="259" t="s">
        <v>36</v>
      </c>
      <c r="F701" s="259" t="s">
        <v>129</v>
      </c>
      <c r="G701" s="259" t="s">
        <v>2564</v>
      </c>
      <c r="H701" s="259" t="s">
        <v>2565</v>
      </c>
      <c r="I701" s="25">
        <v>41549</v>
      </c>
      <c r="J701" s="25">
        <v>41726</v>
      </c>
      <c r="K701" s="73" t="s">
        <v>2566</v>
      </c>
      <c r="L701" s="73" t="s">
        <v>2567</v>
      </c>
      <c r="M701" s="27">
        <v>1790</v>
      </c>
      <c r="N701" s="27">
        <v>1644</v>
      </c>
      <c r="O701" s="25">
        <v>41740</v>
      </c>
      <c r="P701" s="25">
        <v>42090</v>
      </c>
      <c r="Q701" s="25">
        <v>42090</v>
      </c>
      <c r="R701" s="25">
        <v>42090</v>
      </c>
      <c r="S701" s="26">
        <v>0.34</v>
      </c>
      <c r="T701" s="27"/>
      <c r="U701" s="156"/>
      <c r="V701" s="257"/>
    </row>
    <row r="702" spans="1:22" s="28" customFormat="1" ht="15.75" thickBot="1" x14ac:dyDescent="0.3">
      <c r="A702" s="256">
        <v>41943</v>
      </c>
      <c r="B702" s="258" t="s">
        <v>150</v>
      </c>
      <c r="C702" s="259" t="s">
        <v>83</v>
      </c>
      <c r="D702" s="259" t="s">
        <v>78</v>
      </c>
      <c r="E702" s="259"/>
      <c r="F702" s="259" t="s">
        <v>117</v>
      </c>
      <c r="G702" s="259" t="s">
        <v>2568</v>
      </c>
      <c r="H702" s="259" t="s">
        <v>2569</v>
      </c>
      <c r="I702" s="25">
        <v>41465</v>
      </c>
      <c r="J702" s="25">
        <v>41907</v>
      </c>
      <c r="K702" s="73"/>
      <c r="L702" s="73"/>
      <c r="M702" s="27">
        <v>1729</v>
      </c>
      <c r="N702" s="27">
        <v>1719</v>
      </c>
      <c r="O702" s="25">
        <v>41921</v>
      </c>
      <c r="P702" s="25">
        <v>42184</v>
      </c>
      <c r="Q702" s="25">
        <v>42184</v>
      </c>
      <c r="R702" s="25">
        <v>42184</v>
      </c>
      <c r="S702" s="26">
        <v>0</v>
      </c>
      <c r="T702" s="27"/>
      <c r="U702" s="156"/>
      <c r="V702" s="73" t="s">
        <v>1861</v>
      </c>
    </row>
    <row r="703" spans="1:22" s="28" customFormat="1" ht="15.75" thickBot="1" x14ac:dyDescent="0.3">
      <c r="A703" s="256">
        <v>41943</v>
      </c>
      <c r="B703" s="258" t="s">
        <v>150</v>
      </c>
      <c r="C703" s="259" t="s">
        <v>81</v>
      </c>
      <c r="D703" s="259" t="s">
        <v>78</v>
      </c>
      <c r="E703" s="259" t="s">
        <v>23</v>
      </c>
      <c r="F703" s="259" t="s">
        <v>129</v>
      </c>
      <c r="G703" s="259" t="s">
        <v>2570</v>
      </c>
      <c r="H703" s="259" t="s">
        <v>2571</v>
      </c>
      <c r="I703" s="25">
        <v>41290</v>
      </c>
      <c r="J703" s="25">
        <v>41411</v>
      </c>
      <c r="K703" s="73" t="s">
        <v>2083</v>
      </c>
      <c r="L703" s="73"/>
      <c r="M703" s="27">
        <v>3406</v>
      </c>
      <c r="N703" s="27">
        <v>3114</v>
      </c>
      <c r="O703" s="25">
        <v>41425</v>
      </c>
      <c r="P703" s="25" t="s">
        <v>10</v>
      </c>
      <c r="Q703" s="25" t="s">
        <v>10</v>
      </c>
      <c r="R703" s="25" t="s">
        <v>10</v>
      </c>
      <c r="S703" s="26">
        <v>0.98908728187861295</v>
      </c>
      <c r="T703" s="27"/>
      <c r="U703" s="156"/>
      <c r="V703" s="257"/>
    </row>
    <row r="704" spans="1:22" s="28" customFormat="1" ht="15.75" thickBot="1" x14ac:dyDescent="0.3">
      <c r="A704" s="256">
        <v>41943</v>
      </c>
      <c r="B704" s="258" t="s">
        <v>148</v>
      </c>
      <c r="C704" s="259" t="s">
        <v>81</v>
      </c>
      <c r="D704" s="259" t="s">
        <v>78</v>
      </c>
      <c r="E704" s="259"/>
      <c r="F704" s="259" t="s">
        <v>117</v>
      </c>
      <c r="G704" s="259" t="s">
        <v>2572</v>
      </c>
      <c r="H704" s="259" t="s">
        <v>2573</v>
      </c>
      <c r="I704" s="25">
        <v>41802</v>
      </c>
      <c r="J704" s="25">
        <v>41857</v>
      </c>
      <c r="K704" s="73" t="s">
        <v>2574</v>
      </c>
      <c r="L704" s="73" t="s">
        <v>2575</v>
      </c>
      <c r="M704" s="27">
        <v>890</v>
      </c>
      <c r="N704" s="27">
        <v>812</v>
      </c>
      <c r="O704" s="25">
        <v>41871</v>
      </c>
      <c r="P704" s="25">
        <v>42038</v>
      </c>
      <c r="Q704" s="25">
        <v>42038</v>
      </c>
      <c r="R704" s="25">
        <v>42038</v>
      </c>
      <c r="S704" s="26">
        <v>0</v>
      </c>
      <c r="T704" s="27"/>
      <c r="U704" s="156"/>
      <c r="V704" s="257"/>
    </row>
    <row r="705" spans="1:22" s="28" customFormat="1" ht="30.75" thickBot="1" x14ac:dyDescent="0.3">
      <c r="A705" s="256">
        <v>41943</v>
      </c>
      <c r="B705" s="258" t="s">
        <v>148</v>
      </c>
      <c r="C705" s="259" t="s">
        <v>81</v>
      </c>
      <c r="D705" s="259" t="s">
        <v>78</v>
      </c>
      <c r="E705" s="259" t="s">
        <v>23</v>
      </c>
      <c r="F705" s="259" t="s">
        <v>129</v>
      </c>
      <c r="G705" s="259" t="s">
        <v>2576</v>
      </c>
      <c r="H705" s="259" t="s">
        <v>2577</v>
      </c>
      <c r="I705" s="25">
        <v>41810</v>
      </c>
      <c r="J705" s="25">
        <v>41884</v>
      </c>
      <c r="K705" s="73" t="s">
        <v>2578</v>
      </c>
      <c r="L705" s="73"/>
      <c r="M705" s="27">
        <v>1424</v>
      </c>
      <c r="N705" s="27">
        <v>1375</v>
      </c>
      <c r="O705" s="25">
        <v>41898</v>
      </c>
      <c r="P705" s="25"/>
      <c r="Q705" s="25"/>
      <c r="R705" s="25" t="s">
        <v>10</v>
      </c>
      <c r="S705" s="26">
        <v>0</v>
      </c>
      <c r="T705" s="27"/>
      <c r="U705" s="156"/>
      <c r="V705" s="257"/>
    </row>
    <row r="706" spans="1:22" s="28" customFormat="1" ht="15.75" thickBot="1" x14ac:dyDescent="0.3">
      <c r="A706" s="256">
        <v>41943</v>
      </c>
      <c r="B706" s="258" t="s">
        <v>148</v>
      </c>
      <c r="C706" s="259" t="s">
        <v>81</v>
      </c>
      <c r="D706" s="259" t="s">
        <v>78</v>
      </c>
      <c r="E706" s="259" t="s">
        <v>14</v>
      </c>
      <c r="F706" s="259" t="s">
        <v>129</v>
      </c>
      <c r="G706" s="259" t="s">
        <v>2579</v>
      </c>
      <c r="H706" s="259" t="s">
        <v>2580</v>
      </c>
      <c r="I706" s="25">
        <v>41878</v>
      </c>
      <c r="J706" s="25">
        <v>41909</v>
      </c>
      <c r="K706" s="73" t="s">
        <v>2547</v>
      </c>
      <c r="L706" s="73" t="s">
        <v>2581</v>
      </c>
      <c r="M706" s="27">
        <v>1839</v>
      </c>
      <c r="N706" s="27">
        <v>1650</v>
      </c>
      <c r="O706" s="25">
        <v>41923</v>
      </c>
      <c r="P706" s="25">
        <v>42640</v>
      </c>
      <c r="Q706" s="25">
        <v>42640</v>
      </c>
      <c r="R706" s="25">
        <v>42640</v>
      </c>
      <c r="S706" s="26">
        <v>0</v>
      </c>
      <c r="T706" s="27"/>
      <c r="U706" s="156"/>
      <c r="V706" s="257"/>
    </row>
    <row r="707" spans="1:22" s="28" customFormat="1" ht="30.75" thickBot="1" x14ac:dyDescent="0.3">
      <c r="A707" s="256">
        <v>41943</v>
      </c>
      <c r="B707" s="258" t="s">
        <v>148</v>
      </c>
      <c r="C707" s="259" t="s">
        <v>81</v>
      </c>
      <c r="D707" s="259" t="s">
        <v>78</v>
      </c>
      <c r="E707" s="259" t="s">
        <v>1094</v>
      </c>
      <c r="F707" s="259" t="s">
        <v>113</v>
      </c>
      <c r="G707" s="259" t="s">
        <v>2582</v>
      </c>
      <c r="H707" s="259" t="s">
        <v>2583</v>
      </c>
      <c r="I707" s="25">
        <v>41821</v>
      </c>
      <c r="J707" s="25">
        <v>41912</v>
      </c>
      <c r="K707" s="73" t="s">
        <v>2551</v>
      </c>
      <c r="L707" s="73"/>
      <c r="M707" s="27">
        <v>2000</v>
      </c>
      <c r="N707" s="27">
        <v>1912</v>
      </c>
      <c r="O707" s="25">
        <v>41926</v>
      </c>
      <c r="P707" s="25">
        <v>42143</v>
      </c>
      <c r="Q707" s="25"/>
      <c r="R707" s="25" t="s">
        <v>10</v>
      </c>
      <c r="S707" s="26">
        <v>0</v>
      </c>
      <c r="T707" s="27"/>
      <c r="U707" s="156"/>
      <c r="V707" s="257"/>
    </row>
    <row r="708" spans="1:22" s="28" customFormat="1" ht="30.75" thickBot="1" x14ac:dyDescent="0.3">
      <c r="A708" s="256">
        <v>41943</v>
      </c>
      <c r="B708" s="258" t="s">
        <v>148</v>
      </c>
      <c r="C708" s="259" t="s">
        <v>81</v>
      </c>
      <c r="D708" s="259" t="s">
        <v>78</v>
      </c>
      <c r="E708" s="259" t="s">
        <v>22</v>
      </c>
      <c r="F708" s="259" t="s">
        <v>129</v>
      </c>
      <c r="G708" s="259" t="s">
        <v>2584</v>
      </c>
      <c r="H708" s="259" t="s">
        <v>2585</v>
      </c>
      <c r="I708" s="25">
        <v>41768</v>
      </c>
      <c r="J708" s="25">
        <v>41857</v>
      </c>
      <c r="K708" s="73" t="s">
        <v>2586</v>
      </c>
      <c r="L708" s="73" t="s">
        <v>2587</v>
      </c>
      <c r="M708" s="27">
        <v>1020</v>
      </c>
      <c r="N708" s="27">
        <v>231</v>
      </c>
      <c r="O708" s="25">
        <v>41871</v>
      </c>
      <c r="P708" s="25">
        <v>41964</v>
      </c>
      <c r="Q708" s="25">
        <v>41964</v>
      </c>
      <c r="R708" s="25">
        <v>41964</v>
      </c>
      <c r="S708" s="26">
        <v>2.9446255949739498E-4</v>
      </c>
      <c r="T708" s="27"/>
      <c r="U708" s="156"/>
      <c r="V708" s="257"/>
    </row>
    <row r="709" spans="1:22" s="28" customFormat="1" ht="15.75" thickBot="1" x14ac:dyDescent="0.3">
      <c r="A709" s="256">
        <v>41943</v>
      </c>
      <c r="B709" s="258" t="s">
        <v>148</v>
      </c>
      <c r="C709" s="259" t="s">
        <v>81</v>
      </c>
      <c r="D709" s="259" t="s">
        <v>78</v>
      </c>
      <c r="E709" s="259"/>
      <c r="F709" s="259" t="s">
        <v>125</v>
      </c>
      <c r="G709" s="259" t="s">
        <v>2588</v>
      </c>
      <c r="H709" s="259" t="s">
        <v>2589</v>
      </c>
      <c r="I709" s="25">
        <v>41880</v>
      </c>
      <c r="J709" s="25">
        <v>41901</v>
      </c>
      <c r="K709" s="73" t="s">
        <v>1986</v>
      </c>
      <c r="L709" s="73" t="s">
        <v>2590</v>
      </c>
      <c r="M709" s="27">
        <v>1144</v>
      </c>
      <c r="N709" s="27">
        <v>707</v>
      </c>
      <c r="O709" s="25">
        <v>41915</v>
      </c>
      <c r="P709" s="25">
        <v>42237</v>
      </c>
      <c r="Q709" s="25"/>
      <c r="R709" s="25">
        <v>41965</v>
      </c>
      <c r="S709" s="26">
        <v>0.01</v>
      </c>
      <c r="T709" s="27"/>
      <c r="U709" s="156"/>
      <c r="V709" s="257"/>
    </row>
    <row r="710" spans="1:22" s="28" customFormat="1" ht="15.75" thickBot="1" x14ac:dyDescent="0.3">
      <c r="A710" s="256">
        <v>41943</v>
      </c>
      <c r="B710" s="258">
        <v>2014</v>
      </c>
      <c r="C710" s="259" t="s">
        <v>81</v>
      </c>
      <c r="D710" s="259" t="s">
        <v>78</v>
      </c>
      <c r="E710" s="259" t="s">
        <v>30</v>
      </c>
      <c r="F710" s="259" t="s">
        <v>129</v>
      </c>
      <c r="G710" s="259" t="s">
        <v>2591</v>
      </c>
      <c r="H710" s="259" t="s">
        <v>2592</v>
      </c>
      <c r="I710" s="25">
        <v>41862</v>
      </c>
      <c r="J710" s="25">
        <v>41912</v>
      </c>
      <c r="K710" s="73" t="s">
        <v>2593</v>
      </c>
      <c r="L710" s="73" t="s">
        <v>2594</v>
      </c>
      <c r="M710" s="27">
        <v>1453</v>
      </c>
      <c r="N710" s="27">
        <v>1358</v>
      </c>
      <c r="O710" s="25">
        <v>41926</v>
      </c>
      <c r="P710" s="25">
        <v>42108</v>
      </c>
      <c r="Q710" s="25">
        <v>42150</v>
      </c>
      <c r="R710" s="25">
        <v>42150</v>
      </c>
      <c r="S710" s="26">
        <v>0</v>
      </c>
      <c r="T710" s="27"/>
      <c r="U710" s="156"/>
      <c r="V710" s="257"/>
    </row>
    <row r="711" spans="1:22" s="28" customFormat="1" ht="15.75" thickBot="1" x14ac:dyDescent="0.3">
      <c r="A711" s="256">
        <v>41943</v>
      </c>
      <c r="B711" s="258" t="s">
        <v>148</v>
      </c>
      <c r="C711" s="259" t="s">
        <v>81</v>
      </c>
      <c r="D711" s="259" t="s">
        <v>78</v>
      </c>
      <c r="E711" s="259"/>
      <c r="F711" s="259" t="s">
        <v>109</v>
      </c>
      <c r="G711" s="259" t="s">
        <v>2595</v>
      </c>
      <c r="H711" s="259" t="s">
        <v>2596</v>
      </c>
      <c r="I711" s="25"/>
      <c r="J711" s="25">
        <v>41781</v>
      </c>
      <c r="K711" s="73" t="s">
        <v>2597</v>
      </c>
      <c r="L711" s="73"/>
      <c r="M711" s="27">
        <v>1120</v>
      </c>
      <c r="N711" s="27">
        <v>1120</v>
      </c>
      <c r="O711" s="25">
        <v>41795</v>
      </c>
      <c r="P711" s="25"/>
      <c r="Q711" s="25"/>
      <c r="R711" s="25"/>
      <c r="S711" s="26">
        <v>1</v>
      </c>
      <c r="T711" s="27"/>
      <c r="U711" s="156"/>
      <c r="V711" s="257"/>
    </row>
    <row r="712" spans="1:22" s="28" customFormat="1" ht="15.75" thickBot="1" x14ac:dyDescent="0.3">
      <c r="A712" s="256">
        <v>41943</v>
      </c>
      <c r="B712" s="258" t="s">
        <v>148</v>
      </c>
      <c r="C712" s="259" t="s">
        <v>81</v>
      </c>
      <c r="D712" s="259" t="s">
        <v>78</v>
      </c>
      <c r="E712" s="259"/>
      <c r="F712" s="259" t="s">
        <v>109</v>
      </c>
      <c r="G712" s="259" t="s">
        <v>2598</v>
      </c>
      <c r="H712" s="259" t="s">
        <v>2599</v>
      </c>
      <c r="I712" s="25"/>
      <c r="J712" s="25">
        <v>41781</v>
      </c>
      <c r="K712" s="73" t="s">
        <v>2597</v>
      </c>
      <c r="L712" s="73"/>
      <c r="M712" s="27">
        <v>1175</v>
      </c>
      <c r="N712" s="27">
        <v>1175</v>
      </c>
      <c r="O712" s="25">
        <v>41795</v>
      </c>
      <c r="P712" s="25"/>
      <c r="Q712" s="25"/>
      <c r="R712" s="25"/>
      <c r="S712" s="26">
        <v>1</v>
      </c>
      <c r="T712" s="27"/>
      <c r="U712" s="156"/>
      <c r="V712" s="257"/>
    </row>
    <row r="713" spans="1:22" s="28" customFormat="1" ht="15.75" thickBot="1" x14ac:dyDescent="0.3">
      <c r="A713" s="256">
        <v>41943</v>
      </c>
      <c r="B713" s="258" t="s">
        <v>148</v>
      </c>
      <c r="C713" s="259" t="s">
        <v>81</v>
      </c>
      <c r="D713" s="259" t="s">
        <v>78</v>
      </c>
      <c r="E713" s="259"/>
      <c r="F713" s="259" t="s">
        <v>109</v>
      </c>
      <c r="G713" s="259" t="s">
        <v>2600</v>
      </c>
      <c r="H713" s="259" t="s">
        <v>2601</v>
      </c>
      <c r="I713" s="25"/>
      <c r="J713" s="25">
        <v>41781</v>
      </c>
      <c r="K713" s="73" t="s">
        <v>2597</v>
      </c>
      <c r="L713" s="73"/>
      <c r="M713" s="27">
        <v>1064</v>
      </c>
      <c r="N713" s="27">
        <v>1065</v>
      </c>
      <c r="O713" s="25">
        <v>41795</v>
      </c>
      <c r="P713" s="25"/>
      <c r="Q713" s="25"/>
      <c r="R713" s="25"/>
      <c r="S713" s="26">
        <v>1</v>
      </c>
      <c r="T713" s="27"/>
      <c r="U713" s="156"/>
      <c r="V713" s="257"/>
    </row>
    <row r="714" spans="1:22" s="28" customFormat="1" ht="15.75" thickBot="1" x14ac:dyDescent="0.3">
      <c r="A714" s="256">
        <v>41943</v>
      </c>
      <c r="B714" s="258">
        <v>2011</v>
      </c>
      <c r="C714" s="259" t="s">
        <v>84</v>
      </c>
      <c r="D714" s="259" t="s">
        <v>132</v>
      </c>
      <c r="E714" s="259" t="s">
        <v>14</v>
      </c>
      <c r="F714" s="259" t="s">
        <v>129</v>
      </c>
      <c r="G714" s="259" t="s">
        <v>2602</v>
      </c>
      <c r="H714" s="259" t="s">
        <v>2603</v>
      </c>
      <c r="I714" s="25">
        <v>40716</v>
      </c>
      <c r="J714" s="25">
        <v>40808</v>
      </c>
      <c r="K714" s="73" t="s">
        <v>2604</v>
      </c>
      <c r="L714" s="73" t="s">
        <v>2605</v>
      </c>
      <c r="M714" s="27">
        <v>6458</v>
      </c>
      <c r="N714" s="27">
        <v>6168</v>
      </c>
      <c r="O714" s="25">
        <v>40822</v>
      </c>
      <c r="P714" s="25">
        <v>41344</v>
      </c>
      <c r="Q714" s="25">
        <v>41173</v>
      </c>
      <c r="R714" s="25">
        <v>41361</v>
      </c>
      <c r="S714" s="26">
        <v>1</v>
      </c>
      <c r="T714" s="27"/>
      <c r="U714" s="156"/>
      <c r="V714" s="257"/>
    </row>
    <row r="715" spans="1:22" s="28" customFormat="1" ht="15.75" thickBot="1" x14ac:dyDescent="0.3">
      <c r="A715" s="256">
        <v>41943</v>
      </c>
      <c r="B715" s="258">
        <v>2011</v>
      </c>
      <c r="C715" s="259" t="s">
        <v>84</v>
      </c>
      <c r="D715" s="259" t="s">
        <v>132</v>
      </c>
      <c r="E715" s="259" t="s">
        <v>23</v>
      </c>
      <c r="F715" s="259" t="s">
        <v>129</v>
      </c>
      <c r="G715" s="259" t="s">
        <v>2606</v>
      </c>
      <c r="H715" s="259" t="s">
        <v>2607</v>
      </c>
      <c r="I715" s="25">
        <v>40745</v>
      </c>
      <c r="J715" s="25">
        <v>40813</v>
      </c>
      <c r="K715" s="73" t="s">
        <v>2221</v>
      </c>
      <c r="L715" s="73" t="s">
        <v>2608</v>
      </c>
      <c r="M715" s="27">
        <v>14630</v>
      </c>
      <c r="N715" s="27">
        <v>14191</v>
      </c>
      <c r="O715" s="25">
        <v>40827</v>
      </c>
      <c r="P715" s="25">
        <v>41744</v>
      </c>
      <c r="Q715" s="25">
        <v>41313</v>
      </c>
      <c r="R715" s="25">
        <v>41699</v>
      </c>
      <c r="S715" s="26">
        <v>1</v>
      </c>
      <c r="T715" s="27"/>
      <c r="U715" s="156"/>
      <c r="V715" s="257"/>
    </row>
    <row r="716" spans="1:22" s="28" customFormat="1" ht="15.75" thickBot="1" x14ac:dyDescent="0.3">
      <c r="A716" s="256">
        <v>41943</v>
      </c>
      <c r="B716" s="258" t="s">
        <v>144</v>
      </c>
      <c r="C716" s="259" t="s">
        <v>84</v>
      </c>
      <c r="D716" s="259" t="s">
        <v>132</v>
      </c>
      <c r="E716" s="259" t="s">
        <v>51</v>
      </c>
      <c r="F716" s="259" t="s">
        <v>129</v>
      </c>
      <c r="G716" s="259" t="s">
        <v>2609</v>
      </c>
      <c r="H716" s="259" t="s">
        <v>2610</v>
      </c>
      <c r="I716" s="25">
        <v>41208</v>
      </c>
      <c r="J716" s="25">
        <v>41369</v>
      </c>
      <c r="K716" s="73" t="s">
        <v>2390</v>
      </c>
      <c r="L716" s="73" t="s">
        <v>2611</v>
      </c>
      <c r="M716" s="27">
        <v>9006</v>
      </c>
      <c r="N716" s="27">
        <v>8460</v>
      </c>
      <c r="O716" s="25">
        <v>41383</v>
      </c>
      <c r="P716" s="25">
        <v>42012</v>
      </c>
      <c r="Q716" s="25">
        <v>41923</v>
      </c>
      <c r="R716" s="25">
        <v>41923</v>
      </c>
      <c r="S716" s="26">
        <v>1</v>
      </c>
      <c r="T716" s="27"/>
      <c r="U716" s="156"/>
      <c r="V716" s="257"/>
    </row>
    <row r="717" spans="1:22" s="28" customFormat="1" ht="15.75" thickBot="1" x14ac:dyDescent="0.3">
      <c r="A717" s="256">
        <v>41943</v>
      </c>
      <c r="B717" s="258" t="s">
        <v>150</v>
      </c>
      <c r="C717" s="259" t="s">
        <v>84</v>
      </c>
      <c r="D717" s="259" t="s">
        <v>132</v>
      </c>
      <c r="E717" s="259" t="s">
        <v>24</v>
      </c>
      <c r="F717" s="259" t="s">
        <v>129</v>
      </c>
      <c r="G717" s="259" t="s">
        <v>2612</v>
      </c>
      <c r="H717" s="259" t="s">
        <v>2613</v>
      </c>
      <c r="I717" s="25">
        <v>41250</v>
      </c>
      <c r="J717" s="25">
        <v>41522</v>
      </c>
      <c r="K717" s="73" t="s">
        <v>2614</v>
      </c>
      <c r="L717" s="73" t="s">
        <v>2615</v>
      </c>
      <c r="M717" s="27">
        <v>4911</v>
      </c>
      <c r="N717" s="27">
        <v>4762</v>
      </c>
      <c r="O717" s="25">
        <v>41536</v>
      </c>
      <c r="P717" s="25">
        <v>42312</v>
      </c>
      <c r="Q717" s="25">
        <v>41977</v>
      </c>
      <c r="R717" s="25">
        <v>41977</v>
      </c>
      <c r="S717" s="26">
        <v>0.14362283018063701</v>
      </c>
      <c r="T717" s="27"/>
      <c r="U717" s="156"/>
      <c r="V717" s="257"/>
    </row>
    <row r="718" spans="1:22" s="28" customFormat="1" ht="15.75" thickBot="1" x14ac:dyDescent="0.3">
      <c r="A718" s="256">
        <v>41943</v>
      </c>
      <c r="B718" s="258" t="s">
        <v>148</v>
      </c>
      <c r="C718" s="259" t="s">
        <v>84</v>
      </c>
      <c r="D718" s="259" t="s">
        <v>132</v>
      </c>
      <c r="E718" s="259" t="s">
        <v>54</v>
      </c>
      <c r="F718" s="259" t="s">
        <v>129</v>
      </c>
      <c r="G718" s="259" t="s">
        <v>2616</v>
      </c>
      <c r="H718" s="259" t="s">
        <v>2617</v>
      </c>
      <c r="I718" s="25">
        <v>41747</v>
      </c>
      <c r="J718" s="25">
        <v>41873</v>
      </c>
      <c r="K718" s="73" t="s">
        <v>2618</v>
      </c>
      <c r="L718" s="73" t="s">
        <v>2619</v>
      </c>
      <c r="M718" s="27">
        <v>17019</v>
      </c>
      <c r="N718" s="27">
        <v>15843</v>
      </c>
      <c r="O718" s="25">
        <v>41887</v>
      </c>
      <c r="P718" s="25">
        <v>42423</v>
      </c>
      <c r="Q718" s="25">
        <v>42423</v>
      </c>
      <c r="R718" s="25">
        <v>42423</v>
      </c>
      <c r="S718" s="26">
        <v>1.51225722285554E-5</v>
      </c>
      <c r="T718" s="27"/>
      <c r="U718" s="156"/>
      <c r="V718" s="257"/>
    </row>
    <row r="719" spans="1:22" s="28" customFormat="1" ht="15.75" thickBot="1" x14ac:dyDescent="0.3">
      <c r="A719" s="256">
        <v>41943</v>
      </c>
      <c r="B719" s="258">
        <v>2011</v>
      </c>
      <c r="C719" s="259" t="s">
        <v>82</v>
      </c>
      <c r="D719" s="259" t="s">
        <v>132</v>
      </c>
      <c r="E719" s="259" t="s">
        <v>29</v>
      </c>
      <c r="F719" s="259" t="s">
        <v>129</v>
      </c>
      <c r="G719" s="259" t="s">
        <v>2620</v>
      </c>
      <c r="H719" s="259" t="s">
        <v>2621</v>
      </c>
      <c r="I719" s="25">
        <v>40588</v>
      </c>
      <c r="J719" s="25">
        <v>40697</v>
      </c>
      <c r="K719" s="73" t="s">
        <v>2622</v>
      </c>
      <c r="L719" s="73" t="s">
        <v>2623</v>
      </c>
      <c r="M719" s="27">
        <v>13604</v>
      </c>
      <c r="N719" s="27">
        <v>14490</v>
      </c>
      <c r="O719" s="25">
        <v>40711</v>
      </c>
      <c r="P719" s="25">
        <v>41766</v>
      </c>
      <c r="Q719" s="25">
        <v>41432</v>
      </c>
      <c r="R719" s="25">
        <v>41682</v>
      </c>
      <c r="S719" s="26">
        <v>1</v>
      </c>
      <c r="T719" s="27"/>
      <c r="U719" s="156"/>
      <c r="V719" s="257"/>
    </row>
    <row r="720" spans="1:22" s="28" customFormat="1" ht="30.75" thickBot="1" x14ac:dyDescent="0.3">
      <c r="A720" s="256">
        <v>41943</v>
      </c>
      <c r="B720" s="258">
        <v>2011</v>
      </c>
      <c r="C720" s="259" t="s">
        <v>82</v>
      </c>
      <c r="D720" s="259" t="s">
        <v>132</v>
      </c>
      <c r="E720" s="259" t="s">
        <v>22</v>
      </c>
      <c r="F720" s="259" t="s">
        <v>129</v>
      </c>
      <c r="G720" s="259" t="s">
        <v>2624</v>
      </c>
      <c r="H720" s="259" t="s">
        <v>2625</v>
      </c>
      <c r="I720" s="25">
        <v>40443</v>
      </c>
      <c r="J720" s="25">
        <v>40697</v>
      </c>
      <c r="K720" s="73" t="s">
        <v>2626</v>
      </c>
      <c r="L720" s="73" t="s">
        <v>2627</v>
      </c>
      <c r="M720" s="27">
        <v>15431</v>
      </c>
      <c r="N720" s="27">
        <v>17554</v>
      </c>
      <c r="O720" s="25">
        <v>40711</v>
      </c>
      <c r="P720" s="25">
        <v>41565</v>
      </c>
      <c r="Q720" s="25">
        <v>41391</v>
      </c>
      <c r="R720" s="25">
        <v>41930</v>
      </c>
      <c r="S720" s="26">
        <v>1</v>
      </c>
      <c r="T720" s="27"/>
      <c r="U720" s="156"/>
      <c r="V720" s="257"/>
    </row>
    <row r="721" spans="1:22" s="28" customFormat="1" ht="15.75" thickBot="1" x14ac:dyDescent="0.3">
      <c r="A721" s="256">
        <v>41943</v>
      </c>
      <c r="B721" s="258" t="s">
        <v>144</v>
      </c>
      <c r="C721" s="259" t="s">
        <v>82</v>
      </c>
      <c r="D721" s="259" t="s">
        <v>132</v>
      </c>
      <c r="E721" s="259" t="s">
        <v>33</v>
      </c>
      <c r="F721" s="259" t="s">
        <v>129</v>
      </c>
      <c r="G721" s="259" t="s">
        <v>2628</v>
      </c>
      <c r="H721" s="259" t="s">
        <v>2629</v>
      </c>
      <c r="I721" s="25">
        <v>40885</v>
      </c>
      <c r="J721" s="25">
        <v>41121</v>
      </c>
      <c r="K721" s="73" t="s">
        <v>2630</v>
      </c>
      <c r="L721" s="73" t="s">
        <v>2631</v>
      </c>
      <c r="M721" s="27">
        <v>12033</v>
      </c>
      <c r="N721" s="27">
        <v>12328</v>
      </c>
      <c r="O721" s="25">
        <v>41135</v>
      </c>
      <c r="P721" s="25">
        <v>41790</v>
      </c>
      <c r="Q721" s="25">
        <v>41676</v>
      </c>
      <c r="R721" s="25">
        <v>41790</v>
      </c>
      <c r="S721" s="26">
        <v>1</v>
      </c>
      <c r="T721" s="27"/>
      <c r="U721" s="156"/>
      <c r="V721" s="257"/>
    </row>
    <row r="722" spans="1:22" s="28" customFormat="1" ht="15.75" thickBot="1" x14ac:dyDescent="0.3">
      <c r="A722" s="256">
        <v>41943</v>
      </c>
      <c r="B722" s="258" t="s">
        <v>150</v>
      </c>
      <c r="C722" s="259" t="s">
        <v>82</v>
      </c>
      <c r="D722" s="259" t="s">
        <v>132</v>
      </c>
      <c r="E722" s="259" t="s">
        <v>36</v>
      </c>
      <c r="F722" s="259" t="s">
        <v>129</v>
      </c>
      <c r="G722" s="259" t="s">
        <v>2632</v>
      </c>
      <c r="H722" s="259" t="s">
        <v>2633</v>
      </c>
      <c r="I722" s="25">
        <v>41296</v>
      </c>
      <c r="J722" s="25">
        <v>41529</v>
      </c>
      <c r="K722" s="73" t="s">
        <v>2634</v>
      </c>
      <c r="L722" s="73" t="s">
        <v>2635</v>
      </c>
      <c r="M722" s="27">
        <v>6894</v>
      </c>
      <c r="N722" s="27">
        <v>6576</v>
      </c>
      <c r="O722" s="25">
        <v>41543</v>
      </c>
      <c r="P722" s="25">
        <v>41990</v>
      </c>
      <c r="Q722" s="25">
        <v>41949</v>
      </c>
      <c r="R722" s="25">
        <v>41990</v>
      </c>
      <c r="S722" s="26">
        <v>0.18499583328953501</v>
      </c>
      <c r="T722" s="27"/>
      <c r="U722" s="156"/>
      <c r="V722" s="257"/>
    </row>
    <row r="723" spans="1:22" s="28" customFormat="1" ht="15.75" thickBot="1" x14ac:dyDescent="0.3">
      <c r="A723" s="256">
        <v>41943</v>
      </c>
      <c r="B723" s="258">
        <v>2011</v>
      </c>
      <c r="C723" s="259" t="s">
        <v>83</v>
      </c>
      <c r="D723" s="259" t="s">
        <v>77</v>
      </c>
      <c r="E723" s="259" t="s">
        <v>26</v>
      </c>
      <c r="F723" s="259" t="s">
        <v>129</v>
      </c>
      <c r="G723" s="259" t="s">
        <v>2636</v>
      </c>
      <c r="H723" s="259" t="s">
        <v>2637</v>
      </c>
      <c r="I723" s="25">
        <v>40255</v>
      </c>
      <c r="J723" s="25">
        <v>40557</v>
      </c>
      <c r="K723" s="73" t="s">
        <v>2025</v>
      </c>
      <c r="L723" s="73" t="s">
        <v>2638</v>
      </c>
      <c r="M723" s="27">
        <v>41</v>
      </c>
      <c r="N723" s="27">
        <v>39</v>
      </c>
      <c r="O723" s="25">
        <v>40571</v>
      </c>
      <c r="P723" s="25">
        <v>40675</v>
      </c>
      <c r="Q723" s="25">
        <v>40676</v>
      </c>
      <c r="R723" s="25">
        <v>40786</v>
      </c>
      <c r="S723" s="26">
        <v>1</v>
      </c>
      <c r="T723" s="27"/>
      <c r="U723" s="156"/>
      <c r="V723" s="257"/>
    </row>
    <row r="724" spans="1:22" s="28" customFormat="1" ht="15.75" thickBot="1" x14ac:dyDescent="0.3">
      <c r="A724" s="256">
        <v>41943</v>
      </c>
      <c r="B724" s="258" t="s">
        <v>144</v>
      </c>
      <c r="C724" s="259" t="s">
        <v>83</v>
      </c>
      <c r="D724" s="259" t="s">
        <v>77</v>
      </c>
      <c r="E724" s="259"/>
      <c r="F724" s="259" t="s">
        <v>117</v>
      </c>
      <c r="G724" s="259" t="s">
        <v>2639</v>
      </c>
      <c r="H724" s="259" t="s">
        <v>2640</v>
      </c>
      <c r="I724" s="25">
        <v>41039</v>
      </c>
      <c r="J724" s="25">
        <v>41120</v>
      </c>
      <c r="K724" s="73" t="s">
        <v>2641</v>
      </c>
      <c r="L724" s="73" t="s">
        <v>2642</v>
      </c>
      <c r="M724" s="27">
        <v>13357</v>
      </c>
      <c r="N724" s="27">
        <v>12685</v>
      </c>
      <c r="O724" s="25">
        <v>41134</v>
      </c>
      <c r="P724" s="25">
        <v>41621</v>
      </c>
      <c r="Q724" s="25">
        <v>41601</v>
      </c>
      <c r="R724" s="25">
        <v>41622</v>
      </c>
      <c r="S724" s="26">
        <v>1</v>
      </c>
      <c r="T724" s="27"/>
      <c r="U724" s="156"/>
      <c r="V724" s="257"/>
    </row>
    <row r="725" spans="1:22" s="28" customFormat="1" ht="15.75" thickBot="1" x14ac:dyDescent="0.3">
      <c r="A725" s="256">
        <v>41943</v>
      </c>
      <c r="B725" s="258" t="s">
        <v>144</v>
      </c>
      <c r="C725" s="259" t="s">
        <v>83</v>
      </c>
      <c r="D725" s="259" t="s">
        <v>77</v>
      </c>
      <c r="E725" s="259"/>
      <c r="F725" s="259" t="s">
        <v>117</v>
      </c>
      <c r="G725" s="259" t="s">
        <v>2643</v>
      </c>
      <c r="H725" s="259" t="s">
        <v>2644</v>
      </c>
      <c r="I725" s="25">
        <v>41039</v>
      </c>
      <c r="J725" s="25">
        <v>41121</v>
      </c>
      <c r="K725" s="73" t="s">
        <v>2641</v>
      </c>
      <c r="L725" s="73" t="s">
        <v>2645</v>
      </c>
      <c r="M725" s="27">
        <v>11335</v>
      </c>
      <c r="N725" s="27">
        <v>10876</v>
      </c>
      <c r="O725" s="25">
        <v>41135</v>
      </c>
      <c r="P725" s="25">
        <v>42037</v>
      </c>
      <c r="Q725" s="25">
        <v>41993</v>
      </c>
      <c r="R725" s="25">
        <v>42037</v>
      </c>
      <c r="S725" s="26">
        <v>0.74790867862267996</v>
      </c>
      <c r="T725" s="27"/>
      <c r="U725" s="156"/>
      <c r="V725" s="257"/>
    </row>
    <row r="726" spans="1:22" s="28" customFormat="1" ht="30.75" thickBot="1" x14ac:dyDescent="0.3">
      <c r="A726" s="256">
        <v>41943</v>
      </c>
      <c r="B726" s="258" t="s">
        <v>144</v>
      </c>
      <c r="C726" s="259" t="s">
        <v>83</v>
      </c>
      <c r="D726" s="259" t="s">
        <v>77</v>
      </c>
      <c r="E726" s="259" t="s">
        <v>29</v>
      </c>
      <c r="F726" s="259" t="s">
        <v>129</v>
      </c>
      <c r="G726" s="259" t="s">
        <v>2646</v>
      </c>
      <c r="H726" s="259" t="s">
        <v>2647</v>
      </c>
      <c r="I726" s="25" t="s">
        <v>10</v>
      </c>
      <c r="J726" s="25">
        <v>40912</v>
      </c>
      <c r="K726" s="73"/>
      <c r="L726" s="73"/>
      <c r="M726" s="27">
        <v>0</v>
      </c>
      <c r="N726" s="27">
        <v>45</v>
      </c>
      <c r="O726" s="25">
        <v>40926</v>
      </c>
      <c r="P726" s="25" t="s">
        <v>10</v>
      </c>
      <c r="Q726" s="25" t="s">
        <v>10</v>
      </c>
      <c r="R726" s="25" t="s">
        <v>10</v>
      </c>
      <c r="S726" s="26">
        <v>1</v>
      </c>
      <c r="T726" s="27"/>
      <c r="U726" s="156"/>
      <c r="V726" s="73" t="s">
        <v>1861</v>
      </c>
    </row>
    <row r="727" spans="1:22" s="28" customFormat="1" ht="15.75" thickBot="1" x14ac:dyDescent="0.3">
      <c r="A727" s="256">
        <v>41943</v>
      </c>
      <c r="B727" s="258" t="s">
        <v>150</v>
      </c>
      <c r="C727" s="259" t="s">
        <v>83</v>
      </c>
      <c r="D727" s="259" t="s">
        <v>77</v>
      </c>
      <c r="E727" s="259"/>
      <c r="F727" s="259" t="s">
        <v>117</v>
      </c>
      <c r="G727" s="259" t="s">
        <v>2648</v>
      </c>
      <c r="H727" s="259" t="s">
        <v>2649</v>
      </c>
      <c r="I727" s="25">
        <v>41582</v>
      </c>
      <c r="J727" s="25">
        <v>41798</v>
      </c>
      <c r="K727" s="73" t="s">
        <v>2650</v>
      </c>
      <c r="L727" s="73" t="s">
        <v>2651</v>
      </c>
      <c r="M727" s="27">
        <v>17551</v>
      </c>
      <c r="N727" s="27">
        <v>16715</v>
      </c>
      <c r="O727" s="25">
        <v>41812</v>
      </c>
      <c r="P727" s="25">
        <v>42290</v>
      </c>
      <c r="Q727" s="25">
        <v>42290</v>
      </c>
      <c r="R727" s="25">
        <v>42290</v>
      </c>
      <c r="S727" s="26">
        <v>0</v>
      </c>
      <c r="T727" s="27"/>
      <c r="U727" s="156"/>
      <c r="V727" s="257"/>
    </row>
    <row r="728" spans="1:22" s="28" customFormat="1" ht="15.75" thickBot="1" x14ac:dyDescent="0.3">
      <c r="A728" s="256">
        <v>41943</v>
      </c>
      <c r="B728" s="258">
        <v>2011</v>
      </c>
      <c r="C728" s="259" t="s">
        <v>84</v>
      </c>
      <c r="D728" s="259" t="s">
        <v>77</v>
      </c>
      <c r="E728" s="259"/>
      <c r="F728" s="259" t="s">
        <v>117</v>
      </c>
      <c r="G728" s="259" t="s">
        <v>2652</v>
      </c>
      <c r="H728" s="259" t="s">
        <v>2653</v>
      </c>
      <c r="I728" s="25">
        <v>40689</v>
      </c>
      <c r="J728" s="25">
        <v>40808</v>
      </c>
      <c r="K728" s="73" t="s">
        <v>2654</v>
      </c>
      <c r="L728" s="73" t="s">
        <v>2655</v>
      </c>
      <c r="M728" s="27">
        <v>11626</v>
      </c>
      <c r="N728" s="27">
        <v>11102</v>
      </c>
      <c r="O728" s="25">
        <v>40822</v>
      </c>
      <c r="P728" s="25">
        <v>41333</v>
      </c>
      <c r="Q728" s="25">
        <v>41288</v>
      </c>
      <c r="R728" s="25">
        <v>41333</v>
      </c>
      <c r="S728" s="26">
        <v>1</v>
      </c>
      <c r="T728" s="27"/>
      <c r="U728" s="156"/>
      <c r="V728" s="257"/>
    </row>
    <row r="729" spans="1:22" s="28" customFormat="1" ht="15.75" thickBot="1" x14ac:dyDescent="0.3">
      <c r="A729" s="256">
        <v>41943</v>
      </c>
      <c r="B729" s="258">
        <v>2011</v>
      </c>
      <c r="C729" s="259" t="s">
        <v>81</v>
      </c>
      <c r="D729" s="259" t="s">
        <v>77</v>
      </c>
      <c r="E729" s="259"/>
      <c r="F729" s="259" t="s">
        <v>117</v>
      </c>
      <c r="G729" s="259" t="s">
        <v>2656</v>
      </c>
      <c r="H729" s="259" t="s">
        <v>2657</v>
      </c>
      <c r="I729" s="25">
        <v>40641</v>
      </c>
      <c r="J729" s="25">
        <v>40725</v>
      </c>
      <c r="K729" s="73" t="s">
        <v>2641</v>
      </c>
      <c r="L729" s="73" t="s">
        <v>2658</v>
      </c>
      <c r="M729" s="27">
        <v>17378</v>
      </c>
      <c r="N729" s="27">
        <v>16915</v>
      </c>
      <c r="O729" s="25">
        <v>40739</v>
      </c>
      <c r="P729" s="25">
        <v>41291</v>
      </c>
      <c r="Q729" s="25">
        <v>41246</v>
      </c>
      <c r="R729" s="25">
        <v>41294</v>
      </c>
      <c r="S729" s="26">
        <v>1</v>
      </c>
      <c r="T729" s="27"/>
      <c r="U729" s="156"/>
      <c r="V729" s="257"/>
    </row>
    <row r="730" spans="1:22" s="28" customFormat="1" ht="15.75" thickBot="1" x14ac:dyDescent="0.3">
      <c r="A730" s="256">
        <v>41943</v>
      </c>
      <c r="B730" s="258">
        <v>2011</v>
      </c>
      <c r="C730" s="259" t="s">
        <v>81</v>
      </c>
      <c r="D730" s="259" t="s">
        <v>77</v>
      </c>
      <c r="E730" s="259"/>
      <c r="F730" s="259" t="s">
        <v>117</v>
      </c>
      <c r="G730" s="259" t="s">
        <v>2659</v>
      </c>
      <c r="H730" s="259" t="s">
        <v>2660</v>
      </c>
      <c r="I730" s="25">
        <v>40459</v>
      </c>
      <c r="J730" s="25">
        <v>40720</v>
      </c>
      <c r="K730" s="73" t="s">
        <v>2641</v>
      </c>
      <c r="L730" s="73" t="s">
        <v>2661</v>
      </c>
      <c r="M730" s="27">
        <v>8127</v>
      </c>
      <c r="N730" s="27">
        <v>6990</v>
      </c>
      <c r="O730" s="25">
        <v>40734</v>
      </c>
      <c r="P730" s="25">
        <v>41292</v>
      </c>
      <c r="Q730" s="25">
        <v>41199</v>
      </c>
      <c r="R730" s="25">
        <v>41319</v>
      </c>
      <c r="S730" s="26">
        <v>1</v>
      </c>
      <c r="T730" s="27"/>
      <c r="U730" s="156"/>
      <c r="V730" s="257"/>
    </row>
    <row r="731" spans="1:22" s="28" customFormat="1" ht="30.75" thickBot="1" x14ac:dyDescent="0.3">
      <c r="A731" s="256">
        <v>41943</v>
      </c>
      <c r="B731" s="258" t="s">
        <v>144</v>
      </c>
      <c r="C731" s="259" t="s">
        <v>81</v>
      </c>
      <c r="D731" s="259" t="s">
        <v>77</v>
      </c>
      <c r="E731" s="259"/>
      <c r="F731" s="259" t="s">
        <v>117</v>
      </c>
      <c r="G731" s="259" t="s">
        <v>2662</v>
      </c>
      <c r="H731" s="259" t="s">
        <v>2663</v>
      </c>
      <c r="I731" s="25">
        <v>41022</v>
      </c>
      <c r="J731" s="25">
        <v>41108</v>
      </c>
      <c r="K731" s="73" t="s">
        <v>2641</v>
      </c>
      <c r="L731" s="73" t="s">
        <v>2664</v>
      </c>
      <c r="M731" s="27">
        <v>19730</v>
      </c>
      <c r="N731" s="27">
        <v>18773</v>
      </c>
      <c r="O731" s="25">
        <v>41122</v>
      </c>
      <c r="P731" s="25">
        <v>41652</v>
      </c>
      <c r="Q731" s="25">
        <v>41652</v>
      </c>
      <c r="R731" s="25">
        <v>41652</v>
      </c>
      <c r="S731" s="26">
        <v>1</v>
      </c>
      <c r="T731" s="27"/>
      <c r="U731" s="156"/>
      <c r="V731" s="257"/>
    </row>
    <row r="732" spans="1:22" s="28" customFormat="1" ht="30.75" thickBot="1" x14ac:dyDescent="0.3">
      <c r="A732" s="256">
        <v>41943</v>
      </c>
      <c r="B732" s="258" t="s">
        <v>144</v>
      </c>
      <c r="C732" s="259" t="s">
        <v>81</v>
      </c>
      <c r="D732" s="259" t="s">
        <v>77</v>
      </c>
      <c r="E732" s="259"/>
      <c r="F732" s="259" t="s">
        <v>117</v>
      </c>
      <c r="G732" s="259" t="s">
        <v>2665</v>
      </c>
      <c r="H732" s="259" t="s">
        <v>2666</v>
      </c>
      <c r="I732" s="25">
        <v>41023</v>
      </c>
      <c r="J732" s="25">
        <v>41129</v>
      </c>
      <c r="K732" s="73" t="s">
        <v>2641</v>
      </c>
      <c r="L732" s="73" t="s">
        <v>2667</v>
      </c>
      <c r="M732" s="27">
        <v>9033</v>
      </c>
      <c r="N732" s="27">
        <v>9094</v>
      </c>
      <c r="O732" s="25">
        <v>41143</v>
      </c>
      <c r="P732" s="25">
        <v>42015</v>
      </c>
      <c r="Q732" s="25">
        <v>41919</v>
      </c>
      <c r="R732" s="25">
        <v>42015</v>
      </c>
      <c r="S732" s="26">
        <v>0.77104266310778502</v>
      </c>
      <c r="T732" s="27"/>
      <c r="U732" s="156"/>
      <c r="V732" s="257"/>
    </row>
    <row r="733" spans="1:22" s="28" customFormat="1" ht="30.75" thickBot="1" x14ac:dyDescent="0.3">
      <c r="A733" s="256">
        <v>41943</v>
      </c>
      <c r="B733" s="258" t="s">
        <v>144</v>
      </c>
      <c r="C733" s="259" t="s">
        <v>81</v>
      </c>
      <c r="D733" s="259" t="s">
        <v>77</v>
      </c>
      <c r="E733" s="259"/>
      <c r="F733" s="259" t="s">
        <v>117</v>
      </c>
      <c r="G733" s="259" t="s">
        <v>2668</v>
      </c>
      <c r="H733" s="259" t="s">
        <v>2669</v>
      </c>
      <c r="I733" s="25">
        <v>41032</v>
      </c>
      <c r="J733" s="25">
        <v>41178</v>
      </c>
      <c r="K733" s="73" t="s">
        <v>2670</v>
      </c>
      <c r="L733" s="73" t="s">
        <v>2671</v>
      </c>
      <c r="M733" s="27">
        <v>5990</v>
      </c>
      <c r="N733" s="27">
        <v>5654</v>
      </c>
      <c r="O733" s="25">
        <v>41192</v>
      </c>
      <c r="P733" s="25">
        <v>41600</v>
      </c>
      <c r="Q733" s="25">
        <v>41512</v>
      </c>
      <c r="R733" s="25">
        <v>41600</v>
      </c>
      <c r="S733" s="26">
        <v>1</v>
      </c>
      <c r="T733" s="27"/>
      <c r="U733" s="156"/>
      <c r="V733" s="257"/>
    </row>
    <row r="734" spans="1:22" s="28" customFormat="1" ht="30.75" thickBot="1" x14ac:dyDescent="0.3">
      <c r="A734" s="256">
        <v>41943</v>
      </c>
      <c r="B734" s="258" t="s">
        <v>144</v>
      </c>
      <c r="C734" s="259" t="s">
        <v>81</v>
      </c>
      <c r="D734" s="259" t="s">
        <v>77</v>
      </c>
      <c r="E734" s="259"/>
      <c r="F734" s="259" t="s">
        <v>117</v>
      </c>
      <c r="G734" s="259" t="s">
        <v>2672</v>
      </c>
      <c r="H734" s="259" t="s">
        <v>2673</v>
      </c>
      <c r="I734" s="25">
        <v>40991</v>
      </c>
      <c r="J734" s="25">
        <v>41136</v>
      </c>
      <c r="K734" s="73" t="s">
        <v>2641</v>
      </c>
      <c r="L734" s="73" t="s">
        <v>2674</v>
      </c>
      <c r="M734" s="27">
        <v>17540</v>
      </c>
      <c r="N734" s="27">
        <v>14942</v>
      </c>
      <c r="O734" s="25">
        <v>41150</v>
      </c>
      <c r="P734" s="25">
        <v>41821</v>
      </c>
      <c r="Q734" s="25">
        <v>41617</v>
      </c>
      <c r="R734" s="25">
        <v>41821</v>
      </c>
      <c r="S734" s="26">
        <v>1</v>
      </c>
      <c r="T734" s="27"/>
      <c r="U734" s="156"/>
      <c r="V734" s="257"/>
    </row>
    <row r="735" spans="1:22" s="28" customFormat="1" ht="15.75" thickBot="1" x14ac:dyDescent="0.3">
      <c r="A735" s="256">
        <v>41943</v>
      </c>
      <c r="B735" s="258" t="s">
        <v>150</v>
      </c>
      <c r="C735" s="259" t="s">
        <v>81</v>
      </c>
      <c r="D735" s="259" t="s">
        <v>77</v>
      </c>
      <c r="E735" s="259"/>
      <c r="F735" s="259" t="s">
        <v>117</v>
      </c>
      <c r="G735" s="259" t="s">
        <v>2675</v>
      </c>
      <c r="H735" s="259" t="s">
        <v>2676</v>
      </c>
      <c r="I735" s="25">
        <v>41396</v>
      </c>
      <c r="J735" s="25">
        <v>41835</v>
      </c>
      <c r="K735" s="73" t="s">
        <v>2677</v>
      </c>
      <c r="L735" s="73" t="s">
        <v>2678</v>
      </c>
      <c r="M735" s="27">
        <v>7791</v>
      </c>
      <c r="N735" s="27">
        <v>7305</v>
      </c>
      <c r="O735" s="25">
        <v>41849</v>
      </c>
      <c r="P735" s="25">
        <v>42421</v>
      </c>
      <c r="Q735" s="25">
        <v>42421</v>
      </c>
      <c r="R735" s="25">
        <v>42421</v>
      </c>
      <c r="S735" s="26">
        <v>0</v>
      </c>
      <c r="T735" s="27"/>
      <c r="U735" s="156"/>
      <c r="V735" s="257"/>
    </row>
    <row r="736" spans="1:22" s="28" customFormat="1" ht="15.75" thickBot="1" x14ac:dyDescent="0.3">
      <c r="A736" s="256">
        <v>41943</v>
      </c>
      <c r="B736" s="258" t="s">
        <v>150</v>
      </c>
      <c r="C736" s="259" t="s">
        <v>81</v>
      </c>
      <c r="D736" s="259" t="s">
        <v>77</v>
      </c>
      <c r="E736" s="259"/>
      <c r="F736" s="259" t="s">
        <v>117</v>
      </c>
      <c r="G736" s="259" t="s">
        <v>2679</v>
      </c>
      <c r="H736" s="259" t="s">
        <v>2680</v>
      </c>
      <c r="I736" s="25">
        <v>41404</v>
      </c>
      <c r="J736" s="25">
        <v>41609</v>
      </c>
      <c r="K736" s="73" t="s">
        <v>2574</v>
      </c>
      <c r="L736" s="73" t="s">
        <v>2681</v>
      </c>
      <c r="M736" s="27">
        <v>12958</v>
      </c>
      <c r="N736" s="27">
        <v>12065</v>
      </c>
      <c r="O736" s="25">
        <v>41623</v>
      </c>
      <c r="P736" s="25">
        <v>42094</v>
      </c>
      <c r="Q736" s="25">
        <v>42094</v>
      </c>
      <c r="R736" s="25">
        <v>42094</v>
      </c>
      <c r="S736" s="26">
        <v>0.14904630938180599</v>
      </c>
      <c r="T736" s="27"/>
      <c r="U736" s="156"/>
      <c r="V736" s="257"/>
    </row>
    <row r="737" spans="1:22" s="28" customFormat="1" ht="30.75" thickBot="1" x14ac:dyDescent="0.3">
      <c r="A737" s="256">
        <v>41943</v>
      </c>
      <c r="B737" s="258" t="s">
        <v>150</v>
      </c>
      <c r="C737" s="259" t="s">
        <v>81</v>
      </c>
      <c r="D737" s="259" t="s">
        <v>77</v>
      </c>
      <c r="E737" s="259" t="s">
        <v>1094</v>
      </c>
      <c r="F737" s="259" t="s">
        <v>113</v>
      </c>
      <c r="G737" s="259" t="s">
        <v>2682</v>
      </c>
      <c r="H737" s="259" t="s">
        <v>2683</v>
      </c>
      <c r="I737" s="25">
        <v>41341</v>
      </c>
      <c r="J737" s="25">
        <v>41529</v>
      </c>
      <c r="K737" s="73" t="s">
        <v>2684</v>
      </c>
      <c r="L737" s="73" t="s">
        <v>2685</v>
      </c>
      <c r="M737" s="27">
        <v>26805</v>
      </c>
      <c r="N737" s="27">
        <v>25136</v>
      </c>
      <c r="O737" s="25">
        <v>41543</v>
      </c>
      <c r="P737" s="25">
        <v>42256</v>
      </c>
      <c r="Q737" s="25">
        <v>42256</v>
      </c>
      <c r="R737" s="25">
        <v>42256</v>
      </c>
      <c r="S737" s="26">
        <v>0.29363972258653598</v>
      </c>
      <c r="T737" s="27"/>
      <c r="U737" s="156"/>
      <c r="V737" s="257"/>
    </row>
    <row r="738" spans="1:22" s="28" customFormat="1" ht="15.75" thickBot="1" x14ac:dyDescent="0.3">
      <c r="A738" s="256">
        <v>41943</v>
      </c>
      <c r="B738" s="258" t="s">
        <v>148</v>
      </c>
      <c r="C738" s="259" t="s">
        <v>81</v>
      </c>
      <c r="D738" s="259" t="s">
        <v>77</v>
      </c>
      <c r="E738" s="259"/>
      <c r="F738" s="259" t="s">
        <v>117</v>
      </c>
      <c r="G738" s="259" t="s">
        <v>2686</v>
      </c>
      <c r="H738" s="259" t="s">
        <v>2687</v>
      </c>
      <c r="I738" s="25">
        <v>41859</v>
      </c>
      <c r="J738" s="25">
        <v>41911</v>
      </c>
      <c r="K738" s="73" t="s">
        <v>2641</v>
      </c>
      <c r="L738" s="73" t="s">
        <v>2688</v>
      </c>
      <c r="M738" s="27">
        <v>16545</v>
      </c>
      <c r="N738" s="27">
        <v>15632</v>
      </c>
      <c r="O738" s="25">
        <v>41925</v>
      </c>
      <c r="P738" s="25">
        <v>42402</v>
      </c>
      <c r="Q738" s="25">
        <v>42402</v>
      </c>
      <c r="R738" s="25">
        <v>42402</v>
      </c>
      <c r="S738" s="26">
        <v>0</v>
      </c>
      <c r="T738" s="27"/>
      <c r="U738" s="156"/>
      <c r="V738" s="257"/>
    </row>
    <row r="739" spans="1:22" s="28" customFormat="1" ht="30.75" thickBot="1" x14ac:dyDescent="0.3">
      <c r="A739" s="256">
        <v>41943</v>
      </c>
      <c r="B739" s="258" t="s">
        <v>148</v>
      </c>
      <c r="C739" s="259" t="s">
        <v>81</v>
      </c>
      <c r="D739" s="259" t="s">
        <v>77</v>
      </c>
      <c r="E739" s="259" t="s">
        <v>29</v>
      </c>
      <c r="F739" s="259" t="s">
        <v>129</v>
      </c>
      <c r="G739" s="259" t="s">
        <v>2689</v>
      </c>
      <c r="H739" s="259" t="s">
        <v>2690</v>
      </c>
      <c r="I739" s="25" t="s">
        <v>10</v>
      </c>
      <c r="J739" s="25">
        <v>41912</v>
      </c>
      <c r="K739" s="73" t="s">
        <v>2691</v>
      </c>
      <c r="L739" s="73" t="s">
        <v>2692</v>
      </c>
      <c r="M739" s="27">
        <v>75</v>
      </c>
      <c r="N739" s="27">
        <v>64</v>
      </c>
      <c r="O739" s="25">
        <v>41926</v>
      </c>
      <c r="P739" s="25" t="s">
        <v>10</v>
      </c>
      <c r="Q739" s="25">
        <v>41973</v>
      </c>
      <c r="R739" s="25">
        <v>41973</v>
      </c>
      <c r="S739" s="26">
        <v>0</v>
      </c>
      <c r="T739" s="27"/>
      <c r="U739" s="156"/>
      <c r="V739" s="257"/>
    </row>
    <row r="740" spans="1:22" s="28" customFormat="1" ht="15.75" thickBot="1" x14ac:dyDescent="0.3">
      <c r="A740" s="256">
        <v>41943</v>
      </c>
      <c r="B740" s="258" t="s">
        <v>148</v>
      </c>
      <c r="C740" s="259" t="s">
        <v>81</v>
      </c>
      <c r="D740" s="259" t="s">
        <v>77</v>
      </c>
      <c r="E740" s="259"/>
      <c r="F740" s="259" t="s">
        <v>117</v>
      </c>
      <c r="G740" s="259" t="s">
        <v>2693</v>
      </c>
      <c r="H740" s="259" t="s">
        <v>2694</v>
      </c>
      <c r="I740" s="25">
        <v>41822</v>
      </c>
      <c r="J740" s="25">
        <v>41912</v>
      </c>
      <c r="K740" s="73" t="s">
        <v>2641</v>
      </c>
      <c r="L740" s="73" t="s">
        <v>2695</v>
      </c>
      <c r="M740" s="27">
        <v>22799</v>
      </c>
      <c r="N740" s="27">
        <v>21589</v>
      </c>
      <c r="O740" s="25">
        <v>41926</v>
      </c>
      <c r="P740" s="25" t="s">
        <v>10</v>
      </c>
      <c r="Q740" s="25" t="s">
        <v>10</v>
      </c>
      <c r="R740" s="25" t="s">
        <v>10</v>
      </c>
      <c r="S740" s="26">
        <v>0</v>
      </c>
      <c r="T740" s="27"/>
      <c r="U740" s="156"/>
      <c r="V740" s="257"/>
    </row>
    <row r="741" spans="1:22" s="28" customFormat="1" ht="15.75" thickBot="1" x14ac:dyDescent="0.3">
      <c r="A741" s="203">
        <v>41943</v>
      </c>
      <c r="B741" s="260">
        <v>2009</v>
      </c>
      <c r="C741" s="261" t="s">
        <v>47</v>
      </c>
      <c r="D741" s="262" t="s">
        <v>132</v>
      </c>
      <c r="E741" s="262" t="s">
        <v>48</v>
      </c>
      <c r="F741" s="261" t="s">
        <v>129</v>
      </c>
      <c r="G741" s="262" t="s">
        <v>2708</v>
      </c>
      <c r="H741" s="261" t="s">
        <v>1440</v>
      </c>
      <c r="I741" s="327">
        <v>39931</v>
      </c>
      <c r="J741" s="327">
        <v>39938</v>
      </c>
      <c r="K741" s="34" t="s">
        <v>2709</v>
      </c>
      <c r="L741" s="34"/>
      <c r="M741" s="27">
        <v>2671</v>
      </c>
      <c r="N741" s="27">
        <v>1636</v>
      </c>
      <c r="O741" s="33">
        <v>39944</v>
      </c>
      <c r="P741" s="327">
        <v>40868</v>
      </c>
      <c r="Q741" s="327">
        <v>40863</v>
      </c>
      <c r="R741" s="327">
        <v>40863</v>
      </c>
      <c r="S741" s="35">
        <v>1</v>
      </c>
      <c r="T741" s="27">
        <v>0</v>
      </c>
      <c r="U741" s="36"/>
      <c r="V741" s="37" t="s">
        <v>2710</v>
      </c>
    </row>
    <row r="742" spans="1:22" s="28" customFormat="1" ht="15.75" thickBot="1" x14ac:dyDescent="0.3">
      <c r="A742" s="203">
        <v>41943</v>
      </c>
      <c r="B742" s="260">
        <v>2009</v>
      </c>
      <c r="C742" s="126" t="s">
        <v>47</v>
      </c>
      <c r="D742" s="127" t="s">
        <v>132</v>
      </c>
      <c r="E742" s="127" t="s">
        <v>17</v>
      </c>
      <c r="F742" s="126" t="s">
        <v>129</v>
      </c>
      <c r="G742" s="262" t="s">
        <v>2711</v>
      </c>
      <c r="H742" s="261" t="s">
        <v>2712</v>
      </c>
      <c r="I742" s="327">
        <v>40065</v>
      </c>
      <c r="J742" s="328">
        <v>40065</v>
      </c>
      <c r="K742" s="34" t="s">
        <v>2713</v>
      </c>
      <c r="L742" s="34" t="s">
        <v>2714</v>
      </c>
      <c r="M742" s="27">
        <v>36015</v>
      </c>
      <c r="N742" s="27">
        <v>27900</v>
      </c>
      <c r="O742" s="33">
        <v>40077</v>
      </c>
      <c r="P742" s="327">
        <v>40848</v>
      </c>
      <c r="Q742" s="327">
        <v>40644</v>
      </c>
      <c r="R742" s="327">
        <v>41541</v>
      </c>
      <c r="S742" s="35">
        <v>1</v>
      </c>
      <c r="T742" s="27">
        <v>0</v>
      </c>
      <c r="U742" s="36"/>
      <c r="V742" s="37" t="s">
        <v>2710</v>
      </c>
    </row>
    <row r="743" spans="1:22" s="28" customFormat="1" ht="15.75" thickBot="1" x14ac:dyDescent="0.3">
      <c r="A743" s="203">
        <v>41943</v>
      </c>
      <c r="B743" s="260">
        <v>2009</v>
      </c>
      <c r="C743" s="131" t="s">
        <v>47</v>
      </c>
      <c r="D743" s="132" t="s">
        <v>132</v>
      </c>
      <c r="E743" s="132" t="s">
        <v>31</v>
      </c>
      <c r="F743" s="131" t="s">
        <v>129</v>
      </c>
      <c r="G743" s="262" t="s">
        <v>2715</v>
      </c>
      <c r="H743" s="261" t="s">
        <v>2716</v>
      </c>
      <c r="I743" s="327">
        <v>39911</v>
      </c>
      <c r="J743" s="328">
        <v>39919</v>
      </c>
      <c r="K743" s="34" t="s">
        <v>2717</v>
      </c>
      <c r="L743" s="34" t="s">
        <v>2718</v>
      </c>
      <c r="M743" s="27">
        <v>18713</v>
      </c>
      <c r="N743" s="27">
        <v>14314</v>
      </c>
      <c r="O743" s="33">
        <v>39951</v>
      </c>
      <c r="P743" s="327">
        <v>40707</v>
      </c>
      <c r="Q743" s="327">
        <v>40707</v>
      </c>
      <c r="R743" s="327">
        <v>40707</v>
      </c>
      <c r="S743" s="35">
        <v>1</v>
      </c>
      <c r="T743" s="27">
        <v>0</v>
      </c>
      <c r="U743" s="36"/>
      <c r="V743" s="37" t="s">
        <v>2710</v>
      </c>
    </row>
    <row r="744" spans="1:22" s="28" customFormat="1" ht="45.75" thickBot="1" x14ac:dyDescent="0.3">
      <c r="A744" s="203">
        <v>41943</v>
      </c>
      <c r="B744" s="260">
        <v>2009</v>
      </c>
      <c r="C744" s="261" t="s">
        <v>47</v>
      </c>
      <c r="D744" s="262" t="s">
        <v>132</v>
      </c>
      <c r="E744" s="262" t="s">
        <v>30</v>
      </c>
      <c r="F744" s="261" t="s">
        <v>129</v>
      </c>
      <c r="G744" s="262" t="s">
        <v>2719</v>
      </c>
      <c r="H744" s="261" t="s">
        <v>2720</v>
      </c>
      <c r="I744" s="327">
        <v>39938</v>
      </c>
      <c r="J744" s="328">
        <v>40084</v>
      </c>
      <c r="K744" s="34" t="s">
        <v>2721</v>
      </c>
      <c r="L744" s="34" t="s">
        <v>2722</v>
      </c>
      <c r="M744" s="27">
        <v>27603</v>
      </c>
      <c r="N744" s="27">
        <v>27193</v>
      </c>
      <c r="O744" s="33">
        <v>40238</v>
      </c>
      <c r="P744" s="327">
        <v>41061</v>
      </c>
      <c r="Q744" s="327">
        <v>40448</v>
      </c>
      <c r="R744" s="327">
        <v>41090</v>
      </c>
      <c r="S744" s="35">
        <v>1</v>
      </c>
      <c r="T744" s="27">
        <v>0</v>
      </c>
      <c r="U744" s="36"/>
      <c r="V744" s="37" t="s">
        <v>2723</v>
      </c>
    </row>
    <row r="745" spans="1:22" s="28" customFormat="1" ht="30.75" thickBot="1" x14ac:dyDescent="0.3">
      <c r="A745" s="203">
        <v>41943</v>
      </c>
      <c r="B745" s="260">
        <v>2009</v>
      </c>
      <c r="C745" s="261" t="s">
        <v>47</v>
      </c>
      <c r="D745" s="262" t="s">
        <v>132</v>
      </c>
      <c r="E745" s="262" t="s">
        <v>49</v>
      </c>
      <c r="F745" s="261" t="s">
        <v>129</v>
      </c>
      <c r="G745" s="262" t="s">
        <v>2724</v>
      </c>
      <c r="H745" s="261" t="s">
        <v>2725</v>
      </c>
      <c r="I745" s="329">
        <v>40044</v>
      </c>
      <c r="J745" s="330">
        <v>40058</v>
      </c>
      <c r="K745" s="39" t="s">
        <v>2726</v>
      </c>
      <c r="L745" s="39"/>
      <c r="M745" s="27">
        <v>2000</v>
      </c>
      <c r="N745" s="27">
        <v>2167</v>
      </c>
      <c r="O745" s="38">
        <v>40063</v>
      </c>
      <c r="P745" s="329">
        <v>40359</v>
      </c>
      <c r="Q745" s="329">
        <v>40316</v>
      </c>
      <c r="R745" s="329">
        <v>40316</v>
      </c>
      <c r="S745" s="263">
        <v>1</v>
      </c>
      <c r="T745" s="27">
        <v>0</v>
      </c>
      <c r="U745" s="264"/>
      <c r="V745" s="40" t="s">
        <v>2727</v>
      </c>
    </row>
    <row r="746" spans="1:22" s="28" customFormat="1" ht="15.75" thickBot="1" x14ac:dyDescent="0.3">
      <c r="A746" s="203">
        <v>41943</v>
      </c>
      <c r="B746" s="265">
        <v>2009</v>
      </c>
      <c r="C746" s="126" t="s">
        <v>47</v>
      </c>
      <c r="D746" s="127" t="s">
        <v>132</v>
      </c>
      <c r="E746" s="127" t="s">
        <v>41</v>
      </c>
      <c r="F746" s="126" t="s">
        <v>129</v>
      </c>
      <c r="G746" s="262" t="s">
        <v>2728</v>
      </c>
      <c r="H746" s="261" t="s">
        <v>2729</v>
      </c>
      <c r="I746" s="327">
        <v>40029</v>
      </c>
      <c r="J746" s="327">
        <v>40032</v>
      </c>
      <c r="K746" s="34" t="s">
        <v>2730</v>
      </c>
      <c r="L746" s="34" t="s">
        <v>2731</v>
      </c>
      <c r="M746" s="27">
        <v>13390</v>
      </c>
      <c r="N746" s="27">
        <v>12529</v>
      </c>
      <c r="O746" s="33">
        <v>40035</v>
      </c>
      <c r="P746" s="327">
        <v>40878</v>
      </c>
      <c r="Q746" s="327">
        <v>40526</v>
      </c>
      <c r="R746" s="327">
        <v>41425</v>
      </c>
      <c r="S746" s="266">
        <v>0.99</v>
      </c>
      <c r="T746" s="27">
        <v>0</v>
      </c>
      <c r="U746" s="267"/>
      <c r="V746" s="37" t="s">
        <v>2710</v>
      </c>
    </row>
    <row r="747" spans="1:22" s="28" customFormat="1" ht="30.75" thickBot="1" x14ac:dyDescent="0.3">
      <c r="A747" s="203">
        <v>41943</v>
      </c>
      <c r="B747" s="265">
        <v>2009</v>
      </c>
      <c r="C747" s="126" t="s">
        <v>47</v>
      </c>
      <c r="D747" s="127" t="s">
        <v>132</v>
      </c>
      <c r="E747" s="127" t="s">
        <v>32</v>
      </c>
      <c r="F747" s="126" t="s">
        <v>129</v>
      </c>
      <c r="G747" s="262" t="s">
        <v>2732</v>
      </c>
      <c r="H747" s="261" t="s">
        <v>2729</v>
      </c>
      <c r="I747" s="329">
        <v>40843</v>
      </c>
      <c r="J747" s="330">
        <v>41061</v>
      </c>
      <c r="K747" s="39" t="s">
        <v>2733</v>
      </c>
      <c r="L747" s="39" t="s">
        <v>2734</v>
      </c>
      <c r="M747" s="27">
        <v>11246</v>
      </c>
      <c r="N747" s="27">
        <v>7762</v>
      </c>
      <c r="O747" s="38">
        <v>41071</v>
      </c>
      <c r="P747" s="329">
        <v>41394</v>
      </c>
      <c r="Q747" s="329">
        <v>41467</v>
      </c>
      <c r="R747" s="329">
        <v>41360</v>
      </c>
      <c r="S747" s="263">
        <v>0.99</v>
      </c>
      <c r="T747" s="27">
        <v>0</v>
      </c>
      <c r="U747" s="264"/>
      <c r="V747" s="40" t="s">
        <v>2735</v>
      </c>
    </row>
    <row r="748" spans="1:22" s="28" customFormat="1" ht="15.75" thickBot="1" x14ac:dyDescent="0.3">
      <c r="A748" s="203">
        <v>41943</v>
      </c>
      <c r="B748" s="265">
        <v>2009</v>
      </c>
      <c r="C748" s="126" t="s">
        <v>47</v>
      </c>
      <c r="D748" s="127" t="s">
        <v>78</v>
      </c>
      <c r="E748" s="127" t="s">
        <v>32</v>
      </c>
      <c r="F748" s="126" t="s">
        <v>129</v>
      </c>
      <c r="G748" s="127" t="s">
        <v>2736</v>
      </c>
      <c r="H748" s="126" t="s">
        <v>2737</v>
      </c>
      <c r="I748" s="327">
        <v>39968</v>
      </c>
      <c r="J748" s="328">
        <v>40057</v>
      </c>
      <c r="K748" s="34" t="s">
        <v>2738</v>
      </c>
      <c r="L748" s="34" t="s">
        <v>2738</v>
      </c>
      <c r="M748" s="27">
        <v>1500</v>
      </c>
      <c r="N748" s="27">
        <v>1075</v>
      </c>
      <c r="O748" s="33">
        <v>40072</v>
      </c>
      <c r="P748" s="327">
        <v>41053</v>
      </c>
      <c r="Q748" s="327">
        <v>41050</v>
      </c>
      <c r="R748" s="327">
        <v>41050</v>
      </c>
      <c r="S748" s="266">
        <v>1</v>
      </c>
      <c r="T748" s="27">
        <v>0</v>
      </c>
      <c r="U748" s="267"/>
      <c r="V748" s="268" t="s">
        <v>2739</v>
      </c>
    </row>
    <row r="749" spans="1:22" s="28" customFormat="1" ht="15.75" thickBot="1" x14ac:dyDescent="0.3">
      <c r="A749" s="203">
        <v>41943</v>
      </c>
      <c r="B749" s="265">
        <v>2009</v>
      </c>
      <c r="C749" s="126" t="s">
        <v>47</v>
      </c>
      <c r="D749" s="127" t="s">
        <v>132</v>
      </c>
      <c r="E749" s="127" t="s">
        <v>24</v>
      </c>
      <c r="F749" s="126" t="s">
        <v>129</v>
      </c>
      <c r="G749" s="127" t="s">
        <v>2740</v>
      </c>
      <c r="H749" s="126" t="s">
        <v>2741</v>
      </c>
      <c r="I749" s="327">
        <v>40060</v>
      </c>
      <c r="J749" s="328">
        <v>40086</v>
      </c>
      <c r="K749" s="34" t="s">
        <v>2742</v>
      </c>
      <c r="L749" s="34" t="s">
        <v>2743</v>
      </c>
      <c r="M749" s="27">
        <v>10879</v>
      </c>
      <c r="N749" s="27">
        <v>9544</v>
      </c>
      <c r="O749" s="33">
        <v>40247</v>
      </c>
      <c r="P749" s="327">
        <v>41182</v>
      </c>
      <c r="Q749" s="327">
        <v>40611</v>
      </c>
      <c r="R749" s="327">
        <v>41375</v>
      </c>
      <c r="S749" s="266">
        <v>1</v>
      </c>
      <c r="T749" s="27">
        <v>0</v>
      </c>
      <c r="U749" s="267"/>
      <c r="V749" s="37" t="s">
        <v>2710</v>
      </c>
    </row>
    <row r="750" spans="1:22" s="28" customFormat="1" ht="15.75" thickBot="1" x14ac:dyDescent="0.3">
      <c r="A750" s="203">
        <v>41943</v>
      </c>
      <c r="B750" s="265">
        <v>2009</v>
      </c>
      <c r="C750" s="126" t="s">
        <v>47</v>
      </c>
      <c r="D750" s="127" t="s">
        <v>78</v>
      </c>
      <c r="E750" s="127" t="s">
        <v>43</v>
      </c>
      <c r="F750" s="126" t="s">
        <v>129</v>
      </c>
      <c r="G750" s="127" t="s">
        <v>2744</v>
      </c>
      <c r="H750" s="126" t="s">
        <v>2745</v>
      </c>
      <c r="I750" s="327">
        <v>40162</v>
      </c>
      <c r="J750" s="328">
        <v>40206</v>
      </c>
      <c r="K750" s="34" t="s">
        <v>2746</v>
      </c>
      <c r="L750" s="34"/>
      <c r="M750" s="27">
        <v>1600</v>
      </c>
      <c r="N750" s="27">
        <v>1600</v>
      </c>
      <c r="O750" s="33">
        <v>40848</v>
      </c>
      <c r="P750" s="327">
        <v>40961</v>
      </c>
      <c r="Q750" s="327">
        <v>40938</v>
      </c>
      <c r="R750" s="327">
        <v>41249</v>
      </c>
      <c r="S750" s="266">
        <v>1</v>
      </c>
      <c r="T750" s="27">
        <v>0</v>
      </c>
      <c r="U750" s="267"/>
      <c r="V750" s="269"/>
    </row>
    <row r="751" spans="1:22" s="28" customFormat="1" ht="30.75" thickBot="1" x14ac:dyDescent="0.3">
      <c r="A751" s="203">
        <v>41943</v>
      </c>
      <c r="B751" s="265">
        <v>2009</v>
      </c>
      <c r="C751" s="126" t="s">
        <v>47</v>
      </c>
      <c r="D751" s="127" t="s">
        <v>132</v>
      </c>
      <c r="E751" s="127" t="s">
        <v>33</v>
      </c>
      <c r="F751" s="126" t="s">
        <v>129</v>
      </c>
      <c r="G751" s="127" t="s">
        <v>2747</v>
      </c>
      <c r="H751" s="126" t="s">
        <v>2748</v>
      </c>
      <c r="I751" s="329">
        <v>40786</v>
      </c>
      <c r="J751" s="330">
        <v>40801</v>
      </c>
      <c r="K751" s="39" t="s">
        <v>2749</v>
      </c>
      <c r="L751" s="39" t="s">
        <v>2750</v>
      </c>
      <c r="M751" s="27">
        <v>6117</v>
      </c>
      <c r="N751" s="27">
        <v>5738</v>
      </c>
      <c r="O751" s="41">
        <v>40812</v>
      </c>
      <c r="P751" s="384">
        <v>41501</v>
      </c>
      <c r="Q751" s="329">
        <v>41212</v>
      </c>
      <c r="R751" s="329">
        <v>42004</v>
      </c>
      <c r="S751" s="263">
        <v>0.99</v>
      </c>
      <c r="T751" s="27">
        <v>0</v>
      </c>
      <c r="U751" s="264"/>
      <c r="V751" s="37" t="s">
        <v>2727</v>
      </c>
    </row>
    <row r="752" spans="1:22" s="28" customFormat="1" ht="30.75" thickBot="1" x14ac:dyDescent="0.3">
      <c r="A752" s="203">
        <v>41943</v>
      </c>
      <c r="B752" s="265">
        <v>2009</v>
      </c>
      <c r="C752" s="126" t="s">
        <v>47</v>
      </c>
      <c r="D752" s="127" t="s">
        <v>132</v>
      </c>
      <c r="E752" s="127" t="s">
        <v>34</v>
      </c>
      <c r="F752" s="126" t="s">
        <v>129</v>
      </c>
      <c r="G752" s="127" t="s">
        <v>2751</v>
      </c>
      <c r="H752" s="126" t="s">
        <v>2752</v>
      </c>
      <c r="I752" s="331">
        <v>39638</v>
      </c>
      <c r="J752" s="332">
        <v>39716</v>
      </c>
      <c r="K752" s="43" t="s">
        <v>2753</v>
      </c>
      <c r="L752" s="43" t="s">
        <v>2754</v>
      </c>
      <c r="M752" s="27">
        <v>4848</v>
      </c>
      <c r="N752" s="27">
        <v>4150</v>
      </c>
      <c r="O752" s="42">
        <v>39822</v>
      </c>
      <c r="P752" s="331">
        <v>40914</v>
      </c>
      <c r="Q752" s="331">
        <v>40552</v>
      </c>
      <c r="R752" s="331">
        <v>41851</v>
      </c>
      <c r="S752" s="270">
        <v>1</v>
      </c>
      <c r="T752" s="27">
        <v>0</v>
      </c>
      <c r="U752" s="271"/>
      <c r="V752" s="37" t="s">
        <v>2727</v>
      </c>
    </row>
    <row r="753" spans="1:22" s="28" customFormat="1" ht="15.75" thickBot="1" x14ac:dyDescent="0.3">
      <c r="A753" s="203">
        <v>41943</v>
      </c>
      <c r="B753" s="265">
        <v>2009</v>
      </c>
      <c r="C753" s="126" t="s">
        <v>47</v>
      </c>
      <c r="D753" s="127" t="s">
        <v>132</v>
      </c>
      <c r="E753" s="127" t="s">
        <v>50</v>
      </c>
      <c r="F753" s="126" t="s">
        <v>129</v>
      </c>
      <c r="G753" s="127" t="s">
        <v>2755</v>
      </c>
      <c r="H753" s="126" t="s">
        <v>2712</v>
      </c>
      <c r="I753" s="327">
        <v>39903</v>
      </c>
      <c r="J753" s="327">
        <v>39920</v>
      </c>
      <c r="K753" s="34" t="s">
        <v>2756</v>
      </c>
      <c r="L753" s="34" t="s">
        <v>2757</v>
      </c>
      <c r="M753" s="27">
        <v>28762</v>
      </c>
      <c r="N753" s="27">
        <v>27822</v>
      </c>
      <c r="O753" s="33">
        <v>40273</v>
      </c>
      <c r="P753" s="327">
        <v>40718</v>
      </c>
      <c r="Q753" s="327">
        <v>40861</v>
      </c>
      <c r="R753" s="327">
        <v>40861</v>
      </c>
      <c r="S753" s="266">
        <v>1</v>
      </c>
      <c r="T753" s="27">
        <v>0</v>
      </c>
      <c r="U753" s="267"/>
      <c r="V753" s="37" t="s">
        <v>2710</v>
      </c>
    </row>
    <row r="754" spans="1:22" s="28" customFormat="1" ht="30.75" thickBot="1" x14ac:dyDescent="0.3">
      <c r="A754" s="203">
        <v>41943</v>
      </c>
      <c r="B754" s="265">
        <v>2009</v>
      </c>
      <c r="C754" s="126" t="s">
        <v>47</v>
      </c>
      <c r="D754" s="127" t="s">
        <v>132</v>
      </c>
      <c r="E754" s="127" t="s">
        <v>50</v>
      </c>
      <c r="F754" s="126" t="s">
        <v>129</v>
      </c>
      <c r="G754" s="127" t="s">
        <v>2758</v>
      </c>
      <c r="H754" s="126" t="s">
        <v>2759</v>
      </c>
      <c r="I754" s="329">
        <v>39975</v>
      </c>
      <c r="J754" s="330">
        <v>39988</v>
      </c>
      <c r="K754" s="39" t="s">
        <v>2756</v>
      </c>
      <c r="L754" s="39" t="s">
        <v>2760</v>
      </c>
      <c r="M754" s="27">
        <v>12765</v>
      </c>
      <c r="N754" s="27">
        <v>11645</v>
      </c>
      <c r="O754" s="38">
        <v>40035</v>
      </c>
      <c r="P754" s="329">
        <v>40604</v>
      </c>
      <c r="Q754" s="329">
        <v>40527</v>
      </c>
      <c r="R754" s="329">
        <v>40527</v>
      </c>
      <c r="S754" s="263">
        <v>1</v>
      </c>
      <c r="T754" s="27">
        <v>0</v>
      </c>
      <c r="U754" s="264"/>
      <c r="V754" s="40" t="s">
        <v>2727</v>
      </c>
    </row>
    <row r="755" spans="1:22" s="28" customFormat="1" ht="30.75" thickBot="1" x14ac:dyDescent="0.3">
      <c r="A755" s="203">
        <v>41943</v>
      </c>
      <c r="B755" s="260">
        <v>2009</v>
      </c>
      <c r="C755" s="261" t="s">
        <v>47</v>
      </c>
      <c r="D755" s="262" t="s">
        <v>132</v>
      </c>
      <c r="E755" s="262" t="s">
        <v>51</v>
      </c>
      <c r="F755" s="261" t="s">
        <v>129</v>
      </c>
      <c r="G755" s="262" t="s">
        <v>2761</v>
      </c>
      <c r="H755" s="261" t="s">
        <v>2729</v>
      </c>
      <c r="I755" s="327">
        <v>40072</v>
      </c>
      <c r="J755" s="328">
        <v>40081</v>
      </c>
      <c r="K755" s="34" t="s">
        <v>2762</v>
      </c>
      <c r="L755" s="34" t="s">
        <v>2763</v>
      </c>
      <c r="M755" s="27">
        <v>8787</v>
      </c>
      <c r="N755" s="27">
        <v>7706</v>
      </c>
      <c r="O755" s="33">
        <v>40087</v>
      </c>
      <c r="P755" s="327">
        <v>40801</v>
      </c>
      <c r="Q755" s="327">
        <v>40564</v>
      </c>
      <c r="R755" s="327">
        <v>40729</v>
      </c>
      <c r="S755" s="266">
        <v>1</v>
      </c>
      <c r="T755" s="27">
        <v>0</v>
      </c>
      <c r="U755" s="267"/>
      <c r="V755" s="37" t="s">
        <v>2764</v>
      </c>
    </row>
    <row r="756" spans="1:22" s="28" customFormat="1" ht="15.75" thickBot="1" x14ac:dyDescent="0.3">
      <c r="A756" s="203">
        <v>41943</v>
      </c>
      <c r="B756" s="260">
        <v>2009</v>
      </c>
      <c r="C756" s="261" t="s">
        <v>47</v>
      </c>
      <c r="D756" s="262" t="s">
        <v>132</v>
      </c>
      <c r="E756" s="262" t="s">
        <v>40</v>
      </c>
      <c r="F756" s="261" t="s">
        <v>129</v>
      </c>
      <c r="G756" s="262" t="s">
        <v>2765</v>
      </c>
      <c r="H756" s="261" t="s">
        <v>2766</v>
      </c>
      <c r="I756" s="327">
        <v>40073</v>
      </c>
      <c r="J756" s="327">
        <v>40074</v>
      </c>
      <c r="K756" s="34" t="s">
        <v>2767</v>
      </c>
      <c r="L756" s="34"/>
      <c r="M756" s="27">
        <v>13843</v>
      </c>
      <c r="N756" s="27">
        <v>12045</v>
      </c>
      <c r="O756" s="33">
        <v>40077</v>
      </c>
      <c r="P756" s="327">
        <v>40754</v>
      </c>
      <c r="Q756" s="327">
        <v>40452</v>
      </c>
      <c r="R756" s="327">
        <v>40452</v>
      </c>
      <c r="S756" s="266">
        <v>1</v>
      </c>
      <c r="T756" s="27">
        <v>2358</v>
      </c>
      <c r="U756" s="267">
        <v>540205</v>
      </c>
      <c r="V756" s="37" t="s">
        <v>2710</v>
      </c>
    </row>
    <row r="757" spans="1:22" s="28" customFormat="1" ht="15.75" thickBot="1" x14ac:dyDescent="0.3">
      <c r="A757" s="203">
        <v>41943</v>
      </c>
      <c r="B757" s="265">
        <v>2009</v>
      </c>
      <c r="C757" s="126" t="s">
        <v>47</v>
      </c>
      <c r="D757" s="127" t="s">
        <v>132</v>
      </c>
      <c r="E757" s="127" t="s">
        <v>23</v>
      </c>
      <c r="F757" s="126" t="s">
        <v>129</v>
      </c>
      <c r="G757" s="127" t="s">
        <v>2768</v>
      </c>
      <c r="H757" s="126" t="s">
        <v>2729</v>
      </c>
      <c r="I757" s="327">
        <v>40067</v>
      </c>
      <c r="J757" s="327">
        <v>40067</v>
      </c>
      <c r="K757" s="34" t="s">
        <v>2769</v>
      </c>
      <c r="L757" s="34" t="s">
        <v>2770</v>
      </c>
      <c r="M757" s="27">
        <v>30265</v>
      </c>
      <c r="N757" s="27">
        <v>24954</v>
      </c>
      <c r="O757" s="33">
        <v>40068</v>
      </c>
      <c r="P757" s="327">
        <v>40752</v>
      </c>
      <c r="Q757" s="327">
        <v>40574</v>
      </c>
      <c r="R757" s="327">
        <v>40574</v>
      </c>
      <c r="S757" s="266">
        <v>1</v>
      </c>
      <c r="T757" s="27">
        <v>0</v>
      </c>
      <c r="U757" s="267"/>
      <c r="V757" s="37" t="s">
        <v>2710</v>
      </c>
    </row>
    <row r="758" spans="1:22" s="28" customFormat="1" ht="30.75" thickBot="1" x14ac:dyDescent="0.3">
      <c r="A758" s="203">
        <v>41943</v>
      </c>
      <c r="B758" s="265">
        <v>2009</v>
      </c>
      <c r="C758" s="126" t="s">
        <v>47</v>
      </c>
      <c r="D758" s="127" t="s">
        <v>132</v>
      </c>
      <c r="E758" s="127" t="s">
        <v>37</v>
      </c>
      <c r="F758" s="126" t="s">
        <v>129</v>
      </c>
      <c r="G758" s="127" t="s">
        <v>2771</v>
      </c>
      <c r="H758" s="126" t="s">
        <v>2772</v>
      </c>
      <c r="I758" s="329">
        <v>40081</v>
      </c>
      <c r="J758" s="329">
        <v>40081</v>
      </c>
      <c r="K758" s="39" t="s">
        <v>2773</v>
      </c>
      <c r="L758" s="39" t="s">
        <v>2774</v>
      </c>
      <c r="M758" s="27">
        <v>69711</v>
      </c>
      <c r="N758" s="27">
        <v>72200</v>
      </c>
      <c r="O758" s="38">
        <v>40087</v>
      </c>
      <c r="P758" s="384">
        <v>40816</v>
      </c>
      <c r="Q758" s="329">
        <v>40814</v>
      </c>
      <c r="R758" s="329">
        <v>41912</v>
      </c>
      <c r="S758" s="263">
        <v>0.99</v>
      </c>
      <c r="T758" s="27">
        <v>0</v>
      </c>
      <c r="U758" s="264"/>
      <c r="V758" s="44" t="s">
        <v>2775</v>
      </c>
    </row>
    <row r="759" spans="1:22" s="28" customFormat="1" ht="45.75" thickBot="1" x14ac:dyDescent="0.3">
      <c r="A759" s="203">
        <v>41943</v>
      </c>
      <c r="B759" s="265">
        <v>2009</v>
      </c>
      <c r="C759" s="126" t="s">
        <v>47</v>
      </c>
      <c r="D759" s="127" t="s">
        <v>132</v>
      </c>
      <c r="E759" s="127" t="s">
        <v>37</v>
      </c>
      <c r="F759" s="126" t="s">
        <v>129</v>
      </c>
      <c r="G759" s="127" t="s">
        <v>2776</v>
      </c>
      <c r="H759" s="126" t="s">
        <v>2777</v>
      </c>
      <c r="I759" s="329">
        <v>40081</v>
      </c>
      <c r="J759" s="330">
        <v>40081</v>
      </c>
      <c r="K759" s="39" t="s">
        <v>2778</v>
      </c>
      <c r="L759" s="39" t="s">
        <v>2779</v>
      </c>
      <c r="M759" s="27">
        <v>3823</v>
      </c>
      <c r="N759" s="27">
        <v>3694</v>
      </c>
      <c r="O759" s="38">
        <v>41395</v>
      </c>
      <c r="P759" s="384">
        <v>41624</v>
      </c>
      <c r="Q759" s="329">
        <v>41619</v>
      </c>
      <c r="R759" s="329">
        <v>41698</v>
      </c>
      <c r="S759" s="263">
        <v>1</v>
      </c>
      <c r="T759" s="27">
        <v>0</v>
      </c>
      <c r="U759" s="264"/>
      <c r="V759" s="37" t="s">
        <v>2780</v>
      </c>
    </row>
    <row r="760" spans="1:22" s="28" customFormat="1" ht="30.75" thickBot="1" x14ac:dyDescent="0.3">
      <c r="A760" s="203">
        <v>41943</v>
      </c>
      <c r="B760" s="265">
        <v>2009</v>
      </c>
      <c r="C760" s="126" t="s">
        <v>47</v>
      </c>
      <c r="D760" s="127" t="s">
        <v>132</v>
      </c>
      <c r="E760" s="127" t="s">
        <v>37</v>
      </c>
      <c r="F760" s="126" t="s">
        <v>129</v>
      </c>
      <c r="G760" s="127" t="s">
        <v>2781</v>
      </c>
      <c r="H760" s="126" t="s">
        <v>2782</v>
      </c>
      <c r="I760" s="327">
        <v>40080</v>
      </c>
      <c r="J760" s="328">
        <v>40084</v>
      </c>
      <c r="K760" s="34" t="s">
        <v>2783</v>
      </c>
      <c r="L760" s="34" t="s">
        <v>2784</v>
      </c>
      <c r="M760" s="27">
        <v>4755</v>
      </c>
      <c r="N760" s="27">
        <v>4624</v>
      </c>
      <c r="O760" s="33">
        <v>40210</v>
      </c>
      <c r="P760" s="385">
        <v>40420</v>
      </c>
      <c r="Q760" s="327">
        <v>40416</v>
      </c>
      <c r="R760" s="327">
        <v>41364</v>
      </c>
      <c r="S760" s="266">
        <v>0.99</v>
      </c>
      <c r="T760" s="27">
        <v>0</v>
      </c>
      <c r="U760" s="267"/>
      <c r="V760" s="37" t="s">
        <v>2785</v>
      </c>
    </row>
    <row r="761" spans="1:22" s="28" customFormat="1" ht="15.75" thickBot="1" x14ac:dyDescent="0.3">
      <c r="A761" s="203">
        <v>41943</v>
      </c>
      <c r="B761" s="265">
        <v>2009</v>
      </c>
      <c r="C761" s="126" t="s">
        <v>47</v>
      </c>
      <c r="D761" s="127" t="s">
        <v>78</v>
      </c>
      <c r="E761" s="127" t="s">
        <v>37</v>
      </c>
      <c r="F761" s="126" t="s">
        <v>129</v>
      </c>
      <c r="G761" s="127" t="s">
        <v>2786</v>
      </c>
      <c r="H761" s="126" t="s">
        <v>2787</v>
      </c>
      <c r="I761" s="333">
        <v>39927</v>
      </c>
      <c r="J761" s="328">
        <v>40079</v>
      </c>
      <c r="K761" s="34" t="s">
        <v>2788</v>
      </c>
      <c r="L761" s="34"/>
      <c r="M761" s="27">
        <v>2000</v>
      </c>
      <c r="N761" s="27">
        <v>2000</v>
      </c>
      <c r="O761" s="33">
        <v>40087</v>
      </c>
      <c r="P761" s="385">
        <v>40401</v>
      </c>
      <c r="Q761" s="327">
        <v>40375</v>
      </c>
      <c r="R761" s="327">
        <v>40421</v>
      </c>
      <c r="S761" s="266">
        <v>1</v>
      </c>
      <c r="T761" s="27">
        <v>0</v>
      </c>
      <c r="U761" s="267"/>
      <c r="V761" s="37" t="s">
        <v>2789</v>
      </c>
    </row>
    <row r="762" spans="1:22" s="28" customFormat="1" ht="15.75" thickBot="1" x14ac:dyDescent="0.3">
      <c r="A762" s="203">
        <v>41943</v>
      </c>
      <c r="B762" s="265">
        <v>2010</v>
      </c>
      <c r="C762" s="126" t="s">
        <v>47</v>
      </c>
      <c r="D762" s="127" t="s">
        <v>132</v>
      </c>
      <c r="E762" s="127" t="s">
        <v>48</v>
      </c>
      <c r="F762" s="126" t="s">
        <v>129</v>
      </c>
      <c r="G762" s="262" t="s">
        <v>2790</v>
      </c>
      <c r="H762" s="261" t="s">
        <v>2791</v>
      </c>
      <c r="I762" s="45">
        <v>40427</v>
      </c>
      <c r="J762" s="46">
        <v>40431</v>
      </c>
      <c r="K762" s="126" t="s">
        <v>2792</v>
      </c>
      <c r="L762" s="372" t="s">
        <v>2793</v>
      </c>
      <c r="M762" s="419">
        <v>2980</v>
      </c>
      <c r="N762" s="419">
        <v>2396</v>
      </c>
      <c r="O762" s="46">
        <v>40513</v>
      </c>
      <c r="P762" s="46">
        <v>40827</v>
      </c>
      <c r="Q762" s="46">
        <v>40763</v>
      </c>
      <c r="R762" s="46">
        <v>40763</v>
      </c>
      <c r="S762" s="47">
        <v>0.95</v>
      </c>
      <c r="T762" s="419">
        <v>0</v>
      </c>
      <c r="U762" s="279"/>
      <c r="V762" s="404" t="s">
        <v>2794</v>
      </c>
    </row>
    <row r="763" spans="1:22" s="28" customFormat="1" ht="15.75" thickBot="1" x14ac:dyDescent="0.3">
      <c r="A763" s="203">
        <v>41943</v>
      </c>
      <c r="B763" s="265">
        <v>2010</v>
      </c>
      <c r="C763" s="126" t="s">
        <v>47</v>
      </c>
      <c r="D763" s="127" t="s">
        <v>132</v>
      </c>
      <c r="E763" s="127" t="s">
        <v>13</v>
      </c>
      <c r="F763" s="126" t="s">
        <v>129</v>
      </c>
      <c r="G763" s="127" t="s">
        <v>2795</v>
      </c>
      <c r="H763" s="126" t="s">
        <v>2796</v>
      </c>
      <c r="I763" s="45">
        <v>40343</v>
      </c>
      <c r="J763" s="46">
        <v>40344</v>
      </c>
      <c r="K763" s="126" t="s">
        <v>2797</v>
      </c>
      <c r="L763" s="372" t="s">
        <v>2798</v>
      </c>
      <c r="M763" s="419">
        <v>2964</v>
      </c>
      <c r="N763" s="419">
        <v>1867</v>
      </c>
      <c r="O763" s="46">
        <v>40357</v>
      </c>
      <c r="P763" s="46">
        <v>40739</v>
      </c>
      <c r="Q763" s="46">
        <v>40543</v>
      </c>
      <c r="R763" s="46">
        <v>40543</v>
      </c>
      <c r="S763" s="47">
        <v>1</v>
      </c>
      <c r="T763" s="419">
        <v>0</v>
      </c>
      <c r="U763" s="279"/>
      <c r="V763" s="404" t="s">
        <v>2794</v>
      </c>
    </row>
    <row r="764" spans="1:22" s="28" customFormat="1" ht="15.75" thickBot="1" x14ac:dyDescent="0.3">
      <c r="A764" s="203">
        <v>41943</v>
      </c>
      <c r="B764" s="265">
        <v>2010</v>
      </c>
      <c r="C764" s="126" t="s">
        <v>47</v>
      </c>
      <c r="D764" s="127" t="s">
        <v>132</v>
      </c>
      <c r="E764" s="127" t="s">
        <v>14</v>
      </c>
      <c r="F764" s="126" t="s">
        <v>129</v>
      </c>
      <c r="G764" s="127" t="s">
        <v>2799</v>
      </c>
      <c r="H764" s="126" t="s">
        <v>2800</v>
      </c>
      <c r="I764" s="46">
        <v>40442</v>
      </c>
      <c r="J764" s="46">
        <v>40445</v>
      </c>
      <c r="K764" s="126" t="s">
        <v>2801</v>
      </c>
      <c r="L764" s="372" t="s">
        <v>2802</v>
      </c>
      <c r="M764" s="419">
        <v>30711</v>
      </c>
      <c r="N764" s="419">
        <v>23127</v>
      </c>
      <c r="O764" s="46">
        <v>40497</v>
      </c>
      <c r="P764" s="46">
        <v>41554</v>
      </c>
      <c r="Q764" s="46">
        <v>40945</v>
      </c>
      <c r="R764" s="46">
        <v>41943</v>
      </c>
      <c r="S764" s="47">
        <v>0.97</v>
      </c>
      <c r="T764" s="419">
        <v>2900</v>
      </c>
      <c r="U764" s="279">
        <v>390263</v>
      </c>
      <c r="V764" s="404" t="s">
        <v>2803</v>
      </c>
    </row>
    <row r="765" spans="1:22" s="28" customFormat="1" ht="15.75" thickBot="1" x14ac:dyDescent="0.3">
      <c r="A765" s="203">
        <v>41943</v>
      </c>
      <c r="B765" s="265">
        <v>2010</v>
      </c>
      <c r="C765" s="126" t="s">
        <v>47</v>
      </c>
      <c r="D765" s="127" t="s">
        <v>132</v>
      </c>
      <c r="E765" s="127" t="s">
        <v>1094</v>
      </c>
      <c r="F765" s="126" t="s">
        <v>113</v>
      </c>
      <c r="G765" s="127">
        <v>140300</v>
      </c>
      <c r="H765" s="126" t="s">
        <v>2729</v>
      </c>
      <c r="I765" s="45">
        <v>40242</v>
      </c>
      <c r="J765" s="46">
        <v>40245</v>
      </c>
      <c r="K765" s="126" t="s">
        <v>2804</v>
      </c>
      <c r="L765" s="372" t="s">
        <v>2805</v>
      </c>
      <c r="M765" s="419">
        <v>20766</v>
      </c>
      <c r="N765" s="419">
        <v>20797</v>
      </c>
      <c r="O765" s="46">
        <v>40301</v>
      </c>
      <c r="P765" s="46">
        <v>41011</v>
      </c>
      <c r="Q765" s="46">
        <v>40973</v>
      </c>
      <c r="R765" s="46">
        <v>40973</v>
      </c>
      <c r="S765" s="47">
        <v>0.95</v>
      </c>
      <c r="T765" s="419">
        <v>3000</v>
      </c>
      <c r="U765" s="279">
        <v>530035</v>
      </c>
      <c r="V765" s="404" t="s">
        <v>2806</v>
      </c>
    </row>
    <row r="766" spans="1:22" s="28" customFormat="1" ht="30.75" thickBot="1" x14ac:dyDescent="0.3">
      <c r="A766" s="203">
        <v>41943</v>
      </c>
      <c r="B766" s="265">
        <v>2010</v>
      </c>
      <c r="C766" s="126" t="s">
        <v>47</v>
      </c>
      <c r="D766" s="127" t="s">
        <v>132</v>
      </c>
      <c r="E766" s="127" t="s">
        <v>27</v>
      </c>
      <c r="F766" s="126" t="s">
        <v>129</v>
      </c>
      <c r="G766" s="127">
        <v>170611</v>
      </c>
      <c r="H766" s="126" t="s">
        <v>2748</v>
      </c>
      <c r="I766" s="45">
        <v>40438</v>
      </c>
      <c r="J766" s="48">
        <v>40443</v>
      </c>
      <c r="K766" s="184" t="s">
        <v>2807</v>
      </c>
      <c r="L766" s="373" t="s">
        <v>2808</v>
      </c>
      <c r="M766" s="54">
        <v>5560</v>
      </c>
      <c r="N766" s="54">
        <v>4319</v>
      </c>
      <c r="O766" s="48">
        <v>40469</v>
      </c>
      <c r="P766" s="48">
        <v>40999</v>
      </c>
      <c r="Q766" s="48">
        <v>40800</v>
      </c>
      <c r="R766" s="48">
        <v>40800</v>
      </c>
      <c r="S766" s="50">
        <v>1</v>
      </c>
      <c r="T766" s="54">
        <v>0</v>
      </c>
      <c r="U766" s="277"/>
      <c r="V766" s="403" t="s">
        <v>2809</v>
      </c>
    </row>
    <row r="767" spans="1:22" s="28" customFormat="1" ht="30.75" thickBot="1" x14ac:dyDescent="0.3">
      <c r="A767" s="203">
        <v>41943</v>
      </c>
      <c r="B767" s="265">
        <v>2010</v>
      </c>
      <c r="C767" s="126" t="s">
        <v>47</v>
      </c>
      <c r="D767" s="127" t="s">
        <v>132</v>
      </c>
      <c r="E767" s="127" t="s">
        <v>19</v>
      </c>
      <c r="F767" s="126" t="s">
        <v>129</v>
      </c>
      <c r="G767" s="262">
        <v>210291</v>
      </c>
      <c r="H767" s="261" t="s">
        <v>2729</v>
      </c>
      <c r="I767" s="45">
        <v>40336</v>
      </c>
      <c r="J767" s="48">
        <v>40406</v>
      </c>
      <c r="K767" s="184" t="s">
        <v>2810</v>
      </c>
      <c r="L767" s="373" t="s">
        <v>2811</v>
      </c>
      <c r="M767" s="54">
        <v>10483</v>
      </c>
      <c r="N767" s="54">
        <v>10024</v>
      </c>
      <c r="O767" s="48">
        <v>40413</v>
      </c>
      <c r="P767" s="48">
        <v>41013</v>
      </c>
      <c r="Q767" s="48">
        <v>40783</v>
      </c>
      <c r="R767" s="48">
        <v>40783</v>
      </c>
      <c r="S767" s="50">
        <v>1</v>
      </c>
      <c r="T767" s="54">
        <v>0</v>
      </c>
      <c r="U767" s="277"/>
      <c r="V767" s="403" t="s">
        <v>2812</v>
      </c>
    </row>
    <row r="768" spans="1:22" s="28" customFormat="1" ht="15.75" thickBot="1" x14ac:dyDescent="0.3">
      <c r="A768" s="203">
        <v>41943</v>
      </c>
      <c r="B768" s="265">
        <v>2010</v>
      </c>
      <c r="C768" s="126" t="s">
        <v>47</v>
      </c>
      <c r="D768" s="127" t="s">
        <v>132</v>
      </c>
      <c r="E768" s="127" t="s">
        <v>31</v>
      </c>
      <c r="F768" s="126" t="s">
        <v>129</v>
      </c>
      <c r="G768" s="127">
        <v>230114</v>
      </c>
      <c r="H768" s="126" t="s">
        <v>2813</v>
      </c>
      <c r="I768" s="45">
        <v>40401</v>
      </c>
      <c r="J768" s="46">
        <v>40442</v>
      </c>
      <c r="K768" s="126" t="s">
        <v>2814</v>
      </c>
      <c r="L768" s="372" t="s">
        <v>2718</v>
      </c>
      <c r="M768" s="419">
        <v>15464</v>
      </c>
      <c r="N768" s="419">
        <v>14399</v>
      </c>
      <c r="O768" s="46">
        <v>40442</v>
      </c>
      <c r="P768" s="46">
        <v>41138</v>
      </c>
      <c r="Q768" s="46">
        <v>41111</v>
      </c>
      <c r="R768" s="46">
        <v>41670</v>
      </c>
      <c r="S768" s="47">
        <v>1</v>
      </c>
      <c r="T768" s="419">
        <v>0</v>
      </c>
      <c r="U768" s="279"/>
      <c r="V768" s="404" t="s">
        <v>2815</v>
      </c>
    </row>
    <row r="769" spans="1:22" s="28" customFormat="1" ht="15.75" thickBot="1" x14ac:dyDescent="0.3">
      <c r="A769" s="203">
        <v>41943</v>
      </c>
      <c r="B769" s="265">
        <v>2010</v>
      </c>
      <c r="C769" s="126" t="s">
        <v>47</v>
      </c>
      <c r="D769" s="127" t="s">
        <v>132</v>
      </c>
      <c r="E769" s="127" t="s">
        <v>44</v>
      </c>
      <c r="F769" s="126" t="s">
        <v>129</v>
      </c>
      <c r="G769" s="262">
        <v>250087</v>
      </c>
      <c r="H769" s="261" t="s">
        <v>2816</v>
      </c>
      <c r="I769" s="45">
        <v>40336</v>
      </c>
      <c r="J769" s="46">
        <v>40354</v>
      </c>
      <c r="K769" s="126" t="s">
        <v>2817</v>
      </c>
      <c r="L769" s="372" t="s">
        <v>2818</v>
      </c>
      <c r="M769" s="419">
        <v>27595</v>
      </c>
      <c r="N769" s="419">
        <v>26247</v>
      </c>
      <c r="O769" s="46">
        <v>40371</v>
      </c>
      <c r="P769" s="46">
        <v>40923</v>
      </c>
      <c r="Q769" s="46">
        <v>40835</v>
      </c>
      <c r="R769" s="46">
        <v>41759</v>
      </c>
      <c r="S769" s="47">
        <v>1</v>
      </c>
      <c r="T769" s="419">
        <v>2000</v>
      </c>
      <c r="U769" s="279" t="s">
        <v>2819</v>
      </c>
      <c r="V769" s="404" t="s">
        <v>2794</v>
      </c>
    </row>
    <row r="770" spans="1:22" s="28" customFormat="1" ht="15.75" thickBot="1" x14ac:dyDescent="0.3">
      <c r="A770" s="203">
        <v>41943</v>
      </c>
      <c r="B770" s="265">
        <v>2010</v>
      </c>
      <c r="C770" s="126" t="s">
        <v>47</v>
      </c>
      <c r="D770" s="127" t="s">
        <v>132</v>
      </c>
      <c r="E770" s="127" t="s">
        <v>49</v>
      </c>
      <c r="F770" s="126" t="s">
        <v>129</v>
      </c>
      <c r="G770" s="127">
        <v>260213</v>
      </c>
      <c r="H770" s="126" t="s">
        <v>2820</v>
      </c>
      <c r="I770" s="45">
        <v>40394</v>
      </c>
      <c r="J770" s="46">
        <v>40443</v>
      </c>
      <c r="K770" s="126" t="s">
        <v>2821</v>
      </c>
      <c r="L770" s="373" t="s">
        <v>2822</v>
      </c>
      <c r="M770" s="419">
        <v>7722</v>
      </c>
      <c r="N770" s="419">
        <v>7419</v>
      </c>
      <c r="O770" s="46">
        <v>40452</v>
      </c>
      <c r="P770" s="46">
        <v>40969</v>
      </c>
      <c r="Q770" s="46">
        <v>40834</v>
      </c>
      <c r="R770" s="46">
        <v>40834</v>
      </c>
      <c r="S770" s="47">
        <v>1</v>
      </c>
      <c r="T770" s="419">
        <v>0</v>
      </c>
      <c r="U770" s="279"/>
      <c r="V770" s="404" t="s">
        <v>2823</v>
      </c>
    </row>
    <row r="771" spans="1:22" s="28" customFormat="1" ht="15.75" thickBot="1" x14ac:dyDescent="0.3">
      <c r="A771" s="203">
        <v>41943</v>
      </c>
      <c r="B771" s="265">
        <v>2010</v>
      </c>
      <c r="C771" s="126" t="s">
        <v>47</v>
      </c>
      <c r="D771" s="127" t="s">
        <v>132</v>
      </c>
      <c r="E771" s="127" t="s">
        <v>41</v>
      </c>
      <c r="F771" s="126" t="s">
        <v>129</v>
      </c>
      <c r="G771" s="127" t="s">
        <v>2824</v>
      </c>
      <c r="H771" s="126" t="s">
        <v>2825</v>
      </c>
      <c r="I771" s="45">
        <v>40420</v>
      </c>
      <c r="J771" s="46">
        <v>40428</v>
      </c>
      <c r="K771" s="126" t="s">
        <v>2826</v>
      </c>
      <c r="L771" s="372" t="s">
        <v>2827</v>
      </c>
      <c r="M771" s="55">
        <v>3079</v>
      </c>
      <c r="N771" s="55">
        <v>2855</v>
      </c>
      <c r="O771" s="51">
        <v>40448</v>
      </c>
      <c r="P771" s="51">
        <v>41030</v>
      </c>
      <c r="Q771" s="51">
        <v>40742</v>
      </c>
      <c r="R771" s="51">
        <v>41425</v>
      </c>
      <c r="S771" s="52">
        <v>1</v>
      </c>
      <c r="T771" s="55">
        <v>3500</v>
      </c>
      <c r="U771" s="247">
        <v>530035</v>
      </c>
      <c r="V771" s="420" t="s">
        <v>2828</v>
      </c>
    </row>
    <row r="772" spans="1:22" s="28" customFormat="1" ht="15.75" thickBot="1" x14ac:dyDescent="0.3">
      <c r="A772" s="203">
        <v>41943</v>
      </c>
      <c r="B772" s="265">
        <v>2010</v>
      </c>
      <c r="C772" s="126" t="s">
        <v>47</v>
      </c>
      <c r="D772" s="127" t="s">
        <v>78</v>
      </c>
      <c r="E772" s="127" t="s">
        <v>41</v>
      </c>
      <c r="F772" s="126" t="s">
        <v>129</v>
      </c>
      <c r="G772" s="127" t="s">
        <v>2829</v>
      </c>
      <c r="H772" s="126" t="s">
        <v>2830</v>
      </c>
      <c r="I772" s="45">
        <v>40764</v>
      </c>
      <c r="J772" s="48">
        <v>40774</v>
      </c>
      <c r="K772" s="184" t="s">
        <v>2831</v>
      </c>
      <c r="L772" s="373" t="s">
        <v>2832</v>
      </c>
      <c r="M772" s="55">
        <v>1954</v>
      </c>
      <c r="N772" s="55">
        <v>1897</v>
      </c>
      <c r="O772" s="51">
        <v>40798</v>
      </c>
      <c r="P772" s="51">
        <v>41233</v>
      </c>
      <c r="Q772" s="51">
        <v>41145</v>
      </c>
      <c r="R772" s="51">
        <v>41628</v>
      </c>
      <c r="S772" s="52">
        <v>1</v>
      </c>
      <c r="T772" s="55">
        <v>0</v>
      </c>
      <c r="U772" s="247"/>
      <c r="V772" s="272"/>
    </row>
    <row r="773" spans="1:22" s="28" customFormat="1" ht="15.75" thickBot="1" x14ac:dyDescent="0.3">
      <c r="A773" s="203">
        <v>41943</v>
      </c>
      <c r="B773" s="265">
        <v>2010</v>
      </c>
      <c r="C773" s="126" t="s">
        <v>47</v>
      </c>
      <c r="D773" s="127" t="s">
        <v>132</v>
      </c>
      <c r="E773" s="127" t="s">
        <v>32</v>
      </c>
      <c r="F773" s="126" t="s">
        <v>129</v>
      </c>
      <c r="G773" s="127" t="s">
        <v>2833</v>
      </c>
      <c r="H773" s="126" t="s">
        <v>2834</v>
      </c>
      <c r="I773" s="45">
        <v>40442</v>
      </c>
      <c r="J773" s="46">
        <v>40445</v>
      </c>
      <c r="K773" s="126" t="s">
        <v>2835</v>
      </c>
      <c r="L773" s="372" t="s">
        <v>2836</v>
      </c>
      <c r="M773" s="55">
        <v>1997</v>
      </c>
      <c r="N773" s="55">
        <v>1899</v>
      </c>
      <c r="O773" s="51">
        <v>40455</v>
      </c>
      <c r="P773" s="51">
        <v>40842</v>
      </c>
      <c r="Q773" s="51">
        <v>40637</v>
      </c>
      <c r="R773" s="51">
        <v>40637</v>
      </c>
      <c r="S773" s="52">
        <v>1</v>
      </c>
      <c r="T773" s="55">
        <v>0</v>
      </c>
      <c r="U773" s="247"/>
      <c r="V773" s="420" t="s">
        <v>2823</v>
      </c>
    </row>
    <row r="774" spans="1:22" s="28" customFormat="1" ht="15.75" thickBot="1" x14ac:dyDescent="0.3">
      <c r="A774" s="203">
        <v>41943</v>
      </c>
      <c r="B774" s="265">
        <v>2010</v>
      </c>
      <c r="C774" s="126" t="s">
        <v>47</v>
      </c>
      <c r="D774" s="127" t="s">
        <v>132</v>
      </c>
      <c r="E774" s="127" t="s">
        <v>21</v>
      </c>
      <c r="F774" s="126" t="s">
        <v>129</v>
      </c>
      <c r="G774" s="127" t="s">
        <v>2837</v>
      </c>
      <c r="H774" s="126" t="s">
        <v>153</v>
      </c>
      <c r="I774" s="45">
        <v>40358</v>
      </c>
      <c r="J774" s="46">
        <v>40361</v>
      </c>
      <c r="K774" s="184" t="s">
        <v>2838</v>
      </c>
      <c r="L774" s="372" t="s">
        <v>2839</v>
      </c>
      <c r="M774" s="55">
        <v>35577</v>
      </c>
      <c r="N774" s="55">
        <v>31835</v>
      </c>
      <c r="O774" s="51">
        <v>40434</v>
      </c>
      <c r="P774" s="51">
        <v>40988</v>
      </c>
      <c r="Q774" s="51">
        <v>40800</v>
      </c>
      <c r="R774" s="51">
        <v>40800</v>
      </c>
      <c r="S774" s="52">
        <v>1</v>
      </c>
      <c r="T774" s="55">
        <v>3300</v>
      </c>
      <c r="U774" s="247" t="s">
        <v>2840</v>
      </c>
      <c r="V774" s="420" t="s">
        <v>2794</v>
      </c>
    </row>
    <row r="775" spans="1:22" s="28" customFormat="1" ht="15.75" thickBot="1" x14ac:dyDescent="0.3">
      <c r="A775" s="203">
        <v>41943</v>
      </c>
      <c r="B775" s="265">
        <v>2010</v>
      </c>
      <c r="C775" s="126" t="s">
        <v>47</v>
      </c>
      <c r="D775" s="127" t="s">
        <v>132</v>
      </c>
      <c r="E775" s="127" t="s">
        <v>58</v>
      </c>
      <c r="F775" s="126" t="s">
        <v>129</v>
      </c>
      <c r="G775" s="127" t="s">
        <v>2841</v>
      </c>
      <c r="H775" s="126" t="s">
        <v>2729</v>
      </c>
      <c r="I775" s="46">
        <v>40435</v>
      </c>
      <c r="J775" s="46">
        <v>40442</v>
      </c>
      <c r="K775" s="126" t="s">
        <v>2842</v>
      </c>
      <c r="L775" s="373" t="s">
        <v>2843</v>
      </c>
      <c r="M775" s="55">
        <v>12093</v>
      </c>
      <c r="N775" s="55">
        <v>11893</v>
      </c>
      <c r="O775" s="51">
        <v>40459</v>
      </c>
      <c r="P775" s="51">
        <v>41153</v>
      </c>
      <c r="Q775" s="51">
        <v>41244</v>
      </c>
      <c r="R775" s="51">
        <v>41244</v>
      </c>
      <c r="S775" s="52">
        <v>1</v>
      </c>
      <c r="T775" s="55">
        <v>0</v>
      </c>
      <c r="U775" s="247"/>
      <c r="V775" s="420" t="s">
        <v>2823</v>
      </c>
    </row>
    <row r="776" spans="1:22" s="28" customFormat="1" ht="15.75" thickBot="1" x14ac:dyDescent="0.3">
      <c r="A776" s="203">
        <v>41943</v>
      </c>
      <c r="B776" s="265">
        <v>2010</v>
      </c>
      <c r="C776" s="126" t="s">
        <v>47</v>
      </c>
      <c r="D776" s="127" t="s">
        <v>132</v>
      </c>
      <c r="E776" s="127" t="s">
        <v>58</v>
      </c>
      <c r="F776" s="126" t="s">
        <v>129</v>
      </c>
      <c r="G776" s="127" t="s">
        <v>2844</v>
      </c>
      <c r="H776" s="126" t="s">
        <v>2845</v>
      </c>
      <c r="I776" s="45">
        <v>40431</v>
      </c>
      <c r="J776" s="51">
        <v>40442</v>
      </c>
      <c r="K776" s="188" t="s">
        <v>2846</v>
      </c>
      <c r="L776" s="374" t="s">
        <v>2847</v>
      </c>
      <c r="M776" s="55">
        <v>3369</v>
      </c>
      <c r="N776" s="55">
        <v>3368</v>
      </c>
      <c r="O776" s="51">
        <v>40452</v>
      </c>
      <c r="P776" s="51">
        <v>40756</v>
      </c>
      <c r="Q776" s="51">
        <v>40818</v>
      </c>
      <c r="R776" s="51">
        <v>40818</v>
      </c>
      <c r="S776" s="52">
        <v>1</v>
      </c>
      <c r="T776" s="55">
        <v>0</v>
      </c>
      <c r="U776" s="247"/>
      <c r="V776" s="420" t="s">
        <v>2794</v>
      </c>
    </row>
    <row r="777" spans="1:22" s="28" customFormat="1" ht="15.75" thickBot="1" x14ac:dyDescent="0.3">
      <c r="A777" s="203">
        <v>41943</v>
      </c>
      <c r="B777" s="260">
        <v>2010</v>
      </c>
      <c r="C777" s="261" t="s">
        <v>47</v>
      </c>
      <c r="D777" s="262" t="s">
        <v>78</v>
      </c>
      <c r="E777" s="262" t="s">
        <v>59</v>
      </c>
      <c r="F777" s="261" t="s">
        <v>129</v>
      </c>
      <c r="G777" s="262" t="s">
        <v>2848</v>
      </c>
      <c r="H777" s="261" t="s">
        <v>2791</v>
      </c>
      <c r="I777" s="45">
        <v>40148</v>
      </c>
      <c r="J777" s="51">
        <v>40450</v>
      </c>
      <c r="K777" s="188" t="s">
        <v>2849</v>
      </c>
      <c r="L777" s="374" t="s">
        <v>2850</v>
      </c>
      <c r="M777" s="55">
        <v>1669</v>
      </c>
      <c r="N777" s="55">
        <v>1846</v>
      </c>
      <c r="O777" s="51">
        <v>40452</v>
      </c>
      <c r="P777" s="51">
        <v>40819</v>
      </c>
      <c r="Q777" s="51">
        <v>40809</v>
      </c>
      <c r="R777" s="51">
        <v>40809</v>
      </c>
      <c r="S777" s="52">
        <v>1</v>
      </c>
      <c r="T777" s="55">
        <v>0</v>
      </c>
      <c r="U777" s="247"/>
      <c r="V777" s="420" t="s">
        <v>2739</v>
      </c>
    </row>
    <row r="778" spans="1:22" s="28" customFormat="1" ht="45.75" thickBot="1" x14ac:dyDescent="0.3">
      <c r="A778" s="203">
        <v>41943</v>
      </c>
      <c r="B778" s="260">
        <v>2010</v>
      </c>
      <c r="C778" s="261" t="s">
        <v>65</v>
      </c>
      <c r="D778" s="262" t="s">
        <v>132</v>
      </c>
      <c r="E778" s="262" t="s">
        <v>50</v>
      </c>
      <c r="F778" s="261" t="s">
        <v>129</v>
      </c>
      <c r="G778" s="262" t="s">
        <v>2851</v>
      </c>
      <c r="H778" s="261" t="s">
        <v>2852</v>
      </c>
      <c r="I778" s="45">
        <v>40416</v>
      </c>
      <c r="J778" s="51">
        <v>40424</v>
      </c>
      <c r="K778" s="188" t="s">
        <v>2853</v>
      </c>
      <c r="L778" s="374" t="s">
        <v>2854</v>
      </c>
      <c r="M778" s="55">
        <v>5308</v>
      </c>
      <c r="N778" s="55">
        <v>5257</v>
      </c>
      <c r="O778" s="51">
        <v>40448</v>
      </c>
      <c r="P778" s="51">
        <v>41013</v>
      </c>
      <c r="Q778" s="51">
        <v>41013</v>
      </c>
      <c r="R778" s="51">
        <v>41013</v>
      </c>
      <c r="S778" s="52">
        <v>1</v>
      </c>
      <c r="T778" s="55">
        <v>2500</v>
      </c>
      <c r="U778" s="247">
        <v>530035</v>
      </c>
      <c r="V778" s="420" t="s">
        <v>2855</v>
      </c>
    </row>
    <row r="779" spans="1:22" s="28" customFormat="1" ht="15.75" thickBot="1" x14ac:dyDescent="0.3">
      <c r="A779" s="203">
        <v>41943</v>
      </c>
      <c r="B779" s="260">
        <v>2010</v>
      </c>
      <c r="C779" s="261" t="s">
        <v>47</v>
      </c>
      <c r="D779" s="262" t="s">
        <v>132</v>
      </c>
      <c r="E779" s="262" t="s">
        <v>22</v>
      </c>
      <c r="F779" s="261" t="s">
        <v>129</v>
      </c>
      <c r="G779" s="262" t="s">
        <v>2856</v>
      </c>
      <c r="H779" s="261" t="s">
        <v>2857</v>
      </c>
      <c r="I779" s="45">
        <v>40205</v>
      </c>
      <c r="J779" s="51">
        <v>40235</v>
      </c>
      <c r="K779" s="188" t="s">
        <v>2858</v>
      </c>
      <c r="L779" s="374" t="s">
        <v>2859</v>
      </c>
      <c r="M779" s="55">
        <v>31946</v>
      </c>
      <c r="N779" s="55">
        <v>30249</v>
      </c>
      <c r="O779" s="51">
        <v>40360</v>
      </c>
      <c r="P779" s="51">
        <v>40730</v>
      </c>
      <c r="Q779" s="51">
        <v>41162</v>
      </c>
      <c r="R779" s="51">
        <v>41122</v>
      </c>
      <c r="S779" s="52">
        <v>1</v>
      </c>
      <c r="T779" s="55">
        <v>0</v>
      </c>
      <c r="U779" s="247"/>
      <c r="V779" s="420" t="s">
        <v>2860</v>
      </c>
    </row>
    <row r="780" spans="1:22" s="28" customFormat="1" ht="15.75" thickBot="1" x14ac:dyDescent="0.3">
      <c r="A780" s="203">
        <v>41943</v>
      </c>
      <c r="B780" s="260">
        <v>2010</v>
      </c>
      <c r="C780" s="261" t="s">
        <v>47</v>
      </c>
      <c r="D780" s="262" t="s">
        <v>132</v>
      </c>
      <c r="E780" s="262" t="s">
        <v>37</v>
      </c>
      <c r="F780" s="261" t="s">
        <v>128</v>
      </c>
      <c r="G780" s="262" t="s">
        <v>2861</v>
      </c>
      <c r="H780" s="261" t="s">
        <v>2862</v>
      </c>
      <c r="I780" s="45">
        <v>40445</v>
      </c>
      <c r="J780" s="51">
        <v>40447</v>
      </c>
      <c r="K780" s="188" t="s">
        <v>2863</v>
      </c>
      <c r="L780" s="374" t="s">
        <v>2864</v>
      </c>
      <c r="M780" s="55">
        <v>1073</v>
      </c>
      <c r="N780" s="55">
        <v>1135</v>
      </c>
      <c r="O780" s="51">
        <v>40452</v>
      </c>
      <c r="P780" s="51">
        <v>40837</v>
      </c>
      <c r="Q780" s="51">
        <v>40804</v>
      </c>
      <c r="R780" s="51">
        <v>40804</v>
      </c>
      <c r="S780" s="52">
        <v>1</v>
      </c>
      <c r="T780" s="55">
        <v>0</v>
      </c>
      <c r="U780" s="247"/>
      <c r="V780" s="420" t="s">
        <v>2823</v>
      </c>
    </row>
    <row r="781" spans="1:22" s="28" customFormat="1" ht="30.75" thickBot="1" x14ac:dyDescent="0.3">
      <c r="A781" s="203">
        <v>41943</v>
      </c>
      <c r="B781" s="260">
        <v>2011</v>
      </c>
      <c r="C781" s="261" t="s">
        <v>47</v>
      </c>
      <c r="D781" s="262" t="s">
        <v>132</v>
      </c>
      <c r="E781" s="262" t="s">
        <v>13</v>
      </c>
      <c r="F781" s="261" t="s">
        <v>129</v>
      </c>
      <c r="G781" s="262" t="s">
        <v>2865</v>
      </c>
      <c r="H781" s="261" t="s">
        <v>2729</v>
      </c>
      <c r="I781" s="45">
        <v>40756</v>
      </c>
      <c r="J781" s="51">
        <v>40787</v>
      </c>
      <c r="K781" s="188" t="s">
        <v>2866</v>
      </c>
      <c r="L781" s="374" t="s">
        <v>2867</v>
      </c>
      <c r="M781" s="55">
        <v>16446</v>
      </c>
      <c r="N781" s="55">
        <v>16320</v>
      </c>
      <c r="O781" s="51">
        <v>40805</v>
      </c>
      <c r="P781" s="51">
        <v>41352</v>
      </c>
      <c r="Q781" s="51">
        <v>41257</v>
      </c>
      <c r="R781" s="51">
        <v>41352</v>
      </c>
      <c r="S781" s="52">
        <v>1</v>
      </c>
      <c r="T781" s="55">
        <v>0</v>
      </c>
      <c r="U781" s="247"/>
      <c r="V781" s="420" t="s">
        <v>2868</v>
      </c>
    </row>
    <row r="782" spans="1:22" s="28" customFormat="1" ht="30.75" thickBot="1" x14ac:dyDescent="0.3">
      <c r="A782" s="203">
        <v>41943</v>
      </c>
      <c r="B782" s="260">
        <v>2011</v>
      </c>
      <c r="C782" s="261" t="s">
        <v>47</v>
      </c>
      <c r="D782" s="127" t="s">
        <v>132</v>
      </c>
      <c r="E782" s="127" t="s">
        <v>15</v>
      </c>
      <c r="F782" s="126" t="s">
        <v>129</v>
      </c>
      <c r="G782" s="127" t="s">
        <v>2869</v>
      </c>
      <c r="H782" s="126" t="s">
        <v>2729</v>
      </c>
      <c r="I782" s="46">
        <v>40760</v>
      </c>
      <c r="J782" s="46">
        <v>40771</v>
      </c>
      <c r="K782" s="126" t="s">
        <v>2870</v>
      </c>
      <c r="L782" s="372" t="s">
        <v>2871</v>
      </c>
      <c r="M782" s="419">
        <v>7485</v>
      </c>
      <c r="N782" s="419">
        <v>7469</v>
      </c>
      <c r="O782" s="46">
        <v>40878</v>
      </c>
      <c r="P782" s="46">
        <v>41214</v>
      </c>
      <c r="Q782" s="46">
        <v>41201</v>
      </c>
      <c r="R782" s="46">
        <v>41201</v>
      </c>
      <c r="S782" s="47">
        <v>1</v>
      </c>
      <c r="T782" s="419">
        <v>0</v>
      </c>
      <c r="U782" s="279"/>
      <c r="V782" s="404" t="s">
        <v>2872</v>
      </c>
    </row>
    <row r="783" spans="1:22" s="28" customFormat="1" ht="30.75" thickBot="1" x14ac:dyDescent="0.3">
      <c r="A783" s="203">
        <v>41943</v>
      </c>
      <c r="B783" s="260">
        <v>2011</v>
      </c>
      <c r="C783" s="261" t="s">
        <v>47</v>
      </c>
      <c r="D783" s="262" t="s">
        <v>132</v>
      </c>
      <c r="E783" s="262" t="s">
        <v>1094</v>
      </c>
      <c r="F783" s="261" t="s">
        <v>129</v>
      </c>
      <c r="G783" s="262" t="s">
        <v>2873</v>
      </c>
      <c r="H783" s="261" t="s">
        <v>2874</v>
      </c>
      <c r="I783" s="46">
        <v>40694</v>
      </c>
      <c r="J783" s="46">
        <v>40787</v>
      </c>
      <c r="K783" s="126" t="s">
        <v>2875</v>
      </c>
      <c r="L783" s="372" t="s">
        <v>2876</v>
      </c>
      <c r="M783" s="419">
        <v>18961</v>
      </c>
      <c r="N783" s="419">
        <v>19300</v>
      </c>
      <c r="O783" s="46">
        <v>40798</v>
      </c>
      <c r="P783" s="46">
        <v>41383</v>
      </c>
      <c r="Q783" s="46">
        <v>41019</v>
      </c>
      <c r="R783" s="46">
        <v>41019</v>
      </c>
      <c r="S783" s="47">
        <v>1</v>
      </c>
      <c r="T783" s="419">
        <v>0</v>
      </c>
      <c r="U783" s="279"/>
      <c r="V783" s="404" t="s">
        <v>2872</v>
      </c>
    </row>
    <row r="784" spans="1:22" s="28" customFormat="1" ht="30.75" thickBot="1" x14ac:dyDescent="0.3">
      <c r="A784" s="203">
        <v>41943</v>
      </c>
      <c r="B784" s="260">
        <v>2010</v>
      </c>
      <c r="C784" s="261" t="s">
        <v>47</v>
      </c>
      <c r="D784" s="262" t="s">
        <v>132</v>
      </c>
      <c r="E784" s="262" t="s">
        <v>42</v>
      </c>
      <c r="F784" s="261" t="s">
        <v>129</v>
      </c>
      <c r="G784" s="262" t="s">
        <v>2877</v>
      </c>
      <c r="H784" s="261" t="s">
        <v>2878</v>
      </c>
      <c r="I784" s="48">
        <v>40686</v>
      </c>
      <c r="J784" s="48">
        <v>40757</v>
      </c>
      <c r="K784" s="184" t="s">
        <v>2879</v>
      </c>
      <c r="L784" s="373" t="s">
        <v>2880</v>
      </c>
      <c r="M784" s="54">
        <v>6258</v>
      </c>
      <c r="N784" s="54">
        <v>5477</v>
      </c>
      <c r="O784" s="48">
        <v>40799</v>
      </c>
      <c r="P784" s="48">
        <v>41592</v>
      </c>
      <c r="Q784" s="48">
        <v>41569</v>
      </c>
      <c r="R784" s="48">
        <v>41592</v>
      </c>
      <c r="S784" s="50">
        <v>1</v>
      </c>
      <c r="T784" s="54">
        <v>0</v>
      </c>
      <c r="U784" s="277"/>
      <c r="V784" s="403" t="s">
        <v>2881</v>
      </c>
    </row>
    <row r="785" spans="1:22" s="28" customFormat="1" ht="30.75" thickBot="1" x14ac:dyDescent="0.3">
      <c r="A785" s="203">
        <v>41943</v>
      </c>
      <c r="B785" s="260">
        <v>2011</v>
      </c>
      <c r="C785" s="261" t="s">
        <v>47</v>
      </c>
      <c r="D785" s="262" t="s">
        <v>132</v>
      </c>
      <c r="E785" s="262" t="s">
        <v>19</v>
      </c>
      <c r="F785" s="261" t="s">
        <v>129</v>
      </c>
      <c r="G785" s="262" t="s">
        <v>2882</v>
      </c>
      <c r="H785" s="261" t="s">
        <v>2729</v>
      </c>
      <c r="I785" s="48">
        <v>40786</v>
      </c>
      <c r="J785" s="48">
        <v>40802</v>
      </c>
      <c r="K785" s="184" t="s">
        <v>2883</v>
      </c>
      <c r="L785" s="373" t="s">
        <v>2884</v>
      </c>
      <c r="M785" s="54">
        <v>19426</v>
      </c>
      <c r="N785" s="54">
        <v>18776</v>
      </c>
      <c r="O785" s="48">
        <v>40856</v>
      </c>
      <c r="P785" s="48">
        <v>41423</v>
      </c>
      <c r="Q785" s="48">
        <v>41334</v>
      </c>
      <c r="R785" s="48">
        <v>41423</v>
      </c>
      <c r="S785" s="50">
        <v>1</v>
      </c>
      <c r="T785" s="54">
        <v>0</v>
      </c>
      <c r="U785" s="277"/>
      <c r="V785" s="403" t="s">
        <v>2868</v>
      </c>
    </row>
    <row r="786" spans="1:22" s="28" customFormat="1" ht="30.75" thickBot="1" x14ac:dyDescent="0.3">
      <c r="A786" s="203">
        <v>41943</v>
      </c>
      <c r="B786" s="260">
        <v>2011</v>
      </c>
      <c r="C786" s="261" t="s">
        <v>47</v>
      </c>
      <c r="D786" s="262" t="s">
        <v>132</v>
      </c>
      <c r="E786" s="262" t="s">
        <v>29</v>
      </c>
      <c r="F786" s="261" t="s">
        <v>129</v>
      </c>
      <c r="G786" s="302" t="s">
        <v>2885</v>
      </c>
      <c r="H786" s="261" t="s">
        <v>2729</v>
      </c>
      <c r="I786" s="46">
        <v>40717</v>
      </c>
      <c r="J786" s="46">
        <v>40763</v>
      </c>
      <c r="K786" s="126" t="s">
        <v>2886</v>
      </c>
      <c r="L786" s="372" t="s">
        <v>2887</v>
      </c>
      <c r="M786" s="419">
        <v>27676</v>
      </c>
      <c r="N786" s="419">
        <v>22524</v>
      </c>
      <c r="O786" s="46">
        <v>40784</v>
      </c>
      <c r="P786" s="46">
        <v>41520</v>
      </c>
      <c r="Q786" s="46">
        <v>41288</v>
      </c>
      <c r="R786" s="46">
        <v>41515</v>
      </c>
      <c r="S786" s="47">
        <v>1</v>
      </c>
      <c r="T786" s="419">
        <v>0</v>
      </c>
      <c r="U786" s="279"/>
      <c r="V786" s="404" t="s">
        <v>2888</v>
      </c>
    </row>
    <row r="787" spans="1:22" s="28" customFormat="1" ht="30.75" thickBot="1" x14ac:dyDescent="0.3">
      <c r="A787" s="203">
        <v>41943</v>
      </c>
      <c r="B787" s="260">
        <v>2011</v>
      </c>
      <c r="C787" s="261" t="s">
        <v>47</v>
      </c>
      <c r="D787" s="262" t="s">
        <v>132</v>
      </c>
      <c r="E787" s="262" t="s">
        <v>49</v>
      </c>
      <c r="F787" s="261" t="s">
        <v>129</v>
      </c>
      <c r="G787" s="262" t="s">
        <v>2889</v>
      </c>
      <c r="H787" s="261" t="s">
        <v>2890</v>
      </c>
      <c r="I787" s="46">
        <v>40716</v>
      </c>
      <c r="J787" s="46">
        <v>40773</v>
      </c>
      <c r="K787" s="126" t="s">
        <v>2891</v>
      </c>
      <c r="L787" s="372" t="s">
        <v>2892</v>
      </c>
      <c r="M787" s="419">
        <v>18799</v>
      </c>
      <c r="N787" s="419">
        <v>13823</v>
      </c>
      <c r="O787" s="46">
        <v>40806</v>
      </c>
      <c r="P787" s="46">
        <v>41369</v>
      </c>
      <c r="Q787" s="46">
        <v>40977</v>
      </c>
      <c r="R787" s="46">
        <v>41596</v>
      </c>
      <c r="S787" s="47">
        <v>1</v>
      </c>
      <c r="T787" s="419">
        <v>0</v>
      </c>
      <c r="U787" s="279"/>
      <c r="V787" s="404" t="s">
        <v>2881</v>
      </c>
    </row>
    <row r="788" spans="1:22" s="28" customFormat="1" ht="30.75" thickBot="1" x14ac:dyDescent="0.3">
      <c r="A788" s="203">
        <v>41943</v>
      </c>
      <c r="B788" s="260">
        <v>2011</v>
      </c>
      <c r="C788" s="261" t="s">
        <v>47</v>
      </c>
      <c r="D788" s="262" t="s">
        <v>132</v>
      </c>
      <c r="E788" s="262" t="s">
        <v>41</v>
      </c>
      <c r="F788" s="261" t="s">
        <v>129</v>
      </c>
      <c r="G788" s="262" t="s">
        <v>2893</v>
      </c>
      <c r="H788" s="261" t="s">
        <v>2894</v>
      </c>
      <c r="I788" s="45">
        <v>40722</v>
      </c>
      <c r="J788" s="193">
        <v>40725</v>
      </c>
      <c r="K788" s="194" t="s">
        <v>2895</v>
      </c>
      <c r="L788" s="207" t="s">
        <v>2896</v>
      </c>
      <c r="M788" s="202">
        <v>4226</v>
      </c>
      <c r="N788" s="202">
        <v>2232</v>
      </c>
      <c r="O788" s="51">
        <v>40848</v>
      </c>
      <c r="P788" s="51">
        <v>41320</v>
      </c>
      <c r="Q788" s="51">
        <v>41096</v>
      </c>
      <c r="R788" s="51">
        <v>41320</v>
      </c>
      <c r="S788" s="52">
        <v>1</v>
      </c>
      <c r="T788" s="202">
        <v>0</v>
      </c>
      <c r="U788" s="247"/>
      <c r="V788" s="420" t="s">
        <v>2868</v>
      </c>
    </row>
    <row r="789" spans="1:22" s="28" customFormat="1" ht="15.75" thickBot="1" x14ac:dyDescent="0.3">
      <c r="A789" s="203">
        <v>41943</v>
      </c>
      <c r="B789" s="260">
        <v>2011</v>
      </c>
      <c r="C789" s="261" t="s">
        <v>47</v>
      </c>
      <c r="D789" s="262" t="s">
        <v>132</v>
      </c>
      <c r="E789" s="262" t="s">
        <v>41</v>
      </c>
      <c r="F789" s="261" t="s">
        <v>129</v>
      </c>
      <c r="G789" s="262" t="s">
        <v>2897</v>
      </c>
      <c r="H789" s="261" t="s">
        <v>2878</v>
      </c>
      <c r="I789" s="46">
        <v>40745</v>
      </c>
      <c r="J789" s="48">
        <v>40763</v>
      </c>
      <c r="K789" s="184" t="s">
        <v>2898</v>
      </c>
      <c r="L789" s="373" t="s">
        <v>2899</v>
      </c>
      <c r="M789" s="54">
        <v>4413</v>
      </c>
      <c r="N789" s="54">
        <v>3544</v>
      </c>
      <c r="O789" s="48">
        <v>41002</v>
      </c>
      <c r="P789" s="48">
        <v>41256</v>
      </c>
      <c r="Q789" s="48">
        <v>41209</v>
      </c>
      <c r="R789" s="48">
        <v>41256</v>
      </c>
      <c r="S789" s="50">
        <v>1</v>
      </c>
      <c r="T789" s="54">
        <v>0</v>
      </c>
      <c r="U789" s="277"/>
      <c r="V789" s="403" t="s">
        <v>2900</v>
      </c>
    </row>
    <row r="790" spans="1:22" s="28" customFormat="1" ht="30.75" thickBot="1" x14ac:dyDescent="0.3">
      <c r="A790" s="203">
        <v>41943</v>
      </c>
      <c r="B790" s="260">
        <v>2011</v>
      </c>
      <c r="C790" s="261" t="s">
        <v>47</v>
      </c>
      <c r="D790" s="262" t="s">
        <v>132</v>
      </c>
      <c r="E790" s="262" t="s">
        <v>56</v>
      </c>
      <c r="F790" s="261" t="s">
        <v>129</v>
      </c>
      <c r="G790" s="262" t="s">
        <v>2901</v>
      </c>
      <c r="H790" s="261" t="s">
        <v>2748</v>
      </c>
      <c r="I790" s="51">
        <v>40771</v>
      </c>
      <c r="J790" s="46">
        <v>40774</v>
      </c>
      <c r="K790" s="126" t="s">
        <v>2902</v>
      </c>
      <c r="L790" s="372" t="s">
        <v>2903</v>
      </c>
      <c r="M790" s="419">
        <v>3293</v>
      </c>
      <c r="N790" s="419">
        <v>3339</v>
      </c>
      <c r="O790" s="46">
        <v>40817</v>
      </c>
      <c r="P790" s="46">
        <v>41400</v>
      </c>
      <c r="Q790" s="46">
        <v>41219</v>
      </c>
      <c r="R790" s="46">
        <v>41393</v>
      </c>
      <c r="S790" s="47">
        <v>1</v>
      </c>
      <c r="T790" s="419">
        <v>0</v>
      </c>
      <c r="U790" s="279"/>
      <c r="V790" s="404" t="s">
        <v>2900</v>
      </c>
    </row>
    <row r="791" spans="1:22" s="28" customFormat="1" ht="30.75" thickBot="1" x14ac:dyDescent="0.3">
      <c r="A791" s="203">
        <v>41943</v>
      </c>
      <c r="B791" s="260">
        <v>2011</v>
      </c>
      <c r="C791" s="261" t="s">
        <v>47</v>
      </c>
      <c r="D791" s="262" t="s">
        <v>132</v>
      </c>
      <c r="E791" s="262" t="s">
        <v>57</v>
      </c>
      <c r="F791" s="261" t="s">
        <v>129</v>
      </c>
      <c r="G791" s="262" t="s">
        <v>2904</v>
      </c>
      <c r="H791" s="261" t="s">
        <v>2748</v>
      </c>
      <c r="I791" s="45">
        <v>40709</v>
      </c>
      <c r="J791" s="46">
        <v>40716</v>
      </c>
      <c r="K791" s="126" t="s">
        <v>2905</v>
      </c>
      <c r="L791" s="372" t="s">
        <v>2906</v>
      </c>
      <c r="M791" s="419">
        <v>11174</v>
      </c>
      <c r="N791" s="419">
        <v>11743</v>
      </c>
      <c r="O791" s="46">
        <v>40763</v>
      </c>
      <c r="P791" s="46">
        <v>41163</v>
      </c>
      <c r="Q791" s="46">
        <v>41105</v>
      </c>
      <c r="R791" s="46">
        <v>41331</v>
      </c>
      <c r="S791" s="47">
        <v>1</v>
      </c>
      <c r="T791" s="419">
        <v>0</v>
      </c>
      <c r="U791" s="279"/>
      <c r="V791" s="404" t="s">
        <v>2881</v>
      </c>
    </row>
    <row r="792" spans="1:22" s="28" customFormat="1" ht="30.75" thickBot="1" x14ac:dyDescent="0.3">
      <c r="A792" s="203">
        <v>41943</v>
      </c>
      <c r="B792" s="260">
        <v>2011</v>
      </c>
      <c r="C792" s="261" t="s">
        <v>47</v>
      </c>
      <c r="D792" s="262" t="s">
        <v>132</v>
      </c>
      <c r="E792" s="262" t="s">
        <v>36</v>
      </c>
      <c r="F792" s="261" t="s">
        <v>129</v>
      </c>
      <c r="G792" s="262" t="s">
        <v>2907</v>
      </c>
      <c r="H792" s="261" t="s">
        <v>2908</v>
      </c>
      <c r="I792" s="45">
        <v>40639</v>
      </c>
      <c r="J792" s="46">
        <v>40798</v>
      </c>
      <c r="K792" s="126" t="s">
        <v>2909</v>
      </c>
      <c r="L792" s="372" t="s">
        <v>2910</v>
      </c>
      <c r="M792" s="419">
        <v>2477</v>
      </c>
      <c r="N792" s="419">
        <v>1962</v>
      </c>
      <c r="O792" s="46">
        <v>40812</v>
      </c>
      <c r="P792" s="46">
        <v>41213</v>
      </c>
      <c r="Q792" s="46">
        <v>40999</v>
      </c>
      <c r="R792" s="46">
        <v>41213</v>
      </c>
      <c r="S792" s="47">
        <v>1</v>
      </c>
      <c r="T792" s="419">
        <v>0</v>
      </c>
      <c r="U792" s="279"/>
      <c r="V792" s="404" t="s">
        <v>2881</v>
      </c>
    </row>
    <row r="793" spans="1:22" s="28" customFormat="1" ht="30.75" thickBot="1" x14ac:dyDescent="0.3">
      <c r="A793" s="203">
        <v>41943</v>
      </c>
      <c r="B793" s="260">
        <v>2011</v>
      </c>
      <c r="C793" s="261" t="s">
        <v>47</v>
      </c>
      <c r="D793" s="262" t="s">
        <v>132</v>
      </c>
      <c r="E793" s="262" t="s">
        <v>36</v>
      </c>
      <c r="F793" s="261" t="s">
        <v>129</v>
      </c>
      <c r="G793" s="262" t="s">
        <v>2911</v>
      </c>
      <c r="H793" s="261" t="s">
        <v>2791</v>
      </c>
      <c r="I793" s="45">
        <v>40780</v>
      </c>
      <c r="J793" s="46">
        <v>40798</v>
      </c>
      <c r="K793" s="126" t="s">
        <v>2912</v>
      </c>
      <c r="L793" s="372" t="s">
        <v>2913</v>
      </c>
      <c r="M793" s="419">
        <v>2581</v>
      </c>
      <c r="N793" s="419">
        <v>2172</v>
      </c>
      <c r="O793" s="46">
        <v>40848</v>
      </c>
      <c r="P793" s="46">
        <v>41295</v>
      </c>
      <c r="Q793" s="46">
        <v>41141</v>
      </c>
      <c r="R793" s="46">
        <v>41487</v>
      </c>
      <c r="S793" s="47">
        <v>1</v>
      </c>
      <c r="T793" s="419">
        <v>0</v>
      </c>
      <c r="U793" s="279"/>
      <c r="V793" s="404" t="s">
        <v>2881</v>
      </c>
    </row>
    <row r="794" spans="1:22" s="28" customFormat="1" ht="15.75" thickBot="1" x14ac:dyDescent="0.3">
      <c r="A794" s="203">
        <v>41943</v>
      </c>
      <c r="B794" s="260">
        <v>2012</v>
      </c>
      <c r="C794" s="261" t="s">
        <v>47</v>
      </c>
      <c r="D794" s="262" t="s">
        <v>132</v>
      </c>
      <c r="E794" s="262" t="s">
        <v>16</v>
      </c>
      <c r="F794" s="261" t="s">
        <v>129</v>
      </c>
      <c r="G794" s="302" t="s">
        <v>2914</v>
      </c>
      <c r="H794" s="261" t="s">
        <v>2915</v>
      </c>
      <c r="I794" s="45">
        <v>41009</v>
      </c>
      <c r="J794" s="46">
        <v>41026</v>
      </c>
      <c r="K794" s="126" t="s">
        <v>2916</v>
      </c>
      <c r="L794" s="372" t="s">
        <v>2917</v>
      </c>
      <c r="M794" s="419">
        <v>3099</v>
      </c>
      <c r="N794" s="419">
        <v>2556</v>
      </c>
      <c r="O794" s="46">
        <v>41050</v>
      </c>
      <c r="P794" s="46">
        <v>41337</v>
      </c>
      <c r="Q794" s="46">
        <v>41575</v>
      </c>
      <c r="R794" s="46">
        <v>41383</v>
      </c>
      <c r="S794" s="47">
        <v>1</v>
      </c>
      <c r="T794" s="419">
        <v>0</v>
      </c>
      <c r="U794" s="279"/>
      <c r="V794" s="404" t="s">
        <v>2860</v>
      </c>
    </row>
    <row r="795" spans="1:22" s="28" customFormat="1" ht="15.75" thickBot="1" x14ac:dyDescent="0.3">
      <c r="A795" s="203">
        <v>41943</v>
      </c>
      <c r="B795" s="260">
        <v>2012</v>
      </c>
      <c r="C795" s="261" t="s">
        <v>47</v>
      </c>
      <c r="D795" s="262" t="s">
        <v>78</v>
      </c>
      <c r="E795" s="262" t="s">
        <v>61</v>
      </c>
      <c r="F795" s="261" t="s">
        <v>129</v>
      </c>
      <c r="G795" s="262" t="s">
        <v>2918</v>
      </c>
      <c r="H795" s="261" t="s">
        <v>2919</v>
      </c>
      <c r="I795" s="45">
        <v>41148</v>
      </c>
      <c r="J795" s="193">
        <v>41156</v>
      </c>
      <c r="K795" s="194" t="s">
        <v>2920</v>
      </c>
      <c r="L795" s="207" t="s">
        <v>2921</v>
      </c>
      <c r="M795" s="202">
        <v>1947</v>
      </c>
      <c r="N795" s="202">
        <v>1943</v>
      </c>
      <c r="O795" s="51">
        <v>41189</v>
      </c>
      <c r="P795" s="51">
        <v>41484</v>
      </c>
      <c r="Q795" s="51">
        <v>41499</v>
      </c>
      <c r="R795" s="51">
        <v>41499</v>
      </c>
      <c r="S795" s="52">
        <v>1</v>
      </c>
      <c r="T795" s="202">
        <v>0</v>
      </c>
      <c r="U795" s="247"/>
      <c r="V795" s="420" t="s">
        <v>2922</v>
      </c>
    </row>
    <row r="796" spans="1:22" s="28" customFormat="1" ht="15.75" thickBot="1" x14ac:dyDescent="0.3">
      <c r="A796" s="203">
        <v>41943</v>
      </c>
      <c r="B796" s="260">
        <v>2012</v>
      </c>
      <c r="C796" s="261" t="s">
        <v>47</v>
      </c>
      <c r="D796" s="262" t="s">
        <v>132</v>
      </c>
      <c r="E796" s="262" t="s">
        <v>40</v>
      </c>
      <c r="F796" s="261" t="s">
        <v>129</v>
      </c>
      <c r="G796" s="262" t="s">
        <v>2923</v>
      </c>
      <c r="H796" s="261" t="s">
        <v>2924</v>
      </c>
      <c r="I796" s="45">
        <v>41158</v>
      </c>
      <c r="J796" s="51">
        <v>41179</v>
      </c>
      <c r="K796" s="188" t="s">
        <v>2925</v>
      </c>
      <c r="L796" s="374" t="s">
        <v>2926</v>
      </c>
      <c r="M796" s="55">
        <v>6498</v>
      </c>
      <c r="N796" s="55">
        <v>6577</v>
      </c>
      <c r="O796" s="51">
        <v>41244</v>
      </c>
      <c r="P796" s="51">
        <v>41645</v>
      </c>
      <c r="Q796" s="51">
        <v>41575</v>
      </c>
      <c r="R796" s="51">
        <v>41575</v>
      </c>
      <c r="S796" s="52">
        <v>1</v>
      </c>
      <c r="T796" s="55">
        <v>0</v>
      </c>
      <c r="U796" s="247"/>
      <c r="V796" s="404" t="s">
        <v>2794</v>
      </c>
    </row>
    <row r="797" spans="1:22" s="28" customFormat="1" ht="15.75" thickBot="1" x14ac:dyDescent="0.3">
      <c r="A797" s="203">
        <v>41943</v>
      </c>
      <c r="B797" s="273">
        <v>2012</v>
      </c>
      <c r="C797" s="190" t="s">
        <v>47</v>
      </c>
      <c r="D797" s="274" t="s">
        <v>132</v>
      </c>
      <c r="E797" s="274" t="s">
        <v>63</v>
      </c>
      <c r="F797" s="190" t="s">
        <v>129</v>
      </c>
      <c r="G797" s="274" t="s">
        <v>2927</v>
      </c>
      <c r="H797" s="190" t="s">
        <v>2729</v>
      </c>
      <c r="I797" s="45">
        <v>41026</v>
      </c>
      <c r="J797" s="46">
        <v>41017</v>
      </c>
      <c r="K797" s="126" t="s">
        <v>480</v>
      </c>
      <c r="L797" s="372">
        <v>12014512201</v>
      </c>
      <c r="M797" s="419">
        <v>8898</v>
      </c>
      <c r="N797" s="419">
        <v>10342</v>
      </c>
      <c r="O797" s="46">
        <v>41244</v>
      </c>
      <c r="P797" s="46">
        <v>41442</v>
      </c>
      <c r="Q797" s="46">
        <v>41575</v>
      </c>
      <c r="R797" s="46">
        <v>41442</v>
      </c>
      <c r="S797" s="47">
        <v>1</v>
      </c>
      <c r="T797" s="419">
        <v>0</v>
      </c>
      <c r="U797" s="279"/>
      <c r="V797" s="404" t="s">
        <v>2860</v>
      </c>
    </row>
    <row r="798" spans="1:22" s="28" customFormat="1" ht="15.75" thickBot="1" x14ac:dyDescent="0.3">
      <c r="A798" s="203">
        <v>41943</v>
      </c>
      <c r="B798" s="275">
        <v>2013</v>
      </c>
      <c r="C798" s="155" t="s">
        <v>47</v>
      </c>
      <c r="D798" s="73" t="s">
        <v>78</v>
      </c>
      <c r="E798" s="73" t="s">
        <v>48</v>
      </c>
      <c r="F798" s="155" t="s">
        <v>129</v>
      </c>
      <c r="G798" s="73" t="s">
        <v>2928</v>
      </c>
      <c r="H798" s="155" t="s">
        <v>2929</v>
      </c>
      <c r="I798" s="46">
        <v>41541</v>
      </c>
      <c r="J798" s="46">
        <v>41543</v>
      </c>
      <c r="K798" s="126" t="s">
        <v>2930</v>
      </c>
      <c r="L798" s="372" t="s">
        <v>2931</v>
      </c>
      <c r="M798" s="419">
        <v>1920</v>
      </c>
      <c r="N798" s="419">
        <v>1891</v>
      </c>
      <c r="O798" s="46">
        <v>41673</v>
      </c>
      <c r="P798" s="46">
        <v>42118</v>
      </c>
      <c r="Q798" s="46">
        <v>42118</v>
      </c>
      <c r="R798" s="46">
        <v>41913</v>
      </c>
      <c r="S798" s="47">
        <v>0</v>
      </c>
      <c r="T798" s="419">
        <v>0</v>
      </c>
      <c r="U798" s="279"/>
      <c r="V798" s="268"/>
    </row>
    <row r="799" spans="1:22" s="28" customFormat="1" ht="30.75" thickBot="1" x14ac:dyDescent="0.3">
      <c r="A799" s="203">
        <v>41943</v>
      </c>
      <c r="B799" s="265">
        <v>2013</v>
      </c>
      <c r="C799" s="126" t="s">
        <v>47</v>
      </c>
      <c r="D799" s="127" t="s">
        <v>132</v>
      </c>
      <c r="E799" s="127" t="s">
        <v>48</v>
      </c>
      <c r="F799" s="126" t="s">
        <v>129</v>
      </c>
      <c r="G799" s="127" t="s">
        <v>2932</v>
      </c>
      <c r="H799" s="126" t="s">
        <v>2915</v>
      </c>
      <c r="I799" s="46">
        <v>41487</v>
      </c>
      <c r="J799" s="46">
        <v>41509</v>
      </c>
      <c r="K799" s="126" t="s">
        <v>2933</v>
      </c>
      <c r="L799" s="372" t="s">
        <v>2934</v>
      </c>
      <c r="M799" s="419">
        <v>5223</v>
      </c>
      <c r="N799" s="419">
        <v>5382</v>
      </c>
      <c r="O799" s="46">
        <v>41540</v>
      </c>
      <c r="P799" s="46">
        <v>41866</v>
      </c>
      <c r="Q799" s="46">
        <v>41866</v>
      </c>
      <c r="R799" s="46">
        <v>41866</v>
      </c>
      <c r="S799" s="47">
        <v>0</v>
      </c>
      <c r="T799" s="419">
        <v>0</v>
      </c>
      <c r="U799" s="279"/>
      <c r="V799" s="404" t="s">
        <v>2935</v>
      </c>
    </row>
    <row r="800" spans="1:22" s="28" customFormat="1" ht="15.75" thickBot="1" x14ac:dyDescent="0.3">
      <c r="A800" s="203">
        <v>41943</v>
      </c>
      <c r="B800" s="276">
        <v>2013</v>
      </c>
      <c r="C800" s="184" t="s">
        <v>47</v>
      </c>
      <c r="D800" s="259" t="s">
        <v>78</v>
      </c>
      <c r="E800" s="259" t="s">
        <v>13</v>
      </c>
      <c r="F800" s="184" t="s">
        <v>129</v>
      </c>
      <c r="G800" s="259" t="s">
        <v>2936</v>
      </c>
      <c r="H800" s="184" t="s">
        <v>2937</v>
      </c>
      <c r="I800" s="48">
        <v>41540</v>
      </c>
      <c r="J800" s="48">
        <v>41733</v>
      </c>
      <c r="K800" s="184" t="s">
        <v>2938</v>
      </c>
      <c r="L800" s="373" t="s">
        <v>2939</v>
      </c>
      <c r="M800" s="54">
        <v>2000</v>
      </c>
      <c r="N800" s="54">
        <v>1833</v>
      </c>
      <c r="O800" s="48">
        <v>41764</v>
      </c>
      <c r="P800" s="48">
        <v>41943</v>
      </c>
      <c r="Q800" s="48">
        <v>41943</v>
      </c>
      <c r="R800" s="48">
        <v>41943</v>
      </c>
      <c r="S800" s="50">
        <v>0</v>
      </c>
      <c r="T800" s="54">
        <v>0</v>
      </c>
      <c r="U800" s="279"/>
      <c r="V800" s="268"/>
    </row>
    <row r="801" spans="1:22" s="28" customFormat="1" ht="30.75" thickBot="1" x14ac:dyDescent="0.3">
      <c r="A801" s="203">
        <v>41943</v>
      </c>
      <c r="B801" s="276">
        <v>2013</v>
      </c>
      <c r="C801" s="184" t="s">
        <v>47</v>
      </c>
      <c r="D801" s="259" t="s">
        <v>132</v>
      </c>
      <c r="E801" s="259" t="s">
        <v>60</v>
      </c>
      <c r="F801" s="184" t="s">
        <v>129</v>
      </c>
      <c r="G801" s="259" t="s">
        <v>2940</v>
      </c>
      <c r="H801" s="184" t="s">
        <v>2941</v>
      </c>
      <c r="I801" s="48">
        <v>41442</v>
      </c>
      <c r="J801" s="48">
        <v>41465</v>
      </c>
      <c r="K801" s="184" t="s">
        <v>2942</v>
      </c>
      <c r="L801" s="373">
        <v>9751312</v>
      </c>
      <c r="M801" s="54">
        <v>6577</v>
      </c>
      <c r="N801" s="54">
        <v>5231</v>
      </c>
      <c r="O801" s="48">
        <v>41516</v>
      </c>
      <c r="P801" s="48">
        <v>41939</v>
      </c>
      <c r="Q801" s="48">
        <v>41913</v>
      </c>
      <c r="R801" s="48">
        <v>41913</v>
      </c>
      <c r="S801" s="50">
        <v>0.94</v>
      </c>
      <c r="T801" s="54">
        <v>0</v>
      </c>
      <c r="U801" s="279"/>
      <c r="V801" s="404" t="s">
        <v>2943</v>
      </c>
    </row>
    <row r="802" spans="1:22" s="28" customFormat="1" ht="60.75" thickBot="1" x14ac:dyDescent="0.3">
      <c r="A802" s="203">
        <v>41943</v>
      </c>
      <c r="B802" s="265">
        <v>2013</v>
      </c>
      <c r="C802" s="126" t="s">
        <v>47</v>
      </c>
      <c r="D802" s="127" t="s">
        <v>132</v>
      </c>
      <c r="E802" s="127" t="s">
        <v>14</v>
      </c>
      <c r="F802" s="126" t="s">
        <v>129</v>
      </c>
      <c r="G802" s="127" t="s">
        <v>2819</v>
      </c>
      <c r="H802" s="126" t="s">
        <v>2944</v>
      </c>
      <c r="I802" s="46">
        <v>41487</v>
      </c>
      <c r="J802" s="46">
        <v>41537</v>
      </c>
      <c r="K802" s="126" t="s">
        <v>2945</v>
      </c>
      <c r="L802" s="372" t="s">
        <v>2946</v>
      </c>
      <c r="M802" s="419">
        <v>31793</v>
      </c>
      <c r="N802" s="419">
        <v>30449</v>
      </c>
      <c r="O802" s="46">
        <v>41568</v>
      </c>
      <c r="P802" s="46">
        <v>41913</v>
      </c>
      <c r="Q802" s="46">
        <v>41913</v>
      </c>
      <c r="R802" s="46">
        <v>42277</v>
      </c>
      <c r="S802" s="47">
        <v>0.67</v>
      </c>
      <c r="T802" s="419">
        <v>0</v>
      </c>
      <c r="U802" s="279"/>
      <c r="V802" s="404" t="s">
        <v>2947</v>
      </c>
    </row>
    <row r="803" spans="1:22" s="28" customFormat="1" ht="30.75" thickBot="1" x14ac:dyDescent="0.3">
      <c r="A803" s="203">
        <v>41943</v>
      </c>
      <c r="B803" s="265">
        <v>2013</v>
      </c>
      <c r="C803" s="126" t="s">
        <v>47</v>
      </c>
      <c r="D803" s="127" t="s">
        <v>132</v>
      </c>
      <c r="E803" s="127" t="s">
        <v>25</v>
      </c>
      <c r="F803" s="126" t="s">
        <v>129</v>
      </c>
      <c r="G803" s="127" t="s">
        <v>2948</v>
      </c>
      <c r="H803" s="126" t="s">
        <v>2949</v>
      </c>
      <c r="I803" s="46">
        <v>41450</v>
      </c>
      <c r="J803" s="46">
        <v>41513</v>
      </c>
      <c r="K803" s="126" t="s">
        <v>2950</v>
      </c>
      <c r="L803" s="372" t="s">
        <v>2951</v>
      </c>
      <c r="M803" s="419">
        <v>30951</v>
      </c>
      <c r="N803" s="419">
        <v>29441</v>
      </c>
      <c r="O803" s="46">
        <v>41755</v>
      </c>
      <c r="P803" s="46">
        <v>42278</v>
      </c>
      <c r="Q803" s="46">
        <v>42278</v>
      </c>
      <c r="R803" s="46">
        <v>42278</v>
      </c>
      <c r="S803" s="47">
        <v>0.2</v>
      </c>
      <c r="T803" s="419">
        <v>0</v>
      </c>
      <c r="U803" s="279"/>
      <c r="V803" s="404" t="s">
        <v>2943</v>
      </c>
    </row>
    <row r="804" spans="1:22" s="28" customFormat="1" ht="30.75" thickBot="1" x14ac:dyDescent="0.3">
      <c r="A804" s="203">
        <v>41943</v>
      </c>
      <c r="B804" s="265">
        <v>2013</v>
      </c>
      <c r="C804" s="126" t="s">
        <v>47</v>
      </c>
      <c r="D804" s="127" t="s">
        <v>132</v>
      </c>
      <c r="E804" s="127" t="s">
        <v>25</v>
      </c>
      <c r="F804" s="126" t="s">
        <v>129</v>
      </c>
      <c r="G804" s="127" t="s">
        <v>2952</v>
      </c>
      <c r="H804" s="126" t="s">
        <v>2953</v>
      </c>
      <c r="I804" s="46">
        <v>41879</v>
      </c>
      <c r="J804" s="46">
        <v>41893</v>
      </c>
      <c r="K804" s="126" t="s">
        <v>2954</v>
      </c>
      <c r="L804" s="372" t="s">
        <v>2955</v>
      </c>
      <c r="M804" s="419">
        <v>3600</v>
      </c>
      <c r="N804" s="419">
        <v>1292</v>
      </c>
      <c r="O804" s="46">
        <v>41904</v>
      </c>
      <c r="P804" s="46">
        <v>42094</v>
      </c>
      <c r="Q804" s="46">
        <v>42094</v>
      </c>
      <c r="R804" s="46">
        <v>42094</v>
      </c>
      <c r="S804" s="47">
        <v>0</v>
      </c>
      <c r="T804" s="419">
        <v>0</v>
      </c>
      <c r="U804" s="279"/>
      <c r="V804" s="404" t="s">
        <v>2956</v>
      </c>
    </row>
    <row r="805" spans="1:22" s="28" customFormat="1" ht="30.75" thickBot="1" x14ac:dyDescent="0.3">
      <c r="A805" s="203">
        <v>41943</v>
      </c>
      <c r="B805" s="265">
        <v>2013</v>
      </c>
      <c r="C805" s="126" t="s">
        <v>47</v>
      </c>
      <c r="D805" s="127" t="s">
        <v>132</v>
      </c>
      <c r="E805" s="127" t="s">
        <v>46</v>
      </c>
      <c r="F805" s="126" t="s">
        <v>129</v>
      </c>
      <c r="G805" s="127" t="s">
        <v>2957</v>
      </c>
      <c r="H805" s="126" t="s">
        <v>2958</v>
      </c>
      <c r="I805" s="46">
        <v>41453</v>
      </c>
      <c r="J805" s="46">
        <v>41460</v>
      </c>
      <c r="K805" s="126" t="s">
        <v>2959</v>
      </c>
      <c r="L805" s="372">
        <v>40452</v>
      </c>
      <c r="M805" s="419">
        <v>5319</v>
      </c>
      <c r="N805" s="419">
        <v>5225</v>
      </c>
      <c r="O805" s="46">
        <v>41540</v>
      </c>
      <c r="P805" s="46">
        <v>41932</v>
      </c>
      <c r="Q805" s="46">
        <v>41913</v>
      </c>
      <c r="R805" s="46">
        <v>41973</v>
      </c>
      <c r="S805" s="47">
        <v>0.65</v>
      </c>
      <c r="T805" s="419">
        <v>0</v>
      </c>
      <c r="U805" s="279"/>
      <c r="V805" s="404" t="s">
        <v>2935</v>
      </c>
    </row>
    <row r="806" spans="1:22" s="28" customFormat="1" ht="30.75" thickBot="1" x14ac:dyDescent="0.3">
      <c r="A806" s="203">
        <v>41943</v>
      </c>
      <c r="B806" s="265">
        <v>2013</v>
      </c>
      <c r="C806" s="126" t="s">
        <v>47</v>
      </c>
      <c r="D806" s="127" t="s">
        <v>132</v>
      </c>
      <c r="E806" s="127" t="s">
        <v>16</v>
      </c>
      <c r="F806" s="126" t="s">
        <v>129</v>
      </c>
      <c r="G806" s="127" t="s">
        <v>2960</v>
      </c>
      <c r="H806" s="126" t="s">
        <v>2729</v>
      </c>
      <c r="I806" s="46">
        <v>41528</v>
      </c>
      <c r="J806" s="46">
        <v>41535</v>
      </c>
      <c r="K806" s="126" t="s">
        <v>2961</v>
      </c>
      <c r="L806" s="372" t="s">
        <v>2962</v>
      </c>
      <c r="M806" s="419">
        <v>19345</v>
      </c>
      <c r="N806" s="419">
        <v>20932</v>
      </c>
      <c r="O806" s="46">
        <v>41701</v>
      </c>
      <c r="P806" s="46">
        <v>42055</v>
      </c>
      <c r="Q806" s="46">
        <v>42055</v>
      </c>
      <c r="R806" s="46">
        <v>42250</v>
      </c>
      <c r="S806" s="47">
        <v>0</v>
      </c>
      <c r="T806" s="419">
        <v>0</v>
      </c>
      <c r="U806" s="279"/>
      <c r="V806" s="404" t="s">
        <v>2943</v>
      </c>
    </row>
    <row r="807" spans="1:22" s="28" customFormat="1" ht="30.75" thickBot="1" x14ac:dyDescent="0.3">
      <c r="A807" s="203">
        <v>41943</v>
      </c>
      <c r="B807" s="265">
        <v>2013</v>
      </c>
      <c r="C807" s="126" t="s">
        <v>47</v>
      </c>
      <c r="D807" s="127" t="s">
        <v>132</v>
      </c>
      <c r="E807" s="127" t="s">
        <v>16</v>
      </c>
      <c r="F807" s="126" t="s">
        <v>129</v>
      </c>
      <c r="G807" s="127" t="s">
        <v>2963</v>
      </c>
      <c r="H807" s="126" t="s">
        <v>2964</v>
      </c>
      <c r="I807" s="46">
        <v>41432</v>
      </c>
      <c r="J807" s="46">
        <v>41450</v>
      </c>
      <c r="K807" s="126" t="s">
        <v>2965</v>
      </c>
      <c r="L807" s="372" t="s">
        <v>2966</v>
      </c>
      <c r="M807" s="419">
        <v>8705</v>
      </c>
      <c r="N807" s="419">
        <v>6452</v>
      </c>
      <c r="O807" s="46">
        <v>41551</v>
      </c>
      <c r="P807" s="46">
        <v>41932</v>
      </c>
      <c r="Q807" s="46">
        <v>41913</v>
      </c>
      <c r="R807" s="46">
        <v>41913</v>
      </c>
      <c r="S807" s="47">
        <v>0.02</v>
      </c>
      <c r="T807" s="419">
        <v>0</v>
      </c>
      <c r="U807" s="279"/>
      <c r="V807" s="404" t="s">
        <v>2943</v>
      </c>
    </row>
    <row r="808" spans="1:22" s="28" customFormat="1" ht="15.75" thickBot="1" x14ac:dyDescent="0.3">
      <c r="A808" s="203">
        <v>41943</v>
      </c>
      <c r="B808" s="276">
        <v>2013</v>
      </c>
      <c r="C808" s="184" t="s">
        <v>47</v>
      </c>
      <c r="D808" s="259" t="s">
        <v>78</v>
      </c>
      <c r="E808" s="259" t="s">
        <v>16</v>
      </c>
      <c r="F808" s="184" t="s">
        <v>129</v>
      </c>
      <c r="G808" s="259" t="s">
        <v>2967</v>
      </c>
      <c r="H808" s="184" t="s">
        <v>2968</v>
      </c>
      <c r="I808" s="48">
        <v>41522</v>
      </c>
      <c r="J808" s="48">
        <v>41527</v>
      </c>
      <c r="K808" s="184" t="s">
        <v>2969</v>
      </c>
      <c r="L808" s="373" t="s">
        <v>2970</v>
      </c>
      <c r="M808" s="54">
        <v>1939</v>
      </c>
      <c r="N808" s="54">
        <v>1920</v>
      </c>
      <c r="O808" s="48">
        <v>41561</v>
      </c>
      <c r="P808" s="48">
        <v>41942</v>
      </c>
      <c r="Q808" s="48">
        <v>41942</v>
      </c>
      <c r="R808" s="48">
        <v>41942</v>
      </c>
      <c r="S808" s="50">
        <v>0</v>
      </c>
      <c r="T808" s="54">
        <v>0</v>
      </c>
      <c r="U808" s="279"/>
      <c r="V808" s="268"/>
    </row>
    <row r="809" spans="1:22" s="28" customFormat="1" ht="30.75" thickBot="1" x14ac:dyDescent="0.3">
      <c r="A809" s="203">
        <v>41943</v>
      </c>
      <c r="B809" s="276">
        <v>2013</v>
      </c>
      <c r="C809" s="184" t="s">
        <v>47</v>
      </c>
      <c r="D809" s="259" t="s">
        <v>132</v>
      </c>
      <c r="E809" s="259" t="s">
        <v>1094</v>
      </c>
      <c r="F809" s="184" t="s">
        <v>113</v>
      </c>
      <c r="G809" s="259" t="s">
        <v>2971</v>
      </c>
      <c r="H809" s="184" t="s">
        <v>2972</v>
      </c>
      <c r="I809" s="51">
        <v>41508</v>
      </c>
      <c r="J809" s="48">
        <v>41541</v>
      </c>
      <c r="K809" s="184" t="s">
        <v>2875</v>
      </c>
      <c r="L809" s="373" t="s">
        <v>2973</v>
      </c>
      <c r="M809" s="54">
        <v>8221</v>
      </c>
      <c r="N809" s="55">
        <v>8089</v>
      </c>
      <c r="O809" s="51">
        <v>41568</v>
      </c>
      <c r="P809" s="51">
        <v>41932</v>
      </c>
      <c r="Q809" s="51">
        <v>41932</v>
      </c>
      <c r="R809" s="51">
        <v>41932</v>
      </c>
      <c r="S809" s="52">
        <v>0</v>
      </c>
      <c r="T809" s="54">
        <v>0</v>
      </c>
      <c r="U809" s="277"/>
      <c r="V809" s="403" t="s">
        <v>2943</v>
      </c>
    </row>
    <row r="810" spans="1:22" s="28" customFormat="1" ht="60.75" thickBot="1" x14ac:dyDescent="0.3">
      <c r="A810" s="203">
        <v>41943</v>
      </c>
      <c r="B810" s="265">
        <v>2013</v>
      </c>
      <c r="C810" s="126" t="s">
        <v>47</v>
      </c>
      <c r="D810" s="127" t="s">
        <v>132</v>
      </c>
      <c r="E810" s="127" t="s">
        <v>18</v>
      </c>
      <c r="F810" s="126" t="s">
        <v>129</v>
      </c>
      <c r="G810" s="127" t="s">
        <v>2974</v>
      </c>
      <c r="H810" s="126" t="s">
        <v>2975</v>
      </c>
      <c r="I810" s="46">
        <v>41591</v>
      </c>
      <c r="J810" s="48">
        <v>41893</v>
      </c>
      <c r="K810" s="184" t="s">
        <v>2976</v>
      </c>
      <c r="L810" s="373" t="s">
        <v>2977</v>
      </c>
      <c r="M810" s="54">
        <v>35078</v>
      </c>
      <c r="N810" s="54">
        <v>33472</v>
      </c>
      <c r="O810" s="48">
        <v>41904</v>
      </c>
      <c r="P810" s="48">
        <v>42658</v>
      </c>
      <c r="Q810" s="48">
        <v>42658</v>
      </c>
      <c r="R810" s="48">
        <v>42658</v>
      </c>
      <c r="S810" s="50">
        <v>0</v>
      </c>
      <c r="T810" s="54">
        <v>0</v>
      </c>
      <c r="U810" s="279"/>
      <c r="V810" s="404" t="s">
        <v>2978</v>
      </c>
    </row>
    <row r="811" spans="1:22" s="28" customFormat="1" ht="30.75" thickBot="1" x14ac:dyDescent="0.3">
      <c r="A811" s="203">
        <v>41943</v>
      </c>
      <c r="B811" s="265">
        <v>2013</v>
      </c>
      <c r="C811" s="126" t="s">
        <v>47</v>
      </c>
      <c r="D811" s="127" t="s">
        <v>132</v>
      </c>
      <c r="E811" s="127" t="s">
        <v>42</v>
      </c>
      <c r="F811" s="126" t="s">
        <v>129</v>
      </c>
      <c r="G811" s="127" t="s">
        <v>2979</v>
      </c>
      <c r="H811" s="126" t="s">
        <v>2980</v>
      </c>
      <c r="I811" s="46">
        <v>41452</v>
      </c>
      <c r="J811" s="46">
        <v>41544</v>
      </c>
      <c r="K811" s="126" t="s">
        <v>2981</v>
      </c>
      <c r="L811" s="372" t="s">
        <v>2982</v>
      </c>
      <c r="M811" s="419">
        <v>38692</v>
      </c>
      <c r="N811" s="419">
        <v>37607</v>
      </c>
      <c r="O811" s="46">
        <v>41554</v>
      </c>
      <c r="P811" s="46">
        <v>41852</v>
      </c>
      <c r="Q811" s="46">
        <v>41852</v>
      </c>
      <c r="R811" s="46">
        <v>42348</v>
      </c>
      <c r="S811" s="47">
        <v>0.34</v>
      </c>
      <c r="T811" s="419">
        <v>0</v>
      </c>
      <c r="U811" s="279"/>
      <c r="V811" s="404" t="s">
        <v>2943</v>
      </c>
    </row>
    <row r="812" spans="1:22" s="28" customFormat="1" ht="30.75" thickBot="1" x14ac:dyDescent="0.3">
      <c r="A812" s="203">
        <v>41943</v>
      </c>
      <c r="B812" s="265">
        <v>2013</v>
      </c>
      <c r="C812" s="126" t="s">
        <v>47</v>
      </c>
      <c r="D812" s="127" t="s">
        <v>132</v>
      </c>
      <c r="E812" s="127" t="s">
        <v>28</v>
      </c>
      <c r="F812" s="126" t="s">
        <v>129</v>
      </c>
      <c r="G812" s="127" t="s">
        <v>2983</v>
      </c>
      <c r="H812" s="126" t="s">
        <v>2941</v>
      </c>
      <c r="I812" s="46">
        <v>41541</v>
      </c>
      <c r="J812" s="46">
        <v>41541</v>
      </c>
      <c r="K812" s="126" t="s">
        <v>2984</v>
      </c>
      <c r="L812" s="372" t="s">
        <v>2985</v>
      </c>
      <c r="M812" s="419">
        <v>8705</v>
      </c>
      <c r="N812" s="419">
        <v>8481</v>
      </c>
      <c r="O812" s="46">
        <v>41841</v>
      </c>
      <c r="P812" s="46">
        <v>41998</v>
      </c>
      <c r="Q812" s="46">
        <v>41998</v>
      </c>
      <c r="R812" s="46">
        <v>42154</v>
      </c>
      <c r="S812" s="47">
        <v>0.4</v>
      </c>
      <c r="T812" s="419">
        <v>0</v>
      </c>
      <c r="U812" s="279"/>
      <c r="V812" s="404" t="s">
        <v>2943</v>
      </c>
    </row>
    <row r="813" spans="1:22" s="28" customFormat="1" ht="30.75" thickBot="1" x14ac:dyDescent="0.3">
      <c r="A813" s="203">
        <v>41943</v>
      </c>
      <c r="B813" s="265">
        <v>2013</v>
      </c>
      <c r="C813" s="126" t="s">
        <v>47</v>
      </c>
      <c r="D813" s="127" t="s">
        <v>132</v>
      </c>
      <c r="E813" s="127" t="s">
        <v>28</v>
      </c>
      <c r="F813" s="126" t="s">
        <v>129</v>
      </c>
      <c r="G813" s="127" t="s">
        <v>2986</v>
      </c>
      <c r="H813" s="126" t="s">
        <v>2987</v>
      </c>
      <c r="I813" s="46">
        <v>41537</v>
      </c>
      <c r="J813" s="46">
        <v>41537</v>
      </c>
      <c r="K813" s="126" t="s">
        <v>2988</v>
      </c>
      <c r="L813" s="372" t="s">
        <v>2989</v>
      </c>
      <c r="M813" s="419">
        <v>20311</v>
      </c>
      <c r="N813" s="419">
        <v>22016</v>
      </c>
      <c r="O813" s="46">
        <v>41750</v>
      </c>
      <c r="P813" s="46">
        <v>42153</v>
      </c>
      <c r="Q813" s="46">
        <v>42239</v>
      </c>
      <c r="R813" s="46">
        <v>42153</v>
      </c>
      <c r="S813" s="47">
        <v>0.21</v>
      </c>
      <c r="T813" s="419">
        <v>0</v>
      </c>
      <c r="U813" s="279"/>
      <c r="V813" s="404" t="s">
        <v>2990</v>
      </c>
    </row>
    <row r="814" spans="1:22" s="28" customFormat="1" ht="30.75" thickBot="1" x14ac:dyDescent="0.3">
      <c r="A814" s="203">
        <v>41943</v>
      </c>
      <c r="B814" s="265">
        <v>2013</v>
      </c>
      <c r="C814" s="126" t="s">
        <v>47</v>
      </c>
      <c r="D814" s="127" t="s">
        <v>132</v>
      </c>
      <c r="E814" s="127" t="s">
        <v>52</v>
      </c>
      <c r="F814" s="126" t="s">
        <v>129</v>
      </c>
      <c r="G814" s="127" t="s">
        <v>164</v>
      </c>
      <c r="H814" s="126" t="s">
        <v>2791</v>
      </c>
      <c r="I814" s="46">
        <v>41423</v>
      </c>
      <c r="J814" s="46">
        <v>41432</v>
      </c>
      <c r="K814" s="126" t="s">
        <v>2991</v>
      </c>
      <c r="L814" s="372" t="s">
        <v>2992</v>
      </c>
      <c r="M814" s="419">
        <v>2902</v>
      </c>
      <c r="N814" s="419">
        <v>2545</v>
      </c>
      <c r="O814" s="46">
        <v>41495</v>
      </c>
      <c r="P814" s="46">
        <v>41789</v>
      </c>
      <c r="Q814" s="46">
        <v>41759</v>
      </c>
      <c r="R814" s="46">
        <v>41876</v>
      </c>
      <c r="S814" s="47">
        <v>1</v>
      </c>
      <c r="T814" s="419">
        <v>0</v>
      </c>
      <c r="U814" s="279"/>
      <c r="V814" s="404" t="s">
        <v>2943</v>
      </c>
    </row>
    <row r="815" spans="1:22" s="28" customFormat="1" ht="30.75" thickBot="1" x14ac:dyDescent="0.3">
      <c r="A815" s="203">
        <v>41943</v>
      </c>
      <c r="B815" s="265">
        <v>2013</v>
      </c>
      <c r="C815" s="126" t="s">
        <v>47</v>
      </c>
      <c r="D815" s="127" t="s">
        <v>132</v>
      </c>
      <c r="E815" s="127" t="s">
        <v>53</v>
      </c>
      <c r="F815" s="126" t="s">
        <v>129</v>
      </c>
      <c r="G815" s="127" t="s">
        <v>2993</v>
      </c>
      <c r="H815" s="126" t="s">
        <v>2994</v>
      </c>
      <c r="I815" s="46">
        <v>41415</v>
      </c>
      <c r="J815" s="46">
        <v>41439</v>
      </c>
      <c r="K815" s="126" t="s">
        <v>2995</v>
      </c>
      <c r="L815" s="372" t="s">
        <v>2996</v>
      </c>
      <c r="M815" s="419">
        <v>9188</v>
      </c>
      <c r="N815" s="419">
        <v>8405</v>
      </c>
      <c r="O815" s="46">
        <v>41477</v>
      </c>
      <c r="P815" s="46">
        <v>41761</v>
      </c>
      <c r="Q815" s="46">
        <v>41913</v>
      </c>
      <c r="R815" s="46">
        <v>41824</v>
      </c>
      <c r="S815" s="47">
        <v>0.7</v>
      </c>
      <c r="T815" s="419">
        <v>0</v>
      </c>
      <c r="U815" s="279"/>
      <c r="V815" s="404" t="s">
        <v>2943</v>
      </c>
    </row>
    <row r="816" spans="1:22" s="28" customFormat="1" ht="15.75" thickBot="1" x14ac:dyDescent="0.3">
      <c r="A816" s="203">
        <v>41943</v>
      </c>
      <c r="B816" s="265">
        <v>2013</v>
      </c>
      <c r="C816" s="126" t="s">
        <v>47</v>
      </c>
      <c r="D816" s="127" t="s">
        <v>78</v>
      </c>
      <c r="E816" s="127" t="s">
        <v>53</v>
      </c>
      <c r="F816" s="126" t="s">
        <v>129</v>
      </c>
      <c r="G816" s="127" t="s">
        <v>2997</v>
      </c>
      <c r="H816" s="126" t="s">
        <v>2998</v>
      </c>
      <c r="I816" s="46">
        <v>41533</v>
      </c>
      <c r="J816" s="46">
        <v>41541</v>
      </c>
      <c r="K816" s="126" t="s">
        <v>2999</v>
      </c>
      <c r="L816" s="372" t="s">
        <v>3000</v>
      </c>
      <c r="M816" s="419">
        <v>1440</v>
      </c>
      <c r="N816" s="419">
        <v>1445</v>
      </c>
      <c r="O816" s="46">
        <v>41736</v>
      </c>
      <c r="P816" s="46">
        <v>41803</v>
      </c>
      <c r="Q816" s="46">
        <v>41803</v>
      </c>
      <c r="R816" s="46">
        <v>41803</v>
      </c>
      <c r="S816" s="47">
        <v>0.75</v>
      </c>
      <c r="T816" s="419">
        <v>0</v>
      </c>
      <c r="U816" s="279"/>
      <c r="V816" s="268"/>
    </row>
    <row r="817" spans="1:22" s="28" customFormat="1" ht="30.75" thickBot="1" x14ac:dyDescent="0.3">
      <c r="A817" s="203">
        <v>41943</v>
      </c>
      <c r="B817" s="265">
        <v>2013</v>
      </c>
      <c r="C817" s="126" t="s">
        <v>47</v>
      </c>
      <c r="D817" s="127" t="s">
        <v>132</v>
      </c>
      <c r="E817" s="127" t="s">
        <v>19</v>
      </c>
      <c r="F817" s="126" t="s">
        <v>129</v>
      </c>
      <c r="G817" s="127" t="s">
        <v>3001</v>
      </c>
      <c r="H817" s="126" t="s">
        <v>153</v>
      </c>
      <c r="I817" s="46">
        <v>41411</v>
      </c>
      <c r="J817" s="46">
        <v>41429</v>
      </c>
      <c r="K817" s="126" t="s">
        <v>3002</v>
      </c>
      <c r="L817" s="372" t="s">
        <v>3003</v>
      </c>
      <c r="M817" s="419">
        <v>30953</v>
      </c>
      <c r="N817" s="419">
        <v>26217</v>
      </c>
      <c r="O817" s="46">
        <v>41463</v>
      </c>
      <c r="P817" s="46">
        <v>41953</v>
      </c>
      <c r="Q817" s="46">
        <v>41913</v>
      </c>
      <c r="R817" s="46">
        <v>41913</v>
      </c>
      <c r="S817" s="47">
        <v>0</v>
      </c>
      <c r="T817" s="419">
        <v>0</v>
      </c>
      <c r="U817" s="279"/>
      <c r="V817" s="404" t="s">
        <v>2943</v>
      </c>
    </row>
    <row r="818" spans="1:22" s="28" customFormat="1" ht="30.75" thickBot="1" x14ac:dyDescent="0.3">
      <c r="A818" s="203">
        <v>41943</v>
      </c>
      <c r="B818" s="265">
        <v>2013</v>
      </c>
      <c r="C818" s="126" t="s">
        <v>47</v>
      </c>
      <c r="D818" s="127" t="s">
        <v>132</v>
      </c>
      <c r="E818" s="127" t="s">
        <v>29</v>
      </c>
      <c r="F818" s="126" t="s">
        <v>129</v>
      </c>
      <c r="G818" s="127" t="s">
        <v>3004</v>
      </c>
      <c r="H818" s="126" t="s">
        <v>2929</v>
      </c>
      <c r="I818" s="46">
        <v>41887</v>
      </c>
      <c r="J818" s="46">
        <v>41897</v>
      </c>
      <c r="K818" s="126" t="s">
        <v>3005</v>
      </c>
      <c r="L818" s="372" t="s">
        <v>3006</v>
      </c>
      <c r="M818" s="419">
        <v>9300</v>
      </c>
      <c r="N818" s="419">
        <v>8937</v>
      </c>
      <c r="O818" s="46">
        <v>41904</v>
      </c>
      <c r="P818" s="46">
        <v>42673</v>
      </c>
      <c r="Q818" s="46">
        <v>42673</v>
      </c>
      <c r="R818" s="46">
        <v>42673</v>
      </c>
      <c r="S818" s="47">
        <v>0</v>
      </c>
      <c r="T818" s="419">
        <v>0</v>
      </c>
      <c r="U818" s="279"/>
      <c r="V818" s="404" t="s">
        <v>3007</v>
      </c>
    </row>
    <row r="819" spans="1:22" s="28" customFormat="1" ht="30.75" thickBot="1" x14ac:dyDescent="0.3">
      <c r="A819" s="203">
        <v>41943</v>
      </c>
      <c r="B819" s="265">
        <v>2013</v>
      </c>
      <c r="C819" s="126" t="s">
        <v>47</v>
      </c>
      <c r="D819" s="127" t="s">
        <v>132</v>
      </c>
      <c r="E819" s="127" t="s">
        <v>29</v>
      </c>
      <c r="F819" s="126" t="s">
        <v>129</v>
      </c>
      <c r="G819" s="127" t="s">
        <v>3008</v>
      </c>
      <c r="H819" s="126" t="s">
        <v>3009</v>
      </c>
      <c r="I819" s="46">
        <v>41480</v>
      </c>
      <c r="J819" s="46">
        <v>41845</v>
      </c>
      <c r="K819" s="126" t="s">
        <v>3010</v>
      </c>
      <c r="L819" s="372" t="s">
        <v>3011</v>
      </c>
      <c r="M819" s="419">
        <v>5700</v>
      </c>
      <c r="N819" s="419">
        <v>3817</v>
      </c>
      <c r="O819" s="46">
        <v>41845</v>
      </c>
      <c r="P819" s="46">
        <v>41927</v>
      </c>
      <c r="Q819" s="46">
        <v>41927</v>
      </c>
      <c r="R819" s="46">
        <v>41927</v>
      </c>
      <c r="S819" s="47">
        <v>0</v>
      </c>
      <c r="T819" s="419">
        <v>0</v>
      </c>
      <c r="U819" s="279"/>
      <c r="V819" s="404" t="s">
        <v>3012</v>
      </c>
    </row>
    <row r="820" spans="1:22" s="28" customFormat="1" ht="15.75" thickBot="1" x14ac:dyDescent="0.3">
      <c r="A820" s="203">
        <v>41943</v>
      </c>
      <c r="B820" s="265">
        <v>2013</v>
      </c>
      <c r="C820" s="126" t="s">
        <v>47</v>
      </c>
      <c r="D820" s="127" t="s">
        <v>78</v>
      </c>
      <c r="E820" s="127" t="s">
        <v>30</v>
      </c>
      <c r="F820" s="126" t="s">
        <v>129</v>
      </c>
      <c r="G820" s="127" t="s">
        <v>3013</v>
      </c>
      <c r="H820" s="126" t="s">
        <v>3014</v>
      </c>
      <c r="I820" s="46">
        <v>41543</v>
      </c>
      <c r="J820" s="46">
        <v>41544</v>
      </c>
      <c r="K820" s="126" t="s">
        <v>3015</v>
      </c>
      <c r="L820" s="372" t="s">
        <v>3016</v>
      </c>
      <c r="M820" s="419">
        <v>1920</v>
      </c>
      <c r="N820" s="419">
        <v>1740</v>
      </c>
      <c r="O820" s="46">
        <v>41750</v>
      </c>
      <c r="P820" s="46">
        <v>41904</v>
      </c>
      <c r="Q820" s="46">
        <v>41904</v>
      </c>
      <c r="R820" s="46">
        <v>41904</v>
      </c>
      <c r="S820" s="47">
        <v>0.01</v>
      </c>
      <c r="T820" s="419">
        <v>0</v>
      </c>
      <c r="U820" s="279"/>
      <c r="V820" s="268"/>
    </row>
    <row r="821" spans="1:22" s="28" customFormat="1" ht="30.75" thickBot="1" x14ac:dyDescent="0.3">
      <c r="A821" s="203">
        <v>41943</v>
      </c>
      <c r="B821" s="265">
        <v>2013</v>
      </c>
      <c r="C821" s="126" t="s">
        <v>47</v>
      </c>
      <c r="D821" s="127" t="s">
        <v>132</v>
      </c>
      <c r="E821" s="127" t="s">
        <v>44</v>
      </c>
      <c r="F821" s="126" t="s">
        <v>129</v>
      </c>
      <c r="G821" s="127" t="s">
        <v>3017</v>
      </c>
      <c r="H821" s="126" t="s">
        <v>3018</v>
      </c>
      <c r="I821" s="46">
        <v>41444</v>
      </c>
      <c r="J821" s="46">
        <v>41579</v>
      </c>
      <c r="K821" s="126" t="s">
        <v>3019</v>
      </c>
      <c r="L821" s="372" t="s">
        <v>3020</v>
      </c>
      <c r="M821" s="419">
        <v>21279</v>
      </c>
      <c r="N821" s="419">
        <v>21202</v>
      </c>
      <c r="O821" s="46">
        <v>41736</v>
      </c>
      <c r="P821" s="46">
        <v>42215</v>
      </c>
      <c r="Q821" s="46">
        <v>42215</v>
      </c>
      <c r="R821" s="46">
        <v>42215</v>
      </c>
      <c r="S821" s="47">
        <v>0</v>
      </c>
      <c r="T821" s="419">
        <v>0</v>
      </c>
      <c r="U821" s="279"/>
      <c r="V821" s="404" t="s">
        <v>2943</v>
      </c>
    </row>
    <row r="822" spans="1:22" s="28" customFormat="1" ht="15.75" thickBot="1" x14ac:dyDescent="0.3">
      <c r="A822" s="203">
        <v>41943</v>
      </c>
      <c r="B822" s="265">
        <v>2013</v>
      </c>
      <c r="C822" s="126" t="s">
        <v>47</v>
      </c>
      <c r="D822" s="127" t="s">
        <v>78</v>
      </c>
      <c r="E822" s="127" t="s">
        <v>44</v>
      </c>
      <c r="F822" s="126" t="s">
        <v>129</v>
      </c>
      <c r="G822" s="127" t="s">
        <v>3021</v>
      </c>
      <c r="H822" s="126" t="s">
        <v>3022</v>
      </c>
      <c r="I822" s="46">
        <v>41403</v>
      </c>
      <c r="J822" s="46">
        <v>41411</v>
      </c>
      <c r="K822" s="126" t="s">
        <v>3023</v>
      </c>
      <c r="L822" s="372" t="s">
        <v>3024</v>
      </c>
      <c r="M822" s="419">
        <v>2000</v>
      </c>
      <c r="N822" s="419">
        <v>1838</v>
      </c>
      <c r="O822" s="46">
        <v>41428</v>
      </c>
      <c r="P822" s="46">
        <v>41610</v>
      </c>
      <c r="Q822" s="46">
        <v>41609</v>
      </c>
      <c r="R822" s="46">
        <v>41609</v>
      </c>
      <c r="S822" s="47">
        <v>0</v>
      </c>
      <c r="T822" s="419">
        <v>0</v>
      </c>
      <c r="U822" s="279"/>
      <c r="V822" s="268"/>
    </row>
    <row r="823" spans="1:22" s="28" customFormat="1" ht="30.75" thickBot="1" x14ac:dyDescent="0.3">
      <c r="A823" s="203">
        <v>41943</v>
      </c>
      <c r="B823" s="265">
        <v>2013</v>
      </c>
      <c r="C823" s="126" t="s">
        <v>47</v>
      </c>
      <c r="D823" s="127" t="s">
        <v>132</v>
      </c>
      <c r="E823" s="127" t="s">
        <v>41</v>
      </c>
      <c r="F823" s="126" t="s">
        <v>129</v>
      </c>
      <c r="G823" s="127" t="s">
        <v>3025</v>
      </c>
      <c r="H823" s="126" t="s">
        <v>3026</v>
      </c>
      <c r="I823" s="46">
        <v>41512</v>
      </c>
      <c r="J823" s="46">
        <v>41540</v>
      </c>
      <c r="K823" s="126" t="s">
        <v>3027</v>
      </c>
      <c r="L823" s="372" t="s">
        <v>3028</v>
      </c>
      <c r="M823" s="419">
        <v>16443</v>
      </c>
      <c r="N823" s="419">
        <v>13235</v>
      </c>
      <c r="O823" s="46">
        <v>41540</v>
      </c>
      <c r="P823" s="46">
        <v>42217</v>
      </c>
      <c r="Q823" s="46">
        <v>42278</v>
      </c>
      <c r="R823" s="46">
        <v>42370</v>
      </c>
      <c r="S823" s="47">
        <v>0.5</v>
      </c>
      <c r="T823" s="419">
        <v>0</v>
      </c>
      <c r="U823" s="279"/>
      <c r="V823" s="404" t="s">
        <v>2943</v>
      </c>
    </row>
    <row r="824" spans="1:22" s="28" customFormat="1" ht="30.75" thickBot="1" x14ac:dyDescent="0.3">
      <c r="A824" s="203">
        <v>41943</v>
      </c>
      <c r="B824" s="265">
        <v>2013</v>
      </c>
      <c r="C824" s="126" t="s">
        <v>47</v>
      </c>
      <c r="D824" s="127" t="s">
        <v>132</v>
      </c>
      <c r="E824" s="127" t="s">
        <v>41</v>
      </c>
      <c r="F824" s="126" t="s">
        <v>129</v>
      </c>
      <c r="G824" s="127" t="s">
        <v>3029</v>
      </c>
      <c r="H824" s="126" t="s">
        <v>2729</v>
      </c>
      <c r="I824" s="46">
        <v>41494</v>
      </c>
      <c r="J824" s="46">
        <v>41500</v>
      </c>
      <c r="K824" s="126" t="s">
        <v>3030</v>
      </c>
      <c r="L824" s="372" t="s">
        <v>3031</v>
      </c>
      <c r="M824" s="419">
        <v>16443</v>
      </c>
      <c r="N824" s="419">
        <v>17496</v>
      </c>
      <c r="O824" s="46">
        <v>41547</v>
      </c>
      <c r="P824" s="46">
        <v>42292</v>
      </c>
      <c r="Q824" s="46">
        <v>42292</v>
      </c>
      <c r="R824" s="46">
        <v>42305</v>
      </c>
      <c r="S824" s="47">
        <v>0.28999999999999998</v>
      </c>
      <c r="T824" s="419">
        <v>0</v>
      </c>
      <c r="U824" s="279"/>
      <c r="V824" s="404" t="s">
        <v>2943</v>
      </c>
    </row>
    <row r="825" spans="1:22" s="28" customFormat="1" ht="30.75" thickBot="1" x14ac:dyDescent="0.3">
      <c r="A825" s="203">
        <v>41943</v>
      </c>
      <c r="B825" s="265">
        <v>2013</v>
      </c>
      <c r="C825" s="126" t="s">
        <v>47</v>
      </c>
      <c r="D825" s="127" t="s">
        <v>132</v>
      </c>
      <c r="E825" s="127" t="s">
        <v>54</v>
      </c>
      <c r="F825" s="126" t="s">
        <v>129</v>
      </c>
      <c r="G825" s="127" t="s">
        <v>3032</v>
      </c>
      <c r="H825" s="126" t="s">
        <v>161</v>
      </c>
      <c r="I825" s="46">
        <v>41481</v>
      </c>
      <c r="J825" s="46">
        <v>41487</v>
      </c>
      <c r="K825" s="126" t="s">
        <v>3033</v>
      </c>
      <c r="L825" s="372" t="s">
        <v>3034</v>
      </c>
      <c r="M825" s="419">
        <v>17410</v>
      </c>
      <c r="N825" s="419">
        <v>15704</v>
      </c>
      <c r="O825" s="46">
        <v>41617</v>
      </c>
      <c r="P825" s="46">
        <v>42063</v>
      </c>
      <c r="Q825" s="46">
        <v>42063</v>
      </c>
      <c r="R825" s="46">
        <v>42206</v>
      </c>
      <c r="S825" s="47">
        <v>0.6</v>
      </c>
      <c r="T825" s="419">
        <v>0</v>
      </c>
      <c r="U825" s="279"/>
      <c r="V825" s="404" t="s">
        <v>2943</v>
      </c>
    </row>
    <row r="826" spans="1:22" s="28" customFormat="1" ht="30.75" thickBot="1" x14ac:dyDescent="0.3">
      <c r="A826" s="203">
        <v>41943</v>
      </c>
      <c r="B826" s="265">
        <v>2013</v>
      </c>
      <c r="C826" s="126" t="s">
        <v>47</v>
      </c>
      <c r="D826" s="127" t="s">
        <v>132</v>
      </c>
      <c r="E826" s="127" t="s">
        <v>54</v>
      </c>
      <c r="F826" s="126" t="s">
        <v>129</v>
      </c>
      <c r="G826" s="127" t="s">
        <v>3035</v>
      </c>
      <c r="H826" s="126" t="s">
        <v>3036</v>
      </c>
      <c r="I826" s="46">
        <v>41527</v>
      </c>
      <c r="J826" s="46">
        <v>41534</v>
      </c>
      <c r="K826" s="126" t="s">
        <v>3037</v>
      </c>
      <c r="L826" s="372" t="s">
        <v>3038</v>
      </c>
      <c r="M826" s="419">
        <v>1837</v>
      </c>
      <c r="N826" s="419">
        <v>1857</v>
      </c>
      <c r="O826" s="46">
        <v>41547</v>
      </c>
      <c r="P826" s="46">
        <v>41786</v>
      </c>
      <c r="Q826" s="46">
        <v>41820</v>
      </c>
      <c r="R826" s="46">
        <v>41820</v>
      </c>
      <c r="S826" s="47">
        <v>1</v>
      </c>
      <c r="T826" s="419">
        <v>0</v>
      </c>
      <c r="U826" s="279"/>
      <c r="V826" s="404" t="s">
        <v>2990</v>
      </c>
    </row>
    <row r="827" spans="1:22" s="28" customFormat="1" ht="30.75" thickBot="1" x14ac:dyDescent="0.3">
      <c r="A827" s="203">
        <v>41943</v>
      </c>
      <c r="B827" s="265">
        <v>2013</v>
      </c>
      <c r="C827" s="126" t="s">
        <v>47</v>
      </c>
      <c r="D827" s="127" t="s">
        <v>132</v>
      </c>
      <c r="E827" s="127" t="s">
        <v>54</v>
      </c>
      <c r="F827" s="126" t="s">
        <v>129</v>
      </c>
      <c r="G827" s="127" t="s">
        <v>3039</v>
      </c>
      <c r="H827" s="126" t="s">
        <v>3036</v>
      </c>
      <c r="I827" s="46">
        <v>41427</v>
      </c>
      <c r="J827" s="46">
        <v>41495</v>
      </c>
      <c r="K827" s="126" t="s">
        <v>3040</v>
      </c>
      <c r="L827" s="372" t="s">
        <v>3041</v>
      </c>
      <c r="M827" s="419">
        <v>793</v>
      </c>
      <c r="N827" s="419">
        <v>819</v>
      </c>
      <c r="O827" s="46">
        <v>41905</v>
      </c>
      <c r="P827" s="46">
        <v>41810</v>
      </c>
      <c r="Q827" s="46">
        <v>41768</v>
      </c>
      <c r="R827" s="46">
        <v>41866</v>
      </c>
      <c r="S827" s="47">
        <v>1</v>
      </c>
      <c r="T827" s="419">
        <v>0</v>
      </c>
      <c r="U827" s="279"/>
      <c r="V827" s="404" t="s">
        <v>3042</v>
      </c>
    </row>
    <row r="828" spans="1:22" s="28" customFormat="1" ht="30.75" thickBot="1" x14ac:dyDescent="0.3">
      <c r="A828" s="203">
        <v>41943</v>
      </c>
      <c r="B828" s="265">
        <v>2013</v>
      </c>
      <c r="C828" s="126" t="s">
        <v>47</v>
      </c>
      <c r="D828" s="127" t="s">
        <v>132</v>
      </c>
      <c r="E828" s="127" t="s">
        <v>54</v>
      </c>
      <c r="F828" s="126" t="s">
        <v>129</v>
      </c>
      <c r="G828" s="127" t="s">
        <v>3043</v>
      </c>
      <c r="H828" s="126" t="s">
        <v>3036</v>
      </c>
      <c r="I828" s="46">
        <v>41486</v>
      </c>
      <c r="J828" s="46">
        <v>41491</v>
      </c>
      <c r="K828" s="126" t="s">
        <v>3044</v>
      </c>
      <c r="L828" s="372" t="s">
        <v>3045</v>
      </c>
      <c r="M828" s="419">
        <v>677</v>
      </c>
      <c r="N828" s="419">
        <v>525</v>
      </c>
      <c r="O828" s="46">
        <v>41568</v>
      </c>
      <c r="P828" s="46">
        <v>41778</v>
      </c>
      <c r="Q828" s="46">
        <v>41684</v>
      </c>
      <c r="R828" s="46">
        <v>41778</v>
      </c>
      <c r="S828" s="47">
        <v>1</v>
      </c>
      <c r="T828" s="419">
        <v>0</v>
      </c>
      <c r="U828" s="279"/>
      <c r="V828" s="404" t="s">
        <v>3042</v>
      </c>
    </row>
    <row r="829" spans="1:22" s="28" customFormat="1" ht="30.75" thickBot="1" x14ac:dyDescent="0.3">
      <c r="A829" s="203">
        <v>41943</v>
      </c>
      <c r="B829" s="265">
        <v>2013</v>
      </c>
      <c r="C829" s="126" t="s">
        <v>47</v>
      </c>
      <c r="D829" s="127" t="s">
        <v>132</v>
      </c>
      <c r="E829" s="127" t="s">
        <v>55</v>
      </c>
      <c r="F829" s="126" t="s">
        <v>129</v>
      </c>
      <c r="G829" s="127" t="s">
        <v>3046</v>
      </c>
      <c r="H829" s="126" t="s">
        <v>2729</v>
      </c>
      <c r="I829" s="46">
        <v>41423</v>
      </c>
      <c r="J829" s="46">
        <v>41432</v>
      </c>
      <c r="K829" s="126" t="s">
        <v>3047</v>
      </c>
      <c r="L829" s="372"/>
      <c r="M829" s="419">
        <v>10693</v>
      </c>
      <c r="N829" s="419">
        <v>12421</v>
      </c>
      <c r="O829" s="46">
        <v>41463</v>
      </c>
      <c r="P829" s="46">
        <v>41988</v>
      </c>
      <c r="Q829" s="46">
        <v>42013</v>
      </c>
      <c r="R829" s="46">
        <v>42025</v>
      </c>
      <c r="S829" s="47">
        <v>0.78</v>
      </c>
      <c r="T829" s="419">
        <v>0</v>
      </c>
      <c r="U829" s="279"/>
      <c r="V829" s="404" t="s">
        <v>2943</v>
      </c>
    </row>
    <row r="830" spans="1:22" s="28" customFormat="1" ht="30.75" thickBot="1" x14ac:dyDescent="0.3">
      <c r="A830" s="203">
        <v>41943</v>
      </c>
      <c r="B830" s="265">
        <v>2013</v>
      </c>
      <c r="C830" s="126" t="s">
        <v>47</v>
      </c>
      <c r="D830" s="127" t="s">
        <v>132</v>
      </c>
      <c r="E830" s="127" t="s">
        <v>38</v>
      </c>
      <c r="F830" s="126" t="s">
        <v>129</v>
      </c>
      <c r="G830" s="127" t="s">
        <v>3048</v>
      </c>
      <c r="H830" s="126" t="s">
        <v>161</v>
      </c>
      <c r="I830" s="46">
        <v>41442</v>
      </c>
      <c r="J830" s="46">
        <v>41547</v>
      </c>
      <c r="K830" s="126" t="s">
        <v>3049</v>
      </c>
      <c r="L830" s="372" t="s">
        <v>3050</v>
      </c>
      <c r="M830" s="419">
        <v>32885</v>
      </c>
      <c r="N830" s="419">
        <v>31977</v>
      </c>
      <c r="O830" s="46">
        <v>41927</v>
      </c>
      <c r="P830" s="46">
        <v>42583</v>
      </c>
      <c r="Q830" s="46">
        <v>42412</v>
      </c>
      <c r="R830" s="46">
        <v>42563</v>
      </c>
      <c r="S830" s="47">
        <v>0.05</v>
      </c>
      <c r="T830" s="419">
        <v>0</v>
      </c>
      <c r="U830" s="279"/>
      <c r="V830" s="404" t="s">
        <v>2943</v>
      </c>
    </row>
    <row r="831" spans="1:22" s="28" customFormat="1" ht="30.75" thickBot="1" x14ac:dyDescent="0.3">
      <c r="A831" s="203">
        <v>41943</v>
      </c>
      <c r="B831" s="265">
        <v>2013</v>
      </c>
      <c r="C831" s="126" t="s">
        <v>47</v>
      </c>
      <c r="D831" s="127" t="s">
        <v>132</v>
      </c>
      <c r="E831" s="127" t="s">
        <v>38</v>
      </c>
      <c r="F831" s="126" t="s">
        <v>129</v>
      </c>
      <c r="G831" s="127" t="s">
        <v>3051</v>
      </c>
      <c r="H831" s="126" t="s">
        <v>3052</v>
      </c>
      <c r="I831" s="46">
        <v>41901</v>
      </c>
      <c r="J831" s="46">
        <v>41908</v>
      </c>
      <c r="K831" s="126" t="s">
        <v>3053</v>
      </c>
      <c r="L831" s="372" t="s">
        <v>3054</v>
      </c>
      <c r="M831" s="419">
        <v>2228</v>
      </c>
      <c r="N831" s="419">
        <v>1393</v>
      </c>
      <c r="O831" s="46">
        <v>41915</v>
      </c>
      <c r="P831" s="46">
        <v>42178</v>
      </c>
      <c r="Q831" s="46">
        <v>42178</v>
      </c>
      <c r="R831" s="46">
        <v>42178</v>
      </c>
      <c r="S831" s="47">
        <v>0</v>
      </c>
      <c r="T831" s="419">
        <v>0</v>
      </c>
      <c r="U831" s="279"/>
      <c r="V831" s="404" t="s">
        <v>3055</v>
      </c>
    </row>
    <row r="832" spans="1:22" s="28" customFormat="1" ht="15.75" thickBot="1" x14ac:dyDescent="0.3">
      <c r="A832" s="203">
        <v>41943</v>
      </c>
      <c r="B832" s="265">
        <v>2013</v>
      </c>
      <c r="C832" s="126" t="s">
        <v>47</v>
      </c>
      <c r="D832" s="127" t="s">
        <v>78</v>
      </c>
      <c r="E832" s="127" t="s">
        <v>57</v>
      </c>
      <c r="F832" s="126" t="s">
        <v>129</v>
      </c>
      <c r="G832" s="127" t="s">
        <v>3056</v>
      </c>
      <c r="H832" s="126" t="s">
        <v>3057</v>
      </c>
      <c r="I832" s="46">
        <v>41906</v>
      </c>
      <c r="J832" s="46">
        <v>41914</v>
      </c>
      <c r="K832" s="126" t="s">
        <v>3058</v>
      </c>
      <c r="L832" s="372" t="s">
        <v>3059</v>
      </c>
      <c r="M832" s="419">
        <v>1950</v>
      </c>
      <c r="N832" s="419">
        <v>2000</v>
      </c>
      <c r="O832" s="46">
        <v>41918</v>
      </c>
      <c r="P832" s="46">
        <v>42307</v>
      </c>
      <c r="Q832" s="46">
        <v>42307</v>
      </c>
      <c r="R832" s="46">
        <v>42307</v>
      </c>
      <c r="S832" s="47">
        <v>0</v>
      </c>
      <c r="T832" s="419">
        <v>0</v>
      </c>
      <c r="U832" s="279"/>
      <c r="V832" s="268"/>
    </row>
    <row r="833" spans="1:22" s="28" customFormat="1" ht="15.75" thickBot="1" x14ac:dyDescent="0.3">
      <c r="A833" s="203">
        <v>41943</v>
      </c>
      <c r="B833" s="265">
        <v>2013</v>
      </c>
      <c r="C833" s="126" t="s">
        <v>47</v>
      </c>
      <c r="D833" s="127" t="s">
        <v>78</v>
      </c>
      <c r="E833" s="127" t="s">
        <v>57</v>
      </c>
      <c r="F833" s="126" t="s">
        <v>129</v>
      </c>
      <c r="G833" s="127" t="s">
        <v>3060</v>
      </c>
      <c r="H833" s="126" t="s">
        <v>2953</v>
      </c>
      <c r="I833" s="46">
        <v>41541</v>
      </c>
      <c r="J833" s="46">
        <v>41610</v>
      </c>
      <c r="K833" s="126" t="s">
        <v>3061</v>
      </c>
      <c r="L833" s="372" t="s">
        <v>3062</v>
      </c>
      <c r="M833" s="419">
        <v>2000</v>
      </c>
      <c r="N833" s="419">
        <v>1889</v>
      </c>
      <c r="O833" s="46">
        <v>41617</v>
      </c>
      <c r="P833" s="46">
        <v>41881</v>
      </c>
      <c r="Q833" s="46">
        <v>41881</v>
      </c>
      <c r="R833" s="46">
        <v>41950</v>
      </c>
      <c r="S833" s="47">
        <v>0.06</v>
      </c>
      <c r="T833" s="419">
        <v>0</v>
      </c>
      <c r="U833" s="279"/>
      <c r="V833" s="268"/>
    </row>
    <row r="834" spans="1:22" s="28" customFormat="1" ht="30.75" thickBot="1" x14ac:dyDescent="0.3">
      <c r="A834" s="203">
        <v>41943</v>
      </c>
      <c r="B834" s="265">
        <v>2013</v>
      </c>
      <c r="C834" s="126" t="s">
        <v>47</v>
      </c>
      <c r="D834" s="127" t="s">
        <v>132</v>
      </c>
      <c r="E834" s="127" t="s">
        <v>43</v>
      </c>
      <c r="F834" s="126" t="s">
        <v>129</v>
      </c>
      <c r="G834" s="127" t="s">
        <v>3063</v>
      </c>
      <c r="H834" s="126" t="s">
        <v>2729</v>
      </c>
      <c r="I834" s="46">
        <v>41365</v>
      </c>
      <c r="J834" s="46">
        <v>41397</v>
      </c>
      <c r="K834" s="126" t="s">
        <v>2858</v>
      </c>
      <c r="L834" s="372" t="s">
        <v>3064</v>
      </c>
      <c r="M834" s="419">
        <v>11607</v>
      </c>
      <c r="N834" s="419">
        <v>8726</v>
      </c>
      <c r="O834" s="46">
        <v>41487</v>
      </c>
      <c r="P834" s="46">
        <v>41649</v>
      </c>
      <c r="Q834" s="46">
        <v>41609</v>
      </c>
      <c r="R834" s="46">
        <v>41961</v>
      </c>
      <c r="S834" s="47">
        <v>0.95</v>
      </c>
      <c r="T834" s="419">
        <v>0</v>
      </c>
      <c r="U834" s="279"/>
      <c r="V834" s="268" t="s">
        <v>2943</v>
      </c>
    </row>
    <row r="835" spans="1:22" s="28" customFormat="1" ht="30.75" thickBot="1" x14ac:dyDescent="0.3">
      <c r="A835" s="203">
        <v>41943</v>
      </c>
      <c r="B835" s="265">
        <v>2013</v>
      </c>
      <c r="C835" s="126" t="s">
        <v>65</v>
      </c>
      <c r="D835" s="127" t="s">
        <v>132</v>
      </c>
      <c r="E835" s="127" t="s">
        <v>43</v>
      </c>
      <c r="F835" s="126" t="s">
        <v>129</v>
      </c>
      <c r="G835" s="127" t="s">
        <v>3065</v>
      </c>
      <c r="H835" s="126" t="s">
        <v>3066</v>
      </c>
      <c r="I835" s="46">
        <v>41432</v>
      </c>
      <c r="J835" s="46">
        <v>41536</v>
      </c>
      <c r="K835" s="126" t="s">
        <v>3067</v>
      </c>
      <c r="L835" s="372" t="s">
        <v>3068</v>
      </c>
      <c r="M835" s="419">
        <v>1998</v>
      </c>
      <c r="N835" s="419">
        <v>2943</v>
      </c>
      <c r="O835" s="46">
        <v>41582</v>
      </c>
      <c r="P835" s="46">
        <v>41940</v>
      </c>
      <c r="Q835" s="46">
        <v>41822</v>
      </c>
      <c r="R835" s="46">
        <v>41974</v>
      </c>
      <c r="S835" s="47">
        <v>0.95</v>
      </c>
      <c r="T835" s="419">
        <v>0</v>
      </c>
      <c r="U835" s="279"/>
      <c r="V835" s="404" t="s">
        <v>2943</v>
      </c>
    </row>
    <row r="836" spans="1:22" s="28" customFormat="1" ht="30.75" thickBot="1" x14ac:dyDescent="0.3">
      <c r="A836" s="203">
        <v>41943</v>
      </c>
      <c r="B836" s="265">
        <v>2013</v>
      </c>
      <c r="C836" s="126" t="s">
        <v>47</v>
      </c>
      <c r="D836" s="127" t="s">
        <v>132</v>
      </c>
      <c r="E836" s="127" t="s">
        <v>43</v>
      </c>
      <c r="F836" s="126" t="s">
        <v>129</v>
      </c>
      <c r="G836" s="127" t="s">
        <v>3069</v>
      </c>
      <c r="H836" s="126" t="s">
        <v>3070</v>
      </c>
      <c r="I836" s="46">
        <v>41771</v>
      </c>
      <c r="J836" s="46">
        <v>41829</v>
      </c>
      <c r="K836" s="126" t="s">
        <v>3071</v>
      </c>
      <c r="L836" s="372" t="s">
        <v>3071</v>
      </c>
      <c r="M836" s="419">
        <v>2900</v>
      </c>
      <c r="N836" s="419">
        <v>2662</v>
      </c>
      <c r="O836" s="46">
        <v>41836</v>
      </c>
      <c r="P836" s="46">
        <v>42170</v>
      </c>
      <c r="Q836" s="46">
        <v>42170</v>
      </c>
      <c r="R836" s="46">
        <v>42170</v>
      </c>
      <c r="S836" s="47">
        <v>0.35</v>
      </c>
      <c r="T836" s="419">
        <v>0</v>
      </c>
      <c r="U836" s="279"/>
      <c r="V836" s="404" t="s">
        <v>3072</v>
      </c>
    </row>
    <row r="837" spans="1:22" s="28" customFormat="1" ht="45.75" thickBot="1" x14ac:dyDescent="0.3">
      <c r="A837" s="203">
        <v>41943</v>
      </c>
      <c r="B837" s="265">
        <v>2013</v>
      </c>
      <c r="C837" s="126" t="s">
        <v>47</v>
      </c>
      <c r="D837" s="127" t="s">
        <v>132</v>
      </c>
      <c r="E837" s="127" t="s">
        <v>45</v>
      </c>
      <c r="F837" s="126" t="s">
        <v>129</v>
      </c>
      <c r="G837" s="127" t="s">
        <v>3073</v>
      </c>
      <c r="H837" s="126" t="s">
        <v>3074</v>
      </c>
      <c r="I837" s="46">
        <v>41506</v>
      </c>
      <c r="J837" s="46">
        <v>41515</v>
      </c>
      <c r="K837" s="126" t="s">
        <v>3075</v>
      </c>
      <c r="L837" s="372">
        <v>13231</v>
      </c>
      <c r="M837" s="419">
        <v>29185</v>
      </c>
      <c r="N837" s="419">
        <v>27536</v>
      </c>
      <c r="O837" s="46">
        <v>41572</v>
      </c>
      <c r="P837" s="46">
        <v>41913</v>
      </c>
      <c r="Q837" s="46">
        <v>41913</v>
      </c>
      <c r="R837" s="46">
        <v>42422</v>
      </c>
      <c r="S837" s="47">
        <v>0.19</v>
      </c>
      <c r="T837" s="419">
        <v>0</v>
      </c>
      <c r="U837" s="279"/>
      <c r="V837" s="404" t="s">
        <v>3076</v>
      </c>
    </row>
    <row r="838" spans="1:22" s="28" customFormat="1" ht="15.75" thickBot="1" x14ac:dyDescent="0.3">
      <c r="A838" s="203">
        <v>41943</v>
      </c>
      <c r="B838" s="265">
        <v>2013</v>
      </c>
      <c r="C838" s="126" t="s">
        <v>47</v>
      </c>
      <c r="D838" s="127" t="s">
        <v>78</v>
      </c>
      <c r="E838" s="127" t="s">
        <v>33</v>
      </c>
      <c r="F838" s="126" t="s">
        <v>129</v>
      </c>
      <c r="G838" s="127" t="s">
        <v>3077</v>
      </c>
      <c r="H838" s="126" t="s">
        <v>3078</v>
      </c>
      <c r="I838" s="46">
        <v>41829</v>
      </c>
      <c r="J838" s="46">
        <v>41936</v>
      </c>
      <c r="K838" s="126" t="s">
        <v>3079</v>
      </c>
      <c r="L838" s="372" t="s">
        <v>3080</v>
      </c>
      <c r="M838" s="419">
        <v>1825</v>
      </c>
      <c r="N838" s="419">
        <v>1896</v>
      </c>
      <c r="O838" s="46">
        <v>41942</v>
      </c>
      <c r="P838" s="46">
        <v>42321</v>
      </c>
      <c r="Q838" s="46">
        <v>42321</v>
      </c>
      <c r="R838" s="46">
        <v>42321</v>
      </c>
      <c r="S838" s="47">
        <v>0</v>
      </c>
      <c r="T838" s="419">
        <v>0</v>
      </c>
      <c r="U838" s="279"/>
      <c r="V838" s="268"/>
    </row>
    <row r="839" spans="1:22" s="28" customFormat="1" ht="60.75" thickBot="1" x14ac:dyDescent="0.3">
      <c r="A839" s="203">
        <v>41943</v>
      </c>
      <c r="B839" s="276">
        <v>2013</v>
      </c>
      <c r="C839" s="184" t="s">
        <v>47</v>
      </c>
      <c r="D839" s="259" t="s">
        <v>132</v>
      </c>
      <c r="E839" s="259" t="s">
        <v>59</v>
      </c>
      <c r="F839" s="184" t="s">
        <v>121</v>
      </c>
      <c r="G839" s="259" t="s">
        <v>3081</v>
      </c>
      <c r="H839" s="184" t="s">
        <v>3082</v>
      </c>
      <c r="I839" s="48">
        <v>41452</v>
      </c>
      <c r="J839" s="48">
        <v>41543</v>
      </c>
      <c r="K839" s="184" t="s">
        <v>3083</v>
      </c>
      <c r="L839" s="373" t="s">
        <v>3084</v>
      </c>
      <c r="M839" s="54">
        <v>18294</v>
      </c>
      <c r="N839" s="54">
        <v>17448</v>
      </c>
      <c r="O839" s="48">
        <v>41701</v>
      </c>
      <c r="P839" s="48">
        <v>42265</v>
      </c>
      <c r="Q839" s="48">
        <v>42265</v>
      </c>
      <c r="R839" s="48">
        <v>42272</v>
      </c>
      <c r="S839" s="50">
        <v>0.23</v>
      </c>
      <c r="T839" s="54">
        <v>0</v>
      </c>
      <c r="U839" s="277"/>
      <c r="V839" s="403" t="s">
        <v>3085</v>
      </c>
    </row>
    <row r="840" spans="1:22" s="28" customFormat="1" ht="15.75" thickBot="1" x14ac:dyDescent="0.3">
      <c r="A840" s="203">
        <v>41943</v>
      </c>
      <c r="B840" s="265">
        <v>2013</v>
      </c>
      <c r="C840" s="126" t="s">
        <v>47</v>
      </c>
      <c r="D840" s="127" t="s">
        <v>78</v>
      </c>
      <c r="E840" s="127" t="s">
        <v>59</v>
      </c>
      <c r="F840" s="126" t="s">
        <v>121</v>
      </c>
      <c r="G840" s="127" t="s">
        <v>3086</v>
      </c>
      <c r="H840" s="126" t="s">
        <v>3087</v>
      </c>
      <c r="I840" s="46">
        <v>41733</v>
      </c>
      <c r="J840" s="46">
        <v>41878</v>
      </c>
      <c r="K840" s="126" t="s">
        <v>3088</v>
      </c>
      <c r="L840" s="372" t="s">
        <v>3089</v>
      </c>
      <c r="M840" s="419">
        <v>1535</v>
      </c>
      <c r="N840" s="419">
        <v>1897</v>
      </c>
      <c r="O840" s="46">
        <v>41897</v>
      </c>
      <c r="P840" s="46">
        <v>42181</v>
      </c>
      <c r="Q840" s="46">
        <v>42181</v>
      </c>
      <c r="R840" s="46">
        <v>42181</v>
      </c>
      <c r="S840" s="47">
        <v>0</v>
      </c>
      <c r="T840" s="419">
        <v>0</v>
      </c>
      <c r="U840" s="279"/>
      <c r="V840" s="268"/>
    </row>
    <row r="841" spans="1:22" s="28" customFormat="1" ht="30.75" thickBot="1" x14ac:dyDescent="0.3">
      <c r="A841" s="203">
        <v>41943</v>
      </c>
      <c r="B841" s="265">
        <v>2013</v>
      </c>
      <c r="C841" s="126" t="s">
        <v>47</v>
      </c>
      <c r="D841" s="127" t="s">
        <v>132</v>
      </c>
      <c r="E841" s="127" t="s">
        <v>59</v>
      </c>
      <c r="F841" s="126" t="s">
        <v>121</v>
      </c>
      <c r="G841" s="127" t="s">
        <v>3090</v>
      </c>
      <c r="H841" s="126" t="s">
        <v>3091</v>
      </c>
      <c r="I841" s="46">
        <v>41450</v>
      </c>
      <c r="J841" s="46">
        <v>41537</v>
      </c>
      <c r="K841" s="126" t="s">
        <v>3092</v>
      </c>
      <c r="L841" s="372">
        <v>430804</v>
      </c>
      <c r="M841" s="419">
        <v>2128</v>
      </c>
      <c r="N841" s="419">
        <v>2577</v>
      </c>
      <c r="O841" s="46">
        <v>41575</v>
      </c>
      <c r="P841" s="46">
        <v>42132</v>
      </c>
      <c r="Q841" s="46">
        <v>42132</v>
      </c>
      <c r="R841" s="46">
        <v>42132</v>
      </c>
      <c r="S841" s="47">
        <v>0</v>
      </c>
      <c r="T841" s="419">
        <v>0</v>
      </c>
      <c r="U841" s="279"/>
      <c r="V841" s="404" t="s">
        <v>2990</v>
      </c>
    </row>
    <row r="842" spans="1:22" s="28" customFormat="1" ht="30.75" thickBot="1" x14ac:dyDescent="0.3">
      <c r="A842" s="203">
        <v>41943</v>
      </c>
      <c r="B842" s="265">
        <v>2013</v>
      </c>
      <c r="C842" s="126" t="s">
        <v>47</v>
      </c>
      <c r="D842" s="127" t="s">
        <v>132</v>
      </c>
      <c r="E842" s="127" t="s">
        <v>59</v>
      </c>
      <c r="F842" s="126" t="s">
        <v>121</v>
      </c>
      <c r="G842" s="127" t="s">
        <v>3093</v>
      </c>
      <c r="H842" s="126" t="s">
        <v>2729</v>
      </c>
      <c r="I842" s="46">
        <v>41431</v>
      </c>
      <c r="J842" s="46">
        <v>41543</v>
      </c>
      <c r="K842" s="126" t="s">
        <v>3094</v>
      </c>
      <c r="L842" s="372">
        <v>430806</v>
      </c>
      <c r="M842" s="419">
        <v>3675</v>
      </c>
      <c r="N842" s="419">
        <v>3643</v>
      </c>
      <c r="O842" s="46">
        <v>41680</v>
      </c>
      <c r="P842" s="46">
        <v>42139</v>
      </c>
      <c r="Q842" s="46">
        <v>42139</v>
      </c>
      <c r="R842" s="46">
        <v>42139</v>
      </c>
      <c r="S842" s="47">
        <v>0</v>
      </c>
      <c r="T842" s="419">
        <v>0</v>
      </c>
      <c r="U842" s="279"/>
      <c r="V842" s="404" t="s">
        <v>2990</v>
      </c>
    </row>
    <row r="843" spans="1:22" s="28" customFormat="1" ht="30.75" thickBot="1" x14ac:dyDescent="0.3">
      <c r="A843" s="203">
        <v>41943</v>
      </c>
      <c r="B843" s="265">
        <v>2013</v>
      </c>
      <c r="C843" s="126" t="s">
        <v>47</v>
      </c>
      <c r="D843" s="127" t="s">
        <v>132</v>
      </c>
      <c r="E843" s="127" t="s">
        <v>40</v>
      </c>
      <c r="F843" s="126" t="s">
        <v>129</v>
      </c>
      <c r="G843" s="127" t="s">
        <v>3095</v>
      </c>
      <c r="H843" s="126" t="s">
        <v>3096</v>
      </c>
      <c r="I843" s="46">
        <v>41431</v>
      </c>
      <c r="J843" s="46">
        <v>41478</v>
      </c>
      <c r="K843" s="126" t="s">
        <v>3097</v>
      </c>
      <c r="L843" s="372">
        <v>137861</v>
      </c>
      <c r="M843" s="419">
        <v>14508</v>
      </c>
      <c r="N843" s="419">
        <v>15729</v>
      </c>
      <c r="O843" s="46">
        <v>41498</v>
      </c>
      <c r="P843" s="46">
        <v>41953</v>
      </c>
      <c r="Q843" s="46">
        <v>41913</v>
      </c>
      <c r="R843" s="46">
        <v>41973</v>
      </c>
      <c r="S843" s="47">
        <v>0.75</v>
      </c>
      <c r="T843" s="419">
        <v>0</v>
      </c>
      <c r="U843" s="279"/>
      <c r="V843" s="404" t="s">
        <v>2935</v>
      </c>
    </row>
    <row r="844" spans="1:22" s="28" customFormat="1" ht="45.75" thickBot="1" x14ac:dyDescent="0.3">
      <c r="A844" s="203">
        <v>41943</v>
      </c>
      <c r="B844" s="265">
        <v>2013</v>
      </c>
      <c r="C844" s="126" t="s">
        <v>47</v>
      </c>
      <c r="D844" s="127" t="s">
        <v>132</v>
      </c>
      <c r="E844" s="127" t="s">
        <v>40</v>
      </c>
      <c r="F844" s="126" t="s">
        <v>129</v>
      </c>
      <c r="G844" s="127" t="s">
        <v>3098</v>
      </c>
      <c r="H844" s="126" t="s">
        <v>3099</v>
      </c>
      <c r="I844" s="46">
        <v>41438</v>
      </c>
      <c r="J844" s="46">
        <v>41485</v>
      </c>
      <c r="K844" s="126" t="s">
        <v>3100</v>
      </c>
      <c r="L844" s="372">
        <v>137862</v>
      </c>
      <c r="M844" s="419">
        <v>28772</v>
      </c>
      <c r="N844" s="419">
        <v>28259</v>
      </c>
      <c r="O844" s="46">
        <v>41512</v>
      </c>
      <c r="P844" s="46">
        <v>41912</v>
      </c>
      <c r="Q844" s="46">
        <v>41912</v>
      </c>
      <c r="R844" s="46">
        <v>42093</v>
      </c>
      <c r="S844" s="47">
        <v>0.72</v>
      </c>
      <c r="T844" s="419">
        <v>0</v>
      </c>
      <c r="U844" s="279"/>
      <c r="V844" s="404" t="s">
        <v>3101</v>
      </c>
    </row>
    <row r="845" spans="1:22" s="28" customFormat="1" ht="15.75" thickBot="1" x14ac:dyDescent="0.3">
      <c r="A845" s="203">
        <v>41943</v>
      </c>
      <c r="B845" s="265">
        <v>2013</v>
      </c>
      <c r="C845" s="126" t="s">
        <v>47</v>
      </c>
      <c r="D845" s="127" t="s">
        <v>78</v>
      </c>
      <c r="E845" s="127" t="s">
        <v>40</v>
      </c>
      <c r="F845" s="126" t="s">
        <v>129</v>
      </c>
      <c r="G845" s="127" t="s">
        <v>3102</v>
      </c>
      <c r="H845" s="126" t="s">
        <v>3103</v>
      </c>
      <c r="I845" s="46">
        <v>41584</v>
      </c>
      <c r="J845" s="46">
        <v>41838</v>
      </c>
      <c r="K845" s="126" t="s">
        <v>3104</v>
      </c>
      <c r="L845" s="372">
        <v>147589</v>
      </c>
      <c r="M845" s="419">
        <v>2000</v>
      </c>
      <c r="N845" s="419">
        <v>1889</v>
      </c>
      <c r="O845" s="46">
        <v>42395</v>
      </c>
      <c r="P845" s="46">
        <v>42395</v>
      </c>
      <c r="Q845" s="46">
        <v>42395</v>
      </c>
      <c r="R845" s="46">
        <v>42395</v>
      </c>
      <c r="S845" s="47">
        <v>0</v>
      </c>
      <c r="T845" s="419">
        <v>0</v>
      </c>
      <c r="U845" s="279"/>
      <c r="V845" s="268"/>
    </row>
    <row r="846" spans="1:22" s="28" customFormat="1" ht="30.75" thickBot="1" x14ac:dyDescent="0.3">
      <c r="A846" s="203">
        <v>41943</v>
      </c>
      <c r="B846" s="265">
        <v>2013</v>
      </c>
      <c r="C846" s="126" t="s">
        <v>47</v>
      </c>
      <c r="D846" s="127" t="s">
        <v>132</v>
      </c>
      <c r="E846" s="127" t="s">
        <v>23</v>
      </c>
      <c r="F846" s="126" t="s">
        <v>129</v>
      </c>
      <c r="G846" s="127" t="s">
        <v>3105</v>
      </c>
      <c r="H846" s="126" t="s">
        <v>2729</v>
      </c>
      <c r="I846" s="46">
        <v>41484</v>
      </c>
      <c r="J846" s="46">
        <v>41487</v>
      </c>
      <c r="K846" s="126" t="s">
        <v>3106</v>
      </c>
      <c r="L846" s="372" t="s">
        <v>3107</v>
      </c>
      <c r="M846" s="419">
        <v>33853</v>
      </c>
      <c r="N846" s="419">
        <v>30257</v>
      </c>
      <c r="O846" s="46">
        <v>41540</v>
      </c>
      <c r="P846" s="46">
        <v>42303</v>
      </c>
      <c r="Q846" s="46">
        <v>42236</v>
      </c>
      <c r="R846" s="46">
        <v>42243</v>
      </c>
      <c r="S846" s="47">
        <v>0.19</v>
      </c>
      <c r="T846" s="419">
        <v>0</v>
      </c>
      <c r="U846" s="279"/>
      <c r="V846" s="404" t="s">
        <v>2943</v>
      </c>
    </row>
    <row r="847" spans="1:22" s="28" customFormat="1" ht="60.75" thickBot="1" x14ac:dyDescent="0.3">
      <c r="A847" s="203">
        <v>41943</v>
      </c>
      <c r="B847" s="265">
        <v>2013</v>
      </c>
      <c r="C847" s="126" t="s">
        <v>47</v>
      </c>
      <c r="D847" s="127" t="s">
        <v>132</v>
      </c>
      <c r="E847" s="127" t="s">
        <v>23</v>
      </c>
      <c r="F847" s="126" t="s">
        <v>129</v>
      </c>
      <c r="G847" s="127" t="s">
        <v>3108</v>
      </c>
      <c r="H847" s="126" t="s">
        <v>2929</v>
      </c>
      <c r="I847" s="46">
        <v>41866</v>
      </c>
      <c r="J847" s="46">
        <v>41871</v>
      </c>
      <c r="K847" s="126" t="s">
        <v>3109</v>
      </c>
      <c r="L847" s="372" t="s">
        <v>3109</v>
      </c>
      <c r="M847" s="419">
        <v>26000</v>
      </c>
      <c r="N847" s="419">
        <v>23740</v>
      </c>
      <c r="O847" s="46">
        <v>41918</v>
      </c>
      <c r="P847" s="46">
        <v>42551</v>
      </c>
      <c r="Q847" s="46">
        <v>42551</v>
      </c>
      <c r="R847" s="46">
        <v>42551</v>
      </c>
      <c r="S847" s="47">
        <v>0</v>
      </c>
      <c r="T847" s="419">
        <v>0</v>
      </c>
      <c r="U847" s="279"/>
      <c r="V847" s="404" t="s">
        <v>3110</v>
      </c>
    </row>
    <row r="848" spans="1:22" s="28" customFormat="1" ht="30.75" thickBot="1" x14ac:dyDescent="0.3">
      <c r="A848" s="203">
        <v>41943</v>
      </c>
      <c r="B848" s="265">
        <v>2013</v>
      </c>
      <c r="C848" s="126" t="s">
        <v>47</v>
      </c>
      <c r="D848" s="127" t="s">
        <v>132</v>
      </c>
      <c r="E848" s="127" t="s">
        <v>37</v>
      </c>
      <c r="F848" s="126" t="s">
        <v>129</v>
      </c>
      <c r="G848" s="127" t="s">
        <v>3111</v>
      </c>
      <c r="H848" s="126" t="s">
        <v>2729</v>
      </c>
      <c r="I848" s="46">
        <v>41530</v>
      </c>
      <c r="J848" s="46">
        <v>41535</v>
      </c>
      <c r="K848" s="126" t="s">
        <v>3112</v>
      </c>
      <c r="L848" s="372" t="s">
        <v>3113</v>
      </c>
      <c r="M848" s="419">
        <v>13734</v>
      </c>
      <c r="N848" s="419">
        <v>14988</v>
      </c>
      <c r="O848" s="46">
        <v>41736</v>
      </c>
      <c r="P848" s="46">
        <v>42258</v>
      </c>
      <c r="Q848" s="46">
        <v>42258</v>
      </c>
      <c r="R848" s="46">
        <v>42258</v>
      </c>
      <c r="S848" s="47">
        <v>0</v>
      </c>
      <c r="T848" s="419">
        <v>0</v>
      </c>
      <c r="U848" s="279"/>
      <c r="V848" s="404" t="s">
        <v>2943</v>
      </c>
    </row>
    <row r="849" spans="1:22" s="28" customFormat="1" ht="30.75" thickBot="1" x14ac:dyDescent="0.3">
      <c r="A849" s="203">
        <v>41943</v>
      </c>
      <c r="B849" s="265">
        <v>2013</v>
      </c>
      <c r="C849" s="126" t="s">
        <v>47</v>
      </c>
      <c r="D849" s="127" t="s">
        <v>132</v>
      </c>
      <c r="E849" s="127" t="s">
        <v>62</v>
      </c>
      <c r="F849" s="126" t="s">
        <v>129</v>
      </c>
      <c r="G849" s="127" t="s">
        <v>3114</v>
      </c>
      <c r="H849" s="126" t="s">
        <v>2941</v>
      </c>
      <c r="I849" s="46">
        <v>41495</v>
      </c>
      <c r="J849" s="46">
        <v>41527</v>
      </c>
      <c r="K849" s="126" t="s">
        <v>3115</v>
      </c>
      <c r="L849" s="372" t="s">
        <v>3116</v>
      </c>
      <c r="M849" s="419">
        <v>9673</v>
      </c>
      <c r="N849" s="419">
        <v>9180</v>
      </c>
      <c r="O849" s="46">
        <v>41575</v>
      </c>
      <c r="P849" s="46">
        <v>41913</v>
      </c>
      <c r="Q849" s="46">
        <v>41913</v>
      </c>
      <c r="R849" s="46">
        <v>42109</v>
      </c>
      <c r="S849" s="47">
        <v>0.25</v>
      </c>
      <c r="T849" s="419">
        <v>0</v>
      </c>
      <c r="U849" s="279"/>
      <c r="V849" s="404" t="s">
        <v>2943</v>
      </c>
    </row>
    <row r="850" spans="1:22" s="28" customFormat="1" ht="15.75" thickBot="1" x14ac:dyDescent="0.3">
      <c r="A850" s="203">
        <v>41943</v>
      </c>
      <c r="B850" s="276">
        <v>2013</v>
      </c>
      <c r="C850" s="184" t="s">
        <v>47</v>
      </c>
      <c r="D850" s="259" t="s">
        <v>78</v>
      </c>
      <c r="E850" s="259" t="s">
        <v>62</v>
      </c>
      <c r="F850" s="184" t="s">
        <v>129</v>
      </c>
      <c r="G850" s="259" t="s">
        <v>3117</v>
      </c>
      <c r="H850" s="184" t="s">
        <v>3118</v>
      </c>
      <c r="I850" s="48">
        <v>41541</v>
      </c>
      <c r="J850" s="48">
        <v>41542</v>
      </c>
      <c r="K850" s="184" t="s">
        <v>3119</v>
      </c>
      <c r="L850" s="373" t="s">
        <v>3120</v>
      </c>
      <c r="M850" s="54">
        <v>1920</v>
      </c>
      <c r="N850" s="54">
        <v>909</v>
      </c>
      <c r="O850" s="48">
        <v>41620</v>
      </c>
      <c r="P850" s="48">
        <v>41883</v>
      </c>
      <c r="Q850" s="48">
        <v>42186</v>
      </c>
      <c r="R850" s="48">
        <v>41852</v>
      </c>
      <c r="S850" s="50">
        <v>0.8</v>
      </c>
      <c r="T850" s="54">
        <v>0</v>
      </c>
      <c r="U850" s="277"/>
      <c r="V850" s="281"/>
    </row>
    <row r="851" spans="1:22" s="28" customFormat="1" ht="15.75" thickBot="1" x14ac:dyDescent="0.3">
      <c r="A851" s="203">
        <v>41943</v>
      </c>
      <c r="B851" s="276">
        <v>2014</v>
      </c>
      <c r="C851" s="184" t="s">
        <v>47</v>
      </c>
      <c r="D851" s="259" t="s">
        <v>132</v>
      </c>
      <c r="E851" s="259" t="s">
        <v>48</v>
      </c>
      <c r="F851" s="184" t="s">
        <v>129</v>
      </c>
      <c r="G851" s="259" t="s">
        <v>3121</v>
      </c>
      <c r="H851" s="184" t="s">
        <v>3122</v>
      </c>
      <c r="I851" s="48">
        <v>41865</v>
      </c>
      <c r="J851" s="48">
        <v>41870</v>
      </c>
      <c r="K851" s="184" t="s">
        <v>3123</v>
      </c>
      <c r="L851" s="373" t="s">
        <v>3124</v>
      </c>
      <c r="M851" s="54">
        <v>4000</v>
      </c>
      <c r="N851" s="54">
        <v>3756</v>
      </c>
      <c r="O851" s="48">
        <v>41918</v>
      </c>
      <c r="P851" s="48">
        <v>42216</v>
      </c>
      <c r="Q851" s="48">
        <v>42216</v>
      </c>
      <c r="R851" s="48">
        <v>42216</v>
      </c>
      <c r="S851" s="50">
        <v>0</v>
      </c>
      <c r="T851" s="54">
        <v>0</v>
      </c>
      <c r="U851" s="277"/>
      <c r="V851" s="281"/>
    </row>
    <row r="852" spans="1:22" s="28" customFormat="1" ht="15.75" thickBot="1" x14ac:dyDescent="0.3">
      <c r="A852" s="203">
        <v>41943</v>
      </c>
      <c r="B852" s="276">
        <v>2014</v>
      </c>
      <c r="C852" s="184" t="s">
        <v>47</v>
      </c>
      <c r="D852" s="259" t="s">
        <v>132</v>
      </c>
      <c r="E852" s="259" t="s">
        <v>60</v>
      </c>
      <c r="F852" s="184" t="s">
        <v>129</v>
      </c>
      <c r="G852" s="259" t="s">
        <v>3125</v>
      </c>
      <c r="H852" s="184" t="s">
        <v>3126</v>
      </c>
      <c r="I852" s="48">
        <v>41718</v>
      </c>
      <c r="J852" s="48">
        <v>41885</v>
      </c>
      <c r="K852" s="184" t="s">
        <v>3127</v>
      </c>
      <c r="L852" s="373" t="s">
        <v>3128</v>
      </c>
      <c r="M852" s="54">
        <v>21000</v>
      </c>
      <c r="N852" s="54">
        <v>16758</v>
      </c>
      <c r="O852" s="48">
        <v>41932</v>
      </c>
      <c r="P852" s="48">
        <v>42185</v>
      </c>
      <c r="Q852" s="48">
        <v>42185</v>
      </c>
      <c r="R852" s="48">
        <v>42185</v>
      </c>
      <c r="S852" s="50">
        <v>0</v>
      </c>
      <c r="T852" s="54">
        <v>0</v>
      </c>
      <c r="U852" s="277"/>
      <c r="V852" s="281"/>
    </row>
    <row r="853" spans="1:22" s="28" customFormat="1" ht="15.75" thickBot="1" x14ac:dyDescent="0.3">
      <c r="A853" s="203">
        <v>41943</v>
      </c>
      <c r="B853" s="276">
        <v>2014</v>
      </c>
      <c r="C853" s="184" t="s">
        <v>47</v>
      </c>
      <c r="D853" s="259" t="s">
        <v>132</v>
      </c>
      <c r="E853" s="259" t="s">
        <v>16</v>
      </c>
      <c r="F853" s="184" t="s">
        <v>129</v>
      </c>
      <c r="G853" s="259" t="s">
        <v>3129</v>
      </c>
      <c r="H853" s="184" t="s">
        <v>2968</v>
      </c>
      <c r="I853" s="48">
        <v>41689</v>
      </c>
      <c r="J853" s="48">
        <v>41709</v>
      </c>
      <c r="K853" s="184" t="s">
        <v>1199</v>
      </c>
      <c r="L853" s="373" t="s">
        <v>3130</v>
      </c>
      <c r="M853" s="54">
        <v>5700</v>
      </c>
      <c r="N853" s="54">
        <v>5300</v>
      </c>
      <c r="O853" s="48">
        <v>41743</v>
      </c>
      <c r="P853" s="48">
        <v>42278</v>
      </c>
      <c r="Q853" s="48">
        <v>42278</v>
      </c>
      <c r="R853" s="48">
        <v>42278</v>
      </c>
      <c r="S853" s="50">
        <v>0</v>
      </c>
      <c r="T853" s="54">
        <v>0</v>
      </c>
      <c r="U853" s="277"/>
      <c r="V853" s="281"/>
    </row>
    <row r="854" spans="1:22" s="28" customFormat="1" ht="15.75" thickBot="1" x14ac:dyDescent="0.3">
      <c r="A854" s="203">
        <v>41943</v>
      </c>
      <c r="B854" s="276">
        <v>2014</v>
      </c>
      <c r="C854" s="184" t="s">
        <v>47</v>
      </c>
      <c r="D854" s="259" t="s">
        <v>132</v>
      </c>
      <c r="E854" s="259" t="s">
        <v>27</v>
      </c>
      <c r="F854" s="184" t="s">
        <v>129</v>
      </c>
      <c r="G854" s="259" t="s">
        <v>157</v>
      </c>
      <c r="H854" s="184" t="s">
        <v>2929</v>
      </c>
      <c r="I854" s="48">
        <v>41801</v>
      </c>
      <c r="J854" s="48">
        <v>41817</v>
      </c>
      <c r="K854" s="184" t="s">
        <v>3131</v>
      </c>
      <c r="L854" s="373" t="s">
        <v>3132</v>
      </c>
      <c r="M854" s="54">
        <v>14000</v>
      </c>
      <c r="N854" s="54">
        <v>16000</v>
      </c>
      <c r="O854" s="48">
        <v>41841</v>
      </c>
      <c r="P854" s="48">
        <v>42644</v>
      </c>
      <c r="Q854" s="48">
        <v>42644</v>
      </c>
      <c r="R854" s="48">
        <v>42644</v>
      </c>
      <c r="S854" s="50">
        <v>0</v>
      </c>
      <c r="T854" s="54">
        <v>0</v>
      </c>
      <c r="U854" s="277"/>
      <c r="V854" s="281"/>
    </row>
    <row r="855" spans="1:22" s="28" customFormat="1" ht="15.75" thickBot="1" x14ac:dyDescent="0.3">
      <c r="A855" s="203">
        <v>41943</v>
      </c>
      <c r="B855" s="276">
        <v>2014</v>
      </c>
      <c r="C855" s="184" t="s">
        <v>47</v>
      </c>
      <c r="D855" s="259" t="s">
        <v>132</v>
      </c>
      <c r="E855" s="259" t="s">
        <v>27</v>
      </c>
      <c r="F855" s="184" t="s">
        <v>129</v>
      </c>
      <c r="G855" s="259" t="s">
        <v>167</v>
      </c>
      <c r="H855" s="184" t="s">
        <v>1381</v>
      </c>
      <c r="I855" s="48">
        <v>41801</v>
      </c>
      <c r="J855" s="48">
        <v>41817</v>
      </c>
      <c r="K855" s="184" t="s">
        <v>3131</v>
      </c>
      <c r="L855" s="373" t="s">
        <v>3133</v>
      </c>
      <c r="M855" s="54">
        <v>28000</v>
      </c>
      <c r="N855" s="54">
        <v>30000</v>
      </c>
      <c r="O855" s="48">
        <v>41841</v>
      </c>
      <c r="P855" s="48">
        <v>42644</v>
      </c>
      <c r="Q855" s="48">
        <v>42644</v>
      </c>
      <c r="R855" s="48">
        <v>42644</v>
      </c>
      <c r="S855" s="50">
        <v>0</v>
      </c>
      <c r="T855" s="54">
        <v>0</v>
      </c>
      <c r="U855" s="277"/>
      <c r="V855" s="281"/>
    </row>
    <row r="856" spans="1:22" s="28" customFormat="1" ht="15.75" thickBot="1" x14ac:dyDescent="0.3">
      <c r="A856" s="203">
        <v>41943</v>
      </c>
      <c r="B856" s="276">
        <v>2014</v>
      </c>
      <c r="C856" s="184" t="s">
        <v>47</v>
      </c>
      <c r="D856" s="259" t="s">
        <v>132</v>
      </c>
      <c r="E856" s="259" t="s">
        <v>44</v>
      </c>
      <c r="F856" s="184" t="s">
        <v>129</v>
      </c>
      <c r="G856" s="259" t="s">
        <v>3134</v>
      </c>
      <c r="H856" s="184" t="s">
        <v>3135</v>
      </c>
      <c r="I856" s="48">
        <v>41841</v>
      </c>
      <c r="J856" s="48">
        <v>41900</v>
      </c>
      <c r="K856" s="184" t="s">
        <v>3136</v>
      </c>
      <c r="L856" s="373" t="s">
        <v>3137</v>
      </c>
      <c r="M856" s="54">
        <v>19000</v>
      </c>
      <c r="N856" s="54">
        <v>20559</v>
      </c>
      <c r="O856" s="48">
        <v>41897</v>
      </c>
      <c r="P856" s="48">
        <v>42675</v>
      </c>
      <c r="Q856" s="48">
        <v>42675</v>
      </c>
      <c r="R856" s="48">
        <v>42675</v>
      </c>
      <c r="S856" s="50">
        <v>0</v>
      </c>
      <c r="T856" s="54">
        <v>0</v>
      </c>
      <c r="U856" s="277"/>
      <c r="V856" s="281"/>
    </row>
    <row r="857" spans="1:22" s="28" customFormat="1" ht="15.75" thickBot="1" x14ac:dyDescent="0.3">
      <c r="A857" s="203">
        <v>41943</v>
      </c>
      <c r="B857" s="276">
        <v>2014</v>
      </c>
      <c r="C857" s="184" t="s">
        <v>47</v>
      </c>
      <c r="D857" s="259" t="s">
        <v>132</v>
      </c>
      <c r="E857" s="259" t="s">
        <v>49</v>
      </c>
      <c r="F857" s="184" t="s">
        <v>129</v>
      </c>
      <c r="G857" s="259" t="s">
        <v>3138</v>
      </c>
      <c r="H857" s="184" t="s">
        <v>3139</v>
      </c>
      <c r="I857" s="48">
        <v>41805</v>
      </c>
      <c r="J857" s="48">
        <v>41817</v>
      </c>
      <c r="K857" s="184" t="s">
        <v>3140</v>
      </c>
      <c r="L857" s="373" t="s">
        <v>3141</v>
      </c>
      <c r="M857" s="54">
        <v>17000</v>
      </c>
      <c r="N857" s="54">
        <v>17398</v>
      </c>
      <c r="O857" s="48">
        <v>41862</v>
      </c>
      <c r="P857" s="48">
        <v>42644</v>
      </c>
      <c r="Q857" s="48">
        <v>42644</v>
      </c>
      <c r="R857" s="48">
        <v>42644</v>
      </c>
      <c r="S857" s="50">
        <v>0</v>
      </c>
      <c r="T857" s="54">
        <v>0</v>
      </c>
      <c r="U857" s="277"/>
      <c r="V857" s="281"/>
    </row>
    <row r="858" spans="1:22" s="28" customFormat="1" ht="15.75" thickBot="1" x14ac:dyDescent="0.3">
      <c r="A858" s="203">
        <v>41943</v>
      </c>
      <c r="B858" s="276">
        <v>2014</v>
      </c>
      <c r="C858" s="184" t="s">
        <v>47</v>
      </c>
      <c r="D858" s="259" t="s">
        <v>132</v>
      </c>
      <c r="E858" s="259" t="s">
        <v>41</v>
      </c>
      <c r="F858" s="184" t="s">
        <v>129</v>
      </c>
      <c r="G858" s="259" t="s">
        <v>3142</v>
      </c>
      <c r="H858" s="184" t="s">
        <v>2929</v>
      </c>
      <c r="I858" s="48">
        <v>41891</v>
      </c>
      <c r="J858" s="48">
        <v>41894</v>
      </c>
      <c r="K858" s="184" t="s">
        <v>3143</v>
      </c>
      <c r="L858" s="373">
        <v>835457</v>
      </c>
      <c r="M858" s="54">
        <v>17000</v>
      </c>
      <c r="N858" s="54">
        <v>17943</v>
      </c>
      <c r="O858" s="48">
        <v>41911</v>
      </c>
      <c r="P858" s="48">
        <v>42469</v>
      </c>
      <c r="Q858" s="48">
        <v>42469</v>
      </c>
      <c r="R858" s="48">
        <v>42469</v>
      </c>
      <c r="S858" s="50">
        <v>0</v>
      </c>
      <c r="T858" s="54">
        <v>0</v>
      </c>
      <c r="U858" s="277"/>
      <c r="V858" s="281"/>
    </row>
    <row r="859" spans="1:22" s="28" customFormat="1" ht="15.75" thickBot="1" x14ac:dyDescent="0.3">
      <c r="A859" s="203">
        <v>41943</v>
      </c>
      <c r="B859" s="276">
        <v>2014</v>
      </c>
      <c r="C859" s="184" t="s">
        <v>47</v>
      </c>
      <c r="D859" s="259" t="s">
        <v>78</v>
      </c>
      <c r="E859" s="259" t="s">
        <v>39</v>
      </c>
      <c r="F859" s="184" t="s">
        <v>129</v>
      </c>
      <c r="G859" s="259" t="s">
        <v>3144</v>
      </c>
      <c r="H859" s="184" t="s">
        <v>3145</v>
      </c>
      <c r="I859" s="48">
        <v>41906</v>
      </c>
      <c r="J859" s="48">
        <v>41908</v>
      </c>
      <c r="K859" s="184" t="s">
        <v>3146</v>
      </c>
      <c r="L859" s="373" t="s">
        <v>3147</v>
      </c>
      <c r="M859" s="54">
        <v>1950</v>
      </c>
      <c r="N859" s="54">
        <v>1039</v>
      </c>
      <c r="O859" s="48">
        <v>41912</v>
      </c>
      <c r="P859" s="48">
        <v>38472</v>
      </c>
      <c r="Q859" s="48">
        <v>42124</v>
      </c>
      <c r="R859" s="48">
        <v>42124</v>
      </c>
      <c r="S859" s="50">
        <v>0</v>
      </c>
      <c r="T859" s="54">
        <v>0</v>
      </c>
      <c r="U859" s="277"/>
      <c r="V859" s="281"/>
    </row>
    <row r="860" spans="1:22" s="28" customFormat="1" ht="15.75" thickBot="1" x14ac:dyDescent="0.3">
      <c r="A860" s="203">
        <v>41943</v>
      </c>
      <c r="B860" s="276">
        <v>2014</v>
      </c>
      <c r="C860" s="184" t="s">
        <v>47</v>
      </c>
      <c r="D860" s="259" t="s">
        <v>132</v>
      </c>
      <c r="E860" s="259" t="s">
        <v>39</v>
      </c>
      <c r="F860" s="184" t="s">
        <v>129</v>
      </c>
      <c r="G860" s="259" t="s">
        <v>3148</v>
      </c>
      <c r="H860" s="184" t="s">
        <v>2929</v>
      </c>
      <c r="I860" s="48">
        <v>41807</v>
      </c>
      <c r="J860" s="48">
        <v>41816</v>
      </c>
      <c r="K860" s="184" t="s">
        <v>3149</v>
      </c>
      <c r="L860" s="373" t="s">
        <v>3150</v>
      </c>
      <c r="M860" s="54">
        <v>4500</v>
      </c>
      <c r="N860" s="54">
        <v>4718</v>
      </c>
      <c r="O860" s="48">
        <v>41834</v>
      </c>
      <c r="P860" s="48">
        <v>42278</v>
      </c>
      <c r="Q860" s="48">
        <v>42278</v>
      </c>
      <c r="R860" s="48">
        <v>42278</v>
      </c>
      <c r="S860" s="50">
        <v>0</v>
      </c>
      <c r="T860" s="54">
        <v>0</v>
      </c>
      <c r="U860" s="277"/>
      <c r="V860" s="281"/>
    </row>
    <row r="861" spans="1:22" s="28" customFormat="1" ht="15.75" thickBot="1" x14ac:dyDescent="0.3">
      <c r="A861" s="203">
        <v>41943</v>
      </c>
      <c r="B861" s="276">
        <v>2014</v>
      </c>
      <c r="C861" s="184" t="s">
        <v>47</v>
      </c>
      <c r="D861" s="259" t="s">
        <v>132</v>
      </c>
      <c r="E861" s="259" t="s">
        <v>39</v>
      </c>
      <c r="F861" s="184" t="s">
        <v>129</v>
      </c>
      <c r="G861" s="259" t="s">
        <v>3151</v>
      </c>
      <c r="H861" s="184" t="s">
        <v>3152</v>
      </c>
      <c r="I861" s="48">
        <v>41821</v>
      </c>
      <c r="J861" s="48">
        <v>41835</v>
      </c>
      <c r="K861" s="184" t="s">
        <v>3153</v>
      </c>
      <c r="L861" s="373" t="s">
        <v>3154</v>
      </c>
      <c r="M861" s="54">
        <v>3000</v>
      </c>
      <c r="N861" s="54">
        <v>2581</v>
      </c>
      <c r="O861" s="48">
        <v>41866</v>
      </c>
      <c r="P861" s="48">
        <v>42185</v>
      </c>
      <c r="Q861" s="48">
        <v>42185</v>
      </c>
      <c r="R861" s="48">
        <v>42185</v>
      </c>
      <c r="S861" s="50">
        <v>0</v>
      </c>
      <c r="T861" s="54">
        <v>0</v>
      </c>
      <c r="U861" s="277"/>
      <c r="V861" s="281"/>
    </row>
    <row r="862" spans="1:22" s="28" customFormat="1" ht="15.75" thickBot="1" x14ac:dyDescent="0.3">
      <c r="A862" s="203">
        <v>41943</v>
      </c>
      <c r="B862" s="276">
        <v>2014</v>
      </c>
      <c r="C862" s="184" t="s">
        <v>47</v>
      </c>
      <c r="D862" s="259" t="s">
        <v>132</v>
      </c>
      <c r="E862" s="259" t="s">
        <v>54</v>
      </c>
      <c r="F862" s="184" t="s">
        <v>129</v>
      </c>
      <c r="G862" s="259" t="s">
        <v>3155</v>
      </c>
      <c r="H862" s="184" t="s">
        <v>3156</v>
      </c>
      <c r="I862" s="48">
        <v>41753</v>
      </c>
      <c r="J862" s="48">
        <v>41758</v>
      </c>
      <c r="K862" s="184" t="s">
        <v>3157</v>
      </c>
      <c r="L862" s="373" t="s">
        <v>3158</v>
      </c>
      <c r="M862" s="54">
        <v>9100</v>
      </c>
      <c r="N862" s="54">
        <v>7188</v>
      </c>
      <c r="O862" s="48">
        <v>42136</v>
      </c>
      <c r="P862" s="48">
        <v>41029</v>
      </c>
      <c r="Q862" s="48">
        <v>42216</v>
      </c>
      <c r="R862" s="48">
        <v>41778</v>
      </c>
      <c r="S862" s="50">
        <v>0</v>
      </c>
      <c r="T862" s="54">
        <v>0</v>
      </c>
      <c r="U862" s="277"/>
      <c r="V862" s="281"/>
    </row>
    <row r="863" spans="1:22" s="28" customFormat="1" ht="15.75" thickBot="1" x14ac:dyDescent="0.3">
      <c r="A863" s="203">
        <v>41943</v>
      </c>
      <c r="B863" s="276">
        <v>2014</v>
      </c>
      <c r="C863" s="184" t="s">
        <v>47</v>
      </c>
      <c r="D863" s="259" t="s">
        <v>132</v>
      </c>
      <c r="E863" s="259" t="s">
        <v>54</v>
      </c>
      <c r="F863" s="184" t="s">
        <v>129</v>
      </c>
      <c r="G863" s="259" t="s">
        <v>3159</v>
      </c>
      <c r="H863" s="184" t="s">
        <v>1381</v>
      </c>
      <c r="I863" s="48">
        <v>41816</v>
      </c>
      <c r="J863" s="48">
        <v>41830</v>
      </c>
      <c r="K863" s="184" t="s">
        <v>3160</v>
      </c>
      <c r="L863" s="373" t="s">
        <v>3161</v>
      </c>
      <c r="M863" s="54">
        <v>5000</v>
      </c>
      <c r="N863" s="54">
        <v>4399</v>
      </c>
      <c r="O863" s="48">
        <v>42181</v>
      </c>
      <c r="P863" s="48">
        <v>42181</v>
      </c>
      <c r="Q863" s="48">
        <v>42181</v>
      </c>
      <c r="R863" s="48">
        <v>42181</v>
      </c>
      <c r="S863" s="50">
        <v>0</v>
      </c>
      <c r="T863" s="54">
        <v>0</v>
      </c>
      <c r="U863" s="277"/>
      <c r="V863" s="281"/>
    </row>
    <row r="864" spans="1:22" s="28" customFormat="1" ht="30.75" thickBot="1" x14ac:dyDescent="0.3">
      <c r="A864" s="203">
        <v>41943</v>
      </c>
      <c r="B864" s="276">
        <v>2014</v>
      </c>
      <c r="C864" s="184" t="s">
        <v>47</v>
      </c>
      <c r="D864" s="259" t="s">
        <v>132</v>
      </c>
      <c r="E864" s="259" t="s">
        <v>24</v>
      </c>
      <c r="F864" s="184" t="s">
        <v>129</v>
      </c>
      <c r="G864" s="259" t="s">
        <v>3162</v>
      </c>
      <c r="H864" s="184" t="s">
        <v>3163</v>
      </c>
      <c r="I864" s="48">
        <v>41899</v>
      </c>
      <c r="J864" s="48">
        <v>41912</v>
      </c>
      <c r="K864" s="184" t="s">
        <v>3164</v>
      </c>
      <c r="L864" s="373" t="s">
        <v>3165</v>
      </c>
      <c r="M864" s="54">
        <v>31000</v>
      </c>
      <c r="N864" s="54">
        <v>27714</v>
      </c>
      <c r="O864" s="48">
        <v>41932</v>
      </c>
      <c r="P864" s="48">
        <v>42520</v>
      </c>
      <c r="Q864" s="48">
        <v>42520</v>
      </c>
      <c r="R864" s="48">
        <v>42520</v>
      </c>
      <c r="S864" s="50">
        <v>0</v>
      </c>
      <c r="T864" s="54">
        <v>0</v>
      </c>
      <c r="U864" s="277"/>
      <c r="V864" s="281"/>
    </row>
    <row r="865" spans="1:22" s="28" customFormat="1" ht="15.75" thickBot="1" x14ac:dyDescent="0.3">
      <c r="A865" s="203">
        <v>41943</v>
      </c>
      <c r="B865" s="276">
        <v>2014</v>
      </c>
      <c r="C865" s="184" t="s">
        <v>47</v>
      </c>
      <c r="D865" s="259" t="s">
        <v>132</v>
      </c>
      <c r="E865" s="259" t="s">
        <v>43</v>
      </c>
      <c r="F865" s="184" t="s">
        <v>129</v>
      </c>
      <c r="G865" s="259" t="s">
        <v>3166</v>
      </c>
      <c r="H865" s="184" t="s">
        <v>3087</v>
      </c>
      <c r="I865" s="48">
        <v>41733</v>
      </c>
      <c r="J865" s="48">
        <v>41886</v>
      </c>
      <c r="K865" s="184" t="s">
        <v>3167</v>
      </c>
      <c r="L865" s="373" t="s">
        <v>3168</v>
      </c>
      <c r="M865" s="54">
        <v>5200</v>
      </c>
      <c r="N865" s="54">
        <v>4974</v>
      </c>
      <c r="O865" s="48">
        <v>41890</v>
      </c>
      <c r="P865" s="48">
        <v>42582</v>
      </c>
      <c r="Q865" s="48">
        <v>42582</v>
      </c>
      <c r="R865" s="48">
        <v>42582</v>
      </c>
      <c r="S865" s="50">
        <v>0.3</v>
      </c>
      <c r="T865" s="54">
        <v>0</v>
      </c>
      <c r="U865" s="277"/>
      <c r="V865" s="281"/>
    </row>
    <row r="866" spans="1:22" s="28" customFormat="1" ht="15.75" thickBot="1" x14ac:dyDescent="0.3">
      <c r="A866" s="203">
        <v>41943</v>
      </c>
      <c r="B866" s="276">
        <v>2014</v>
      </c>
      <c r="C866" s="184" t="s">
        <v>47</v>
      </c>
      <c r="D866" s="259" t="s">
        <v>132</v>
      </c>
      <c r="E866" s="259" t="s">
        <v>33</v>
      </c>
      <c r="F866" s="184" t="s">
        <v>129</v>
      </c>
      <c r="G866" s="259" t="s">
        <v>3169</v>
      </c>
      <c r="H866" s="184" t="s">
        <v>3170</v>
      </c>
      <c r="I866" s="48">
        <v>41880</v>
      </c>
      <c r="J866" s="48">
        <v>41907</v>
      </c>
      <c r="K866" s="184" t="s">
        <v>3171</v>
      </c>
      <c r="L866" s="373" t="s">
        <v>3172</v>
      </c>
      <c r="M866" s="54">
        <v>40000</v>
      </c>
      <c r="N866" s="54">
        <v>31940</v>
      </c>
      <c r="O866" s="48">
        <v>41932</v>
      </c>
      <c r="P866" s="48">
        <v>42482</v>
      </c>
      <c r="Q866" s="48">
        <v>42482</v>
      </c>
      <c r="R866" s="48">
        <v>42482</v>
      </c>
      <c r="S866" s="50">
        <v>0</v>
      </c>
      <c r="T866" s="54">
        <v>0</v>
      </c>
      <c r="U866" s="277"/>
      <c r="V866" s="281"/>
    </row>
    <row r="867" spans="1:22" s="28" customFormat="1" ht="15.75" thickBot="1" x14ac:dyDescent="0.3">
      <c r="A867" s="203">
        <v>41943</v>
      </c>
      <c r="B867" s="276">
        <v>2014</v>
      </c>
      <c r="C867" s="184" t="s">
        <v>47</v>
      </c>
      <c r="D867" s="259" t="s">
        <v>132</v>
      </c>
      <c r="E867" s="259" t="s">
        <v>59</v>
      </c>
      <c r="F867" s="184" t="s">
        <v>121</v>
      </c>
      <c r="G867" s="259" t="s">
        <v>3173</v>
      </c>
      <c r="H867" s="184" t="s">
        <v>3174</v>
      </c>
      <c r="I867" s="48">
        <v>41701</v>
      </c>
      <c r="J867" s="48">
        <v>41877</v>
      </c>
      <c r="K867" s="184" t="s">
        <v>3175</v>
      </c>
      <c r="L867" s="373" t="s">
        <v>3176</v>
      </c>
      <c r="M867" s="54">
        <v>5600</v>
      </c>
      <c r="N867" s="54">
        <v>4418</v>
      </c>
      <c r="O867" s="48">
        <v>41897</v>
      </c>
      <c r="P867" s="48">
        <v>42154</v>
      </c>
      <c r="Q867" s="48">
        <v>42154</v>
      </c>
      <c r="R867" s="48">
        <v>42154</v>
      </c>
      <c r="S867" s="50">
        <v>0</v>
      </c>
      <c r="T867" s="54">
        <v>0</v>
      </c>
      <c r="U867" s="277"/>
      <c r="V867" s="281"/>
    </row>
    <row r="868" spans="1:22" s="28" customFormat="1" ht="15.75" thickBot="1" x14ac:dyDescent="0.3">
      <c r="A868" s="203">
        <v>41943</v>
      </c>
      <c r="B868" s="276">
        <v>2014</v>
      </c>
      <c r="C868" s="184" t="s">
        <v>47</v>
      </c>
      <c r="D868" s="259" t="s">
        <v>132</v>
      </c>
      <c r="E868" s="259" t="s">
        <v>35</v>
      </c>
      <c r="F868" s="184" t="s">
        <v>129</v>
      </c>
      <c r="G868" s="259" t="s">
        <v>3177</v>
      </c>
      <c r="H868" s="184" t="s">
        <v>3156</v>
      </c>
      <c r="I868" s="48">
        <v>41901</v>
      </c>
      <c r="J868" s="48">
        <v>41905</v>
      </c>
      <c r="K868" s="184" t="s">
        <v>3178</v>
      </c>
      <c r="L868" s="373">
        <v>460003</v>
      </c>
      <c r="M868" s="54">
        <v>13000</v>
      </c>
      <c r="N868" s="54">
        <v>12400</v>
      </c>
      <c r="O868" s="48">
        <v>41918</v>
      </c>
      <c r="P868" s="48">
        <v>42307</v>
      </c>
      <c r="Q868" s="48">
        <v>42307</v>
      </c>
      <c r="R868" s="48">
        <v>42307</v>
      </c>
      <c r="S868" s="50">
        <v>0</v>
      </c>
      <c r="T868" s="54">
        <v>0</v>
      </c>
      <c r="U868" s="277"/>
      <c r="V868" s="281"/>
    </row>
    <row r="869" spans="1:22" s="28" customFormat="1" ht="15.75" thickBot="1" x14ac:dyDescent="0.3">
      <c r="A869" s="203">
        <v>41943</v>
      </c>
      <c r="B869" s="276">
        <v>2014</v>
      </c>
      <c r="C869" s="184" t="s">
        <v>47</v>
      </c>
      <c r="D869" s="259" t="s">
        <v>132</v>
      </c>
      <c r="E869" s="259" t="s">
        <v>35</v>
      </c>
      <c r="F869" s="184" t="s">
        <v>129</v>
      </c>
      <c r="G869" s="259" t="s">
        <v>3179</v>
      </c>
      <c r="H869" s="184" t="s">
        <v>2929</v>
      </c>
      <c r="I869" s="48">
        <v>41901</v>
      </c>
      <c r="J869" s="48">
        <v>41907</v>
      </c>
      <c r="K869" s="184" t="s">
        <v>3178</v>
      </c>
      <c r="L869" s="373">
        <v>460003</v>
      </c>
      <c r="M869" s="54">
        <v>13000</v>
      </c>
      <c r="N869" s="54">
        <v>12401</v>
      </c>
      <c r="O869" s="48">
        <v>41918</v>
      </c>
      <c r="P869" s="48">
        <v>42307</v>
      </c>
      <c r="Q869" s="48">
        <v>42307</v>
      </c>
      <c r="R869" s="48">
        <v>42307</v>
      </c>
      <c r="S869" s="50">
        <v>0</v>
      </c>
      <c r="T869" s="54">
        <v>0</v>
      </c>
      <c r="U869" s="277"/>
      <c r="V869" s="281"/>
    </row>
    <row r="870" spans="1:22" s="28" customFormat="1" ht="15.75" thickBot="1" x14ac:dyDescent="0.3">
      <c r="A870" s="203">
        <v>41943</v>
      </c>
      <c r="B870" s="276">
        <v>2014</v>
      </c>
      <c r="C870" s="184" t="s">
        <v>47</v>
      </c>
      <c r="D870" s="259" t="s">
        <v>132</v>
      </c>
      <c r="E870" s="259" t="s">
        <v>63</v>
      </c>
      <c r="F870" s="184" t="s">
        <v>129</v>
      </c>
      <c r="G870" s="259" t="s">
        <v>3180</v>
      </c>
      <c r="H870" s="184" t="s">
        <v>2929</v>
      </c>
      <c r="I870" s="48">
        <v>41624</v>
      </c>
      <c r="J870" s="48">
        <v>41709</v>
      </c>
      <c r="K870" s="184" t="s">
        <v>3181</v>
      </c>
      <c r="L870" s="373">
        <v>13002900601</v>
      </c>
      <c r="M870" s="54">
        <v>10200</v>
      </c>
      <c r="N870" s="54">
        <v>9748</v>
      </c>
      <c r="O870" s="48">
        <v>41557</v>
      </c>
      <c r="P870" s="48">
        <v>42094</v>
      </c>
      <c r="Q870" s="48">
        <v>42094</v>
      </c>
      <c r="R870" s="48">
        <v>42247</v>
      </c>
      <c r="S870" s="50">
        <v>0.25</v>
      </c>
      <c r="T870" s="54">
        <v>0</v>
      </c>
      <c r="U870" s="277"/>
      <c r="V870" s="281"/>
    </row>
    <row r="871" spans="1:22" s="28" customFormat="1" ht="30.75" thickBot="1" x14ac:dyDescent="0.3">
      <c r="A871" s="203">
        <v>41943</v>
      </c>
      <c r="B871" s="235">
        <v>2013</v>
      </c>
      <c r="C871" s="155" t="s">
        <v>87</v>
      </c>
      <c r="D871" s="73" t="s">
        <v>132</v>
      </c>
      <c r="E871" s="73" t="s">
        <v>36</v>
      </c>
      <c r="F871" s="155" t="s">
        <v>129</v>
      </c>
      <c r="G871" s="73" t="s">
        <v>3192</v>
      </c>
      <c r="H871" s="155" t="s">
        <v>3193</v>
      </c>
      <c r="I871" s="25">
        <v>41388</v>
      </c>
      <c r="J871" s="25">
        <v>41485</v>
      </c>
      <c r="K871" s="155" t="s">
        <v>3194</v>
      </c>
      <c r="L871" s="205" t="s">
        <v>3195</v>
      </c>
      <c r="M871" s="54">
        <v>12903</v>
      </c>
      <c r="N871" s="54"/>
      <c r="O871" s="25">
        <v>41528</v>
      </c>
      <c r="P871" s="25">
        <v>42252</v>
      </c>
      <c r="Q871" s="25">
        <v>42068</v>
      </c>
      <c r="R871" s="25">
        <v>42099</v>
      </c>
      <c r="S871" s="64">
        <v>0.19</v>
      </c>
      <c r="T871" s="54"/>
      <c r="U871" s="156"/>
      <c r="V871" s="155"/>
    </row>
    <row r="872" spans="1:22" s="72" customFormat="1" ht="15.75" thickBot="1" x14ac:dyDescent="0.3">
      <c r="A872" s="203">
        <v>41943</v>
      </c>
      <c r="B872" s="59">
        <v>2010</v>
      </c>
      <c r="C872" s="60" t="s">
        <v>131</v>
      </c>
      <c r="D872" s="61" t="s">
        <v>78</v>
      </c>
      <c r="E872" s="61" t="s">
        <v>30</v>
      </c>
      <c r="F872" s="60" t="s">
        <v>129</v>
      </c>
      <c r="G872" s="303">
        <v>77620</v>
      </c>
      <c r="H872" s="60" t="s">
        <v>3196</v>
      </c>
      <c r="I872" s="62">
        <v>40238</v>
      </c>
      <c r="J872" s="62">
        <v>40302</v>
      </c>
      <c r="K872" s="63" t="s">
        <v>3197</v>
      </c>
      <c r="L872" s="375" t="s">
        <v>3198</v>
      </c>
      <c r="M872" s="54">
        <v>180</v>
      </c>
      <c r="N872" s="54">
        <v>180</v>
      </c>
      <c r="O872" s="62">
        <v>40328</v>
      </c>
      <c r="P872" s="62">
        <v>40470</v>
      </c>
      <c r="Q872" s="62">
        <v>40399</v>
      </c>
      <c r="R872" s="62">
        <v>40399</v>
      </c>
      <c r="S872" s="64">
        <v>1</v>
      </c>
      <c r="T872" s="54"/>
      <c r="U872" s="65"/>
      <c r="V872" s="66" t="s">
        <v>3199</v>
      </c>
    </row>
    <row r="873" spans="1:22" s="72" customFormat="1" ht="15.75" thickBot="1" x14ac:dyDescent="0.3">
      <c r="A873" s="203">
        <v>41943</v>
      </c>
      <c r="B873" s="59">
        <v>2010</v>
      </c>
      <c r="C873" s="60" t="s">
        <v>131</v>
      </c>
      <c r="D873" s="61" t="s">
        <v>78</v>
      </c>
      <c r="E873" s="61" t="s">
        <v>16</v>
      </c>
      <c r="F873" s="60" t="s">
        <v>129</v>
      </c>
      <c r="G873" s="303">
        <v>78145</v>
      </c>
      <c r="H873" s="60" t="s">
        <v>3200</v>
      </c>
      <c r="I873" s="62">
        <v>40772</v>
      </c>
      <c r="J873" s="62">
        <v>40836</v>
      </c>
      <c r="K873" s="63" t="s">
        <v>3201</v>
      </c>
      <c r="L873" s="375" t="s">
        <v>3202</v>
      </c>
      <c r="M873" s="54">
        <f>13+1223</f>
        <v>1236</v>
      </c>
      <c r="N873" s="54">
        <v>1321</v>
      </c>
      <c r="O873" s="62">
        <v>40878</v>
      </c>
      <c r="P873" s="62">
        <v>41365</v>
      </c>
      <c r="Q873" s="62">
        <v>41170</v>
      </c>
      <c r="R873" s="62">
        <v>41365</v>
      </c>
      <c r="S873" s="64">
        <v>1</v>
      </c>
      <c r="T873" s="54"/>
      <c r="U873" s="65"/>
      <c r="V873" s="66" t="s">
        <v>3203</v>
      </c>
    </row>
    <row r="874" spans="1:22" s="72" customFormat="1" ht="15.75" thickBot="1" x14ac:dyDescent="0.3">
      <c r="A874" s="203">
        <v>41943</v>
      </c>
      <c r="B874" s="59">
        <v>2011</v>
      </c>
      <c r="C874" s="60" t="s">
        <v>131</v>
      </c>
      <c r="D874" s="61" t="s">
        <v>78</v>
      </c>
      <c r="E874" s="61" t="s">
        <v>30</v>
      </c>
      <c r="F874" s="60" t="s">
        <v>129</v>
      </c>
      <c r="G874" s="303">
        <v>79923</v>
      </c>
      <c r="H874" s="60" t="s">
        <v>3204</v>
      </c>
      <c r="I874" s="62">
        <v>40798</v>
      </c>
      <c r="J874" s="62">
        <v>40815</v>
      </c>
      <c r="K874" s="63" t="s">
        <v>3205</v>
      </c>
      <c r="L874" s="375" t="s">
        <v>3206</v>
      </c>
      <c r="M874" s="54">
        <v>694</v>
      </c>
      <c r="N874" s="54">
        <v>799</v>
      </c>
      <c r="O874" s="62">
        <v>40898</v>
      </c>
      <c r="P874" s="62">
        <v>41201</v>
      </c>
      <c r="Q874" s="62">
        <v>41082</v>
      </c>
      <c r="R874" s="62">
        <v>41131</v>
      </c>
      <c r="S874" s="64">
        <v>1</v>
      </c>
      <c r="T874" s="54"/>
      <c r="U874" s="65"/>
      <c r="V874" s="66" t="s">
        <v>3199</v>
      </c>
    </row>
    <row r="875" spans="1:22" s="72" customFormat="1" ht="30.75" thickBot="1" x14ac:dyDescent="0.3">
      <c r="A875" s="203">
        <v>41943</v>
      </c>
      <c r="B875" s="59">
        <v>2011</v>
      </c>
      <c r="C875" s="60" t="s">
        <v>131</v>
      </c>
      <c r="D875" s="61" t="s">
        <v>78</v>
      </c>
      <c r="E875" s="61" t="s">
        <v>16</v>
      </c>
      <c r="F875" s="60" t="s">
        <v>129</v>
      </c>
      <c r="G875" s="303">
        <v>75132</v>
      </c>
      <c r="H875" s="60" t="s">
        <v>3207</v>
      </c>
      <c r="I875" s="62"/>
      <c r="J875" s="62">
        <v>41544</v>
      </c>
      <c r="K875" s="63" t="s">
        <v>3208</v>
      </c>
      <c r="L875" s="375" t="s">
        <v>3209</v>
      </c>
      <c r="M875" s="54">
        <f>226+1571</f>
        <v>1797</v>
      </c>
      <c r="N875" s="54">
        <f>267+61+1571</f>
        <v>1899</v>
      </c>
      <c r="O875" s="62"/>
      <c r="P875" s="62"/>
      <c r="Q875" s="62">
        <v>41927</v>
      </c>
      <c r="R875" s="62">
        <v>41927</v>
      </c>
      <c r="S875" s="64"/>
      <c r="T875" s="54"/>
      <c r="U875" s="65"/>
      <c r="V875" s="66" t="s">
        <v>3210</v>
      </c>
    </row>
    <row r="876" spans="1:22" s="72" customFormat="1" ht="15.75" thickBot="1" x14ac:dyDescent="0.3">
      <c r="A876" s="203">
        <v>41943</v>
      </c>
      <c r="B876" s="59">
        <v>2012</v>
      </c>
      <c r="C876" s="60" t="s">
        <v>131</v>
      </c>
      <c r="D876" s="61" t="s">
        <v>78</v>
      </c>
      <c r="E876" s="61" t="s">
        <v>20</v>
      </c>
      <c r="F876" s="60" t="s">
        <v>129</v>
      </c>
      <c r="G876" s="303">
        <v>81004</v>
      </c>
      <c r="H876" s="60" t="s">
        <v>3211</v>
      </c>
      <c r="I876" s="62">
        <v>41045</v>
      </c>
      <c r="J876" s="62">
        <v>41065</v>
      </c>
      <c r="K876" s="63" t="s">
        <v>3212</v>
      </c>
      <c r="L876" s="375" t="s">
        <v>3213</v>
      </c>
      <c r="M876" s="54">
        <v>1363</v>
      </c>
      <c r="N876" s="54">
        <v>1450</v>
      </c>
      <c r="O876" s="62">
        <v>41122</v>
      </c>
      <c r="P876" s="62">
        <v>41498</v>
      </c>
      <c r="Q876" s="62">
        <v>41515</v>
      </c>
      <c r="R876" s="62">
        <v>41515</v>
      </c>
      <c r="S876" s="64">
        <v>1</v>
      </c>
      <c r="T876" s="54"/>
      <c r="U876" s="65"/>
      <c r="V876" s="66" t="s">
        <v>3203</v>
      </c>
    </row>
    <row r="877" spans="1:22" s="72" customFormat="1" ht="30.75" thickBot="1" x14ac:dyDescent="0.3">
      <c r="A877" s="203">
        <v>41943</v>
      </c>
      <c r="B877" s="59">
        <v>2013</v>
      </c>
      <c r="C877" s="60" t="s">
        <v>131</v>
      </c>
      <c r="D877" s="61" t="s">
        <v>78</v>
      </c>
      <c r="E877" s="61"/>
      <c r="F877" s="60" t="s">
        <v>114</v>
      </c>
      <c r="G877" s="303">
        <v>82095</v>
      </c>
      <c r="H877" s="60" t="s">
        <v>3214</v>
      </c>
      <c r="I877" s="62" t="s">
        <v>10</v>
      </c>
      <c r="J877" s="62"/>
      <c r="K877" s="63"/>
      <c r="L877" s="375"/>
      <c r="M877" s="54"/>
      <c r="N877" s="54"/>
      <c r="O877" s="62"/>
      <c r="P877" s="62"/>
      <c r="Q877" s="62"/>
      <c r="R877" s="62"/>
      <c r="S877" s="64"/>
      <c r="T877" s="54"/>
      <c r="U877" s="65"/>
      <c r="V877" s="66"/>
    </row>
    <row r="878" spans="1:22" s="72" customFormat="1" ht="30.75" thickBot="1" x14ac:dyDescent="0.3">
      <c r="A878" s="203">
        <v>41943</v>
      </c>
      <c r="B878" s="59">
        <v>2008</v>
      </c>
      <c r="C878" s="60" t="s">
        <v>131</v>
      </c>
      <c r="D878" s="61" t="s">
        <v>78</v>
      </c>
      <c r="E878" s="61" t="s">
        <v>46</v>
      </c>
      <c r="F878" s="60" t="s">
        <v>129</v>
      </c>
      <c r="G878" s="303">
        <v>69371</v>
      </c>
      <c r="H878" s="60" t="s">
        <v>3215</v>
      </c>
      <c r="I878" s="62">
        <v>39945</v>
      </c>
      <c r="J878" s="62">
        <v>40046</v>
      </c>
      <c r="K878" s="63" t="s">
        <v>3216</v>
      </c>
      <c r="L878" s="375"/>
      <c r="M878" s="54">
        <v>1354</v>
      </c>
      <c r="N878" s="54">
        <v>1374</v>
      </c>
      <c r="O878" s="62">
        <v>40064</v>
      </c>
      <c r="P878" s="62">
        <v>40562</v>
      </c>
      <c r="Q878" s="62">
        <v>40431</v>
      </c>
      <c r="R878" s="62">
        <v>40451</v>
      </c>
      <c r="S878" s="64">
        <v>1</v>
      </c>
      <c r="T878" s="54"/>
      <c r="U878" s="65"/>
      <c r="V878" s="66" t="s">
        <v>3217</v>
      </c>
    </row>
    <row r="879" spans="1:22" s="72" customFormat="1" ht="30.75" thickBot="1" x14ac:dyDescent="0.3">
      <c r="A879" s="203">
        <v>41943</v>
      </c>
      <c r="B879" s="59">
        <v>2009</v>
      </c>
      <c r="C879" s="60" t="s">
        <v>131</v>
      </c>
      <c r="D879" s="61" t="s">
        <v>78</v>
      </c>
      <c r="E879" s="61" t="s">
        <v>15</v>
      </c>
      <c r="F879" s="60" t="s">
        <v>129</v>
      </c>
      <c r="G879" s="303">
        <v>74085</v>
      </c>
      <c r="H879" s="60" t="s">
        <v>3218</v>
      </c>
      <c r="I879" s="62">
        <v>40351</v>
      </c>
      <c r="J879" s="62">
        <v>40449</v>
      </c>
      <c r="K879" s="63" t="s">
        <v>3219</v>
      </c>
      <c r="L879" s="375"/>
      <c r="M879" s="54">
        <v>1757</v>
      </c>
      <c r="N879" s="54">
        <v>1810</v>
      </c>
      <c r="O879" s="62">
        <v>40471</v>
      </c>
      <c r="P879" s="62">
        <v>40562</v>
      </c>
      <c r="Q879" s="62">
        <v>40756</v>
      </c>
      <c r="R879" s="62">
        <v>40753</v>
      </c>
      <c r="S879" s="64">
        <v>1</v>
      </c>
      <c r="T879" s="54"/>
      <c r="U879" s="65"/>
      <c r="V879" s="66" t="s">
        <v>3220</v>
      </c>
    </row>
    <row r="880" spans="1:22" s="72" customFormat="1" x14ac:dyDescent="0.25">
      <c r="A880" s="203">
        <v>41943</v>
      </c>
      <c r="B880" s="552">
        <v>2009</v>
      </c>
      <c r="C880" s="543" t="s">
        <v>131</v>
      </c>
      <c r="D880" s="541" t="s">
        <v>78</v>
      </c>
      <c r="E880" s="541"/>
      <c r="F880" s="543" t="s">
        <v>110</v>
      </c>
      <c r="G880" s="544">
        <v>68974</v>
      </c>
      <c r="H880" s="543" t="s">
        <v>3221</v>
      </c>
      <c r="I880" s="67">
        <v>40575</v>
      </c>
      <c r="J880" s="67">
        <v>40655</v>
      </c>
      <c r="K880" s="68" t="s">
        <v>3222</v>
      </c>
      <c r="L880" s="376"/>
      <c r="M880" s="393">
        <v>1950</v>
      </c>
      <c r="N880" s="393">
        <v>1950</v>
      </c>
      <c r="O880" s="67">
        <v>40674</v>
      </c>
      <c r="P880" s="67">
        <v>40886</v>
      </c>
      <c r="Q880" s="67">
        <v>40574</v>
      </c>
      <c r="R880" s="67">
        <v>40886</v>
      </c>
      <c r="S880" s="70">
        <v>1</v>
      </c>
      <c r="T880" s="393"/>
      <c r="U880" s="71"/>
      <c r="V880" s="546" t="s">
        <v>3223</v>
      </c>
    </row>
    <row r="881" spans="1:22" s="72" customFormat="1" ht="15.75" thickBot="1" x14ac:dyDescent="0.3">
      <c r="A881" s="203">
        <v>41943</v>
      </c>
      <c r="B881" s="554"/>
      <c r="C881" s="549"/>
      <c r="D881" s="542"/>
      <c r="E881" s="542"/>
      <c r="F881" s="542"/>
      <c r="G881" s="545"/>
      <c r="H881" s="542"/>
      <c r="I881" s="62">
        <v>40551</v>
      </c>
      <c r="J881" s="62">
        <v>40616</v>
      </c>
      <c r="K881" s="73" t="s">
        <v>3224</v>
      </c>
      <c r="L881" s="73"/>
      <c r="M881" s="54">
        <v>1572</v>
      </c>
      <c r="N881" s="54">
        <v>1548</v>
      </c>
      <c r="O881" s="62">
        <v>41375</v>
      </c>
      <c r="P881" s="62">
        <v>40886</v>
      </c>
      <c r="Q881" s="62">
        <v>40574</v>
      </c>
      <c r="R881" s="62">
        <v>40886</v>
      </c>
      <c r="S881" s="75">
        <v>1</v>
      </c>
      <c r="T881" s="54"/>
      <c r="U881" s="65"/>
      <c r="V881" s="547"/>
    </row>
    <row r="882" spans="1:22" s="72" customFormat="1" ht="30.75" thickBot="1" x14ac:dyDescent="0.3">
      <c r="A882" s="203">
        <v>41943</v>
      </c>
      <c r="B882" s="76">
        <v>2010</v>
      </c>
      <c r="C882" s="77" t="s">
        <v>131</v>
      </c>
      <c r="D882" s="78" t="s">
        <v>78</v>
      </c>
      <c r="E882" s="78" t="s">
        <v>30</v>
      </c>
      <c r="F882" s="77" t="s">
        <v>129</v>
      </c>
      <c r="G882" s="304">
        <v>77342</v>
      </c>
      <c r="H882" s="77" t="s">
        <v>3225</v>
      </c>
      <c r="I882" s="79">
        <v>40529</v>
      </c>
      <c r="J882" s="79">
        <v>40571</v>
      </c>
      <c r="K882" s="80" t="s">
        <v>3226</v>
      </c>
      <c r="L882" s="377"/>
      <c r="M882" s="54">
        <v>3294</v>
      </c>
      <c r="N882" s="54">
        <v>3690</v>
      </c>
      <c r="O882" s="79">
        <v>40590</v>
      </c>
      <c r="P882" s="79">
        <v>40801</v>
      </c>
      <c r="Q882" s="79">
        <v>40801</v>
      </c>
      <c r="R882" s="79">
        <v>40770</v>
      </c>
      <c r="S882" s="81">
        <v>1</v>
      </c>
      <c r="T882" s="54"/>
      <c r="U882" s="82"/>
      <c r="V882" s="83" t="s">
        <v>3227</v>
      </c>
    </row>
    <row r="883" spans="1:22" s="72" customFormat="1" ht="15.75" thickBot="1" x14ac:dyDescent="0.3">
      <c r="A883" s="203">
        <v>41943</v>
      </c>
      <c r="B883" s="59">
        <v>2010</v>
      </c>
      <c r="C883" s="60" t="s">
        <v>131</v>
      </c>
      <c r="D883" s="61" t="s">
        <v>78</v>
      </c>
      <c r="E883" s="61" t="s">
        <v>32</v>
      </c>
      <c r="F883" s="60" t="s">
        <v>129</v>
      </c>
      <c r="G883" s="303">
        <v>77216</v>
      </c>
      <c r="H883" s="60" t="s">
        <v>3228</v>
      </c>
      <c r="I883" s="62">
        <v>40400</v>
      </c>
      <c r="J883" s="62">
        <v>40451</v>
      </c>
      <c r="K883" s="63" t="s">
        <v>3229</v>
      </c>
      <c r="L883" s="375"/>
      <c r="M883" s="54">
        <v>1679</v>
      </c>
      <c r="N883" s="54">
        <v>1694</v>
      </c>
      <c r="O883" s="62">
        <v>40478</v>
      </c>
      <c r="P883" s="62">
        <v>40955</v>
      </c>
      <c r="Q883" s="62">
        <v>40865</v>
      </c>
      <c r="R883" s="62">
        <v>40865</v>
      </c>
      <c r="S883" s="64">
        <v>1</v>
      </c>
      <c r="T883" s="54"/>
      <c r="U883" s="65"/>
      <c r="V883" s="66" t="s">
        <v>3230</v>
      </c>
    </row>
    <row r="884" spans="1:22" s="72" customFormat="1" ht="165.75" thickBot="1" x14ac:dyDescent="0.3">
      <c r="A884" s="203">
        <v>41943</v>
      </c>
      <c r="B884" s="59">
        <v>2011</v>
      </c>
      <c r="C884" s="60" t="s">
        <v>131</v>
      </c>
      <c r="D884" s="61" t="s">
        <v>78</v>
      </c>
      <c r="E884" s="61" t="s">
        <v>32</v>
      </c>
      <c r="F884" s="60" t="s">
        <v>129</v>
      </c>
      <c r="G884" s="303">
        <v>80093</v>
      </c>
      <c r="H884" s="60" t="s">
        <v>3231</v>
      </c>
      <c r="I884" s="62">
        <v>40969</v>
      </c>
      <c r="J884" s="62">
        <v>41060</v>
      </c>
      <c r="K884" s="63" t="s">
        <v>3229</v>
      </c>
      <c r="L884" s="375"/>
      <c r="M884" s="54">
        <v>1698</v>
      </c>
      <c r="N884" s="54">
        <v>1982</v>
      </c>
      <c r="O884" s="62">
        <v>41135</v>
      </c>
      <c r="P884" s="62">
        <v>41892</v>
      </c>
      <c r="Q884" s="62">
        <v>41592</v>
      </c>
      <c r="R884" s="62">
        <v>41875</v>
      </c>
      <c r="S884" s="64">
        <v>1</v>
      </c>
      <c r="T884" s="54"/>
      <c r="U884" s="65"/>
      <c r="V884" s="66" t="s">
        <v>3232</v>
      </c>
    </row>
    <row r="885" spans="1:22" s="72" customFormat="1" ht="409.6" thickBot="1" x14ac:dyDescent="0.3">
      <c r="A885" s="203">
        <v>41943</v>
      </c>
      <c r="B885" s="59">
        <v>2011</v>
      </c>
      <c r="C885" s="60" t="s">
        <v>131</v>
      </c>
      <c r="D885" s="61" t="s">
        <v>78</v>
      </c>
      <c r="E885" s="61"/>
      <c r="F885" s="60" t="s">
        <v>117</v>
      </c>
      <c r="G885" s="303">
        <v>78853</v>
      </c>
      <c r="H885" s="60" t="s">
        <v>3233</v>
      </c>
      <c r="I885" s="62">
        <v>42170</v>
      </c>
      <c r="J885" s="62">
        <v>42230</v>
      </c>
      <c r="K885" s="63"/>
      <c r="L885" s="375"/>
      <c r="M885" s="54"/>
      <c r="N885" s="54"/>
      <c r="O885" s="62"/>
      <c r="P885" s="62"/>
      <c r="Q885" s="62"/>
      <c r="R885" s="62"/>
      <c r="S885" s="64"/>
      <c r="T885" s="54"/>
      <c r="U885" s="65"/>
      <c r="V885" s="66" t="s">
        <v>3234</v>
      </c>
    </row>
    <row r="886" spans="1:22" s="72" customFormat="1" ht="60.75" thickBot="1" x14ac:dyDescent="0.3">
      <c r="A886" s="203">
        <v>41943</v>
      </c>
      <c r="B886" s="59">
        <v>2012</v>
      </c>
      <c r="C886" s="60" t="s">
        <v>131</v>
      </c>
      <c r="D886" s="61" t="s">
        <v>78</v>
      </c>
      <c r="E886" s="61" t="s">
        <v>19</v>
      </c>
      <c r="F886" s="60" t="s">
        <v>129</v>
      </c>
      <c r="G886" s="303">
        <v>81247</v>
      </c>
      <c r="H886" s="60" t="s">
        <v>3235</v>
      </c>
      <c r="I886" s="62">
        <v>41136</v>
      </c>
      <c r="J886" s="62">
        <v>41180</v>
      </c>
      <c r="K886" s="63" t="s">
        <v>3236</v>
      </c>
      <c r="L886" s="375"/>
      <c r="M886" s="74">
        <v>1589</v>
      </c>
      <c r="N886" s="74">
        <v>1638</v>
      </c>
      <c r="O886" s="62">
        <v>41210</v>
      </c>
      <c r="P886" s="62">
        <v>41850</v>
      </c>
      <c r="Q886" s="62">
        <v>41642</v>
      </c>
      <c r="R886" s="62">
        <v>41835</v>
      </c>
      <c r="S886" s="64">
        <v>0.99</v>
      </c>
      <c r="T886" s="74"/>
      <c r="U886" s="65"/>
      <c r="V886" s="66" t="s">
        <v>3237</v>
      </c>
    </row>
    <row r="887" spans="1:22" s="72" customFormat="1" ht="195.75" thickBot="1" x14ac:dyDescent="0.3">
      <c r="A887" s="203">
        <v>41943</v>
      </c>
      <c r="B887" s="59">
        <v>2012</v>
      </c>
      <c r="C887" s="60" t="s">
        <v>131</v>
      </c>
      <c r="D887" s="61" t="s">
        <v>78</v>
      </c>
      <c r="E887" s="61" t="s">
        <v>22</v>
      </c>
      <c r="F887" s="60" t="s">
        <v>129</v>
      </c>
      <c r="G887" s="303">
        <v>80792</v>
      </c>
      <c r="H887" s="60" t="s">
        <v>3211</v>
      </c>
      <c r="I887" s="62" t="s">
        <v>10</v>
      </c>
      <c r="J887" s="62">
        <v>41120</v>
      </c>
      <c r="K887" s="63" t="s">
        <v>3238</v>
      </c>
      <c r="L887" s="375"/>
      <c r="M887" s="54"/>
      <c r="N887" s="54">
        <v>1690</v>
      </c>
      <c r="O887" s="62"/>
      <c r="P887" s="62">
        <v>41455</v>
      </c>
      <c r="Q887" s="62"/>
      <c r="R887" s="62"/>
      <c r="S887" s="64">
        <v>1</v>
      </c>
      <c r="T887" s="54"/>
      <c r="U887" s="65"/>
      <c r="V887" s="66" t="s">
        <v>3239</v>
      </c>
    </row>
    <row r="888" spans="1:22" s="72" customFormat="1" ht="165.75" thickBot="1" x14ac:dyDescent="0.3">
      <c r="A888" s="203">
        <v>41943</v>
      </c>
      <c r="B888" s="59">
        <v>2012</v>
      </c>
      <c r="C888" s="60" t="s">
        <v>131</v>
      </c>
      <c r="D888" s="61" t="s">
        <v>78</v>
      </c>
      <c r="E888" s="61" t="s">
        <v>23</v>
      </c>
      <c r="F888" s="60" t="s">
        <v>129</v>
      </c>
      <c r="G888" s="303">
        <v>80094</v>
      </c>
      <c r="H888" s="60" t="s">
        <v>3240</v>
      </c>
      <c r="I888" s="62">
        <v>41124</v>
      </c>
      <c r="J888" s="62">
        <v>41181</v>
      </c>
      <c r="K888" s="63" t="s">
        <v>3229</v>
      </c>
      <c r="L888" s="375" t="s">
        <v>3241</v>
      </c>
      <c r="M888" s="54">
        <v>2021</v>
      </c>
      <c r="N888" s="54">
        <v>2022</v>
      </c>
      <c r="O888" s="62">
        <v>41550</v>
      </c>
      <c r="P888" s="62">
        <v>41978</v>
      </c>
      <c r="Q888" s="62">
        <v>42278</v>
      </c>
      <c r="R888" s="62">
        <v>42068</v>
      </c>
      <c r="S888" s="64">
        <v>0.67</v>
      </c>
      <c r="T888" s="54"/>
      <c r="U888" s="65"/>
      <c r="V888" s="66" t="s">
        <v>3242</v>
      </c>
    </row>
    <row r="889" spans="1:22" s="72" customFormat="1" ht="105.75" thickBot="1" x14ac:dyDescent="0.3">
      <c r="A889" s="203">
        <v>41943</v>
      </c>
      <c r="B889" s="59">
        <v>2013</v>
      </c>
      <c r="C889" s="60" t="s">
        <v>131</v>
      </c>
      <c r="D889" s="61" t="s">
        <v>78</v>
      </c>
      <c r="E889" s="61" t="s">
        <v>16</v>
      </c>
      <c r="F889" s="60" t="s">
        <v>129</v>
      </c>
      <c r="G889" s="303">
        <v>82358</v>
      </c>
      <c r="H889" s="60" t="s">
        <v>3243</v>
      </c>
      <c r="I889" s="62">
        <v>41724</v>
      </c>
      <c r="J889" s="62">
        <v>42185</v>
      </c>
      <c r="K889" s="63"/>
      <c r="L889" s="375"/>
      <c r="M889" s="74"/>
      <c r="N889" s="74"/>
      <c r="O889" s="62"/>
      <c r="P889" s="62"/>
      <c r="Q889" s="62">
        <v>42520</v>
      </c>
      <c r="R889" s="62"/>
      <c r="S889" s="64"/>
      <c r="T889" s="74"/>
      <c r="U889" s="65"/>
      <c r="V889" s="66" t="s">
        <v>3244</v>
      </c>
    </row>
    <row r="890" spans="1:22" s="72" customFormat="1" ht="15.75" thickBot="1" x14ac:dyDescent="0.3">
      <c r="A890" s="203">
        <v>41943</v>
      </c>
      <c r="B890" s="59">
        <v>2014</v>
      </c>
      <c r="C890" s="60" t="s">
        <v>131</v>
      </c>
      <c r="D890" s="61" t="s">
        <v>78</v>
      </c>
      <c r="E890" s="61" t="s">
        <v>46</v>
      </c>
      <c r="F890" s="60" t="s">
        <v>129</v>
      </c>
      <c r="G890" s="303">
        <v>86204</v>
      </c>
      <c r="H890" s="60" t="s">
        <v>3245</v>
      </c>
      <c r="I890" s="62" t="s">
        <v>10</v>
      </c>
      <c r="J890" s="62"/>
      <c r="K890" s="63"/>
      <c r="L890" s="375"/>
      <c r="M890" s="74"/>
      <c r="N890" s="74"/>
      <c r="O890" s="62"/>
      <c r="P890" s="62"/>
      <c r="Q890" s="62">
        <v>42537</v>
      </c>
      <c r="R890" s="62">
        <v>42537</v>
      </c>
      <c r="S890" s="64">
        <v>0</v>
      </c>
      <c r="T890" s="74"/>
      <c r="U890" s="65"/>
      <c r="V890" s="66" t="s">
        <v>3246</v>
      </c>
    </row>
    <row r="891" spans="1:22" s="72" customFormat="1" ht="15.75" thickBot="1" x14ac:dyDescent="0.3">
      <c r="A891" s="203">
        <v>41943</v>
      </c>
      <c r="B891" s="59">
        <v>2014</v>
      </c>
      <c r="C891" s="60" t="s">
        <v>131</v>
      </c>
      <c r="D891" s="61" t="s">
        <v>78</v>
      </c>
      <c r="E891" s="61" t="s">
        <v>20</v>
      </c>
      <c r="F891" s="60" t="s">
        <v>129</v>
      </c>
      <c r="G891" s="303">
        <v>81631</v>
      </c>
      <c r="H891" s="60" t="s">
        <v>3247</v>
      </c>
      <c r="I891" s="62">
        <v>41719</v>
      </c>
      <c r="J891" s="62">
        <v>41808</v>
      </c>
      <c r="K891" s="63"/>
      <c r="L891" s="375"/>
      <c r="M891" s="74"/>
      <c r="N891" s="74"/>
      <c r="O891" s="62"/>
      <c r="P891" s="62"/>
      <c r="Q891" s="62">
        <v>42118</v>
      </c>
      <c r="R891" s="62">
        <v>42118</v>
      </c>
      <c r="S891" s="64">
        <v>0.1</v>
      </c>
      <c r="T891" s="74"/>
      <c r="U891" s="65"/>
      <c r="V891" s="66"/>
    </row>
    <row r="892" spans="1:22" s="72" customFormat="1" ht="30.75" thickBot="1" x14ac:dyDescent="0.3">
      <c r="A892" s="203">
        <v>41943</v>
      </c>
      <c r="B892" s="59">
        <v>2014</v>
      </c>
      <c r="C892" s="60" t="s">
        <v>131</v>
      </c>
      <c r="D892" s="61" t="s">
        <v>78</v>
      </c>
      <c r="E892" s="61" t="s">
        <v>36</v>
      </c>
      <c r="F892" s="60" t="s">
        <v>129</v>
      </c>
      <c r="G892" s="303">
        <v>81706</v>
      </c>
      <c r="H892" s="60" t="s">
        <v>3247</v>
      </c>
      <c r="I892" s="62">
        <v>41852</v>
      </c>
      <c r="J892" s="62">
        <v>41872</v>
      </c>
      <c r="K892" s="63"/>
      <c r="L892" s="375"/>
      <c r="M892" s="74"/>
      <c r="N892" s="74"/>
      <c r="O892" s="62"/>
      <c r="P892" s="62"/>
      <c r="Q892" s="62"/>
      <c r="R892" s="62"/>
      <c r="S892" s="64"/>
      <c r="T892" s="74"/>
      <c r="U892" s="65"/>
      <c r="V892" s="66" t="s">
        <v>3248</v>
      </c>
    </row>
    <row r="893" spans="1:22" s="72" customFormat="1" x14ac:dyDescent="0.25">
      <c r="A893" s="203">
        <v>41943</v>
      </c>
      <c r="B893" s="84">
        <v>2010</v>
      </c>
      <c r="C893" s="543" t="s">
        <v>131</v>
      </c>
      <c r="D893" s="541" t="s">
        <v>79</v>
      </c>
      <c r="E893" s="541" t="s">
        <v>30</v>
      </c>
      <c r="F893" s="543" t="s">
        <v>129</v>
      </c>
      <c r="G893" s="305" t="s">
        <v>3249</v>
      </c>
      <c r="H893" s="105" t="s">
        <v>3250</v>
      </c>
      <c r="I893" s="67">
        <v>40242</v>
      </c>
      <c r="J893" s="67">
        <v>40308</v>
      </c>
      <c r="K893" s="68" t="s">
        <v>3251</v>
      </c>
      <c r="L893" s="376" t="s">
        <v>3252</v>
      </c>
      <c r="M893" s="393">
        <v>9512</v>
      </c>
      <c r="N893" s="393">
        <v>10848</v>
      </c>
      <c r="O893" s="67">
        <v>40360</v>
      </c>
      <c r="P893" s="67">
        <v>40770</v>
      </c>
      <c r="Q893" s="67">
        <v>40755</v>
      </c>
      <c r="R893" s="67">
        <v>40770</v>
      </c>
      <c r="S893" s="70">
        <v>1</v>
      </c>
      <c r="T893" s="393"/>
      <c r="U893" s="71"/>
      <c r="V893" s="546" t="s">
        <v>3253</v>
      </c>
    </row>
    <row r="894" spans="1:22" s="72" customFormat="1" ht="30" x14ac:dyDescent="0.25">
      <c r="A894" s="203">
        <v>41943</v>
      </c>
      <c r="B894" s="85">
        <v>2011</v>
      </c>
      <c r="C894" s="548"/>
      <c r="D894" s="550"/>
      <c r="E894" s="550"/>
      <c r="F894" s="550"/>
      <c r="G894" s="306" t="s">
        <v>3249</v>
      </c>
      <c r="H894" s="313" t="s">
        <v>3250</v>
      </c>
      <c r="I894" s="86">
        <v>40253</v>
      </c>
      <c r="J894" s="86">
        <v>40350</v>
      </c>
      <c r="K894" s="87" t="s">
        <v>3254</v>
      </c>
      <c r="L894" s="87" t="s">
        <v>3255</v>
      </c>
      <c r="M894" s="413">
        <v>8800</v>
      </c>
      <c r="N894" s="413">
        <v>10291</v>
      </c>
      <c r="O894" s="86">
        <v>40360</v>
      </c>
      <c r="P894" s="86">
        <v>40770</v>
      </c>
      <c r="Q894" s="86">
        <v>40786</v>
      </c>
      <c r="R894" s="86">
        <v>40778</v>
      </c>
      <c r="S894" s="89">
        <v>1</v>
      </c>
      <c r="T894" s="413"/>
      <c r="U894" s="90"/>
      <c r="V894" s="551"/>
    </row>
    <row r="895" spans="1:22" s="72" customFormat="1" ht="15.75" thickBot="1" x14ac:dyDescent="0.3">
      <c r="A895" s="203">
        <v>41943</v>
      </c>
      <c r="B895" s="91">
        <v>2011</v>
      </c>
      <c r="C895" s="549"/>
      <c r="D895" s="542"/>
      <c r="E895" s="542"/>
      <c r="F895" s="542"/>
      <c r="G895" s="303" t="s">
        <v>3256</v>
      </c>
      <c r="H895" s="60" t="s">
        <v>3257</v>
      </c>
      <c r="I895" s="62">
        <v>40496</v>
      </c>
      <c r="J895" s="62">
        <v>40654</v>
      </c>
      <c r="K895" s="73" t="s">
        <v>3258</v>
      </c>
      <c r="L895" s="73" t="s">
        <v>3259</v>
      </c>
      <c r="M895" s="55">
        <v>5572</v>
      </c>
      <c r="N895" s="55">
        <v>5982</v>
      </c>
      <c r="O895" s="62"/>
      <c r="P895" s="62">
        <v>41154</v>
      </c>
      <c r="Q895" s="62">
        <v>41249</v>
      </c>
      <c r="R895" s="62">
        <v>41239</v>
      </c>
      <c r="S895" s="75">
        <v>1</v>
      </c>
      <c r="T895" s="55"/>
      <c r="U895" s="92"/>
      <c r="V895" s="547"/>
    </row>
    <row r="896" spans="1:22" s="72" customFormat="1" x14ac:dyDescent="0.25">
      <c r="A896" s="203">
        <v>41943</v>
      </c>
      <c r="B896" s="552">
        <v>2008</v>
      </c>
      <c r="C896" s="543" t="s">
        <v>131</v>
      </c>
      <c r="D896" s="541" t="s">
        <v>79</v>
      </c>
      <c r="E896" s="541" t="s">
        <v>30</v>
      </c>
      <c r="F896" s="543" t="s">
        <v>129</v>
      </c>
      <c r="G896" s="305" t="s">
        <v>3260</v>
      </c>
      <c r="H896" s="105" t="s">
        <v>3261</v>
      </c>
      <c r="I896" s="555">
        <v>39321</v>
      </c>
      <c r="J896" s="555">
        <v>39510</v>
      </c>
      <c r="K896" s="558" t="s">
        <v>3262</v>
      </c>
      <c r="L896" s="376" t="s">
        <v>3263</v>
      </c>
      <c r="M896" s="561">
        <v>757737</v>
      </c>
      <c r="N896" s="561">
        <v>774314</v>
      </c>
      <c r="O896" s="555">
        <v>39630</v>
      </c>
      <c r="P896" s="555">
        <v>40391</v>
      </c>
      <c r="Q896" s="555">
        <v>40755</v>
      </c>
      <c r="R896" s="555">
        <v>41167</v>
      </c>
      <c r="S896" s="564">
        <v>1</v>
      </c>
      <c r="T896" s="561"/>
      <c r="U896" s="71"/>
      <c r="V896" s="546" t="s">
        <v>3264</v>
      </c>
    </row>
    <row r="897" spans="1:22" s="72" customFormat="1" x14ac:dyDescent="0.25">
      <c r="A897" s="203">
        <v>41943</v>
      </c>
      <c r="B897" s="553"/>
      <c r="C897" s="548"/>
      <c r="D897" s="550"/>
      <c r="E897" s="550"/>
      <c r="F897" s="550"/>
      <c r="G897" s="306" t="s">
        <v>3265</v>
      </c>
      <c r="H897" s="313" t="s">
        <v>3266</v>
      </c>
      <c r="I897" s="556"/>
      <c r="J897" s="556"/>
      <c r="K897" s="559"/>
      <c r="L897" s="87" t="s">
        <v>3263</v>
      </c>
      <c r="M897" s="562"/>
      <c r="N897" s="562"/>
      <c r="O897" s="556"/>
      <c r="P897" s="556"/>
      <c r="Q897" s="556"/>
      <c r="R897" s="556"/>
      <c r="S897" s="565"/>
      <c r="T897" s="562"/>
      <c r="U897" s="90"/>
      <c r="V897" s="551"/>
    </row>
    <row r="898" spans="1:22" s="72" customFormat="1" x14ac:dyDescent="0.25">
      <c r="A898" s="203">
        <v>41943</v>
      </c>
      <c r="B898" s="553"/>
      <c r="C898" s="548"/>
      <c r="D898" s="550"/>
      <c r="E898" s="550"/>
      <c r="F898" s="550"/>
      <c r="G898" s="306" t="s">
        <v>3267</v>
      </c>
      <c r="H898" s="313" t="s">
        <v>3268</v>
      </c>
      <c r="I898" s="556"/>
      <c r="J898" s="556"/>
      <c r="K898" s="559"/>
      <c r="L898" s="87" t="s">
        <v>3263</v>
      </c>
      <c r="M898" s="562"/>
      <c r="N898" s="562"/>
      <c r="O898" s="556"/>
      <c r="P898" s="556"/>
      <c r="Q898" s="556"/>
      <c r="R898" s="556"/>
      <c r="S898" s="565"/>
      <c r="T898" s="562"/>
      <c r="U898" s="93"/>
      <c r="V898" s="551"/>
    </row>
    <row r="899" spans="1:22" s="72" customFormat="1" ht="15.75" thickBot="1" x14ac:dyDescent="0.3">
      <c r="A899" s="203">
        <v>41943</v>
      </c>
      <c r="B899" s="554"/>
      <c r="C899" s="549"/>
      <c r="D899" s="542"/>
      <c r="E899" s="542"/>
      <c r="F899" s="542"/>
      <c r="G899" s="303" t="s">
        <v>3267</v>
      </c>
      <c r="H899" s="61" t="s">
        <v>3269</v>
      </c>
      <c r="I899" s="557"/>
      <c r="J899" s="557"/>
      <c r="K899" s="560"/>
      <c r="L899" s="73" t="s">
        <v>3263</v>
      </c>
      <c r="M899" s="563"/>
      <c r="N899" s="563"/>
      <c r="O899" s="557"/>
      <c r="P899" s="557"/>
      <c r="Q899" s="557"/>
      <c r="R899" s="557"/>
      <c r="S899" s="566"/>
      <c r="T899" s="563"/>
      <c r="U899" s="65"/>
      <c r="V899" s="547"/>
    </row>
    <row r="900" spans="1:22" s="72" customFormat="1" ht="15.75" thickBot="1" x14ac:dyDescent="0.3">
      <c r="A900" s="203">
        <v>41943</v>
      </c>
      <c r="B900" s="59">
        <v>2009</v>
      </c>
      <c r="C900" s="60" t="s">
        <v>131</v>
      </c>
      <c r="D900" s="61" t="s">
        <v>79</v>
      </c>
      <c r="E900" s="61" t="s">
        <v>39</v>
      </c>
      <c r="F900" s="60" t="s">
        <v>129</v>
      </c>
      <c r="G900" s="303" t="s">
        <v>3270</v>
      </c>
      <c r="H900" s="60" t="s">
        <v>3271</v>
      </c>
      <c r="I900" s="62">
        <v>39904</v>
      </c>
      <c r="J900" s="62">
        <v>40127</v>
      </c>
      <c r="K900" s="63" t="s">
        <v>3272</v>
      </c>
      <c r="L900" s="375" t="s">
        <v>3273</v>
      </c>
      <c r="M900" s="393">
        <v>38252</v>
      </c>
      <c r="N900" s="393">
        <v>42256</v>
      </c>
      <c r="O900" s="62">
        <v>40179</v>
      </c>
      <c r="P900" s="62">
        <v>40964</v>
      </c>
      <c r="Q900" s="62">
        <v>40797</v>
      </c>
      <c r="R900" s="62">
        <v>41193</v>
      </c>
      <c r="S900" s="64">
        <v>1</v>
      </c>
      <c r="T900" s="393"/>
      <c r="U900" s="65"/>
      <c r="V900" s="66" t="s">
        <v>3274</v>
      </c>
    </row>
    <row r="901" spans="1:22" s="72" customFormat="1" ht="15.75" thickBot="1" x14ac:dyDescent="0.3">
      <c r="A901" s="203">
        <v>41943</v>
      </c>
      <c r="B901" s="59">
        <v>2009</v>
      </c>
      <c r="C901" s="60" t="s">
        <v>131</v>
      </c>
      <c r="D901" s="61" t="s">
        <v>79</v>
      </c>
      <c r="E901" s="61" t="s">
        <v>30</v>
      </c>
      <c r="F901" s="60" t="s">
        <v>129</v>
      </c>
      <c r="G901" s="303" t="s">
        <v>3275</v>
      </c>
      <c r="H901" s="60" t="s">
        <v>3276</v>
      </c>
      <c r="I901" s="62">
        <v>39637</v>
      </c>
      <c r="J901" s="62">
        <v>39804</v>
      </c>
      <c r="K901" s="63" t="s">
        <v>3277</v>
      </c>
      <c r="L901" s="375" t="s">
        <v>3278</v>
      </c>
      <c r="M901" s="393">
        <v>7295</v>
      </c>
      <c r="N901" s="393">
        <v>7371</v>
      </c>
      <c r="O901" s="62">
        <v>39814</v>
      </c>
      <c r="P901" s="62">
        <v>40266</v>
      </c>
      <c r="Q901" s="62">
        <v>40243</v>
      </c>
      <c r="R901" s="62">
        <v>40298</v>
      </c>
      <c r="S901" s="64">
        <v>1</v>
      </c>
      <c r="T901" s="393"/>
      <c r="U901" s="65"/>
      <c r="V901" s="66" t="s">
        <v>3279</v>
      </c>
    </row>
    <row r="902" spans="1:22" s="72" customFormat="1" ht="15.75" thickBot="1" x14ac:dyDescent="0.3">
      <c r="A902" s="203">
        <v>41943</v>
      </c>
      <c r="B902" s="59">
        <v>2009</v>
      </c>
      <c r="C902" s="60" t="s">
        <v>131</v>
      </c>
      <c r="D902" s="61" t="s">
        <v>79</v>
      </c>
      <c r="E902" s="61" t="s">
        <v>30</v>
      </c>
      <c r="F902" s="60" t="s">
        <v>129</v>
      </c>
      <c r="G902" s="303" t="s">
        <v>3280</v>
      </c>
      <c r="H902" s="60" t="s">
        <v>3281</v>
      </c>
      <c r="I902" s="62">
        <v>39904</v>
      </c>
      <c r="J902" s="62">
        <v>40051</v>
      </c>
      <c r="K902" s="63" t="s">
        <v>3282</v>
      </c>
      <c r="L902" s="375" t="s">
        <v>3283</v>
      </c>
      <c r="M902" s="393">
        <v>117555</v>
      </c>
      <c r="N902" s="393">
        <v>126445</v>
      </c>
      <c r="O902" s="62">
        <v>40210</v>
      </c>
      <c r="P902" s="62">
        <v>40737</v>
      </c>
      <c r="Q902" s="62">
        <v>40694</v>
      </c>
      <c r="R902" s="62">
        <v>40797</v>
      </c>
      <c r="S902" s="64">
        <v>1</v>
      </c>
      <c r="T902" s="393"/>
      <c r="U902" s="65"/>
      <c r="V902" s="66" t="s">
        <v>3279</v>
      </c>
    </row>
    <row r="903" spans="1:22" s="72" customFormat="1" ht="30" x14ac:dyDescent="0.25">
      <c r="A903" s="203">
        <v>41943</v>
      </c>
      <c r="B903" s="84">
        <v>2008</v>
      </c>
      <c r="C903" s="543" t="s">
        <v>131</v>
      </c>
      <c r="D903" s="541" t="s">
        <v>79</v>
      </c>
      <c r="E903" s="541" t="s">
        <v>30</v>
      </c>
      <c r="F903" s="543" t="s">
        <v>129</v>
      </c>
      <c r="G903" s="305" t="s">
        <v>3284</v>
      </c>
      <c r="H903" s="105" t="s">
        <v>3285</v>
      </c>
      <c r="I903" s="555">
        <v>39904</v>
      </c>
      <c r="J903" s="555">
        <v>40051</v>
      </c>
      <c r="K903" s="558" t="s">
        <v>3286</v>
      </c>
      <c r="L903" s="376" t="s">
        <v>3283</v>
      </c>
      <c r="M903" s="561">
        <v>68529</v>
      </c>
      <c r="N903" s="561">
        <v>78196</v>
      </c>
      <c r="O903" s="555">
        <v>40210</v>
      </c>
      <c r="P903" s="555">
        <v>40756</v>
      </c>
      <c r="Q903" s="555">
        <v>40756</v>
      </c>
      <c r="R903" s="555">
        <v>40797</v>
      </c>
      <c r="S903" s="564">
        <v>1</v>
      </c>
      <c r="T903" s="561"/>
      <c r="U903" s="568"/>
      <c r="V903" s="546" t="s">
        <v>3279</v>
      </c>
    </row>
    <row r="904" spans="1:22" s="72" customFormat="1" ht="30.75" thickBot="1" x14ac:dyDescent="0.3">
      <c r="A904" s="203">
        <v>41943</v>
      </c>
      <c r="B904" s="91">
        <v>2009</v>
      </c>
      <c r="C904" s="542"/>
      <c r="D904" s="542"/>
      <c r="E904" s="542"/>
      <c r="F904" s="542"/>
      <c r="G904" s="303" t="s">
        <v>3287</v>
      </c>
      <c r="H904" s="60" t="s">
        <v>3288</v>
      </c>
      <c r="I904" s="557"/>
      <c r="J904" s="557"/>
      <c r="K904" s="560"/>
      <c r="L904" s="73" t="s">
        <v>3283</v>
      </c>
      <c r="M904" s="567"/>
      <c r="N904" s="567"/>
      <c r="O904" s="557"/>
      <c r="P904" s="557"/>
      <c r="Q904" s="557"/>
      <c r="R904" s="557"/>
      <c r="S904" s="566"/>
      <c r="T904" s="567"/>
      <c r="U904" s="569"/>
      <c r="V904" s="547"/>
    </row>
    <row r="905" spans="1:22" s="72" customFormat="1" x14ac:dyDescent="0.25">
      <c r="A905" s="203">
        <v>41943</v>
      </c>
      <c r="B905" s="552">
        <v>2007</v>
      </c>
      <c r="C905" s="543" t="s">
        <v>131</v>
      </c>
      <c r="D905" s="541" t="s">
        <v>79</v>
      </c>
      <c r="E905" s="541" t="s">
        <v>22</v>
      </c>
      <c r="F905" s="543" t="s">
        <v>129</v>
      </c>
      <c r="G905" s="305" t="s">
        <v>3289</v>
      </c>
      <c r="H905" s="105" t="s">
        <v>3290</v>
      </c>
      <c r="I905" s="555">
        <v>39245</v>
      </c>
      <c r="J905" s="67">
        <v>39353</v>
      </c>
      <c r="K905" s="558" t="s">
        <v>3291</v>
      </c>
      <c r="L905" s="376"/>
      <c r="M905" s="561">
        <v>649025</v>
      </c>
      <c r="N905" s="413">
        <v>9428</v>
      </c>
      <c r="O905" s="555">
        <v>39366</v>
      </c>
      <c r="P905" s="555">
        <v>40756</v>
      </c>
      <c r="Q905" s="555">
        <v>40603</v>
      </c>
      <c r="R905" s="555">
        <v>40939</v>
      </c>
      <c r="S905" s="564">
        <v>1</v>
      </c>
      <c r="T905" s="561"/>
      <c r="U905" s="568"/>
      <c r="V905" s="546" t="s">
        <v>3292</v>
      </c>
    </row>
    <row r="906" spans="1:22" s="72" customFormat="1" x14ac:dyDescent="0.25">
      <c r="A906" s="203">
        <v>41943</v>
      </c>
      <c r="B906" s="553"/>
      <c r="C906" s="550"/>
      <c r="D906" s="550"/>
      <c r="E906" s="550"/>
      <c r="F906" s="550"/>
      <c r="G906" s="306" t="s">
        <v>3289</v>
      </c>
      <c r="H906" s="107" t="s">
        <v>3293</v>
      </c>
      <c r="I906" s="556"/>
      <c r="J906" s="86">
        <v>39542</v>
      </c>
      <c r="K906" s="559"/>
      <c r="L906" s="87"/>
      <c r="M906" s="562"/>
      <c r="N906" s="413">
        <v>376782</v>
      </c>
      <c r="O906" s="556"/>
      <c r="P906" s="556"/>
      <c r="Q906" s="556"/>
      <c r="R906" s="556"/>
      <c r="S906" s="565"/>
      <c r="T906" s="562"/>
      <c r="U906" s="570"/>
      <c r="V906" s="551"/>
    </row>
    <row r="907" spans="1:22" s="72" customFormat="1" x14ac:dyDescent="0.25">
      <c r="A907" s="203">
        <v>41943</v>
      </c>
      <c r="B907" s="553"/>
      <c r="C907" s="550"/>
      <c r="D907" s="550"/>
      <c r="E907" s="550"/>
      <c r="F907" s="550"/>
      <c r="G907" s="306">
        <v>65676</v>
      </c>
      <c r="H907" s="107" t="s">
        <v>3294</v>
      </c>
      <c r="I907" s="556"/>
      <c r="J907" s="86">
        <v>39805</v>
      </c>
      <c r="K907" s="559"/>
      <c r="L907" s="87"/>
      <c r="M907" s="562"/>
      <c r="N907" s="413">
        <v>241353</v>
      </c>
      <c r="O907" s="556"/>
      <c r="P907" s="556"/>
      <c r="Q907" s="556"/>
      <c r="R907" s="556"/>
      <c r="S907" s="565"/>
      <c r="T907" s="562"/>
      <c r="U907" s="570"/>
      <c r="V907" s="551"/>
    </row>
    <row r="908" spans="1:22" s="72" customFormat="1" x14ac:dyDescent="0.25">
      <c r="A908" s="203">
        <v>41943</v>
      </c>
      <c r="B908" s="553"/>
      <c r="C908" s="550"/>
      <c r="D908" s="550"/>
      <c r="E908" s="550"/>
      <c r="F908" s="550"/>
      <c r="G908" s="306" t="s">
        <v>3295</v>
      </c>
      <c r="H908" s="107" t="s">
        <v>3296</v>
      </c>
      <c r="I908" s="556"/>
      <c r="J908" s="86">
        <v>40201</v>
      </c>
      <c r="K908" s="559"/>
      <c r="L908" s="87"/>
      <c r="M908" s="562"/>
      <c r="N908" s="413">
        <v>119266</v>
      </c>
      <c r="O908" s="556"/>
      <c r="P908" s="556"/>
      <c r="Q908" s="556"/>
      <c r="R908" s="556"/>
      <c r="S908" s="565"/>
      <c r="T908" s="562"/>
      <c r="U908" s="570"/>
      <c r="V908" s="551"/>
    </row>
    <row r="909" spans="1:22" s="72" customFormat="1" ht="15.75" thickBot="1" x14ac:dyDescent="0.3">
      <c r="A909" s="203">
        <v>41943</v>
      </c>
      <c r="B909" s="554"/>
      <c r="C909" s="542"/>
      <c r="D909" s="542"/>
      <c r="E909" s="542"/>
      <c r="F909" s="542"/>
      <c r="G909" s="303" t="s">
        <v>3297</v>
      </c>
      <c r="H909" s="61" t="s">
        <v>3298</v>
      </c>
      <c r="I909" s="557"/>
      <c r="J909" s="62">
        <v>40471</v>
      </c>
      <c r="K909" s="560"/>
      <c r="L909" s="73"/>
      <c r="M909" s="563"/>
      <c r="N909" s="27">
        <v>211800</v>
      </c>
      <c r="O909" s="557"/>
      <c r="P909" s="557"/>
      <c r="Q909" s="557"/>
      <c r="R909" s="557"/>
      <c r="S909" s="566"/>
      <c r="T909" s="563"/>
      <c r="U909" s="569"/>
      <c r="V909" s="547"/>
    </row>
    <row r="910" spans="1:22" s="72" customFormat="1" x14ac:dyDescent="0.25">
      <c r="A910" s="203">
        <v>41943</v>
      </c>
      <c r="B910" s="84">
        <v>2008</v>
      </c>
      <c r="C910" s="543" t="s">
        <v>131</v>
      </c>
      <c r="D910" s="541" t="s">
        <v>79</v>
      </c>
      <c r="E910" s="541" t="s">
        <v>36</v>
      </c>
      <c r="F910" s="543" t="s">
        <v>129</v>
      </c>
      <c r="G910" s="305" t="s">
        <v>3299</v>
      </c>
      <c r="H910" s="105" t="s">
        <v>3300</v>
      </c>
      <c r="I910" s="555">
        <v>39675</v>
      </c>
      <c r="J910" s="555">
        <v>39660</v>
      </c>
      <c r="K910" s="558" t="s">
        <v>3301</v>
      </c>
      <c r="L910" s="376"/>
      <c r="M910" s="55">
        <v>107589</v>
      </c>
      <c r="N910" s="55">
        <v>135926</v>
      </c>
      <c r="O910" s="555">
        <v>39681</v>
      </c>
      <c r="P910" s="555">
        <v>40770</v>
      </c>
      <c r="Q910" s="555">
        <v>40739</v>
      </c>
      <c r="R910" s="555">
        <v>41395</v>
      </c>
      <c r="S910" s="564">
        <v>0.99</v>
      </c>
      <c r="T910" s="55"/>
      <c r="U910" s="71"/>
      <c r="V910" s="546" t="s">
        <v>3302</v>
      </c>
    </row>
    <row r="911" spans="1:22" s="72" customFormat="1" x14ac:dyDescent="0.25">
      <c r="A911" s="203">
        <v>41943</v>
      </c>
      <c r="B911" s="85">
        <v>2009</v>
      </c>
      <c r="C911" s="550"/>
      <c r="D911" s="550"/>
      <c r="E911" s="550"/>
      <c r="F911" s="550"/>
      <c r="G911" s="306">
        <v>64180</v>
      </c>
      <c r="H911" s="107" t="s">
        <v>3303</v>
      </c>
      <c r="I911" s="556"/>
      <c r="J911" s="556"/>
      <c r="K911" s="559"/>
      <c r="L911" s="87"/>
      <c r="M911" s="413">
        <v>265100</v>
      </c>
      <c r="N911" s="413">
        <v>279273</v>
      </c>
      <c r="O911" s="556"/>
      <c r="P911" s="556"/>
      <c r="Q911" s="556"/>
      <c r="R911" s="556"/>
      <c r="S911" s="565"/>
      <c r="T911" s="413"/>
      <c r="U911" s="90"/>
      <c r="V911" s="551"/>
    </row>
    <row r="912" spans="1:22" s="72" customFormat="1" x14ac:dyDescent="0.25">
      <c r="A912" s="203">
        <v>41943</v>
      </c>
      <c r="B912" s="85">
        <v>2010</v>
      </c>
      <c r="C912" s="550"/>
      <c r="D912" s="550"/>
      <c r="E912" s="550"/>
      <c r="F912" s="550"/>
      <c r="G912" s="306" t="s">
        <v>3304</v>
      </c>
      <c r="H912" s="107" t="s">
        <v>3305</v>
      </c>
      <c r="I912" s="556"/>
      <c r="J912" s="556"/>
      <c r="K912" s="559"/>
      <c r="L912" s="87"/>
      <c r="M912" s="413">
        <v>13748</v>
      </c>
      <c r="N912" s="413">
        <v>243943</v>
      </c>
      <c r="O912" s="556"/>
      <c r="P912" s="556"/>
      <c r="Q912" s="556"/>
      <c r="R912" s="556"/>
      <c r="S912" s="565"/>
      <c r="T912" s="413"/>
      <c r="U912" s="93"/>
      <c r="V912" s="551"/>
    </row>
    <row r="913" spans="1:22" s="72" customFormat="1" ht="15.75" thickBot="1" x14ac:dyDescent="0.3">
      <c r="A913" s="203">
        <v>41943</v>
      </c>
      <c r="B913" s="91">
        <v>2011</v>
      </c>
      <c r="C913" s="542"/>
      <c r="D913" s="542"/>
      <c r="E913" s="542"/>
      <c r="F913" s="542"/>
      <c r="G913" s="303" t="s">
        <v>3306</v>
      </c>
      <c r="H913" s="61" t="s">
        <v>3307</v>
      </c>
      <c r="I913" s="557"/>
      <c r="J913" s="557"/>
      <c r="K913" s="560"/>
      <c r="L913" s="73"/>
      <c r="M913" s="413">
        <v>37554</v>
      </c>
      <c r="N913" s="413">
        <v>85520</v>
      </c>
      <c r="O913" s="557"/>
      <c r="P913" s="557"/>
      <c r="Q913" s="557"/>
      <c r="R913" s="557"/>
      <c r="S913" s="566"/>
      <c r="T913" s="413"/>
      <c r="U913" s="65"/>
      <c r="V913" s="547"/>
    </row>
    <row r="914" spans="1:22" s="72" customFormat="1" ht="90.75" thickBot="1" x14ac:dyDescent="0.3">
      <c r="A914" s="203">
        <v>41943</v>
      </c>
      <c r="B914" s="96">
        <v>2008</v>
      </c>
      <c r="C914" s="97" t="s">
        <v>131</v>
      </c>
      <c r="D914" s="98" t="s">
        <v>79</v>
      </c>
      <c r="E914" s="98" t="s">
        <v>36</v>
      </c>
      <c r="F914" s="97" t="s">
        <v>129</v>
      </c>
      <c r="G914" s="307" t="s">
        <v>3308</v>
      </c>
      <c r="H914" s="97" t="s">
        <v>3309</v>
      </c>
      <c r="I914" s="99">
        <v>39479</v>
      </c>
      <c r="J914" s="99">
        <v>39602</v>
      </c>
      <c r="K914" s="100" t="s">
        <v>3310</v>
      </c>
      <c r="L914" s="378"/>
      <c r="M914" s="393">
        <v>33382</v>
      </c>
      <c r="N914" s="393">
        <v>37382</v>
      </c>
      <c r="O914" s="99">
        <v>39629</v>
      </c>
      <c r="P914" s="99">
        <v>40315</v>
      </c>
      <c r="Q914" s="99">
        <v>40308</v>
      </c>
      <c r="R914" s="99">
        <v>40308</v>
      </c>
      <c r="S914" s="101">
        <v>0.99</v>
      </c>
      <c r="T914" s="393"/>
      <c r="U914" s="102"/>
      <c r="V914" s="103" t="s">
        <v>3311</v>
      </c>
    </row>
    <row r="915" spans="1:22" s="72" customFormat="1" ht="60.75" thickBot="1" x14ac:dyDescent="0.3">
      <c r="A915" s="203">
        <v>41943</v>
      </c>
      <c r="B915" s="96">
        <v>2010</v>
      </c>
      <c r="C915" s="97" t="s">
        <v>131</v>
      </c>
      <c r="D915" s="98" t="s">
        <v>79</v>
      </c>
      <c r="E915" s="98" t="s">
        <v>22</v>
      </c>
      <c r="F915" s="97" t="s">
        <v>129</v>
      </c>
      <c r="G915" s="307" t="s">
        <v>3312</v>
      </c>
      <c r="H915" s="97" t="s">
        <v>3313</v>
      </c>
      <c r="I915" s="99">
        <v>40072</v>
      </c>
      <c r="J915" s="99">
        <v>40302</v>
      </c>
      <c r="K915" s="100" t="s">
        <v>3314</v>
      </c>
      <c r="L915" s="378"/>
      <c r="M915" s="393">
        <v>7541</v>
      </c>
      <c r="N915" s="393">
        <v>8818</v>
      </c>
      <c r="O915" s="99">
        <v>40316</v>
      </c>
      <c r="P915" s="99">
        <v>41177</v>
      </c>
      <c r="Q915" s="99">
        <v>40796</v>
      </c>
      <c r="R915" s="99">
        <v>41249</v>
      </c>
      <c r="S915" s="101">
        <v>1</v>
      </c>
      <c r="T915" s="393"/>
      <c r="U915" s="102"/>
      <c r="V915" s="103" t="s">
        <v>3315</v>
      </c>
    </row>
    <row r="916" spans="1:22" s="72" customFormat="1" ht="150.75" thickBot="1" x14ac:dyDescent="0.3">
      <c r="A916" s="203">
        <v>41943</v>
      </c>
      <c r="B916" s="76">
        <v>2009</v>
      </c>
      <c r="C916" s="77" t="s">
        <v>131</v>
      </c>
      <c r="D916" s="78" t="s">
        <v>79</v>
      </c>
      <c r="E916" s="78" t="s">
        <v>30</v>
      </c>
      <c r="F916" s="77" t="s">
        <v>129</v>
      </c>
      <c r="G916" s="304" t="s">
        <v>3316</v>
      </c>
      <c r="H916" s="77" t="s">
        <v>3317</v>
      </c>
      <c r="I916" s="79">
        <v>39869</v>
      </c>
      <c r="J916" s="79">
        <v>40039</v>
      </c>
      <c r="K916" s="80" t="s">
        <v>3318</v>
      </c>
      <c r="L916" s="377" t="s">
        <v>3319</v>
      </c>
      <c r="M916" s="393">
        <v>14398</v>
      </c>
      <c r="N916" s="393">
        <f>15704.98533+313.399</f>
        <v>16018.384329999999</v>
      </c>
      <c r="O916" s="79">
        <v>40252</v>
      </c>
      <c r="P916" s="79">
        <v>41967</v>
      </c>
      <c r="Q916" s="79">
        <v>41426</v>
      </c>
      <c r="R916" s="79">
        <v>41995</v>
      </c>
      <c r="S916" s="104">
        <v>0.99</v>
      </c>
      <c r="T916" s="393"/>
      <c r="U916" s="82"/>
      <c r="V916" s="83" t="s">
        <v>3320</v>
      </c>
    </row>
    <row r="917" spans="1:22" s="72" customFormat="1" ht="60" x14ac:dyDescent="0.25">
      <c r="A917" s="203">
        <v>41943</v>
      </c>
      <c r="B917" s="84">
        <v>2010</v>
      </c>
      <c r="C917" s="543" t="s">
        <v>131</v>
      </c>
      <c r="D917" s="541" t="s">
        <v>132</v>
      </c>
      <c r="E917" s="541" t="s">
        <v>1094</v>
      </c>
      <c r="F917" s="543" t="s">
        <v>113</v>
      </c>
      <c r="G917" s="305" t="s">
        <v>3321</v>
      </c>
      <c r="H917" s="105" t="s">
        <v>3322</v>
      </c>
      <c r="I917" s="555">
        <v>40256</v>
      </c>
      <c r="J917" s="555">
        <v>40451</v>
      </c>
      <c r="K917" s="558" t="s">
        <v>3323</v>
      </c>
      <c r="L917" s="376" t="s">
        <v>3324</v>
      </c>
      <c r="M917" s="69">
        <v>158133</v>
      </c>
      <c r="N917" s="69">
        <v>165418</v>
      </c>
      <c r="O917" s="67">
        <v>40483</v>
      </c>
      <c r="P917" s="67">
        <v>41716</v>
      </c>
      <c r="Q917" s="67">
        <v>41927</v>
      </c>
      <c r="R917" s="67">
        <v>42090</v>
      </c>
      <c r="S917" s="70">
        <v>0.96</v>
      </c>
      <c r="T917" s="69">
        <v>19460</v>
      </c>
      <c r="U917" s="71"/>
      <c r="V917" s="106" t="s">
        <v>3325</v>
      </c>
    </row>
    <row r="918" spans="1:22" s="72" customFormat="1" ht="15.75" thickBot="1" x14ac:dyDescent="0.3">
      <c r="A918" s="203">
        <v>41943</v>
      </c>
      <c r="B918" s="91">
        <v>2011</v>
      </c>
      <c r="C918" s="542"/>
      <c r="D918" s="542"/>
      <c r="E918" s="542"/>
      <c r="F918" s="542"/>
      <c r="G918" s="303">
        <v>65271</v>
      </c>
      <c r="H918" s="61" t="s">
        <v>3326</v>
      </c>
      <c r="I918" s="557"/>
      <c r="J918" s="557"/>
      <c r="K918" s="560"/>
      <c r="L918" s="73"/>
      <c r="M918" s="74"/>
      <c r="N918" s="74"/>
      <c r="O918" s="62"/>
      <c r="P918" s="62"/>
      <c r="Q918" s="62"/>
      <c r="R918" s="62"/>
      <c r="S918" s="75"/>
      <c r="T918" s="74"/>
      <c r="U918" s="65"/>
      <c r="V918" s="66" t="s">
        <v>3327</v>
      </c>
    </row>
    <row r="919" spans="1:22" s="72" customFormat="1" x14ac:dyDescent="0.25">
      <c r="A919" s="203">
        <v>41943</v>
      </c>
      <c r="B919" s="84">
        <v>2012</v>
      </c>
      <c r="C919" s="543" t="s">
        <v>131</v>
      </c>
      <c r="D919" s="541" t="s">
        <v>132</v>
      </c>
      <c r="E919" s="541" t="s">
        <v>30</v>
      </c>
      <c r="F919" s="543" t="s">
        <v>129</v>
      </c>
      <c r="G919" s="305" t="s">
        <v>3328</v>
      </c>
      <c r="H919" s="105" t="s">
        <v>3329</v>
      </c>
      <c r="I919" s="555">
        <v>41047</v>
      </c>
      <c r="J919" s="555">
        <v>41211</v>
      </c>
      <c r="K919" s="558" t="s">
        <v>3330</v>
      </c>
      <c r="L919" s="376" t="s">
        <v>3331</v>
      </c>
      <c r="M919" s="69">
        <v>197804</v>
      </c>
      <c r="N919" s="69">
        <v>137444</v>
      </c>
      <c r="O919" s="67">
        <v>41334</v>
      </c>
      <c r="P919" s="67">
        <v>42710</v>
      </c>
      <c r="Q919" s="67">
        <v>42710</v>
      </c>
      <c r="R919" s="67">
        <v>43047</v>
      </c>
      <c r="S919" s="70">
        <v>0.39</v>
      </c>
      <c r="T919" s="69"/>
      <c r="U919" s="71"/>
      <c r="V919" s="106" t="s">
        <v>3332</v>
      </c>
    </row>
    <row r="920" spans="1:22" s="72" customFormat="1" ht="30.75" thickBot="1" x14ac:dyDescent="0.3">
      <c r="A920" s="203">
        <v>41943</v>
      </c>
      <c r="B920" s="91">
        <v>2014</v>
      </c>
      <c r="C920" s="542"/>
      <c r="D920" s="542"/>
      <c r="E920" s="542"/>
      <c r="F920" s="542"/>
      <c r="G920" s="303">
        <v>81291</v>
      </c>
      <c r="H920" s="61" t="s">
        <v>3333</v>
      </c>
      <c r="I920" s="557"/>
      <c r="J920" s="557"/>
      <c r="K920" s="560"/>
      <c r="L920" s="73"/>
      <c r="M920" s="74"/>
      <c r="N920" s="74">
        <v>66430</v>
      </c>
      <c r="O920" s="62"/>
      <c r="P920" s="62"/>
      <c r="Q920" s="62"/>
      <c r="R920" s="62"/>
      <c r="S920" s="75"/>
      <c r="T920" s="74"/>
      <c r="U920" s="65"/>
      <c r="V920" s="66" t="s">
        <v>3334</v>
      </c>
    </row>
    <row r="921" spans="1:22" s="72" customFormat="1" x14ac:dyDescent="0.25">
      <c r="A921" s="203">
        <v>41943</v>
      </c>
      <c r="B921" s="84">
        <v>2017</v>
      </c>
      <c r="C921" s="543" t="s">
        <v>131</v>
      </c>
      <c r="D921" s="541" t="s">
        <v>132</v>
      </c>
      <c r="E921" s="541" t="s">
        <v>30</v>
      </c>
      <c r="F921" s="543" t="s">
        <v>129</v>
      </c>
      <c r="G921" s="305"/>
      <c r="H921" s="105" t="s">
        <v>3261</v>
      </c>
      <c r="I921" s="67" t="s">
        <v>10</v>
      </c>
      <c r="J921" s="67"/>
      <c r="K921" s="68"/>
      <c r="L921" s="376"/>
      <c r="M921" s="69"/>
      <c r="N921" s="69"/>
      <c r="O921" s="67"/>
      <c r="P921" s="67"/>
      <c r="Q921" s="67"/>
      <c r="R921" s="67"/>
      <c r="S921" s="70"/>
      <c r="T921" s="69"/>
      <c r="U921" s="71"/>
      <c r="V921" s="106"/>
    </row>
    <row r="922" spans="1:22" s="72" customFormat="1" x14ac:dyDescent="0.25">
      <c r="A922" s="203">
        <v>41943</v>
      </c>
      <c r="B922" s="85">
        <v>2018</v>
      </c>
      <c r="C922" s="550"/>
      <c r="D922" s="550"/>
      <c r="E922" s="550"/>
      <c r="F922" s="550"/>
      <c r="G922" s="306"/>
      <c r="H922" s="107" t="s">
        <v>3266</v>
      </c>
      <c r="I922" s="86"/>
      <c r="J922" s="86"/>
      <c r="K922" s="87"/>
      <c r="L922" s="87"/>
      <c r="M922" s="88"/>
      <c r="N922" s="88"/>
      <c r="O922" s="86"/>
      <c r="P922" s="86"/>
      <c r="Q922" s="86"/>
      <c r="R922" s="86"/>
      <c r="S922" s="89"/>
      <c r="T922" s="88"/>
      <c r="U922" s="90"/>
      <c r="V922" s="108"/>
    </row>
    <row r="923" spans="1:22" s="72" customFormat="1" ht="15.75" thickBot="1" x14ac:dyDescent="0.3">
      <c r="A923" s="203">
        <v>41943</v>
      </c>
      <c r="B923" s="91">
        <v>2019</v>
      </c>
      <c r="C923" s="542"/>
      <c r="D923" s="542"/>
      <c r="E923" s="542"/>
      <c r="F923" s="542"/>
      <c r="G923" s="303"/>
      <c r="H923" s="61" t="s">
        <v>3268</v>
      </c>
      <c r="I923" s="62"/>
      <c r="J923" s="62"/>
      <c r="K923" s="73"/>
      <c r="L923" s="73"/>
      <c r="M923" s="74"/>
      <c r="N923" s="74"/>
      <c r="O923" s="62"/>
      <c r="P923" s="62"/>
      <c r="Q923" s="62"/>
      <c r="R923" s="62"/>
      <c r="S923" s="75"/>
      <c r="T923" s="74"/>
      <c r="U923" s="92"/>
      <c r="V923" s="66"/>
    </row>
    <row r="924" spans="1:22" s="72" customFormat="1" ht="30" x14ac:dyDescent="0.25">
      <c r="A924" s="203">
        <v>41943</v>
      </c>
      <c r="B924" s="109">
        <v>2009</v>
      </c>
      <c r="C924" s="571" t="s">
        <v>131</v>
      </c>
      <c r="D924" s="572" t="s">
        <v>132</v>
      </c>
      <c r="E924" s="572" t="s">
        <v>30</v>
      </c>
      <c r="F924" s="571" t="s">
        <v>129</v>
      </c>
      <c r="G924" s="308">
        <v>65731</v>
      </c>
      <c r="H924" s="110" t="s">
        <v>3317</v>
      </c>
      <c r="I924" s="111">
        <v>39820</v>
      </c>
      <c r="J924" s="111">
        <v>39911</v>
      </c>
      <c r="K924" s="112" t="s">
        <v>3335</v>
      </c>
      <c r="L924" s="379" t="s">
        <v>3336</v>
      </c>
      <c r="M924" s="393">
        <v>6887.87</v>
      </c>
      <c r="N924" s="393">
        <v>7070.19787</v>
      </c>
      <c r="O924" s="111">
        <v>40044</v>
      </c>
      <c r="P924" s="111">
        <v>40421</v>
      </c>
      <c r="Q924" s="111">
        <v>40398</v>
      </c>
      <c r="R924" s="111">
        <v>40421</v>
      </c>
      <c r="S924" s="113">
        <v>1</v>
      </c>
      <c r="T924" s="393"/>
      <c r="U924" s="114"/>
      <c r="V924" s="405" t="s">
        <v>3337</v>
      </c>
    </row>
    <row r="925" spans="1:22" s="72" customFormat="1" ht="45" x14ac:dyDescent="0.25">
      <c r="A925" s="203">
        <v>41943</v>
      </c>
      <c r="B925" s="85">
        <v>2009</v>
      </c>
      <c r="C925" s="550"/>
      <c r="D925" s="550"/>
      <c r="E925" s="550"/>
      <c r="F925" s="550"/>
      <c r="G925" s="306">
        <v>65731</v>
      </c>
      <c r="H925" s="107" t="s">
        <v>3317</v>
      </c>
      <c r="I925" s="86">
        <v>39869</v>
      </c>
      <c r="J925" s="86">
        <v>40039</v>
      </c>
      <c r="K925" s="87" t="s">
        <v>3338</v>
      </c>
      <c r="L925" s="380" t="s">
        <v>3319</v>
      </c>
      <c r="M925" s="413">
        <v>11999.999999999998</v>
      </c>
      <c r="N925" s="413">
        <v>12658</v>
      </c>
      <c r="O925" s="86">
        <v>40252</v>
      </c>
      <c r="P925" s="86">
        <v>41944</v>
      </c>
      <c r="Q925" s="86">
        <v>41426</v>
      </c>
      <c r="R925" s="86">
        <v>41995</v>
      </c>
      <c r="S925" s="89">
        <v>0.99</v>
      </c>
      <c r="T925" s="413"/>
      <c r="U925" s="90"/>
      <c r="V925" s="108" t="s">
        <v>3339</v>
      </c>
    </row>
    <row r="926" spans="1:22" s="72" customFormat="1" x14ac:dyDescent="0.25">
      <c r="A926" s="203">
        <v>41943</v>
      </c>
      <c r="B926" s="553">
        <v>2010</v>
      </c>
      <c r="C926" s="550"/>
      <c r="D926" s="550"/>
      <c r="E926" s="550"/>
      <c r="F926" s="550"/>
      <c r="G926" s="573">
        <v>67180</v>
      </c>
      <c r="H926" s="550" t="s">
        <v>3340</v>
      </c>
      <c r="I926" s="86">
        <v>39820</v>
      </c>
      <c r="J926" s="86">
        <v>39911</v>
      </c>
      <c r="K926" s="87" t="s">
        <v>3335</v>
      </c>
      <c r="L926" s="87" t="s">
        <v>3336</v>
      </c>
      <c r="M926" s="413">
        <v>461.47</v>
      </c>
      <c r="N926" s="413">
        <v>824.74860000000001</v>
      </c>
      <c r="O926" s="86">
        <v>40044</v>
      </c>
      <c r="P926" s="86">
        <v>40421</v>
      </c>
      <c r="Q926" s="86">
        <v>40398</v>
      </c>
      <c r="R926" s="86">
        <v>40421</v>
      </c>
      <c r="S926" s="89">
        <v>1</v>
      </c>
      <c r="T926" s="413"/>
      <c r="U926" s="93"/>
      <c r="V926" s="108"/>
    </row>
    <row r="927" spans="1:22" s="72" customFormat="1" x14ac:dyDescent="0.25">
      <c r="A927" s="203">
        <v>41943</v>
      </c>
      <c r="B927" s="553"/>
      <c r="C927" s="550"/>
      <c r="D927" s="550"/>
      <c r="E927" s="550"/>
      <c r="F927" s="550"/>
      <c r="G927" s="573"/>
      <c r="H927" s="550"/>
      <c r="I927" s="86">
        <v>40391</v>
      </c>
      <c r="J927" s="86">
        <v>40413</v>
      </c>
      <c r="K927" s="87" t="s">
        <v>3341</v>
      </c>
      <c r="L927" s="87"/>
      <c r="M927" s="413">
        <v>280.92196999999999</v>
      </c>
      <c r="N927" s="413">
        <v>280.92196999999999</v>
      </c>
      <c r="O927" s="86">
        <v>40452</v>
      </c>
      <c r="P927" s="86">
        <v>40817</v>
      </c>
      <c r="Q927" s="86">
        <v>40816</v>
      </c>
      <c r="R927" s="86">
        <v>40816</v>
      </c>
      <c r="S927" s="89">
        <v>1</v>
      </c>
      <c r="T927" s="413"/>
      <c r="U927" s="90"/>
      <c r="V927" s="108"/>
    </row>
    <row r="928" spans="1:22" s="72" customFormat="1" ht="30" x14ac:dyDescent="0.25">
      <c r="A928" s="203">
        <v>41943</v>
      </c>
      <c r="B928" s="553"/>
      <c r="C928" s="550"/>
      <c r="D928" s="550"/>
      <c r="E928" s="550"/>
      <c r="F928" s="550"/>
      <c r="G928" s="573"/>
      <c r="H928" s="550"/>
      <c r="I928" s="86">
        <v>39869</v>
      </c>
      <c r="J928" s="86">
        <v>40039</v>
      </c>
      <c r="K928" s="87" t="s">
        <v>3338</v>
      </c>
      <c r="L928" s="380" t="s">
        <v>3319</v>
      </c>
      <c r="M928" s="413">
        <v>100375</v>
      </c>
      <c r="N928" s="413">
        <v>103745.32825999999</v>
      </c>
      <c r="O928" s="86">
        <v>40252</v>
      </c>
      <c r="P928" s="86">
        <v>41944</v>
      </c>
      <c r="Q928" s="86">
        <v>41426</v>
      </c>
      <c r="R928" s="86">
        <v>41995</v>
      </c>
      <c r="S928" s="89">
        <v>0.99</v>
      </c>
      <c r="T928" s="413"/>
      <c r="U928" s="90"/>
      <c r="V928" s="108" t="s">
        <v>3342</v>
      </c>
    </row>
    <row r="929" spans="1:22" s="72" customFormat="1" ht="30" x14ac:dyDescent="0.25">
      <c r="A929" s="203">
        <v>41943</v>
      </c>
      <c r="B929" s="85">
        <v>2011</v>
      </c>
      <c r="C929" s="550"/>
      <c r="D929" s="550"/>
      <c r="E929" s="550"/>
      <c r="F929" s="550"/>
      <c r="G929" s="306">
        <v>67181</v>
      </c>
      <c r="H929" s="107" t="s">
        <v>3343</v>
      </c>
      <c r="I929" s="86">
        <v>39869</v>
      </c>
      <c r="J929" s="86">
        <v>40039</v>
      </c>
      <c r="K929" s="87" t="s">
        <v>3338</v>
      </c>
      <c r="L929" s="380" t="s">
        <v>3319</v>
      </c>
      <c r="M929" s="413">
        <v>94608</v>
      </c>
      <c r="N929" s="413">
        <v>96044.506500000003</v>
      </c>
      <c r="O929" s="86">
        <v>40252</v>
      </c>
      <c r="P929" s="86">
        <v>41944</v>
      </c>
      <c r="Q929" s="86">
        <v>41426</v>
      </c>
      <c r="R929" s="86">
        <v>41995</v>
      </c>
      <c r="S929" s="89">
        <v>0.99</v>
      </c>
      <c r="T929" s="413"/>
      <c r="U929" s="90"/>
      <c r="V929" s="108" t="s">
        <v>3344</v>
      </c>
    </row>
    <row r="930" spans="1:22" s="72" customFormat="1" ht="150.75" thickBot="1" x14ac:dyDescent="0.3">
      <c r="A930" s="203">
        <v>41943</v>
      </c>
      <c r="B930" s="91">
        <v>2012</v>
      </c>
      <c r="C930" s="542"/>
      <c r="D930" s="542"/>
      <c r="E930" s="542"/>
      <c r="F930" s="542"/>
      <c r="G930" s="303">
        <v>67182</v>
      </c>
      <c r="H930" s="61" t="s">
        <v>3345</v>
      </c>
      <c r="I930" s="62">
        <v>39869</v>
      </c>
      <c r="J930" s="62">
        <v>40039</v>
      </c>
      <c r="K930" s="73" t="s">
        <v>3338</v>
      </c>
      <c r="L930" s="375" t="s">
        <v>3319</v>
      </c>
      <c r="M930" s="55">
        <v>7915.3450000000003</v>
      </c>
      <c r="N930" s="55">
        <v>26535.742020000002</v>
      </c>
      <c r="O930" s="62">
        <v>40252</v>
      </c>
      <c r="P930" s="62">
        <v>41944</v>
      </c>
      <c r="Q930" s="62">
        <v>41426</v>
      </c>
      <c r="R930" s="62">
        <v>41995</v>
      </c>
      <c r="S930" s="75">
        <v>0.99</v>
      </c>
      <c r="T930" s="55"/>
      <c r="U930" s="65"/>
      <c r="V930" s="66" t="s">
        <v>3320</v>
      </c>
    </row>
    <row r="931" spans="1:22" s="72" customFormat="1" ht="30" x14ac:dyDescent="0.25">
      <c r="A931" s="203">
        <v>41943</v>
      </c>
      <c r="B931" s="552">
        <v>2007</v>
      </c>
      <c r="C931" s="543" t="s">
        <v>131</v>
      </c>
      <c r="D931" s="541" t="s">
        <v>132</v>
      </c>
      <c r="E931" s="541" t="s">
        <v>30</v>
      </c>
      <c r="F931" s="543" t="s">
        <v>129</v>
      </c>
      <c r="G931" s="544">
        <v>58395</v>
      </c>
      <c r="H931" s="115" t="s">
        <v>3346</v>
      </c>
      <c r="I931" s="67">
        <v>39263</v>
      </c>
      <c r="J931" s="67">
        <v>39354</v>
      </c>
      <c r="K931" s="115" t="s">
        <v>3347</v>
      </c>
      <c r="L931" s="376" t="s">
        <v>3348</v>
      </c>
      <c r="M931" s="393">
        <v>2657</v>
      </c>
      <c r="N931" s="393">
        <v>2657</v>
      </c>
      <c r="O931" s="67">
        <v>39367</v>
      </c>
      <c r="P931" s="67">
        <v>39652</v>
      </c>
      <c r="Q931" s="67">
        <v>39612</v>
      </c>
      <c r="R931" s="67">
        <v>39607</v>
      </c>
      <c r="S931" s="70">
        <v>0.99</v>
      </c>
      <c r="T931" s="393"/>
      <c r="U931" s="71"/>
      <c r="V931" s="106" t="s">
        <v>3349</v>
      </c>
    </row>
    <row r="932" spans="1:22" s="72" customFormat="1" x14ac:dyDescent="0.25">
      <c r="A932" s="203">
        <v>41943</v>
      </c>
      <c r="B932" s="574"/>
      <c r="C932" s="550"/>
      <c r="D932" s="550"/>
      <c r="E932" s="550"/>
      <c r="F932" s="550"/>
      <c r="G932" s="573"/>
      <c r="H932" s="116" t="s">
        <v>3346</v>
      </c>
      <c r="I932" s="86">
        <v>39457</v>
      </c>
      <c r="J932" s="86">
        <v>39661</v>
      </c>
      <c r="K932" s="116" t="s">
        <v>3350</v>
      </c>
      <c r="L932" s="87" t="s">
        <v>3351</v>
      </c>
      <c r="M932" s="413">
        <v>1472</v>
      </c>
      <c r="N932" s="413">
        <v>1472</v>
      </c>
      <c r="O932" s="86">
        <v>39679</v>
      </c>
      <c r="P932" s="86">
        <v>39875</v>
      </c>
      <c r="Q932" s="86">
        <v>39859</v>
      </c>
      <c r="R932" s="86">
        <v>39857</v>
      </c>
      <c r="S932" s="89">
        <v>0.99</v>
      </c>
      <c r="T932" s="413"/>
      <c r="U932" s="90"/>
      <c r="V932" s="108" t="s">
        <v>3349</v>
      </c>
    </row>
    <row r="933" spans="1:22" s="72" customFormat="1" x14ac:dyDescent="0.25">
      <c r="A933" s="203">
        <v>41943</v>
      </c>
      <c r="B933" s="574"/>
      <c r="C933" s="550"/>
      <c r="D933" s="550"/>
      <c r="E933" s="550"/>
      <c r="F933" s="550"/>
      <c r="G933" s="573"/>
      <c r="H933" s="116" t="s">
        <v>3346</v>
      </c>
      <c r="I933" s="86">
        <v>39569</v>
      </c>
      <c r="J933" s="86">
        <v>40084</v>
      </c>
      <c r="K933" s="116" t="s">
        <v>3352</v>
      </c>
      <c r="L933" s="87" t="s">
        <v>3353</v>
      </c>
      <c r="M933" s="413">
        <v>706</v>
      </c>
      <c r="N933" s="413">
        <v>706</v>
      </c>
      <c r="O933" s="86">
        <v>40101</v>
      </c>
      <c r="P933" s="86">
        <v>40281</v>
      </c>
      <c r="Q933" s="86">
        <v>40281</v>
      </c>
      <c r="R933" s="86">
        <v>40281</v>
      </c>
      <c r="S933" s="89">
        <v>0.99</v>
      </c>
      <c r="T933" s="413"/>
      <c r="U933" s="93"/>
      <c r="V933" s="108" t="s">
        <v>3349</v>
      </c>
    </row>
    <row r="934" spans="1:22" s="72" customFormat="1" x14ac:dyDescent="0.25">
      <c r="A934" s="203">
        <v>41943</v>
      </c>
      <c r="B934" s="574"/>
      <c r="C934" s="550"/>
      <c r="D934" s="550"/>
      <c r="E934" s="550"/>
      <c r="F934" s="550"/>
      <c r="G934" s="573"/>
      <c r="H934" s="116" t="s">
        <v>3346</v>
      </c>
      <c r="I934" s="86">
        <v>39457</v>
      </c>
      <c r="J934" s="86">
        <v>39716</v>
      </c>
      <c r="K934" s="116" t="s">
        <v>3354</v>
      </c>
      <c r="L934" s="87" t="s">
        <v>3355</v>
      </c>
      <c r="M934" s="413">
        <v>2465</v>
      </c>
      <c r="N934" s="413">
        <v>2465</v>
      </c>
      <c r="O934" s="86">
        <v>39787</v>
      </c>
      <c r="P934" s="86">
        <v>40018</v>
      </c>
      <c r="Q934" s="86">
        <v>40018</v>
      </c>
      <c r="R934" s="86">
        <v>40018</v>
      </c>
      <c r="S934" s="89">
        <v>0.99</v>
      </c>
      <c r="T934" s="413"/>
      <c r="U934" s="93"/>
      <c r="V934" s="108" t="s">
        <v>3349</v>
      </c>
    </row>
    <row r="935" spans="1:22" s="72" customFormat="1" ht="120" x14ac:dyDescent="0.25">
      <c r="A935" s="203">
        <v>41943</v>
      </c>
      <c r="B935" s="574"/>
      <c r="C935" s="550"/>
      <c r="D935" s="550"/>
      <c r="E935" s="550"/>
      <c r="F935" s="550"/>
      <c r="G935" s="573"/>
      <c r="H935" s="116" t="s">
        <v>3346</v>
      </c>
      <c r="I935" s="556" t="s">
        <v>3356</v>
      </c>
      <c r="J935" s="556">
        <v>39644</v>
      </c>
      <c r="K935" s="575" t="s">
        <v>3357</v>
      </c>
      <c r="L935" s="87" t="s">
        <v>3358</v>
      </c>
      <c r="M935" s="413">
        <v>2866</v>
      </c>
      <c r="N935" s="413">
        <v>2866</v>
      </c>
      <c r="O935" s="556">
        <v>39644</v>
      </c>
      <c r="P935" s="556">
        <v>41614</v>
      </c>
      <c r="Q935" s="556">
        <v>40669</v>
      </c>
      <c r="R935" s="556">
        <v>41578</v>
      </c>
      <c r="S935" s="565">
        <v>0.99</v>
      </c>
      <c r="T935" s="413">
        <v>2289</v>
      </c>
      <c r="U935" s="93"/>
      <c r="V935" s="108" t="s">
        <v>3359</v>
      </c>
    </row>
    <row r="936" spans="1:22" s="72" customFormat="1" ht="45" x14ac:dyDescent="0.25">
      <c r="A936" s="203">
        <v>41943</v>
      </c>
      <c r="B936" s="85">
        <v>2010</v>
      </c>
      <c r="C936" s="550"/>
      <c r="D936" s="550"/>
      <c r="E936" s="550"/>
      <c r="F936" s="550"/>
      <c r="G936" s="573"/>
      <c r="H936" s="116" t="s">
        <v>3360</v>
      </c>
      <c r="I936" s="556"/>
      <c r="J936" s="556"/>
      <c r="K936" s="575"/>
      <c r="L936" s="87" t="s">
        <v>3358</v>
      </c>
      <c r="M936" s="413">
        <v>496</v>
      </c>
      <c r="N936" s="413">
        <v>525</v>
      </c>
      <c r="O936" s="556"/>
      <c r="P936" s="556"/>
      <c r="Q936" s="556"/>
      <c r="R936" s="556"/>
      <c r="S936" s="565"/>
      <c r="T936" s="413"/>
      <c r="U936" s="93"/>
      <c r="V936" s="108" t="s">
        <v>3361</v>
      </c>
    </row>
    <row r="937" spans="1:22" s="72" customFormat="1" ht="45" x14ac:dyDescent="0.25">
      <c r="A937" s="203">
        <v>41943</v>
      </c>
      <c r="B937" s="85">
        <v>2011</v>
      </c>
      <c r="C937" s="550"/>
      <c r="D937" s="550"/>
      <c r="E937" s="550"/>
      <c r="F937" s="550"/>
      <c r="G937" s="573"/>
      <c r="H937" s="116" t="s">
        <v>3362</v>
      </c>
      <c r="I937" s="556"/>
      <c r="J937" s="556"/>
      <c r="K937" s="575"/>
      <c r="L937" s="87" t="s">
        <v>3358</v>
      </c>
      <c r="M937" s="413">
        <v>603</v>
      </c>
      <c r="N937" s="413">
        <v>638</v>
      </c>
      <c r="O937" s="556"/>
      <c r="P937" s="556"/>
      <c r="Q937" s="556"/>
      <c r="R937" s="556"/>
      <c r="S937" s="565"/>
      <c r="T937" s="413"/>
      <c r="U937" s="93"/>
      <c r="V937" s="108" t="s">
        <v>3361</v>
      </c>
    </row>
    <row r="938" spans="1:22" s="72" customFormat="1" ht="120" x14ac:dyDescent="0.25">
      <c r="A938" s="203">
        <v>41943</v>
      </c>
      <c r="B938" s="85">
        <v>2007</v>
      </c>
      <c r="C938" s="550"/>
      <c r="D938" s="550"/>
      <c r="E938" s="550"/>
      <c r="F938" s="550"/>
      <c r="G938" s="573"/>
      <c r="H938" s="116" t="s">
        <v>3363</v>
      </c>
      <c r="I938" s="556">
        <v>39674</v>
      </c>
      <c r="J938" s="556">
        <v>39899</v>
      </c>
      <c r="K938" s="575" t="s">
        <v>3364</v>
      </c>
      <c r="L938" s="87" t="s">
        <v>3365</v>
      </c>
      <c r="M938" s="413">
        <v>15736</v>
      </c>
      <c r="N938" s="413">
        <v>16161</v>
      </c>
      <c r="O938" s="556">
        <v>39965</v>
      </c>
      <c r="P938" s="556">
        <v>42917</v>
      </c>
      <c r="Q938" s="556">
        <v>41790</v>
      </c>
      <c r="R938" s="556">
        <v>41933</v>
      </c>
      <c r="S938" s="565">
        <v>0.94</v>
      </c>
      <c r="T938" s="413"/>
      <c r="U938" s="93"/>
      <c r="V938" s="108" t="s">
        <v>3366</v>
      </c>
    </row>
    <row r="939" spans="1:22" s="72" customFormat="1" x14ac:dyDescent="0.25">
      <c r="A939" s="203">
        <v>41943</v>
      </c>
      <c r="B939" s="85">
        <v>2008</v>
      </c>
      <c r="C939" s="550"/>
      <c r="D939" s="550"/>
      <c r="E939" s="550"/>
      <c r="F939" s="550"/>
      <c r="G939" s="306">
        <v>63418</v>
      </c>
      <c r="H939" s="116" t="s">
        <v>3367</v>
      </c>
      <c r="I939" s="556"/>
      <c r="J939" s="556"/>
      <c r="K939" s="575"/>
      <c r="L939" s="87" t="s">
        <v>3365</v>
      </c>
      <c r="M939" s="413">
        <v>131264</v>
      </c>
      <c r="N939" s="413">
        <v>138491</v>
      </c>
      <c r="O939" s="556"/>
      <c r="P939" s="556"/>
      <c r="Q939" s="556"/>
      <c r="R939" s="556"/>
      <c r="S939" s="565"/>
      <c r="T939" s="413"/>
      <c r="U939" s="93"/>
      <c r="V939" s="108" t="s">
        <v>3368</v>
      </c>
    </row>
    <row r="940" spans="1:22" s="72" customFormat="1" x14ac:dyDescent="0.25">
      <c r="A940" s="203">
        <v>41943</v>
      </c>
      <c r="B940" s="85">
        <v>2009</v>
      </c>
      <c r="C940" s="550"/>
      <c r="D940" s="550"/>
      <c r="E940" s="550"/>
      <c r="F940" s="550"/>
      <c r="G940" s="306">
        <v>63419</v>
      </c>
      <c r="H940" s="116" t="s">
        <v>3369</v>
      </c>
      <c r="I940" s="556"/>
      <c r="J940" s="556"/>
      <c r="K940" s="575"/>
      <c r="L940" s="87" t="s">
        <v>3365</v>
      </c>
      <c r="M940" s="413">
        <v>185526</v>
      </c>
      <c r="N940" s="413">
        <v>185630</v>
      </c>
      <c r="O940" s="556"/>
      <c r="P940" s="556"/>
      <c r="Q940" s="556"/>
      <c r="R940" s="556"/>
      <c r="S940" s="565"/>
      <c r="T940" s="413"/>
      <c r="U940" s="93"/>
      <c r="V940" s="108" t="s">
        <v>3370</v>
      </c>
    </row>
    <row r="941" spans="1:22" s="72" customFormat="1" x14ac:dyDescent="0.25">
      <c r="A941" s="203">
        <v>41943</v>
      </c>
      <c r="B941" s="85">
        <v>2010</v>
      </c>
      <c r="C941" s="550"/>
      <c r="D941" s="550"/>
      <c r="E941" s="550"/>
      <c r="F941" s="550"/>
      <c r="G941" s="306">
        <v>63420</v>
      </c>
      <c r="H941" s="116" t="s">
        <v>3371</v>
      </c>
      <c r="I941" s="556"/>
      <c r="J941" s="556"/>
      <c r="K941" s="575"/>
      <c r="L941" s="87" t="s">
        <v>3365</v>
      </c>
      <c r="M941" s="413">
        <v>94000</v>
      </c>
      <c r="N941" s="413">
        <v>100180</v>
      </c>
      <c r="O941" s="556"/>
      <c r="P941" s="556"/>
      <c r="Q941" s="556"/>
      <c r="R941" s="556"/>
      <c r="S941" s="565"/>
      <c r="T941" s="413"/>
      <c r="U941" s="93"/>
      <c r="V941" s="108" t="s">
        <v>3372</v>
      </c>
    </row>
    <row r="942" spans="1:22" s="72" customFormat="1" ht="30" x14ac:dyDescent="0.25">
      <c r="A942" s="203">
        <v>41943</v>
      </c>
      <c r="B942" s="85">
        <v>2011</v>
      </c>
      <c r="C942" s="550"/>
      <c r="D942" s="550"/>
      <c r="E942" s="550"/>
      <c r="F942" s="550"/>
      <c r="G942" s="306">
        <v>65324</v>
      </c>
      <c r="H942" s="116" t="s">
        <v>3373</v>
      </c>
      <c r="I942" s="556"/>
      <c r="J942" s="556"/>
      <c r="K942" s="575"/>
      <c r="L942" s="87" t="s">
        <v>3365</v>
      </c>
      <c r="M942" s="413">
        <v>13497</v>
      </c>
      <c r="N942" s="413">
        <v>12893</v>
      </c>
      <c r="O942" s="556"/>
      <c r="P942" s="556"/>
      <c r="Q942" s="556"/>
      <c r="R942" s="556"/>
      <c r="S942" s="565"/>
      <c r="T942" s="413"/>
      <c r="U942" s="90"/>
      <c r="V942" s="108" t="s">
        <v>3374</v>
      </c>
    </row>
    <row r="943" spans="1:22" s="72" customFormat="1" x14ac:dyDescent="0.25">
      <c r="A943" s="203">
        <v>41943</v>
      </c>
      <c r="B943" s="85">
        <v>2012</v>
      </c>
      <c r="C943" s="550"/>
      <c r="D943" s="550"/>
      <c r="E943" s="550"/>
      <c r="F943" s="550"/>
      <c r="G943" s="306">
        <v>71101</v>
      </c>
      <c r="H943" s="116" t="s">
        <v>3375</v>
      </c>
      <c r="I943" s="556"/>
      <c r="J943" s="556"/>
      <c r="K943" s="575"/>
      <c r="L943" s="87" t="s">
        <v>3365</v>
      </c>
      <c r="M943" s="413">
        <v>66955</v>
      </c>
      <c r="N943" s="413">
        <v>83767</v>
      </c>
      <c r="O943" s="556"/>
      <c r="P943" s="556"/>
      <c r="Q943" s="556"/>
      <c r="R943" s="556"/>
      <c r="S943" s="565"/>
      <c r="T943" s="413"/>
      <c r="U943" s="90"/>
      <c r="V943" s="108" t="s">
        <v>3376</v>
      </c>
    </row>
    <row r="944" spans="1:22" s="72" customFormat="1" ht="30" x14ac:dyDescent="0.25">
      <c r="A944" s="203">
        <v>41943</v>
      </c>
      <c r="B944" s="85">
        <v>2013</v>
      </c>
      <c r="C944" s="550"/>
      <c r="D944" s="550"/>
      <c r="E944" s="550"/>
      <c r="F944" s="550"/>
      <c r="G944" s="306">
        <v>78210</v>
      </c>
      <c r="H944" s="116" t="s">
        <v>3377</v>
      </c>
      <c r="I944" s="556"/>
      <c r="J944" s="556"/>
      <c r="K944" s="575"/>
      <c r="L944" s="87" t="s">
        <v>3365</v>
      </c>
      <c r="M944" s="413">
        <v>0</v>
      </c>
      <c r="N944" s="413">
        <v>0</v>
      </c>
      <c r="O944" s="556"/>
      <c r="P944" s="556"/>
      <c r="Q944" s="556"/>
      <c r="R944" s="556"/>
      <c r="S944" s="565"/>
      <c r="T944" s="413"/>
      <c r="U944" s="90"/>
      <c r="V944" s="108" t="s">
        <v>3378</v>
      </c>
    </row>
    <row r="945" spans="1:22" s="72" customFormat="1" ht="60" x14ac:dyDescent="0.25">
      <c r="A945" s="203">
        <v>41943</v>
      </c>
      <c r="B945" s="553">
        <v>2014</v>
      </c>
      <c r="C945" s="550"/>
      <c r="D945" s="550"/>
      <c r="E945" s="550"/>
      <c r="F945" s="550"/>
      <c r="G945" s="573">
        <v>78211</v>
      </c>
      <c r="H945" s="116" t="s">
        <v>3379</v>
      </c>
      <c r="I945" s="86">
        <v>42026</v>
      </c>
      <c r="J945" s="86">
        <v>42153</v>
      </c>
      <c r="K945" s="116" t="s">
        <v>3380</v>
      </c>
      <c r="L945" s="87"/>
      <c r="M945" s="413"/>
      <c r="N945" s="413">
        <v>0</v>
      </c>
      <c r="O945" s="86">
        <v>42182</v>
      </c>
      <c r="P945" s="86">
        <v>42678</v>
      </c>
      <c r="Q945" s="86">
        <v>42618</v>
      </c>
      <c r="R945" s="86">
        <v>42618</v>
      </c>
      <c r="S945" s="89">
        <v>0</v>
      </c>
      <c r="T945" s="413"/>
      <c r="U945" s="90"/>
      <c r="V945" s="108" t="s">
        <v>3381</v>
      </c>
    </row>
    <row r="946" spans="1:22" s="72" customFormat="1" ht="60.75" thickBot="1" x14ac:dyDescent="0.3">
      <c r="A946" s="203">
        <v>41943</v>
      </c>
      <c r="B946" s="554"/>
      <c r="C946" s="542"/>
      <c r="D946" s="542"/>
      <c r="E946" s="542"/>
      <c r="F946" s="542"/>
      <c r="G946" s="545"/>
      <c r="H946" s="118" t="s">
        <v>3379</v>
      </c>
      <c r="I946" s="62">
        <v>42826</v>
      </c>
      <c r="J946" s="62">
        <v>42948</v>
      </c>
      <c r="K946" s="118" t="s">
        <v>3382</v>
      </c>
      <c r="L946" s="73"/>
      <c r="M946" s="413"/>
      <c r="N946" s="413">
        <v>0</v>
      </c>
      <c r="O946" s="62">
        <v>43699</v>
      </c>
      <c r="P946" s="62">
        <v>44125</v>
      </c>
      <c r="Q946" s="62">
        <v>44065</v>
      </c>
      <c r="R946" s="62">
        <v>44135</v>
      </c>
      <c r="S946" s="75">
        <v>0</v>
      </c>
      <c r="T946" s="413"/>
      <c r="U946" s="65"/>
      <c r="V946" s="66" t="s">
        <v>3383</v>
      </c>
    </row>
    <row r="947" spans="1:22" s="72" customFormat="1" ht="150" x14ac:dyDescent="0.25">
      <c r="A947" s="203">
        <v>41943</v>
      </c>
      <c r="B947" s="552">
        <v>2010</v>
      </c>
      <c r="C947" s="543" t="s">
        <v>131</v>
      </c>
      <c r="D947" s="541" t="s">
        <v>132</v>
      </c>
      <c r="E947" s="541" t="s">
        <v>36</v>
      </c>
      <c r="F947" s="543" t="s">
        <v>129</v>
      </c>
      <c r="G947" s="544">
        <v>72481</v>
      </c>
      <c r="H947" s="543" t="s">
        <v>3384</v>
      </c>
      <c r="I947" s="67">
        <v>41128</v>
      </c>
      <c r="J947" s="67">
        <v>41303</v>
      </c>
      <c r="K947" s="68" t="s">
        <v>3385</v>
      </c>
      <c r="L947" s="376"/>
      <c r="M947" s="393">
        <v>7782</v>
      </c>
      <c r="N947" s="393">
        <v>11366</v>
      </c>
      <c r="O947" s="67">
        <v>41423</v>
      </c>
      <c r="P947" s="67">
        <v>42828</v>
      </c>
      <c r="Q947" s="67">
        <v>42700</v>
      </c>
      <c r="R947" s="67">
        <v>42702</v>
      </c>
      <c r="S947" s="70">
        <v>0.19</v>
      </c>
      <c r="T947" s="393"/>
      <c r="U947" s="71"/>
      <c r="V947" s="106" t="s">
        <v>3386</v>
      </c>
    </row>
    <row r="948" spans="1:22" s="72" customFormat="1" x14ac:dyDescent="0.25">
      <c r="A948" s="203">
        <v>41943</v>
      </c>
      <c r="B948" s="574"/>
      <c r="C948" s="550"/>
      <c r="D948" s="550"/>
      <c r="E948" s="550"/>
      <c r="F948" s="550"/>
      <c r="G948" s="573"/>
      <c r="H948" s="548"/>
      <c r="I948" s="86">
        <v>40644</v>
      </c>
      <c r="J948" s="86">
        <v>40751</v>
      </c>
      <c r="K948" s="87" t="s">
        <v>3387</v>
      </c>
      <c r="L948" s="87"/>
      <c r="M948" s="413">
        <v>39345</v>
      </c>
      <c r="N948" s="413">
        <v>47508</v>
      </c>
      <c r="O948" s="86">
        <v>40849</v>
      </c>
      <c r="P948" s="86">
        <v>41559</v>
      </c>
      <c r="Q948" s="86">
        <v>41499</v>
      </c>
      <c r="R948" s="86">
        <v>41515</v>
      </c>
      <c r="S948" s="89">
        <v>0.99</v>
      </c>
      <c r="T948" s="413"/>
      <c r="U948" s="90"/>
      <c r="V948" s="108" t="s">
        <v>3388</v>
      </c>
    </row>
    <row r="949" spans="1:22" s="72" customFormat="1" x14ac:dyDescent="0.25">
      <c r="A949" s="203">
        <v>41943</v>
      </c>
      <c r="B949" s="574"/>
      <c r="C949" s="550"/>
      <c r="D949" s="550"/>
      <c r="E949" s="550"/>
      <c r="F949" s="550"/>
      <c r="G949" s="573"/>
      <c r="H949" s="548"/>
      <c r="I949" s="86">
        <v>40627</v>
      </c>
      <c r="J949" s="86">
        <v>40711</v>
      </c>
      <c r="K949" s="87" t="s">
        <v>3389</v>
      </c>
      <c r="L949" s="87"/>
      <c r="M949" s="413">
        <v>10488</v>
      </c>
      <c r="N949" s="413">
        <v>10635</v>
      </c>
      <c r="O949" s="86">
        <v>40778</v>
      </c>
      <c r="P949" s="86">
        <v>41274</v>
      </c>
      <c r="Q949" s="86">
        <v>41095</v>
      </c>
      <c r="R949" s="86">
        <v>41141</v>
      </c>
      <c r="S949" s="89">
        <v>0.99</v>
      </c>
      <c r="T949" s="413"/>
      <c r="U949" s="90"/>
      <c r="V949" s="108" t="s">
        <v>3388</v>
      </c>
    </row>
    <row r="950" spans="1:22" s="72" customFormat="1" x14ac:dyDescent="0.25">
      <c r="A950" s="203">
        <v>41943</v>
      </c>
      <c r="B950" s="574"/>
      <c r="C950" s="550"/>
      <c r="D950" s="550"/>
      <c r="E950" s="550"/>
      <c r="F950" s="550"/>
      <c r="G950" s="573"/>
      <c r="H950" s="548"/>
      <c r="I950" s="86">
        <v>40984</v>
      </c>
      <c r="J950" s="86">
        <v>41109</v>
      </c>
      <c r="K950" s="87" t="s">
        <v>3390</v>
      </c>
      <c r="L950" s="87"/>
      <c r="M950" s="413">
        <v>3848</v>
      </c>
      <c r="N950" s="413">
        <v>3879</v>
      </c>
      <c r="O950" s="86">
        <v>41149</v>
      </c>
      <c r="P950" s="86">
        <v>41564</v>
      </c>
      <c r="Q950" s="86">
        <v>41444</v>
      </c>
      <c r="R950" s="86">
        <v>41436</v>
      </c>
      <c r="S950" s="89">
        <v>0.99</v>
      </c>
      <c r="T950" s="413"/>
      <c r="U950" s="90"/>
      <c r="V950" s="108" t="s">
        <v>3388</v>
      </c>
    </row>
    <row r="951" spans="1:22" s="72" customFormat="1" ht="105" x14ac:dyDescent="0.25">
      <c r="A951" s="203">
        <v>41943</v>
      </c>
      <c r="B951" s="574"/>
      <c r="C951" s="550"/>
      <c r="D951" s="550"/>
      <c r="E951" s="550"/>
      <c r="F951" s="550"/>
      <c r="G951" s="573"/>
      <c r="H951" s="548"/>
      <c r="I951" s="86">
        <v>41324</v>
      </c>
      <c r="J951" s="86">
        <v>41845</v>
      </c>
      <c r="K951" s="87" t="s">
        <v>3391</v>
      </c>
      <c r="L951" s="87"/>
      <c r="M951" s="413">
        <v>3960</v>
      </c>
      <c r="N951" s="413">
        <v>2800</v>
      </c>
      <c r="O951" s="86">
        <v>41850</v>
      </c>
      <c r="P951" s="86">
        <v>42200</v>
      </c>
      <c r="Q951" s="86">
        <v>41910</v>
      </c>
      <c r="R951" s="86">
        <v>42222</v>
      </c>
      <c r="S951" s="89">
        <v>0</v>
      </c>
      <c r="T951" s="413"/>
      <c r="U951" s="90"/>
      <c r="V951" s="108" t="s">
        <v>3392</v>
      </c>
    </row>
    <row r="952" spans="1:22" s="72" customFormat="1" ht="30" x14ac:dyDescent="0.25">
      <c r="A952" s="203">
        <v>41943</v>
      </c>
      <c r="B952" s="574"/>
      <c r="C952" s="550"/>
      <c r="D952" s="550"/>
      <c r="E952" s="550"/>
      <c r="F952" s="550"/>
      <c r="G952" s="573"/>
      <c r="H952" s="548"/>
      <c r="I952" s="86">
        <v>40947</v>
      </c>
      <c r="J952" s="86">
        <v>41156</v>
      </c>
      <c r="K952" s="87" t="s">
        <v>3393</v>
      </c>
      <c r="L952" s="87"/>
      <c r="M952" s="413">
        <v>4047</v>
      </c>
      <c r="N952" s="413">
        <v>4047</v>
      </c>
      <c r="O952" s="86">
        <v>41156</v>
      </c>
      <c r="P952" s="86">
        <v>42263</v>
      </c>
      <c r="Q952" s="86">
        <v>41643</v>
      </c>
      <c r="R952" s="86">
        <v>41643</v>
      </c>
      <c r="S952" s="89">
        <v>0.99</v>
      </c>
      <c r="T952" s="413"/>
      <c r="U952" s="90"/>
      <c r="V952" s="108" t="s">
        <v>3394</v>
      </c>
    </row>
    <row r="953" spans="1:22" s="72" customFormat="1" x14ac:dyDescent="0.25">
      <c r="A953" s="203">
        <v>41943</v>
      </c>
      <c r="B953" s="574"/>
      <c r="C953" s="550"/>
      <c r="D953" s="550"/>
      <c r="E953" s="550"/>
      <c r="F953" s="550"/>
      <c r="G953" s="573"/>
      <c r="H953" s="548"/>
      <c r="I953" s="86"/>
      <c r="J953" s="86"/>
      <c r="K953" s="87" t="s">
        <v>3395</v>
      </c>
      <c r="L953" s="87"/>
      <c r="M953" s="413">
        <v>46</v>
      </c>
      <c r="N953" s="413">
        <v>46</v>
      </c>
      <c r="O953" s="86"/>
      <c r="P953" s="86"/>
      <c r="Q953" s="86"/>
      <c r="R953" s="86"/>
      <c r="S953" s="89">
        <v>1</v>
      </c>
      <c r="T953" s="413"/>
      <c r="U953" s="90"/>
      <c r="V953" s="108" t="s">
        <v>3396</v>
      </c>
    </row>
    <row r="954" spans="1:22" s="72" customFormat="1" x14ac:dyDescent="0.25">
      <c r="A954" s="203">
        <v>41943</v>
      </c>
      <c r="B954" s="85">
        <v>2011</v>
      </c>
      <c r="C954" s="550"/>
      <c r="D954" s="550"/>
      <c r="E954" s="550"/>
      <c r="F954" s="550"/>
      <c r="G954" s="306">
        <v>77251</v>
      </c>
      <c r="H954" s="107" t="s">
        <v>3397</v>
      </c>
      <c r="I954" s="86">
        <v>41128</v>
      </c>
      <c r="J954" s="86">
        <v>41303</v>
      </c>
      <c r="K954" s="87" t="s">
        <v>3385</v>
      </c>
      <c r="L954" s="87"/>
      <c r="M954" s="413">
        <v>68076</v>
      </c>
      <c r="N954" s="413">
        <v>68076</v>
      </c>
      <c r="O954" s="86">
        <v>41423</v>
      </c>
      <c r="P954" s="86">
        <v>42828</v>
      </c>
      <c r="Q954" s="86">
        <v>42700</v>
      </c>
      <c r="R954" s="86">
        <v>42702</v>
      </c>
      <c r="S954" s="89">
        <v>0.19</v>
      </c>
      <c r="T954" s="413"/>
      <c r="U954" s="90"/>
      <c r="V954" s="551"/>
    </row>
    <row r="955" spans="1:22" s="72" customFormat="1" x14ac:dyDescent="0.25">
      <c r="A955" s="203">
        <v>41943</v>
      </c>
      <c r="B955" s="85">
        <v>2012</v>
      </c>
      <c r="C955" s="550"/>
      <c r="D955" s="550"/>
      <c r="E955" s="550"/>
      <c r="F955" s="550"/>
      <c r="G955" s="306">
        <v>72786</v>
      </c>
      <c r="H955" s="107" t="s">
        <v>3398</v>
      </c>
      <c r="I955" s="86">
        <v>41128</v>
      </c>
      <c r="J955" s="86">
        <v>41303</v>
      </c>
      <c r="K955" s="87" t="s">
        <v>3385</v>
      </c>
      <c r="L955" s="87"/>
      <c r="M955" s="413">
        <v>69851</v>
      </c>
      <c r="N955" s="413">
        <v>72931</v>
      </c>
      <c r="O955" s="86">
        <v>41423</v>
      </c>
      <c r="P955" s="86">
        <v>42828</v>
      </c>
      <c r="Q955" s="86">
        <v>42700</v>
      </c>
      <c r="R955" s="86">
        <v>42702</v>
      </c>
      <c r="S955" s="89">
        <v>0.19</v>
      </c>
      <c r="T955" s="413"/>
      <c r="U955" s="90"/>
      <c r="V955" s="551"/>
    </row>
    <row r="956" spans="1:22" s="72" customFormat="1" x14ac:dyDescent="0.25">
      <c r="A956" s="203">
        <v>41943</v>
      </c>
      <c r="B956" s="553">
        <v>2013</v>
      </c>
      <c r="C956" s="550"/>
      <c r="D956" s="550"/>
      <c r="E956" s="550"/>
      <c r="F956" s="550"/>
      <c r="G956" s="573">
        <v>76558</v>
      </c>
      <c r="H956" s="550" t="s">
        <v>3399</v>
      </c>
      <c r="I956" s="86">
        <v>41128</v>
      </c>
      <c r="J956" s="86">
        <v>41303</v>
      </c>
      <c r="K956" s="87" t="s">
        <v>3400</v>
      </c>
      <c r="L956" s="87"/>
      <c r="M956" s="413">
        <v>79914</v>
      </c>
      <c r="N956" s="413">
        <v>160491</v>
      </c>
      <c r="O956" s="86">
        <v>41423</v>
      </c>
      <c r="P956" s="86">
        <v>42828</v>
      </c>
      <c r="Q956" s="86">
        <v>42700</v>
      </c>
      <c r="R956" s="86">
        <v>42702</v>
      </c>
      <c r="S956" s="89">
        <v>0.19</v>
      </c>
      <c r="T956" s="413"/>
      <c r="U956" s="93"/>
      <c r="V956" s="551"/>
    </row>
    <row r="957" spans="1:22" s="72" customFormat="1" ht="105" x14ac:dyDescent="0.25">
      <c r="A957" s="203">
        <v>41943</v>
      </c>
      <c r="B957" s="553"/>
      <c r="C957" s="550"/>
      <c r="D957" s="550"/>
      <c r="E957" s="550"/>
      <c r="F957" s="550"/>
      <c r="G957" s="573"/>
      <c r="H957" s="550"/>
      <c r="I957" s="86">
        <v>41494</v>
      </c>
      <c r="J957" s="86">
        <v>41530</v>
      </c>
      <c r="K957" s="87" t="s">
        <v>152</v>
      </c>
      <c r="L957" s="87"/>
      <c r="M957" s="413">
        <v>1540</v>
      </c>
      <c r="N957" s="413">
        <v>657</v>
      </c>
      <c r="O957" s="86">
        <v>41568</v>
      </c>
      <c r="P957" s="86">
        <v>41967</v>
      </c>
      <c r="Q957" s="86">
        <v>41936</v>
      </c>
      <c r="R957" s="86">
        <v>41936</v>
      </c>
      <c r="S957" s="89">
        <v>0.75</v>
      </c>
      <c r="T957" s="413"/>
      <c r="U957" s="93"/>
      <c r="V957" s="108" t="s">
        <v>3401</v>
      </c>
    </row>
    <row r="958" spans="1:22" s="72" customFormat="1" ht="105" x14ac:dyDescent="0.25">
      <c r="A958" s="203">
        <v>41943</v>
      </c>
      <c r="B958" s="553"/>
      <c r="C958" s="550"/>
      <c r="D958" s="550"/>
      <c r="E958" s="550"/>
      <c r="F958" s="550"/>
      <c r="G958" s="573"/>
      <c r="H958" s="550"/>
      <c r="I958" s="86"/>
      <c r="J958" s="86">
        <v>41845</v>
      </c>
      <c r="K958" s="87" t="s">
        <v>3402</v>
      </c>
      <c r="L958" s="87"/>
      <c r="M958" s="413">
        <v>479</v>
      </c>
      <c r="N958" s="413">
        <v>479</v>
      </c>
      <c r="O958" s="86"/>
      <c r="P958" s="86"/>
      <c r="Q958" s="86"/>
      <c r="R958" s="86"/>
      <c r="S958" s="89"/>
      <c r="T958" s="413"/>
      <c r="U958" s="93"/>
      <c r="V958" s="108" t="s">
        <v>3403</v>
      </c>
    </row>
    <row r="959" spans="1:22" s="72" customFormat="1" ht="30" x14ac:dyDescent="0.25">
      <c r="A959" s="203">
        <v>41943</v>
      </c>
      <c r="B959" s="553"/>
      <c r="C959" s="550"/>
      <c r="D959" s="550"/>
      <c r="E959" s="550"/>
      <c r="F959" s="550"/>
      <c r="G959" s="573"/>
      <c r="H959" s="550"/>
      <c r="I959" s="86" t="s">
        <v>3404</v>
      </c>
      <c r="J959" s="86">
        <v>42050</v>
      </c>
      <c r="K959" s="87" t="s">
        <v>3405</v>
      </c>
      <c r="L959" s="87"/>
      <c r="M959" s="413">
        <v>5562</v>
      </c>
      <c r="N959" s="413"/>
      <c r="O959" s="86"/>
      <c r="P959" s="86"/>
      <c r="Q959" s="86"/>
      <c r="R959" s="86"/>
      <c r="S959" s="89">
        <v>0</v>
      </c>
      <c r="T959" s="413"/>
      <c r="U959" s="93"/>
      <c r="V959" s="108" t="s">
        <v>3406</v>
      </c>
    </row>
    <row r="960" spans="1:22" s="72" customFormat="1" x14ac:dyDescent="0.25">
      <c r="A960" s="203">
        <v>41943</v>
      </c>
      <c r="B960" s="553">
        <v>2014</v>
      </c>
      <c r="C960" s="550"/>
      <c r="D960" s="550"/>
      <c r="E960" s="550"/>
      <c r="F960" s="550"/>
      <c r="G960" s="573">
        <v>77293</v>
      </c>
      <c r="H960" s="550" t="s">
        <v>3407</v>
      </c>
      <c r="I960" s="86">
        <v>41128</v>
      </c>
      <c r="J960" s="86">
        <v>41303</v>
      </c>
      <c r="K960" s="87" t="s">
        <v>3400</v>
      </c>
      <c r="L960" s="87"/>
      <c r="M960" s="413">
        <v>198148</v>
      </c>
      <c r="N960" s="413">
        <v>77700</v>
      </c>
      <c r="O960" s="86">
        <v>41423</v>
      </c>
      <c r="P960" s="86">
        <v>42828</v>
      </c>
      <c r="Q960" s="86">
        <v>42700</v>
      </c>
      <c r="R960" s="86">
        <v>42702</v>
      </c>
      <c r="S960" s="89">
        <v>0.19</v>
      </c>
      <c r="T960" s="413"/>
      <c r="U960" s="93"/>
      <c r="V960" s="108"/>
    </row>
    <row r="961" spans="1:22" s="72" customFormat="1" ht="30" x14ac:dyDescent="0.25">
      <c r="A961" s="203">
        <v>41943</v>
      </c>
      <c r="B961" s="553"/>
      <c r="C961" s="550"/>
      <c r="D961" s="550"/>
      <c r="E961" s="550"/>
      <c r="F961" s="550"/>
      <c r="G961" s="573"/>
      <c r="H961" s="550"/>
      <c r="I961" s="86">
        <v>41932</v>
      </c>
      <c r="J961" s="86">
        <v>41983</v>
      </c>
      <c r="K961" s="87" t="s">
        <v>3408</v>
      </c>
      <c r="L961" s="87"/>
      <c r="M961" s="413">
        <v>24755</v>
      </c>
      <c r="N961" s="413"/>
      <c r="O961" s="86">
        <v>41993</v>
      </c>
      <c r="P961" s="86">
        <v>42358</v>
      </c>
      <c r="Q961" s="86">
        <v>42358</v>
      </c>
      <c r="R961" s="86">
        <v>42358</v>
      </c>
      <c r="S961" s="89">
        <v>0</v>
      </c>
      <c r="T961" s="413"/>
      <c r="U961" s="93"/>
      <c r="V961" s="108" t="s">
        <v>3409</v>
      </c>
    </row>
    <row r="962" spans="1:22" s="72" customFormat="1" x14ac:dyDescent="0.25">
      <c r="A962" s="203">
        <v>41943</v>
      </c>
      <c r="B962" s="553"/>
      <c r="C962" s="550"/>
      <c r="D962" s="550"/>
      <c r="E962" s="550"/>
      <c r="F962" s="550"/>
      <c r="G962" s="573"/>
      <c r="H962" s="550"/>
      <c r="I962" s="86"/>
      <c r="J962" s="86">
        <v>42093</v>
      </c>
      <c r="K962" s="87" t="s">
        <v>3410</v>
      </c>
      <c r="L962" s="87"/>
      <c r="M962" s="413">
        <v>33125</v>
      </c>
      <c r="N962" s="413"/>
      <c r="O962" s="86"/>
      <c r="P962" s="86"/>
      <c r="Q962" s="86"/>
      <c r="R962" s="86"/>
      <c r="S962" s="89">
        <v>0</v>
      </c>
      <c r="T962" s="413"/>
      <c r="U962" s="90"/>
      <c r="V962" s="108" t="s">
        <v>3411</v>
      </c>
    </row>
    <row r="963" spans="1:22" s="72" customFormat="1" x14ac:dyDescent="0.25">
      <c r="A963" s="203">
        <v>41943</v>
      </c>
      <c r="B963" s="553">
        <v>2015</v>
      </c>
      <c r="C963" s="550"/>
      <c r="D963" s="550"/>
      <c r="E963" s="550"/>
      <c r="F963" s="550"/>
      <c r="G963" s="573">
        <v>81047</v>
      </c>
      <c r="H963" s="550" t="s">
        <v>3412</v>
      </c>
      <c r="I963" s="86">
        <v>41128</v>
      </c>
      <c r="J963" s="86">
        <v>41303</v>
      </c>
      <c r="K963" s="87" t="s">
        <v>3400</v>
      </c>
      <c r="L963" s="87"/>
      <c r="M963" s="413">
        <v>225199</v>
      </c>
      <c r="N963" s="413">
        <v>0</v>
      </c>
      <c r="O963" s="86">
        <v>41423</v>
      </c>
      <c r="P963" s="86">
        <v>42828</v>
      </c>
      <c r="Q963" s="86">
        <v>42700</v>
      </c>
      <c r="R963" s="86">
        <v>42702</v>
      </c>
      <c r="S963" s="89">
        <v>0.19</v>
      </c>
      <c r="T963" s="413"/>
      <c r="U963" s="90"/>
      <c r="V963" s="108"/>
    </row>
    <row r="964" spans="1:22" s="72" customFormat="1" ht="45" x14ac:dyDescent="0.25">
      <c r="A964" s="203">
        <v>41943</v>
      </c>
      <c r="B964" s="553"/>
      <c r="C964" s="550"/>
      <c r="D964" s="550"/>
      <c r="E964" s="550"/>
      <c r="F964" s="550"/>
      <c r="G964" s="573"/>
      <c r="H964" s="550"/>
      <c r="I964" s="86">
        <v>42093</v>
      </c>
      <c r="J964" s="86">
        <v>42457</v>
      </c>
      <c r="K964" s="87" t="s">
        <v>3413</v>
      </c>
      <c r="L964" s="87"/>
      <c r="M964" s="413">
        <v>22616</v>
      </c>
      <c r="N964" s="413"/>
      <c r="O964" s="86">
        <v>42215</v>
      </c>
      <c r="P964" s="86">
        <v>42581</v>
      </c>
      <c r="Q964" s="86">
        <v>42581</v>
      </c>
      <c r="R964" s="86">
        <v>42581</v>
      </c>
      <c r="S964" s="89">
        <v>0</v>
      </c>
      <c r="T964" s="413"/>
      <c r="U964" s="90"/>
      <c r="V964" s="108" t="s">
        <v>3414</v>
      </c>
    </row>
    <row r="965" spans="1:22" s="72" customFormat="1" x14ac:dyDescent="0.25">
      <c r="A965" s="203">
        <v>41943</v>
      </c>
      <c r="B965" s="85">
        <v>2016</v>
      </c>
      <c r="C965" s="550"/>
      <c r="D965" s="550"/>
      <c r="E965" s="550"/>
      <c r="F965" s="550"/>
      <c r="G965" s="306">
        <v>81408</v>
      </c>
      <c r="H965" s="107" t="s">
        <v>3415</v>
      </c>
      <c r="I965" s="86">
        <v>41128</v>
      </c>
      <c r="J965" s="86">
        <v>41303</v>
      </c>
      <c r="K965" s="87" t="s">
        <v>3400</v>
      </c>
      <c r="L965" s="87"/>
      <c r="M965" s="413">
        <v>56858</v>
      </c>
      <c r="N965" s="413"/>
      <c r="O965" s="86">
        <v>41423</v>
      </c>
      <c r="P965" s="86">
        <v>42828</v>
      </c>
      <c r="Q965" s="86">
        <v>42700</v>
      </c>
      <c r="R965" s="86">
        <v>42702</v>
      </c>
      <c r="S965" s="89">
        <v>0.19</v>
      </c>
      <c r="T965" s="413"/>
      <c r="U965" s="90"/>
      <c r="V965" s="108"/>
    </row>
    <row r="966" spans="1:22" s="72" customFormat="1" x14ac:dyDescent="0.25">
      <c r="A966" s="203">
        <v>41943</v>
      </c>
      <c r="B966" s="119">
        <v>2012</v>
      </c>
      <c r="C966" s="548" t="s">
        <v>131</v>
      </c>
      <c r="D966" s="550" t="s">
        <v>132</v>
      </c>
      <c r="E966" s="550" t="s">
        <v>36</v>
      </c>
      <c r="F966" s="548" t="s">
        <v>129</v>
      </c>
      <c r="G966" s="306" t="s">
        <v>3416</v>
      </c>
      <c r="H966" s="313" t="s">
        <v>3417</v>
      </c>
      <c r="I966" s="86">
        <v>41038</v>
      </c>
      <c r="J966" s="86">
        <v>41173</v>
      </c>
      <c r="K966" s="120" t="s">
        <v>3418</v>
      </c>
      <c r="L966" s="380"/>
      <c r="M966" s="413">
        <v>76038</v>
      </c>
      <c r="N966" s="413">
        <v>75519</v>
      </c>
      <c r="O966" s="556">
        <v>41214</v>
      </c>
      <c r="P966" s="556">
        <v>42185</v>
      </c>
      <c r="Q966" s="556">
        <v>41849</v>
      </c>
      <c r="R966" s="556">
        <v>42111</v>
      </c>
      <c r="S966" s="565">
        <v>0.81</v>
      </c>
      <c r="T966" s="413"/>
      <c r="U966" s="90"/>
      <c r="V966" s="551" t="s">
        <v>3419</v>
      </c>
    </row>
    <row r="967" spans="1:22" s="72" customFormat="1" ht="15.75" thickBot="1" x14ac:dyDescent="0.3">
      <c r="A967" s="203">
        <v>41943</v>
      </c>
      <c r="B967" s="91">
        <v>2013</v>
      </c>
      <c r="C967" s="542"/>
      <c r="D967" s="542"/>
      <c r="E967" s="542"/>
      <c r="F967" s="542"/>
      <c r="G967" s="303">
        <v>80793</v>
      </c>
      <c r="H967" s="61" t="s">
        <v>3420</v>
      </c>
      <c r="I967" s="62">
        <v>41038</v>
      </c>
      <c r="J967" s="62">
        <v>41428</v>
      </c>
      <c r="K967" s="73" t="s">
        <v>3418</v>
      </c>
      <c r="L967" s="73"/>
      <c r="M967" s="27">
        <v>16319</v>
      </c>
      <c r="N967" s="27">
        <v>21250</v>
      </c>
      <c r="O967" s="557"/>
      <c r="P967" s="557"/>
      <c r="Q967" s="557"/>
      <c r="R967" s="557"/>
      <c r="S967" s="566"/>
      <c r="T967" s="27"/>
      <c r="U967" s="65"/>
      <c r="V967" s="547"/>
    </row>
    <row r="968" spans="1:22" s="72" customFormat="1" ht="30" x14ac:dyDescent="0.25">
      <c r="A968" s="203">
        <v>41943</v>
      </c>
      <c r="B968" s="84">
        <v>2012</v>
      </c>
      <c r="C968" s="543" t="s">
        <v>131</v>
      </c>
      <c r="D968" s="541" t="s">
        <v>132</v>
      </c>
      <c r="E968" s="541"/>
      <c r="F968" s="543" t="s">
        <v>110</v>
      </c>
      <c r="G968" s="544">
        <v>76007</v>
      </c>
      <c r="H968" s="543" t="s">
        <v>3421</v>
      </c>
      <c r="I968" s="67"/>
      <c r="J968" s="67">
        <v>40983</v>
      </c>
      <c r="K968" s="68" t="s">
        <v>3422</v>
      </c>
      <c r="L968" s="376"/>
      <c r="M968" s="55">
        <v>15042</v>
      </c>
      <c r="N968" s="55">
        <v>1731</v>
      </c>
      <c r="O968" s="67">
        <v>41652</v>
      </c>
      <c r="P968" s="67"/>
      <c r="Q968" s="67">
        <v>44397</v>
      </c>
      <c r="R968" s="67"/>
      <c r="S968" s="70">
        <v>0.05</v>
      </c>
      <c r="T968" s="55"/>
      <c r="U968" s="71"/>
      <c r="V968" s="106" t="s">
        <v>3423</v>
      </c>
    </row>
    <row r="969" spans="1:22" s="72" customFormat="1" x14ac:dyDescent="0.25">
      <c r="A969" s="203">
        <v>41943</v>
      </c>
      <c r="B969" s="85">
        <v>2012</v>
      </c>
      <c r="C969" s="550"/>
      <c r="D969" s="550"/>
      <c r="E969" s="550"/>
      <c r="F969" s="550"/>
      <c r="G969" s="573"/>
      <c r="H969" s="548"/>
      <c r="I969" s="86"/>
      <c r="J969" s="86">
        <v>40983</v>
      </c>
      <c r="K969" s="87" t="s">
        <v>3424</v>
      </c>
      <c r="L969" s="87"/>
      <c r="M969" s="413">
        <v>260</v>
      </c>
      <c r="N969" s="413">
        <v>260</v>
      </c>
      <c r="O969" s="86">
        <v>41659</v>
      </c>
      <c r="P969" s="86"/>
      <c r="Q969" s="86">
        <v>41733</v>
      </c>
      <c r="R969" s="86">
        <v>41733</v>
      </c>
      <c r="S969" s="89">
        <v>1</v>
      </c>
      <c r="T969" s="413"/>
      <c r="U969" s="90"/>
      <c r="V969" s="108" t="s">
        <v>3425</v>
      </c>
    </row>
    <row r="970" spans="1:22" s="72" customFormat="1" ht="60" x14ac:dyDescent="0.25">
      <c r="A970" s="203">
        <v>41943</v>
      </c>
      <c r="B970" s="85">
        <v>2012</v>
      </c>
      <c r="C970" s="550"/>
      <c r="D970" s="550"/>
      <c r="E970" s="550"/>
      <c r="F970" s="550"/>
      <c r="G970" s="573"/>
      <c r="H970" s="548"/>
      <c r="I970" s="86"/>
      <c r="J970" s="86">
        <v>40983</v>
      </c>
      <c r="K970" s="87" t="s">
        <v>3426</v>
      </c>
      <c r="L970" s="87"/>
      <c r="M970" s="413">
        <v>1099</v>
      </c>
      <c r="N970" s="413">
        <v>1099</v>
      </c>
      <c r="O970" s="86">
        <v>41806</v>
      </c>
      <c r="P970" s="86">
        <v>41880</v>
      </c>
      <c r="Q970" s="86">
        <v>41941</v>
      </c>
      <c r="R970" s="86">
        <v>41985</v>
      </c>
      <c r="S970" s="89">
        <v>0.6</v>
      </c>
      <c r="T970" s="413"/>
      <c r="U970" s="93"/>
      <c r="V970" s="108" t="s">
        <v>3427</v>
      </c>
    </row>
    <row r="971" spans="1:22" s="72" customFormat="1" ht="60" x14ac:dyDescent="0.25">
      <c r="A971" s="203">
        <v>41943</v>
      </c>
      <c r="B971" s="85">
        <v>2012</v>
      </c>
      <c r="C971" s="550"/>
      <c r="D971" s="550"/>
      <c r="E971" s="550"/>
      <c r="F971" s="550"/>
      <c r="G971" s="573"/>
      <c r="H971" s="548"/>
      <c r="I971" s="86"/>
      <c r="J971" s="86">
        <v>40983</v>
      </c>
      <c r="K971" s="87" t="s">
        <v>3428</v>
      </c>
      <c r="L971" s="87"/>
      <c r="M971" s="413">
        <v>20158</v>
      </c>
      <c r="N971" s="413"/>
      <c r="O971" s="86">
        <v>41958</v>
      </c>
      <c r="P971" s="86">
        <v>42325</v>
      </c>
      <c r="Q971" s="86">
        <v>42325</v>
      </c>
      <c r="R971" s="86"/>
      <c r="S971" s="89">
        <v>0</v>
      </c>
      <c r="T971" s="413"/>
      <c r="U971" s="90"/>
      <c r="V971" s="108" t="s">
        <v>3429</v>
      </c>
    </row>
    <row r="972" spans="1:22" s="72" customFormat="1" ht="30" x14ac:dyDescent="0.25">
      <c r="A972" s="203">
        <v>41943</v>
      </c>
      <c r="B972" s="85">
        <v>2012</v>
      </c>
      <c r="C972" s="550"/>
      <c r="D972" s="550"/>
      <c r="E972" s="550"/>
      <c r="F972" s="550"/>
      <c r="G972" s="573"/>
      <c r="H972" s="548"/>
      <c r="I972" s="86"/>
      <c r="J972" s="86">
        <v>40983</v>
      </c>
      <c r="K972" s="87" t="s">
        <v>3430</v>
      </c>
      <c r="L972" s="87"/>
      <c r="M972" s="413">
        <v>19557</v>
      </c>
      <c r="N972" s="413"/>
      <c r="O972" s="86">
        <v>42025</v>
      </c>
      <c r="P972" s="86">
        <v>42684</v>
      </c>
      <c r="Q972" s="86">
        <v>42714</v>
      </c>
      <c r="R972" s="86"/>
      <c r="S972" s="89">
        <v>0</v>
      </c>
      <c r="T972" s="413"/>
      <c r="U972" s="93"/>
      <c r="V972" s="108" t="s">
        <v>3431</v>
      </c>
    </row>
    <row r="973" spans="1:22" s="72" customFormat="1" ht="30" x14ac:dyDescent="0.25">
      <c r="A973" s="203">
        <v>41943</v>
      </c>
      <c r="B973" s="85">
        <v>2012</v>
      </c>
      <c r="C973" s="550"/>
      <c r="D973" s="550"/>
      <c r="E973" s="550"/>
      <c r="F973" s="550"/>
      <c r="G973" s="306">
        <v>76007</v>
      </c>
      <c r="H973" s="548"/>
      <c r="I973" s="86"/>
      <c r="J973" s="86">
        <v>40983</v>
      </c>
      <c r="K973" s="87" t="s">
        <v>3432</v>
      </c>
      <c r="L973" s="87"/>
      <c r="M973" s="413">
        <v>6215</v>
      </c>
      <c r="N973" s="413">
        <v>6215</v>
      </c>
      <c r="O973" s="86">
        <v>42005</v>
      </c>
      <c r="P973" s="86">
        <v>44547</v>
      </c>
      <c r="Q973" s="86">
        <v>44547</v>
      </c>
      <c r="R973" s="86">
        <v>44547</v>
      </c>
      <c r="S973" s="89">
        <v>0</v>
      </c>
      <c r="T973" s="413"/>
      <c r="U973" s="93"/>
      <c r="V973" s="108" t="s">
        <v>3433</v>
      </c>
    </row>
    <row r="974" spans="1:22" s="72" customFormat="1" ht="60" x14ac:dyDescent="0.25">
      <c r="A974" s="203">
        <v>41943</v>
      </c>
      <c r="B974" s="85">
        <v>2013</v>
      </c>
      <c r="C974" s="550"/>
      <c r="D974" s="550"/>
      <c r="E974" s="550"/>
      <c r="F974" s="550"/>
      <c r="G974" s="573">
        <v>72661</v>
      </c>
      <c r="H974" s="550" t="s">
        <v>3434</v>
      </c>
      <c r="I974" s="86"/>
      <c r="J974" s="86" t="s">
        <v>3435</v>
      </c>
      <c r="K974" s="87" t="s">
        <v>3436</v>
      </c>
      <c r="L974" s="87"/>
      <c r="M974" s="413">
        <v>26097</v>
      </c>
      <c r="N974" s="413"/>
      <c r="O974" s="86">
        <v>42036</v>
      </c>
      <c r="P974" s="86">
        <v>42368</v>
      </c>
      <c r="Q974" s="86">
        <v>42297</v>
      </c>
      <c r="R974" s="86">
        <v>42368</v>
      </c>
      <c r="S974" s="89">
        <v>0</v>
      </c>
      <c r="T974" s="413"/>
      <c r="U974" s="93"/>
      <c r="V974" s="108" t="s">
        <v>3437</v>
      </c>
    </row>
    <row r="975" spans="1:22" s="72" customFormat="1" ht="30" x14ac:dyDescent="0.25">
      <c r="A975" s="203">
        <v>41943</v>
      </c>
      <c r="B975" s="85">
        <v>2013</v>
      </c>
      <c r="C975" s="550"/>
      <c r="D975" s="550"/>
      <c r="E975" s="550"/>
      <c r="F975" s="550"/>
      <c r="G975" s="573"/>
      <c r="H975" s="550"/>
      <c r="I975" s="86"/>
      <c r="J975" s="86" t="s">
        <v>3435</v>
      </c>
      <c r="K975" s="87" t="s">
        <v>3438</v>
      </c>
      <c r="L975" s="87"/>
      <c r="M975" s="413">
        <v>54539</v>
      </c>
      <c r="N975" s="413"/>
      <c r="O975" s="86">
        <v>42268</v>
      </c>
      <c r="P975" s="86">
        <v>44517</v>
      </c>
      <c r="Q975" s="86">
        <v>44547</v>
      </c>
      <c r="R975" s="86"/>
      <c r="S975" s="89">
        <v>0</v>
      </c>
      <c r="T975" s="413"/>
      <c r="U975" s="93"/>
      <c r="V975" s="108" t="s">
        <v>3439</v>
      </c>
    </row>
    <row r="976" spans="1:22" s="72" customFormat="1" ht="60" x14ac:dyDescent="0.25">
      <c r="A976" s="203">
        <v>41943</v>
      </c>
      <c r="B976" s="85">
        <v>2014</v>
      </c>
      <c r="C976" s="550"/>
      <c r="D976" s="550"/>
      <c r="E976" s="550"/>
      <c r="F976" s="550"/>
      <c r="G976" s="306">
        <v>72662</v>
      </c>
      <c r="H976" s="107" t="s">
        <v>3440</v>
      </c>
      <c r="I976" s="86"/>
      <c r="J976" s="86">
        <v>42064</v>
      </c>
      <c r="K976" s="87" t="s">
        <v>3441</v>
      </c>
      <c r="L976" s="87"/>
      <c r="M976" s="413">
        <v>59043</v>
      </c>
      <c r="N976" s="413"/>
      <c r="O976" s="86">
        <v>42538</v>
      </c>
      <c r="P976" s="86">
        <v>44517</v>
      </c>
      <c r="Q976" s="86">
        <v>44547</v>
      </c>
      <c r="R976" s="86"/>
      <c r="S976" s="89">
        <v>0</v>
      </c>
      <c r="T976" s="413"/>
      <c r="U976" s="90"/>
      <c r="V976" s="108" t="s">
        <v>3442</v>
      </c>
    </row>
    <row r="977" spans="1:22" s="72" customFormat="1" ht="90" x14ac:dyDescent="0.25">
      <c r="A977" s="203">
        <v>41943</v>
      </c>
      <c r="B977" s="85">
        <v>2015</v>
      </c>
      <c r="C977" s="550"/>
      <c r="D977" s="550"/>
      <c r="E977" s="550"/>
      <c r="F977" s="550"/>
      <c r="G977" s="306">
        <v>76872</v>
      </c>
      <c r="H977" s="107" t="s">
        <v>3443</v>
      </c>
      <c r="I977" s="86"/>
      <c r="J977" s="86">
        <v>42430</v>
      </c>
      <c r="K977" s="87" t="s">
        <v>3444</v>
      </c>
      <c r="L977" s="87"/>
      <c r="M977" s="413">
        <v>635222</v>
      </c>
      <c r="N977" s="413"/>
      <c r="O977" s="86">
        <v>43508</v>
      </c>
      <c r="P977" s="86">
        <v>44873</v>
      </c>
      <c r="Q977" s="86">
        <v>44538</v>
      </c>
      <c r="R977" s="86"/>
      <c r="S977" s="89">
        <v>0</v>
      </c>
      <c r="T977" s="413"/>
      <c r="U977" s="90"/>
      <c r="V977" s="108" t="s">
        <v>3445</v>
      </c>
    </row>
    <row r="978" spans="1:22" s="72" customFormat="1" ht="45" x14ac:dyDescent="0.25">
      <c r="A978" s="203">
        <v>41943</v>
      </c>
      <c r="B978" s="85">
        <v>2017</v>
      </c>
      <c r="C978" s="550"/>
      <c r="D978" s="550"/>
      <c r="E978" s="550"/>
      <c r="F978" s="550"/>
      <c r="G978" s="306">
        <v>81410</v>
      </c>
      <c r="H978" s="107" t="s">
        <v>3446</v>
      </c>
      <c r="I978" s="86"/>
      <c r="J978" s="86">
        <v>42795</v>
      </c>
      <c r="K978" s="87" t="s">
        <v>3447</v>
      </c>
      <c r="L978" s="87"/>
      <c r="M978" s="413">
        <v>55874</v>
      </c>
      <c r="N978" s="413"/>
      <c r="O978" s="86">
        <v>42800</v>
      </c>
      <c r="P978" s="86">
        <v>44517</v>
      </c>
      <c r="Q978" s="86">
        <v>44547</v>
      </c>
      <c r="R978" s="86"/>
      <c r="S978" s="89">
        <v>0</v>
      </c>
      <c r="T978" s="413"/>
      <c r="U978" s="90"/>
      <c r="V978" s="108" t="s">
        <v>3448</v>
      </c>
    </row>
    <row r="979" spans="1:22" s="72" customFormat="1" ht="15.75" thickBot="1" x14ac:dyDescent="0.3">
      <c r="A979" s="203">
        <v>41943</v>
      </c>
      <c r="B979" s="91">
        <v>2017</v>
      </c>
      <c r="C979" s="542"/>
      <c r="D979" s="542"/>
      <c r="E979" s="542"/>
      <c r="F979" s="542"/>
      <c r="G979" s="303">
        <v>81412</v>
      </c>
      <c r="H979" s="61" t="s">
        <v>3446</v>
      </c>
      <c r="I979" s="62"/>
      <c r="J979" s="62"/>
      <c r="K979" s="73" t="s">
        <v>3449</v>
      </c>
      <c r="L979" s="73"/>
      <c r="M979" s="27">
        <v>29261</v>
      </c>
      <c r="N979" s="27"/>
      <c r="O979" s="62"/>
      <c r="P979" s="62"/>
      <c r="Q979" s="62"/>
      <c r="R979" s="62"/>
      <c r="S979" s="75"/>
      <c r="T979" s="27"/>
      <c r="U979" s="65"/>
      <c r="V979" s="66"/>
    </row>
    <row r="980" spans="1:22" s="72" customFormat="1" ht="60" x14ac:dyDescent="0.25">
      <c r="A980" s="203">
        <v>41943</v>
      </c>
      <c r="B980" s="84">
        <v>2007</v>
      </c>
      <c r="C980" s="543" t="s">
        <v>131</v>
      </c>
      <c r="D980" s="541" t="s">
        <v>132</v>
      </c>
      <c r="E980" s="541" t="s">
        <v>16</v>
      </c>
      <c r="F980" s="543" t="s">
        <v>129</v>
      </c>
      <c r="G980" s="305" t="s">
        <v>3450</v>
      </c>
      <c r="H980" s="105" t="s">
        <v>3451</v>
      </c>
      <c r="I980" s="555">
        <v>39129</v>
      </c>
      <c r="J980" s="555">
        <v>39282</v>
      </c>
      <c r="K980" s="68" t="s">
        <v>3452</v>
      </c>
      <c r="L980" s="376"/>
      <c r="M980" s="55">
        <v>40902</v>
      </c>
      <c r="N980" s="55">
        <v>45600</v>
      </c>
      <c r="O980" s="555">
        <v>39329</v>
      </c>
      <c r="P980" s="555">
        <v>40067</v>
      </c>
      <c r="Q980" s="555">
        <v>40164</v>
      </c>
      <c r="R980" s="555">
        <v>40699</v>
      </c>
      <c r="S980" s="564">
        <v>1</v>
      </c>
      <c r="T980" s="55"/>
      <c r="U980" s="71"/>
      <c r="V980" s="106" t="s">
        <v>3453</v>
      </c>
    </row>
    <row r="981" spans="1:22" s="72" customFormat="1" ht="75.75" thickBot="1" x14ac:dyDescent="0.3">
      <c r="A981" s="203">
        <v>41943</v>
      </c>
      <c r="B981" s="91">
        <v>2008</v>
      </c>
      <c r="C981" s="542"/>
      <c r="D981" s="542"/>
      <c r="E981" s="542"/>
      <c r="F981" s="542"/>
      <c r="G981" s="303">
        <v>67647</v>
      </c>
      <c r="H981" s="61" t="s">
        <v>3454</v>
      </c>
      <c r="I981" s="557"/>
      <c r="J981" s="557"/>
      <c r="K981" s="63" t="s">
        <v>3452</v>
      </c>
      <c r="L981" s="73"/>
      <c r="M981" s="27">
        <v>32890</v>
      </c>
      <c r="N981" s="27">
        <v>42183</v>
      </c>
      <c r="O981" s="557"/>
      <c r="P981" s="557"/>
      <c r="Q981" s="557"/>
      <c r="R981" s="557"/>
      <c r="S981" s="566"/>
      <c r="T981" s="27"/>
      <c r="U981" s="65"/>
      <c r="V981" s="66" t="s">
        <v>3455</v>
      </c>
    </row>
    <row r="982" spans="1:22" s="72" customFormat="1" x14ac:dyDescent="0.25">
      <c r="A982" s="203">
        <v>41943</v>
      </c>
      <c r="B982" s="576">
        <v>2008</v>
      </c>
      <c r="C982" s="571" t="s">
        <v>131</v>
      </c>
      <c r="D982" s="572" t="s">
        <v>132</v>
      </c>
      <c r="E982" s="572" t="s">
        <v>27</v>
      </c>
      <c r="F982" s="571" t="s">
        <v>129</v>
      </c>
      <c r="G982" s="577" t="s">
        <v>3456</v>
      </c>
      <c r="H982" s="571" t="s">
        <v>3457</v>
      </c>
      <c r="I982" s="111">
        <v>39356</v>
      </c>
      <c r="J982" s="111">
        <v>39505</v>
      </c>
      <c r="K982" s="112" t="s">
        <v>3458</v>
      </c>
      <c r="L982" s="379" t="s">
        <v>3459</v>
      </c>
      <c r="M982" s="55">
        <v>6782</v>
      </c>
      <c r="N982" s="55">
        <v>7382</v>
      </c>
      <c r="O982" s="111">
        <v>39539</v>
      </c>
      <c r="P982" s="111">
        <v>40058</v>
      </c>
      <c r="Q982" s="111">
        <v>40058</v>
      </c>
      <c r="R982" s="111">
        <v>40058</v>
      </c>
      <c r="S982" s="578">
        <v>1</v>
      </c>
      <c r="T982" s="55"/>
      <c r="U982" s="114"/>
      <c r="V982" s="579" t="s">
        <v>3279</v>
      </c>
    </row>
    <row r="983" spans="1:22" s="72" customFormat="1" ht="15.75" thickBot="1" x14ac:dyDescent="0.3">
      <c r="A983" s="203">
        <v>41943</v>
      </c>
      <c r="B983" s="554"/>
      <c r="C983" s="542"/>
      <c r="D983" s="542"/>
      <c r="E983" s="542"/>
      <c r="F983" s="542"/>
      <c r="G983" s="545"/>
      <c r="H983" s="549"/>
      <c r="I983" s="62">
        <v>39500</v>
      </c>
      <c r="J983" s="62">
        <v>39616</v>
      </c>
      <c r="K983" s="73" t="s">
        <v>3460</v>
      </c>
      <c r="L983" s="73" t="s">
        <v>3461</v>
      </c>
      <c r="M983" s="27">
        <v>71567</v>
      </c>
      <c r="N983" s="27">
        <v>75921</v>
      </c>
      <c r="O983" s="62">
        <v>39661</v>
      </c>
      <c r="P983" s="62">
        <v>40452</v>
      </c>
      <c r="Q983" s="62">
        <v>40417</v>
      </c>
      <c r="R983" s="62">
        <v>40448</v>
      </c>
      <c r="S983" s="566"/>
      <c r="T983" s="27"/>
      <c r="U983" s="65"/>
      <c r="V983" s="547"/>
    </row>
    <row r="984" spans="1:22" s="72" customFormat="1" ht="30.75" thickBot="1" x14ac:dyDescent="0.3">
      <c r="A984" s="203">
        <v>41943</v>
      </c>
      <c r="B984" s="96">
        <v>2008</v>
      </c>
      <c r="C984" s="97" t="s">
        <v>131</v>
      </c>
      <c r="D984" s="98" t="s">
        <v>132</v>
      </c>
      <c r="E984" s="98" t="s">
        <v>20</v>
      </c>
      <c r="F984" s="97" t="s">
        <v>129</v>
      </c>
      <c r="G984" s="307">
        <v>71857</v>
      </c>
      <c r="H984" s="97" t="s">
        <v>3462</v>
      </c>
      <c r="I984" s="99">
        <v>40359</v>
      </c>
      <c r="J984" s="99">
        <v>40448</v>
      </c>
      <c r="K984" s="100" t="s">
        <v>3463</v>
      </c>
      <c r="L984" s="378" t="s">
        <v>3464</v>
      </c>
      <c r="M984" s="27">
        <v>31112</v>
      </c>
      <c r="N984" s="27">
        <v>32791</v>
      </c>
      <c r="O984" s="99">
        <v>40515</v>
      </c>
      <c r="P984" s="99">
        <v>41470</v>
      </c>
      <c r="Q984" s="99">
        <v>41286</v>
      </c>
      <c r="R984" s="99">
        <v>41470</v>
      </c>
      <c r="S984" s="101">
        <v>1</v>
      </c>
      <c r="T984" s="27">
        <v>3486</v>
      </c>
      <c r="U984" s="102"/>
      <c r="V984" s="103" t="s">
        <v>3465</v>
      </c>
    </row>
    <row r="985" spans="1:22" s="72" customFormat="1" ht="15.75" thickBot="1" x14ac:dyDescent="0.3">
      <c r="A985" s="203">
        <v>41943</v>
      </c>
      <c r="B985" s="96">
        <v>2008</v>
      </c>
      <c r="C985" s="97" t="s">
        <v>131</v>
      </c>
      <c r="D985" s="98" t="s">
        <v>132</v>
      </c>
      <c r="E985" s="98" t="s">
        <v>22</v>
      </c>
      <c r="F985" s="97" t="s">
        <v>129</v>
      </c>
      <c r="G985" s="307" t="s">
        <v>3466</v>
      </c>
      <c r="H985" s="97" t="s">
        <v>3467</v>
      </c>
      <c r="I985" s="99">
        <v>39752</v>
      </c>
      <c r="J985" s="99">
        <v>39903</v>
      </c>
      <c r="K985" s="100" t="s">
        <v>3468</v>
      </c>
      <c r="L985" s="378" t="s">
        <v>3469</v>
      </c>
      <c r="M985" s="27">
        <v>5951</v>
      </c>
      <c r="N985" s="27">
        <v>6558</v>
      </c>
      <c r="O985" s="99">
        <v>39934</v>
      </c>
      <c r="P985" s="99">
        <v>40466</v>
      </c>
      <c r="Q985" s="99">
        <v>40302</v>
      </c>
      <c r="R985" s="99">
        <v>40429</v>
      </c>
      <c r="S985" s="101">
        <v>1</v>
      </c>
      <c r="T985" s="27"/>
      <c r="U985" s="102"/>
      <c r="V985" s="103" t="s">
        <v>3279</v>
      </c>
    </row>
    <row r="986" spans="1:22" s="72" customFormat="1" ht="15.75" thickBot="1" x14ac:dyDescent="0.3">
      <c r="A986" s="203">
        <v>41943</v>
      </c>
      <c r="B986" s="96">
        <v>2008</v>
      </c>
      <c r="C986" s="97" t="s">
        <v>131</v>
      </c>
      <c r="D986" s="98" t="s">
        <v>132</v>
      </c>
      <c r="E986" s="98" t="s">
        <v>16</v>
      </c>
      <c r="F986" s="97" t="s">
        <v>129</v>
      </c>
      <c r="G986" s="307" t="s">
        <v>3470</v>
      </c>
      <c r="H986" s="97" t="s">
        <v>3471</v>
      </c>
      <c r="I986" s="99">
        <v>39352</v>
      </c>
      <c r="J986" s="99">
        <v>39507</v>
      </c>
      <c r="K986" s="100" t="s">
        <v>3472</v>
      </c>
      <c r="L986" s="378"/>
      <c r="M986" s="27">
        <v>3381</v>
      </c>
      <c r="N986" s="27">
        <v>3489</v>
      </c>
      <c r="O986" s="99">
        <v>39531</v>
      </c>
      <c r="P986" s="99">
        <v>39896</v>
      </c>
      <c r="Q986" s="99">
        <v>39896</v>
      </c>
      <c r="R986" s="99">
        <v>39896</v>
      </c>
      <c r="S986" s="101">
        <v>1</v>
      </c>
      <c r="T986" s="27"/>
      <c r="U986" s="102"/>
      <c r="V986" s="103"/>
    </row>
    <row r="987" spans="1:22" s="72" customFormat="1" ht="90.75" thickBot="1" x14ac:dyDescent="0.3">
      <c r="A987" s="203">
        <v>41943</v>
      </c>
      <c r="B987" s="96">
        <v>2008</v>
      </c>
      <c r="C987" s="97" t="s">
        <v>131</v>
      </c>
      <c r="D987" s="98" t="s">
        <v>132</v>
      </c>
      <c r="E987" s="98" t="s">
        <v>17</v>
      </c>
      <c r="F987" s="97" t="s">
        <v>129</v>
      </c>
      <c r="G987" s="307">
        <v>70235</v>
      </c>
      <c r="H987" s="97" t="s">
        <v>3473</v>
      </c>
      <c r="I987" s="99">
        <v>39911</v>
      </c>
      <c r="J987" s="99">
        <v>40084</v>
      </c>
      <c r="K987" s="100" t="s">
        <v>3277</v>
      </c>
      <c r="L987" s="378"/>
      <c r="M987" s="27">
        <v>230018</v>
      </c>
      <c r="N987" s="27">
        <v>274362.98200000002</v>
      </c>
      <c r="O987" s="99">
        <v>40108</v>
      </c>
      <c r="P987" s="99">
        <v>41778</v>
      </c>
      <c r="Q987" s="99">
        <v>41308</v>
      </c>
      <c r="R987" s="99">
        <v>41778</v>
      </c>
      <c r="S987" s="101">
        <v>0.99</v>
      </c>
      <c r="T987" s="27"/>
      <c r="U987" s="102"/>
      <c r="V987" s="103" t="s">
        <v>3474</v>
      </c>
    </row>
    <row r="988" spans="1:22" s="72" customFormat="1" ht="405.75" thickBot="1" x14ac:dyDescent="0.3">
      <c r="A988" s="203">
        <v>41943</v>
      </c>
      <c r="B988" s="96">
        <v>2008</v>
      </c>
      <c r="C988" s="97" t="s">
        <v>131</v>
      </c>
      <c r="D988" s="98" t="s">
        <v>132</v>
      </c>
      <c r="E988" s="98" t="s">
        <v>53</v>
      </c>
      <c r="F988" s="97" t="s">
        <v>129</v>
      </c>
      <c r="G988" s="307">
        <v>47298</v>
      </c>
      <c r="H988" s="97" t="s">
        <v>3475</v>
      </c>
      <c r="I988" s="99">
        <v>39850</v>
      </c>
      <c r="J988" s="99">
        <v>40086</v>
      </c>
      <c r="K988" s="100" t="s">
        <v>3476</v>
      </c>
      <c r="L988" s="378" t="s">
        <v>3477</v>
      </c>
      <c r="M988" s="27">
        <v>324110</v>
      </c>
      <c r="N988" s="27">
        <v>282778</v>
      </c>
      <c r="O988" s="99">
        <v>40301</v>
      </c>
      <c r="P988" s="99">
        <v>42186</v>
      </c>
      <c r="Q988" s="99">
        <v>41478</v>
      </c>
      <c r="R988" s="99">
        <v>42034</v>
      </c>
      <c r="S988" s="101">
        <v>0.97</v>
      </c>
      <c r="T988" s="27"/>
      <c r="U988" s="102"/>
      <c r="V988" s="103" t="s">
        <v>3478</v>
      </c>
    </row>
    <row r="989" spans="1:22" s="72" customFormat="1" ht="15.75" thickBot="1" x14ac:dyDescent="0.3">
      <c r="A989" s="203">
        <v>41943</v>
      </c>
      <c r="B989" s="96">
        <v>2008</v>
      </c>
      <c r="C989" s="97" t="s">
        <v>131</v>
      </c>
      <c r="D989" s="98" t="s">
        <v>132</v>
      </c>
      <c r="E989" s="98" t="s">
        <v>24</v>
      </c>
      <c r="F989" s="97" t="s">
        <v>129</v>
      </c>
      <c r="G989" s="307">
        <v>63864</v>
      </c>
      <c r="H989" s="97" t="s">
        <v>3479</v>
      </c>
      <c r="I989" s="99">
        <v>39583</v>
      </c>
      <c r="J989" s="99">
        <v>39664</v>
      </c>
      <c r="K989" s="100" t="s">
        <v>3480</v>
      </c>
      <c r="L989" s="378"/>
      <c r="M989" s="27">
        <v>27483</v>
      </c>
      <c r="N989" s="27">
        <v>35963</v>
      </c>
      <c r="O989" s="99">
        <v>39759</v>
      </c>
      <c r="P989" s="99">
        <v>41244</v>
      </c>
      <c r="Q989" s="99">
        <v>40592</v>
      </c>
      <c r="R989" s="99">
        <v>41620</v>
      </c>
      <c r="S989" s="101">
        <v>0.99</v>
      </c>
      <c r="T989" s="27"/>
      <c r="U989" s="102"/>
      <c r="V989" s="103" t="s">
        <v>3481</v>
      </c>
    </row>
    <row r="990" spans="1:22" s="72" customFormat="1" ht="15.75" thickBot="1" x14ac:dyDescent="0.3">
      <c r="A990" s="203">
        <v>41943</v>
      </c>
      <c r="B990" s="96">
        <v>2008</v>
      </c>
      <c r="C990" s="97" t="s">
        <v>131</v>
      </c>
      <c r="D990" s="98" t="s">
        <v>132</v>
      </c>
      <c r="E990" s="98" t="s">
        <v>36</v>
      </c>
      <c r="F990" s="97" t="s">
        <v>129</v>
      </c>
      <c r="G990" s="307">
        <v>17153</v>
      </c>
      <c r="H990" s="97" t="s">
        <v>3482</v>
      </c>
      <c r="I990" s="99">
        <v>39493</v>
      </c>
      <c r="J990" s="99">
        <v>39576</v>
      </c>
      <c r="K990" s="100" t="s">
        <v>1564</v>
      </c>
      <c r="L990" s="378"/>
      <c r="M990" s="27">
        <v>5214</v>
      </c>
      <c r="N990" s="27">
        <v>5430</v>
      </c>
      <c r="O990" s="99">
        <v>39576</v>
      </c>
      <c r="P990" s="99">
        <v>40135</v>
      </c>
      <c r="Q990" s="99">
        <v>40133</v>
      </c>
      <c r="R990" s="99">
        <v>40254</v>
      </c>
      <c r="S990" s="101">
        <v>1</v>
      </c>
      <c r="T990" s="27"/>
      <c r="U990" s="102"/>
      <c r="V990" s="103" t="s">
        <v>3483</v>
      </c>
    </row>
    <row r="991" spans="1:22" s="72" customFormat="1" ht="45.75" thickBot="1" x14ac:dyDescent="0.3">
      <c r="A991" s="203">
        <v>41943</v>
      </c>
      <c r="B991" s="96">
        <v>2008</v>
      </c>
      <c r="C991" s="97" t="s">
        <v>131</v>
      </c>
      <c r="D991" s="98" t="s">
        <v>132</v>
      </c>
      <c r="E991" s="98" t="s">
        <v>36</v>
      </c>
      <c r="F991" s="97" t="s">
        <v>129</v>
      </c>
      <c r="G991" s="307">
        <v>69626</v>
      </c>
      <c r="H991" s="97" t="s">
        <v>3484</v>
      </c>
      <c r="I991" s="99">
        <v>39437</v>
      </c>
      <c r="J991" s="99">
        <v>39660</v>
      </c>
      <c r="K991" s="100" t="s">
        <v>3485</v>
      </c>
      <c r="L991" s="378"/>
      <c r="M991" s="27">
        <v>18512</v>
      </c>
      <c r="N991" s="27">
        <v>19120</v>
      </c>
      <c r="O991" s="99">
        <v>39681</v>
      </c>
      <c r="P991" s="99">
        <v>40770</v>
      </c>
      <c r="Q991" s="99">
        <v>40739</v>
      </c>
      <c r="R991" s="99">
        <v>41395</v>
      </c>
      <c r="S991" s="101">
        <v>1</v>
      </c>
      <c r="T991" s="27"/>
      <c r="U991" s="102"/>
      <c r="V991" s="103" t="s">
        <v>3486</v>
      </c>
    </row>
    <row r="992" spans="1:22" s="72" customFormat="1" ht="30.75" thickBot="1" x14ac:dyDescent="0.3">
      <c r="A992" s="203">
        <v>41943</v>
      </c>
      <c r="B992" s="96">
        <v>2008</v>
      </c>
      <c r="C992" s="97" t="s">
        <v>131</v>
      </c>
      <c r="D992" s="98" t="s">
        <v>132</v>
      </c>
      <c r="E992" s="98" t="s">
        <v>23</v>
      </c>
      <c r="F992" s="97" t="s">
        <v>129</v>
      </c>
      <c r="G992" s="307">
        <v>64473</v>
      </c>
      <c r="H992" s="97" t="s">
        <v>3487</v>
      </c>
      <c r="I992" s="99">
        <v>39658</v>
      </c>
      <c r="J992" s="99">
        <v>39709</v>
      </c>
      <c r="K992" s="100" t="s">
        <v>3488</v>
      </c>
      <c r="L992" s="378"/>
      <c r="M992" s="27">
        <v>17497</v>
      </c>
      <c r="N992" s="27">
        <v>18181</v>
      </c>
      <c r="O992" s="99">
        <v>39721</v>
      </c>
      <c r="P992" s="99">
        <v>40254</v>
      </c>
      <c r="Q992" s="99">
        <v>40229</v>
      </c>
      <c r="R992" s="99">
        <v>40254</v>
      </c>
      <c r="S992" s="101">
        <v>1</v>
      </c>
      <c r="T992" s="27">
        <v>1885</v>
      </c>
      <c r="U992" s="102"/>
      <c r="V992" s="103" t="s">
        <v>3489</v>
      </c>
    </row>
    <row r="993" spans="1:22" s="72" customFormat="1" ht="75.75" thickBot="1" x14ac:dyDescent="0.3">
      <c r="A993" s="203">
        <v>41943</v>
      </c>
      <c r="B993" s="96">
        <v>2008</v>
      </c>
      <c r="C993" s="97" t="s">
        <v>131</v>
      </c>
      <c r="D993" s="98" t="s">
        <v>132</v>
      </c>
      <c r="E993" s="98"/>
      <c r="F993" s="97" t="s">
        <v>110</v>
      </c>
      <c r="G993" s="307">
        <v>52332</v>
      </c>
      <c r="H993" s="97" t="s">
        <v>3490</v>
      </c>
      <c r="I993" s="99">
        <v>39573</v>
      </c>
      <c r="J993" s="99">
        <v>39689</v>
      </c>
      <c r="K993" s="100" t="s">
        <v>3222</v>
      </c>
      <c r="L993" s="378"/>
      <c r="M993" s="27">
        <v>25929</v>
      </c>
      <c r="N993" s="27">
        <v>26866</v>
      </c>
      <c r="O993" s="99">
        <v>39689</v>
      </c>
      <c r="P993" s="99">
        <v>40824</v>
      </c>
      <c r="Q993" s="99">
        <v>41044</v>
      </c>
      <c r="R993" s="99">
        <v>41103</v>
      </c>
      <c r="S993" s="101">
        <v>1</v>
      </c>
      <c r="T993" s="27"/>
      <c r="U993" s="102"/>
      <c r="V993" s="103" t="s">
        <v>3491</v>
      </c>
    </row>
    <row r="994" spans="1:22" s="72" customFormat="1" ht="15.75" thickBot="1" x14ac:dyDescent="0.3">
      <c r="A994" s="203">
        <v>41943</v>
      </c>
      <c r="B994" s="96">
        <v>2009</v>
      </c>
      <c r="C994" s="97" t="s">
        <v>131</v>
      </c>
      <c r="D994" s="98" t="s">
        <v>132</v>
      </c>
      <c r="E994" s="98" t="s">
        <v>14</v>
      </c>
      <c r="F994" s="97" t="s">
        <v>129</v>
      </c>
      <c r="G994" s="307">
        <v>71653</v>
      </c>
      <c r="H994" s="97" t="s">
        <v>3492</v>
      </c>
      <c r="I994" s="99">
        <v>40340</v>
      </c>
      <c r="J994" s="99">
        <v>40422</v>
      </c>
      <c r="K994" s="100" t="s">
        <v>3493</v>
      </c>
      <c r="L994" s="378" t="s">
        <v>3494</v>
      </c>
      <c r="M994" s="27">
        <v>418039</v>
      </c>
      <c r="N994" s="27">
        <v>425895</v>
      </c>
      <c r="O994" s="99">
        <v>40515</v>
      </c>
      <c r="P994" s="99">
        <v>41564</v>
      </c>
      <c r="Q994" s="99">
        <v>41646</v>
      </c>
      <c r="R994" s="99">
        <v>41646</v>
      </c>
      <c r="S994" s="101">
        <v>1</v>
      </c>
      <c r="T994" s="27"/>
      <c r="U994" s="102"/>
      <c r="V994" s="103" t="s">
        <v>3495</v>
      </c>
    </row>
    <row r="995" spans="1:22" s="72" customFormat="1" ht="15.75" thickBot="1" x14ac:dyDescent="0.3">
      <c r="A995" s="203">
        <v>41943</v>
      </c>
      <c r="B995" s="96">
        <v>2009</v>
      </c>
      <c r="C995" s="97" t="s">
        <v>131</v>
      </c>
      <c r="D995" s="98" t="s">
        <v>132</v>
      </c>
      <c r="E995" s="98" t="s">
        <v>16</v>
      </c>
      <c r="F995" s="97" t="s">
        <v>129</v>
      </c>
      <c r="G995" s="307" t="s">
        <v>3496</v>
      </c>
      <c r="H995" s="97" t="s">
        <v>3497</v>
      </c>
      <c r="I995" s="99">
        <v>40065</v>
      </c>
      <c r="J995" s="99">
        <v>40165</v>
      </c>
      <c r="K995" s="100" t="s">
        <v>3498</v>
      </c>
      <c r="L995" s="378" t="s">
        <v>3499</v>
      </c>
      <c r="M995" s="27">
        <v>8000</v>
      </c>
      <c r="N995" s="27">
        <v>13282</v>
      </c>
      <c r="O995" s="99">
        <v>40198</v>
      </c>
      <c r="P995" s="99">
        <v>40888</v>
      </c>
      <c r="Q995" s="99">
        <v>40888</v>
      </c>
      <c r="R995" s="99">
        <v>40888</v>
      </c>
      <c r="S995" s="101">
        <v>1</v>
      </c>
      <c r="T995" s="27"/>
      <c r="U995" s="102"/>
      <c r="V995" s="103" t="s">
        <v>3279</v>
      </c>
    </row>
    <row r="996" spans="1:22" s="72" customFormat="1" ht="15.75" thickBot="1" x14ac:dyDescent="0.3">
      <c r="A996" s="203">
        <v>41943</v>
      </c>
      <c r="B996" s="96">
        <v>2009</v>
      </c>
      <c r="C996" s="97" t="s">
        <v>131</v>
      </c>
      <c r="D996" s="98" t="s">
        <v>132</v>
      </c>
      <c r="E996" s="98" t="s">
        <v>30</v>
      </c>
      <c r="F996" s="97" t="s">
        <v>129</v>
      </c>
      <c r="G996" s="307">
        <v>75585</v>
      </c>
      <c r="H996" s="97" t="s">
        <v>3500</v>
      </c>
      <c r="I996" s="99">
        <v>40226</v>
      </c>
      <c r="J996" s="99">
        <v>40354</v>
      </c>
      <c r="K996" s="100" t="s">
        <v>3501</v>
      </c>
      <c r="L996" s="378" t="s">
        <v>3502</v>
      </c>
      <c r="M996" s="27">
        <v>3900</v>
      </c>
      <c r="N996" s="27">
        <v>3900</v>
      </c>
      <c r="O996" s="99">
        <v>40603</v>
      </c>
      <c r="P996" s="99">
        <v>40745</v>
      </c>
      <c r="Q996" s="99">
        <v>40755</v>
      </c>
      <c r="R996" s="99">
        <v>40755</v>
      </c>
      <c r="S996" s="101">
        <v>1</v>
      </c>
      <c r="T996" s="27"/>
      <c r="U996" s="102"/>
      <c r="V996" s="103" t="s">
        <v>3279</v>
      </c>
    </row>
    <row r="997" spans="1:22" s="72" customFormat="1" ht="15.75" thickBot="1" x14ac:dyDescent="0.3">
      <c r="A997" s="203">
        <v>41943</v>
      </c>
      <c r="B997" s="96">
        <v>2009</v>
      </c>
      <c r="C997" s="97" t="s">
        <v>131</v>
      </c>
      <c r="D997" s="98" t="s">
        <v>132</v>
      </c>
      <c r="E997" s="98" t="s">
        <v>20</v>
      </c>
      <c r="F997" s="97" t="s">
        <v>129</v>
      </c>
      <c r="G997" s="307">
        <v>73599</v>
      </c>
      <c r="H997" s="97" t="s">
        <v>3503</v>
      </c>
      <c r="I997" s="99">
        <v>40359</v>
      </c>
      <c r="J997" s="99">
        <v>40448</v>
      </c>
      <c r="K997" s="100" t="s">
        <v>3463</v>
      </c>
      <c r="L997" s="378" t="s">
        <v>3464</v>
      </c>
      <c r="M997" s="27">
        <v>26178</v>
      </c>
      <c r="N997" s="27">
        <v>28244</v>
      </c>
      <c r="O997" s="99">
        <v>40515</v>
      </c>
      <c r="P997" s="99">
        <v>41730</v>
      </c>
      <c r="Q997" s="99">
        <v>42006</v>
      </c>
      <c r="R997" s="99">
        <v>42067</v>
      </c>
      <c r="S997" s="101">
        <v>0.85</v>
      </c>
      <c r="T997" s="27"/>
      <c r="U997" s="102"/>
      <c r="V997" s="103" t="s">
        <v>3504</v>
      </c>
    </row>
    <row r="998" spans="1:22" s="72" customFormat="1" ht="15.75" thickBot="1" x14ac:dyDescent="0.3">
      <c r="A998" s="203">
        <v>41943</v>
      </c>
      <c r="B998" s="96">
        <v>2009</v>
      </c>
      <c r="C998" s="97" t="s">
        <v>131</v>
      </c>
      <c r="D998" s="98" t="s">
        <v>132</v>
      </c>
      <c r="E998" s="98" t="s">
        <v>3505</v>
      </c>
      <c r="F998" s="97" t="s">
        <v>113</v>
      </c>
      <c r="G998" s="307">
        <v>55918</v>
      </c>
      <c r="H998" s="97" t="s">
        <v>3506</v>
      </c>
      <c r="I998" s="99">
        <v>39887</v>
      </c>
      <c r="J998" s="99">
        <v>40071</v>
      </c>
      <c r="K998" s="100" t="s">
        <v>3507</v>
      </c>
      <c r="L998" s="378" t="s">
        <v>3508</v>
      </c>
      <c r="M998" s="27">
        <v>13034</v>
      </c>
      <c r="N998" s="27">
        <v>13672</v>
      </c>
      <c r="O998" s="99">
        <v>40087</v>
      </c>
      <c r="P998" s="99">
        <v>40716</v>
      </c>
      <c r="Q998" s="99">
        <v>40581</v>
      </c>
      <c r="R998" s="99">
        <v>40716</v>
      </c>
      <c r="S998" s="101">
        <v>1</v>
      </c>
      <c r="T998" s="27"/>
      <c r="U998" s="102"/>
      <c r="V998" s="103" t="s">
        <v>3509</v>
      </c>
    </row>
    <row r="999" spans="1:22" s="72" customFormat="1" ht="15.75" thickBot="1" x14ac:dyDescent="0.3">
      <c r="A999" s="203">
        <v>41943</v>
      </c>
      <c r="B999" s="96">
        <v>2009</v>
      </c>
      <c r="C999" s="97" t="s">
        <v>131</v>
      </c>
      <c r="D999" s="98" t="s">
        <v>132</v>
      </c>
      <c r="E999" s="98" t="s">
        <v>15</v>
      </c>
      <c r="F999" s="97" t="s">
        <v>129</v>
      </c>
      <c r="G999" s="307">
        <v>70350</v>
      </c>
      <c r="H999" s="97" t="s">
        <v>3497</v>
      </c>
      <c r="I999" s="99">
        <v>40750</v>
      </c>
      <c r="J999" s="99">
        <v>40801</v>
      </c>
      <c r="K999" s="100" t="s">
        <v>3510</v>
      </c>
      <c r="L999" s="378"/>
      <c r="M999" s="27">
        <v>15929</v>
      </c>
      <c r="N999" s="27">
        <v>20393</v>
      </c>
      <c r="O999" s="99">
        <v>40855</v>
      </c>
      <c r="P999" s="99">
        <v>41721</v>
      </c>
      <c r="Q999" s="99">
        <v>41605</v>
      </c>
      <c r="R999" s="99">
        <v>41660</v>
      </c>
      <c r="S999" s="101">
        <v>0.99</v>
      </c>
      <c r="T999" s="27"/>
      <c r="U999" s="102"/>
      <c r="V999" s="103" t="s">
        <v>3511</v>
      </c>
    </row>
    <row r="1000" spans="1:22" s="72" customFormat="1" ht="195.75" thickBot="1" x14ac:dyDescent="0.3">
      <c r="A1000" s="203">
        <v>41943</v>
      </c>
      <c r="B1000" s="96">
        <v>2009</v>
      </c>
      <c r="C1000" s="97" t="s">
        <v>131</v>
      </c>
      <c r="D1000" s="98" t="s">
        <v>132</v>
      </c>
      <c r="E1000" s="98" t="s">
        <v>14</v>
      </c>
      <c r="F1000" s="97" t="s">
        <v>129</v>
      </c>
      <c r="G1000" s="307">
        <v>70354</v>
      </c>
      <c r="H1000" s="97" t="s">
        <v>3512</v>
      </c>
      <c r="I1000" s="99">
        <v>40896</v>
      </c>
      <c r="J1000" s="99">
        <v>41038</v>
      </c>
      <c r="K1000" s="100" t="s">
        <v>3277</v>
      </c>
      <c r="L1000" s="378"/>
      <c r="M1000" s="27">
        <v>159834</v>
      </c>
      <c r="N1000" s="27">
        <v>163146</v>
      </c>
      <c r="O1000" s="99">
        <v>41059</v>
      </c>
      <c r="P1000" s="99">
        <v>42941</v>
      </c>
      <c r="Q1000" s="99">
        <v>42079</v>
      </c>
      <c r="R1000" s="99">
        <v>42689</v>
      </c>
      <c r="S1000" s="101">
        <v>0.17</v>
      </c>
      <c r="T1000" s="27"/>
      <c r="U1000" s="102"/>
      <c r="V1000" s="103" t="s">
        <v>3513</v>
      </c>
    </row>
    <row r="1001" spans="1:22" s="72" customFormat="1" ht="45.75" thickBot="1" x14ac:dyDescent="0.3">
      <c r="A1001" s="203">
        <v>41943</v>
      </c>
      <c r="B1001" s="96">
        <v>2009</v>
      </c>
      <c r="C1001" s="97" t="s">
        <v>131</v>
      </c>
      <c r="D1001" s="98" t="s">
        <v>132</v>
      </c>
      <c r="E1001" s="98" t="s">
        <v>15</v>
      </c>
      <c r="F1001" s="97" t="s">
        <v>129</v>
      </c>
      <c r="G1001" s="307">
        <v>64709</v>
      </c>
      <c r="H1001" s="97" t="s">
        <v>3514</v>
      </c>
      <c r="I1001" s="99">
        <v>39876</v>
      </c>
      <c r="J1001" s="99">
        <v>39954</v>
      </c>
      <c r="K1001" s="100" t="s">
        <v>3515</v>
      </c>
      <c r="L1001" s="378"/>
      <c r="M1001" s="27">
        <v>1963</v>
      </c>
      <c r="N1001" s="27">
        <v>2014</v>
      </c>
      <c r="O1001" s="99">
        <v>39995</v>
      </c>
      <c r="P1001" s="99">
        <v>40424</v>
      </c>
      <c r="Q1001" s="99">
        <v>40430</v>
      </c>
      <c r="R1001" s="99">
        <v>40430</v>
      </c>
      <c r="S1001" s="101">
        <v>1</v>
      </c>
      <c r="T1001" s="27"/>
      <c r="U1001" s="102"/>
      <c r="V1001" s="103" t="s">
        <v>3516</v>
      </c>
    </row>
    <row r="1002" spans="1:22" s="72" customFormat="1" ht="240.75" thickBot="1" x14ac:dyDescent="0.3">
      <c r="A1002" s="203">
        <v>41943</v>
      </c>
      <c r="B1002" s="96">
        <v>2009</v>
      </c>
      <c r="C1002" s="97" t="s">
        <v>131</v>
      </c>
      <c r="D1002" s="98" t="s">
        <v>132</v>
      </c>
      <c r="E1002" s="98" t="s">
        <v>16</v>
      </c>
      <c r="F1002" s="97" t="s">
        <v>129</v>
      </c>
      <c r="G1002" s="307">
        <v>79845</v>
      </c>
      <c r="H1002" s="97" t="s">
        <v>3517</v>
      </c>
      <c r="I1002" s="99">
        <v>40725</v>
      </c>
      <c r="J1002" s="99">
        <v>40809</v>
      </c>
      <c r="K1002" s="100" t="s">
        <v>3518</v>
      </c>
      <c r="L1002" s="378"/>
      <c r="M1002" s="27">
        <v>51133</v>
      </c>
      <c r="N1002" s="27">
        <v>59375</v>
      </c>
      <c r="O1002" s="99">
        <v>40847</v>
      </c>
      <c r="P1002" s="99">
        <v>42075</v>
      </c>
      <c r="Q1002" s="99">
        <v>41949</v>
      </c>
      <c r="R1002" s="99">
        <v>42395</v>
      </c>
      <c r="S1002" s="101">
        <v>0.93</v>
      </c>
      <c r="T1002" s="27"/>
      <c r="U1002" s="102"/>
      <c r="V1002" s="103" t="s">
        <v>3519</v>
      </c>
    </row>
    <row r="1003" spans="1:22" s="72" customFormat="1" ht="15.75" thickBot="1" x14ac:dyDescent="0.3">
      <c r="A1003" s="203">
        <v>41943</v>
      </c>
      <c r="B1003" s="96">
        <v>2009</v>
      </c>
      <c r="C1003" s="97" t="s">
        <v>131</v>
      </c>
      <c r="D1003" s="98" t="s">
        <v>132</v>
      </c>
      <c r="E1003" s="98" t="s">
        <v>17</v>
      </c>
      <c r="F1003" s="97" t="s">
        <v>129</v>
      </c>
      <c r="G1003" s="307">
        <v>65080</v>
      </c>
      <c r="H1003" s="97" t="s">
        <v>3520</v>
      </c>
      <c r="I1003" s="99">
        <v>39764</v>
      </c>
      <c r="J1003" s="99">
        <v>39869</v>
      </c>
      <c r="K1003" s="100" t="s">
        <v>3521</v>
      </c>
      <c r="L1003" s="378"/>
      <c r="M1003" s="27">
        <v>2983</v>
      </c>
      <c r="N1003" s="27">
        <v>3084</v>
      </c>
      <c r="O1003" s="99">
        <v>39888</v>
      </c>
      <c r="P1003" s="99">
        <v>40305</v>
      </c>
      <c r="Q1003" s="99">
        <v>40253</v>
      </c>
      <c r="R1003" s="99">
        <v>40305</v>
      </c>
      <c r="S1003" s="101">
        <v>1</v>
      </c>
      <c r="T1003" s="27"/>
      <c r="U1003" s="102"/>
      <c r="V1003" s="103" t="s">
        <v>3522</v>
      </c>
    </row>
    <row r="1004" spans="1:22" s="72" customFormat="1" ht="60.75" thickBot="1" x14ac:dyDescent="0.3">
      <c r="A1004" s="203">
        <v>41943</v>
      </c>
      <c r="B1004" s="96">
        <v>2009</v>
      </c>
      <c r="C1004" s="97" t="s">
        <v>131</v>
      </c>
      <c r="D1004" s="98" t="s">
        <v>132</v>
      </c>
      <c r="E1004" s="98" t="s">
        <v>19</v>
      </c>
      <c r="F1004" s="97" t="s">
        <v>129</v>
      </c>
      <c r="G1004" s="307">
        <v>64573</v>
      </c>
      <c r="H1004" s="97" t="s">
        <v>3523</v>
      </c>
      <c r="I1004" s="99">
        <v>39792</v>
      </c>
      <c r="J1004" s="99">
        <v>39959</v>
      </c>
      <c r="K1004" s="100" t="s">
        <v>3488</v>
      </c>
      <c r="L1004" s="378"/>
      <c r="M1004" s="27">
        <v>14342</v>
      </c>
      <c r="N1004" s="27">
        <v>14700</v>
      </c>
      <c r="O1004" s="99">
        <v>39955</v>
      </c>
      <c r="P1004" s="99">
        <v>40632</v>
      </c>
      <c r="Q1004" s="99">
        <v>40678</v>
      </c>
      <c r="R1004" s="99">
        <v>40632</v>
      </c>
      <c r="S1004" s="101">
        <v>1</v>
      </c>
      <c r="T1004" s="27">
        <v>5367</v>
      </c>
      <c r="U1004" s="102"/>
      <c r="V1004" s="103" t="s">
        <v>3524</v>
      </c>
    </row>
    <row r="1005" spans="1:22" s="72" customFormat="1" ht="15.75" thickBot="1" x14ac:dyDescent="0.3">
      <c r="A1005" s="203">
        <v>41943</v>
      </c>
      <c r="B1005" s="96">
        <v>2009</v>
      </c>
      <c r="C1005" s="97" t="s">
        <v>131</v>
      </c>
      <c r="D1005" s="98" t="s">
        <v>132</v>
      </c>
      <c r="E1005" s="98" t="s">
        <v>54</v>
      </c>
      <c r="F1005" s="97" t="s">
        <v>129</v>
      </c>
      <c r="G1005" s="307">
        <v>59987</v>
      </c>
      <c r="H1005" s="97" t="s">
        <v>3525</v>
      </c>
      <c r="I1005" s="99" t="s">
        <v>10</v>
      </c>
      <c r="J1005" s="99">
        <v>40009</v>
      </c>
      <c r="K1005" s="100" t="s">
        <v>3526</v>
      </c>
      <c r="L1005" s="378"/>
      <c r="M1005" s="27">
        <v>13627</v>
      </c>
      <c r="N1005" s="27">
        <v>14503</v>
      </c>
      <c r="O1005" s="99">
        <v>40049</v>
      </c>
      <c r="P1005" s="99">
        <v>40752</v>
      </c>
      <c r="Q1005" s="99">
        <v>40693</v>
      </c>
      <c r="R1005" s="99">
        <v>40752</v>
      </c>
      <c r="S1005" s="101">
        <v>1</v>
      </c>
      <c r="T1005" s="27">
        <v>1500</v>
      </c>
      <c r="U1005" s="102"/>
      <c r="V1005" s="103" t="s">
        <v>3527</v>
      </c>
    </row>
    <row r="1006" spans="1:22" s="72" customFormat="1" ht="90.75" thickBot="1" x14ac:dyDescent="0.3">
      <c r="A1006" s="203">
        <v>41943</v>
      </c>
      <c r="B1006" s="96">
        <v>2009</v>
      </c>
      <c r="C1006" s="97" t="s">
        <v>131</v>
      </c>
      <c r="D1006" s="98" t="s">
        <v>132</v>
      </c>
      <c r="E1006" s="98" t="s">
        <v>24</v>
      </c>
      <c r="F1006" s="97" t="s">
        <v>129</v>
      </c>
      <c r="G1006" s="307">
        <v>59220</v>
      </c>
      <c r="H1006" s="97" t="s">
        <v>3528</v>
      </c>
      <c r="I1006" s="99">
        <v>40704</v>
      </c>
      <c r="J1006" s="99">
        <v>40814</v>
      </c>
      <c r="K1006" s="100" t="s">
        <v>3529</v>
      </c>
      <c r="L1006" s="378" t="s">
        <v>3530</v>
      </c>
      <c r="M1006" s="27">
        <v>28500</v>
      </c>
      <c r="N1006" s="27">
        <v>29108</v>
      </c>
      <c r="O1006" s="99">
        <v>40842</v>
      </c>
      <c r="P1006" s="99">
        <v>42156</v>
      </c>
      <c r="Q1006" s="99">
        <v>41701</v>
      </c>
      <c r="R1006" s="99">
        <v>42150</v>
      </c>
      <c r="S1006" s="101">
        <v>0.66</v>
      </c>
      <c r="T1006" s="27"/>
      <c r="U1006" s="102"/>
      <c r="V1006" s="103" t="s">
        <v>3531</v>
      </c>
    </row>
    <row r="1007" spans="1:22" s="72" customFormat="1" ht="120" x14ac:dyDescent="0.25">
      <c r="A1007" s="203">
        <v>41943</v>
      </c>
      <c r="B1007" s="552">
        <v>2009</v>
      </c>
      <c r="C1007" s="543" t="s">
        <v>131</v>
      </c>
      <c r="D1007" s="541" t="s">
        <v>132</v>
      </c>
      <c r="E1007" s="541" t="s">
        <v>43</v>
      </c>
      <c r="F1007" s="543" t="s">
        <v>129</v>
      </c>
      <c r="G1007" s="544">
        <v>72722</v>
      </c>
      <c r="H1007" s="105" t="s">
        <v>3532</v>
      </c>
      <c r="I1007" s="67">
        <v>40710</v>
      </c>
      <c r="J1007" s="67">
        <v>40815</v>
      </c>
      <c r="K1007" s="68" t="s">
        <v>3533</v>
      </c>
      <c r="L1007" s="376"/>
      <c r="M1007" s="393">
        <v>76944</v>
      </c>
      <c r="N1007" s="393">
        <v>85004</v>
      </c>
      <c r="O1007" s="67">
        <v>40841</v>
      </c>
      <c r="P1007" s="67">
        <v>42081</v>
      </c>
      <c r="Q1007" s="67">
        <v>41891</v>
      </c>
      <c r="R1007" s="67">
        <v>42081</v>
      </c>
      <c r="S1007" s="70">
        <v>0.9</v>
      </c>
      <c r="T1007" s="393"/>
      <c r="U1007" s="71"/>
      <c r="V1007" s="106" t="s">
        <v>3534</v>
      </c>
    </row>
    <row r="1008" spans="1:22" s="72" customFormat="1" ht="60" x14ac:dyDescent="0.25">
      <c r="A1008" s="203">
        <v>41943</v>
      </c>
      <c r="B1008" s="553"/>
      <c r="C1008" s="550"/>
      <c r="D1008" s="550"/>
      <c r="E1008" s="550"/>
      <c r="F1008" s="550"/>
      <c r="G1008" s="573"/>
      <c r="H1008" s="107" t="s">
        <v>3535</v>
      </c>
      <c r="I1008" s="86">
        <v>40609</v>
      </c>
      <c r="J1008" s="86">
        <v>40622</v>
      </c>
      <c r="K1008" s="87" t="s">
        <v>3536</v>
      </c>
      <c r="L1008" s="87"/>
      <c r="M1008" s="413">
        <v>9.6</v>
      </c>
      <c r="N1008" s="413">
        <v>9.6</v>
      </c>
      <c r="O1008" s="86">
        <v>40622</v>
      </c>
      <c r="P1008" s="86">
        <v>40634</v>
      </c>
      <c r="Q1008" s="86">
        <v>40634</v>
      </c>
      <c r="R1008" s="86">
        <v>40634</v>
      </c>
      <c r="S1008" s="89">
        <v>1</v>
      </c>
      <c r="T1008" s="413"/>
      <c r="U1008" s="90"/>
      <c r="V1008" s="108" t="s">
        <v>3537</v>
      </c>
    </row>
    <row r="1009" spans="1:22" s="72" customFormat="1" ht="45.75" thickBot="1" x14ac:dyDescent="0.3">
      <c r="A1009" s="203">
        <v>41943</v>
      </c>
      <c r="B1009" s="554"/>
      <c r="C1009" s="542"/>
      <c r="D1009" s="542"/>
      <c r="E1009" s="542"/>
      <c r="F1009" s="542"/>
      <c r="G1009" s="545"/>
      <c r="H1009" s="61" t="s">
        <v>3538</v>
      </c>
      <c r="I1009" s="62">
        <v>40644</v>
      </c>
      <c r="J1009" s="62">
        <v>40711</v>
      </c>
      <c r="K1009" s="73" t="s">
        <v>3539</v>
      </c>
      <c r="L1009" s="73"/>
      <c r="M1009" s="27">
        <v>5578.1</v>
      </c>
      <c r="N1009" s="27">
        <v>5578</v>
      </c>
      <c r="O1009" s="62">
        <v>40725</v>
      </c>
      <c r="P1009" s="62">
        <v>40882</v>
      </c>
      <c r="Q1009" s="62">
        <v>41909</v>
      </c>
      <c r="R1009" s="62">
        <v>41909</v>
      </c>
      <c r="S1009" s="75">
        <v>0.98</v>
      </c>
      <c r="T1009" s="27"/>
      <c r="U1009" s="92"/>
      <c r="V1009" s="66" t="s">
        <v>3540</v>
      </c>
    </row>
    <row r="1010" spans="1:22" s="72" customFormat="1" ht="45.75" thickBot="1" x14ac:dyDescent="0.3">
      <c r="A1010" s="203">
        <v>41943</v>
      </c>
      <c r="B1010" s="96">
        <v>2009</v>
      </c>
      <c r="C1010" s="97" t="s">
        <v>131</v>
      </c>
      <c r="D1010" s="98" t="s">
        <v>132</v>
      </c>
      <c r="E1010" s="98" t="s">
        <v>45</v>
      </c>
      <c r="F1010" s="97" t="s">
        <v>129</v>
      </c>
      <c r="G1010" s="307">
        <v>62189</v>
      </c>
      <c r="H1010" s="97" t="s">
        <v>3541</v>
      </c>
      <c r="I1010" s="99">
        <v>39748</v>
      </c>
      <c r="J1010" s="99">
        <v>39906</v>
      </c>
      <c r="K1010" s="100" t="s">
        <v>480</v>
      </c>
      <c r="L1010" s="378"/>
      <c r="M1010" s="54">
        <v>47615</v>
      </c>
      <c r="N1010" s="54">
        <v>51375</v>
      </c>
      <c r="O1010" s="99">
        <v>39965</v>
      </c>
      <c r="P1010" s="99">
        <v>41064</v>
      </c>
      <c r="Q1010" s="99">
        <v>40842</v>
      </c>
      <c r="R1010" s="99">
        <v>40948</v>
      </c>
      <c r="S1010" s="101">
        <v>0.98</v>
      </c>
      <c r="T1010" s="54"/>
      <c r="U1010" s="102"/>
      <c r="V1010" s="103" t="s">
        <v>3542</v>
      </c>
    </row>
    <row r="1011" spans="1:22" s="72" customFormat="1" ht="195" x14ac:dyDescent="0.25">
      <c r="A1011" s="203">
        <v>41943</v>
      </c>
      <c r="B1011" s="552">
        <v>2009</v>
      </c>
      <c r="C1011" s="543" t="s">
        <v>131</v>
      </c>
      <c r="D1011" s="541" t="s">
        <v>132</v>
      </c>
      <c r="E1011" s="541" t="s">
        <v>36</v>
      </c>
      <c r="F1011" s="543" t="s">
        <v>129</v>
      </c>
      <c r="G1011" s="305">
        <v>74650</v>
      </c>
      <c r="H1011" s="105" t="s">
        <v>3543</v>
      </c>
      <c r="I1011" s="67">
        <v>40225</v>
      </c>
      <c r="J1011" s="67">
        <v>40431</v>
      </c>
      <c r="K1011" s="68" t="s">
        <v>3544</v>
      </c>
      <c r="L1011" s="376"/>
      <c r="M1011" s="393">
        <v>529989</v>
      </c>
      <c r="N1011" s="393">
        <v>554921</v>
      </c>
      <c r="O1011" s="67">
        <v>40490</v>
      </c>
      <c r="P1011" s="67">
        <v>42064</v>
      </c>
      <c r="Q1011" s="67">
        <v>41790</v>
      </c>
      <c r="R1011" s="67">
        <v>41994</v>
      </c>
      <c r="S1011" s="70">
        <v>0.85</v>
      </c>
      <c r="T1011" s="393"/>
      <c r="U1011" s="71"/>
      <c r="V1011" s="106" t="s">
        <v>3545</v>
      </c>
    </row>
    <row r="1012" spans="1:22" s="72" customFormat="1" ht="30" x14ac:dyDescent="0.25">
      <c r="A1012" s="203">
        <v>41943</v>
      </c>
      <c r="B1012" s="553"/>
      <c r="C1012" s="550"/>
      <c r="D1012" s="550"/>
      <c r="E1012" s="550"/>
      <c r="F1012" s="550"/>
      <c r="G1012" s="306">
        <v>74728</v>
      </c>
      <c r="H1012" s="107" t="s">
        <v>3546</v>
      </c>
      <c r="I1012" s="86">
        <v>40319</v>
      </c>
      <c r="J1012" s="86">
        <v>40340</v>
      </c>
      <c r="K1012" s="87" t="s">
        <v>3547</v>
      </c>
      <c r="L1012" s="87"/>
      <c r="M1012" s="413">
        <v>9698</v>
      </c>
      <c r="N1012" s="413">
        <v>10156</v>
      </c>
      <c r="O1012" s="86">
        <v>40379</v>
      </c>
      <c r="P1012" s="86">
        <v>41172</v>
      </c>
      <c r="Q1012" s="86">
        <v>41116</v>
      </c>
      <c r="R1012" s="86">
        <v>41172</v>
      </c>
      <c r="S1012" s="89">
        <v>1</v>
      </c>
      <c r="T1012" s="413"/>
      <c r="U1012" s="90"/>
      <c r="V1012" s="108" t="s">
        <v>3388</v>
      </c>
    </row>
    <row r="1013" spans="1:22" s="72" customFormat="1" x14ac:dyDescent="0.25">
      <c r="A1013" s="203">
        <v>41943</v>
      </c>
      <c r="B1013" s="553"/>
      <c r="C1013" s="550"/>
      <c r="D1013" s="550"/>
      <c r="E1013" s="550"/>
      <c r="F1013" s="550"/>
      <c r="G1013" s="573">
        <v>74650</v>
      </c>
      <c r="H1013" s="107" t="s">
        <v>3087</v>
      </c>
      <c r="I1013" s="86">
        <v>40185</v>
      </c>
      <c r="J1013" s="86">
        <v>40283</v>
      </c>
      <c r="K1013" s="87" t="s">
        <v>3548</v>
      </c>
      <c r="L1013" s="87"/>
      <c r="M1013" s="413">
        <v>10225</v>
      </c>
      <c r="N1013" s="413">
        <v>11445</v>
      </c>
      <c r="O1013" s="86">
        <v>40344</v>
      </c>
      <c r="P1013" s="86">
        <v>41062</v>
      </c>
      <c r="Q1013" s="86">
        <v>40964</v>
      </c>
      <c r="R1013" s="86">
        <v>41031</v>
      </c>
      <c r="S1013" s="89">
        <v>1</v>
      </c>
      <c r="T1013" s="413"/>
      <c r="U1013" s="93"/>
      <c r="V1013" s="108" t="s">
        <v>3388</v>
      </c>
    </row>
    <row r="1014" spans="1:22" s="72" customFormat="1" x14ac:dyDescent="0.25">
      <c r="A1014" s="203">
        <v>41943</v>
      </c>
      <c r="B1014" s="553"/>
      <c r="C1014" s="550"/>
      <c r="D1014" s="550"/>
      <c r="E1014" s="550"/>
      <c r="F1014" s="550"/>
      <c r="G1014" s="573"/>
      <c r="H1014" s="107" t="s">
        <v>3549</v>
      </c>
      <c r="I1014" s="86">
        <v>40221</v>
      </c>
      <c r="J1014" s="86">
        <v>40245</v>
      </c>
      <c r="K1014" s="87" t="s">
        <v>3550</v>
      </c>
      <c r="L1014" s="87"/>
      <c r="M1014" s="413">
        <v>301</v>
      </c>
      <c r="N1014" s="413">
        <v>301</v>
      </c>
      <c r="O1014" s="86">
        <v>40273</v>
      </c>
      <c r="P1014" s="86">
        <v>40359</v>
      </c>
      <c r="Q1014" s="86">
        <v>40328</v>
      </c>
      <c r="R1014" s="86">
        <v>40336</v>
      </c>
      <c r="S1014" s="89">
        <v>1</v>
      </c>
      <c r="T1014" s="413"/>
      <c r="U1014" s="90"/>
      <c r="V1014" s="108" t="s">
        <v>3388</v>
      </c>
    </row>
    <row r="1015" spans="1:22" s="72" customFormat="1" ht="30" x14ac:dyDescent="0.25">
      <c r="A1015" s="203">
        <v>41943</v>
      </c>
      <c r="B1015" s="553"/>
      <c r="C1015" s="550"/>
      <c r="D1015" s="550"/>
      <c r="E1015" s="550"/>
      <c r="F1015" s="550"/>
      <c r="G1015" s="573"/>
      <c r="H1015" s="107" t="s">
        <v>3551</v>
      </c>
      <c r="I1015" s="86">
        <v>40263</v>
      </c>
      <c r="J1015" s="86">
        <v>40331</v>
      </c>
      <c r="K1015" s="87" t="s">
        <v>3552</v>
      </c>
      <c r="L1015" s="87"/>
      <c r="M1015" s="413">
        <v>1040</v>
      </c>
      <c r="N1015" s="413">
        <v>1040</v>
      </c>
      <c r="O1015" s="86">
        <v>40347</v>
      </c>
      <c r="P1015" s="86">
        <v>40456</v>
      </c>
      <c r="Q1015" s="86">
        <v>40469</v>
      </c>
      <c r="R1015" s="86">
        <v>40455</v>
      </c>
      <c r="S1015" s="89">
        <v>1</v>
      </c>
      <c r="T1015" s="413"/>
      <c r="U1015" s="90"/>
      <c r="V1015" s="108" t="s">
        <v>3388</v>
      </c>
    </row>
    <row r="1016" spans="1:22" s="72" customFormat="1" ht="30.75" thickBot="1" x14ac:dyDescent="0.3">
      <c r="A1016" s="203">
        <v>41943</v>
      </c>
      <c r="B1016" s="554"/>
      <c r="C1016" s="542"/>
      <c r="D1016" s="542"/>
      <c r="E1016" s="542"/>
      <c r="F1016" s="542"/>
      <c r="G1016" s="545"/>
      <c r="H1016" s="61" t="s">
        <v>3553</v>
      </c>
      <c r="I1016" s="62">
        <v>40225</v>
      </c>
      <c r="J1016" s="62">
        <v>40387</v>
      </c>
      <c r="K1016" s="73" t="s">
        <v>3554</v>
      </c>
      <c r="L1016" s="73"/>
      <c r="M1016" s="27">
        <v>17290</v>
      </c>
      <c r="N1016" s="27">
        <v>15383</v>
      </c>
      <c r="O1016" s="62">
        <v>40549</v>
      </c>
      <c r="P1016" s="62">
        <v>41623</v>
      </c>
      <c r="Q1016" s="62">
        <v>41089</v>
      </c>
      <c r="R1016" s="62">
        <v>41623</v>
      </c>
      <c r="S1016" s="75">
        <v>0.99</v>
      </c>
      <c r="T1016" s="27"/>
      <c r="U1016" s="65"/>
      <c r="V1016" s="66" t="s">
        <v>3555</v>
      </c>
    </row>
    <row r="1017" spans="1:22" s="72" customFormat="1" ht="60.75" thickBot="1" x14ac:dyDescent="0.3">
      <c r="A1017" s="203">
        <v>41943</v>
      </c>
      <c r="B1017" s="96">
        <v>2009</v>
      </c>
      <c r="C1017" s="97" t="s">
        <v>131</v>
      </c>
      <c r="D1017" s="98" t="s">
        <v>132</v>
      </c>
      <c r="E1017" s="98" t="s">
        <v>36</v>
      </c>
      <c r="F1017" s="97" t="s">
        <v>129</v>
      </c>
      <c r="G1017" s="307">
        <v>53341</v>
      </c>
      <c r="H1017" s="97" t="s">
        <v>3556</v>
      </c>
      <c r="I1017" s="99">
        <v>39765</v>
      </c>
      <c r="J1017" s="99">
        <v>39864</v>
      </c>
      <c r="K1017" s="100" t="s">
        <v>3557</v>
      </c>
      <c r="L1017" s="378"/>
      <c r="M1017" s="54">
        <v>10432</v>
      </c>
      <c r="N1017" s="54">
        <v>15334</v>
      </c>
      <c r="O1017" s="99">
        <v>40205</v>
      </c>
      <c r="P1017" s="99">
        <v>41135</v>
      </c>
      <c r="Q1017" s="99">
        <v>40331</v>
      </c>
      <c r="R1017" s="99">
        <v>40494</v>
      </c>
      <c r="S1017" s="101">
        <v>1</v>
      </c>
      <c r="T1017" s="54">
        <v>-1539</v>
      </c>
      <c r="U1017" s="102"/>
      <c r="V1017" s="103" t="s">
        <v>3558</v>
      </c>
    </row>
    <row r="1018" spans="1:22" s="72" customFormat="1" x14ac:dyDescent="0.25">
      <c r="A1018" s="203">
        <v>41943</v>
      </c>
      <c r="B1018" s="552">
        <v>2010</v>
      </c>
      <c r="C1018" s="543" t="s">
        <v>131</v>
      </c>
      <c r="D1018" s="541" t="s">
        <v>132</v>
      </c>
      <c r="E1018" s="541"/>
      <c r="F1018" s="543" t="s">
        <v>128</v>
      </c>
      <c r="G1018" s="544">
        <v>71550</v>
      </c>
      <c r="H1018" s="105" t="s">
        <v>3559</v>
      </c>
      <c r="I1018" s="67">
        <v>40345</v>
      </c>
      <c r="J1018" s="67">
        <v>40526</v>
      </c>
      <c r="K1018" s="68" t="s">
        <v>3560</v>
      </c>
      <c r="L1018" s="376"/>
      <c r="M1018" s="393">
        <v>13098</v>
      </c>
      <c r="N1018" s="393">
        <v>12421</v>
      </c>
      <c r="O1018" s="67">
        <v>40526</v>
      </c>
      <c r="P1018" s="67">
        <v>41559</v>
      </c>
      <c r="Q1018" s="67">
        <v>41131</v>
      </c>
      <c r="R1018" s="67">
        <v>41131</v>
      </c>
      <c r="S1018" s="70">
        <v>1</v>
      </c>
      <c r="T1018" s="393"/>
      <c r="U1018" s="71"/>
      <c r="V1018" s="106" t="s">
        <v>3561</v>
      </c>
    </row>
    <row r="1019" spans="1:22" s="72" customFormat="1" x14ac:dyDescent="0.25">
      <c r="A1019" s="203">
        <v>41943</v>
      </c>
      <c r="B1019" s="574"/>
      <c r="C1019" s="548"/>
      <c r="D1019" s="550"/>
      <c r="E1019" s="550"/>
      <c r="F1019" s="548"/>
      <c r="G1019" s="573"/>
      <c r="H1019" s="313" t="s">
        <v>3562</v>
      </c>
      <c r="I1019" s="86">
        <v>41369</v>
      </c>
      <c r="J1019" s="86">
        <v>41440</v>
      </c>
      <c r="K1019" s="87" t="s">
        <v>3563</v>
      </c>
      <c r="L1019" s="87"/>
      <c r="M1019" s="413">
        <v>68</v>
      </c>
      <c r="N1019" s="413">
        <v>68</v>
      </c>
      <c r="O1019" s="86">
        <v>41456</v>
      </c>
      <c r="P1019" s="86">
        <v>41516</v>
      </c>
      <c r="Q1019" s="86">
        <v>41516</v>
      </c>
      <c r="R1019" s="86">
        <v>41516</v>
      </c>
      <c r="S1019" s="89">
        <v>1</v>
      </c>
      <c r="T1019" s="413"/>
      <c r="U1019" s="90"/>
      <c r="V1019" s="108"/>
    </row>
    <row r="1020" spans="1:22" s="72" customFormat="1" ht="30.75" thickBot="1" x14ac:dyDescent="0.3">
      <c r="A1020" s="203">
        <v>41943</v>
      </c>
      <c r="B1020" s="612"/>
      <c r="C1020" s="549"/>
      <c r="D1020" s="542"/>
      <c r="E1020" s="542"/>
      <c r="F1020" s="549"/>
      <c r="G1020" s="545"/>
      <c r="H1020" s="60" t="s">
        <v>3564</v>
      </c>
      <c r="I1020" s="62">
        <v>41871</v>
      </c>
      <c r="J1020" s="62">
        <v>41876</v>
      </c>
      <c r="K1020" s="73" t="s">
        <v>3565</v>
      </c>
      <c r="L1020" s="73"/>
      <c r="M1020" s="27">
        <v>69</v>
      </c>
      <c r="N1020" s="27">
        <v>69</v>
      </c>
      <c r="O1020" s="62">
        <v>41970</v>
      </c>
      <c r="P1020" s="62"/>
      <c r="Q1020" s="62"/>
      <c r="R1020" s="62"/>
      <c r="S1020" s="75"/>
      <c r="T1020" s="27"/>
      <c r="U1020" s="92"/>
      <c r="V1020" s="66" t="s">
        <v>3566</v>
      </c>
    </row>
    <row r="1021" spans="1:22" s="72" customFormat="1" ht="15.75" thickBot="1" x14ac:dyDescent="0.3">
      <c r="A1021" s="203">
        <v>41943</v>
      </c>
      <c r="B1021" s="96">
        <v>2010</v>
      </c>
      <c r="C1021" s="97" t="s">
        <v>131</v>
      </c>
      <c r="D1021" s="98" t="s">
        <v>132</v>
      </c>
      <c r="E1021" s="98" t="s">
        <v>12</v>
      </c>
      <c r="F1021" s="97" t="s">
        <v>129</v>
      </c>
      <c r="G1021" s="307">
        <v>71310</v>
      </c>
      <c r="H1021" s="97" t="s">
        <v>3567</v>
      </c>
      <c r="I1021" s="99">
        <v>40074</v>
      </c>
      <c r="J1021" s="99">
        <v>40234</v>
      </c>
      <c r="K1021" s="100" t="s">
        <v>3568</v>
      </c>
      <c r="L1021" s="378"/>
      <c r="M1021" s="27">
        <v>19839</v>
      </c>
      <c r="N1021" s="27">
        <v>20258</v>
      </c>
      <c r="O1021" s="99">
        <v>40248</v>
      </c>
      <c r="P1021" s="99">
        <v>40876</v>
      </c>
      <c r="Q1021" s="99">
        <v>40831</v>
      </c>
      <c r="R1021" s="99">
        <v>40876</v>
      </c>
      <c r="S1021" s="101">
        <v>1</v>
      </c>
      <c r="T1021" s="27">
        <v>-577</v>
      </c>
      <c r="U1021" s="102"/>
      <c r="V1021" s="103" t="s">
        <v>3569</v>
      </c>
    </row>
    <row r="1022" spans="1:22" s="72" customFormat="1" ht="15.75" thickBot="1" x14ac:dyDescent="0.3">
      <c r="A1022" s="203">
        <v>41943</v>
      </c>
      <c r="B1022" s="96">
        <v>2010</v>
      </c>
      <c r="C1022" s="97" t="s">
        <v>131</v>
      </c>
      <c r="D1022" s="98" t="s">
        <v>132</v>
      </c>
      <c r="E1022" s="98" t="s">
        <v>12</v>
      </c>
      <c r="F1022" s="97" t="s">
        <v>129</v>
      </c>
      <c r="G1022" s="307">
        <v>69805</v>
      </c>
      <c r="H1022" s="97" t="s">
        <v>3479</v>
      </c>
      <c r="I1022" s="99">
        <v>40147</v>
      </c>
      <c r="J1022" s="99">
        <v>40219</v>
      </c>
      <c r="K1022" s="100" t="s">
        <v>3570</v>
      </c>
      <c r="L1022" s="378"/>
      <c r="M1022" s="27">
        <v>3087</v>
      </c>
      <c r="N1022" s="27">
        <v>3140</v>
      </c>
      <c r="O1022" s="99">
        <v>40231</v>
      </c>
      <c r="P1022" s="99">
        <v>40620</v>
      </c>
      <c r="Q1022" s="99">
        <v>40686</v>
      </c>
      <c r="R1022" s="99">
        <v>40620</v>
      </c>
      <c r="S1022" s="101">
        <v>1</v>
      </c>
      <c r="T1022" s="27"/>
      <c r="U1022" s="102"/>
      <c r="V1022" s="103" t="s">
        <v>3571</v>
      </c>
    </row>
    <row r="1023" spans="1:22" s="72" customFormat="1" ht="15.75" thickBot="1" x14ac:dyDescent="0.3">
      <c r="A1023" s="203">
        <v>41943</v>
      </c>
      <c r="B1023" s="96">
        <v>2010</v>
      </c>
      <c r="C1023" s="97" t="s">
        <v>131</v>
      </c>
      <c r="D1023" s="98" t="s">
        <v>132</v>
      </c>
      <c r="E1023" s="98" t="s">
        <v>15</v>
      </c>
      <c r="F1023" s="97" t="s">
        <v>129</v>
      </c>
      <c r="G1023" s="307">
        <v>69295</v>
      </c>
      <c r="H1023" s="97" t="s">
        <v>3572</v>
      </c>
      <c r="I1023" s="99">
        <v>40294</v>
      </c>
      <c r="J1023" s="99">
        <v>40444</v>
      </c>
      <c r="K1023" s="100" t="s">
        <v>3573</v>
      </c>
      <c r="L1023" s="378"/>
      <c r="M1023" s="27">
        <v>17616</v>
      </c>
      <c r="N1023" s="27">
        <v>18171</v>
      </c>
      <c r="O1023" s="99">
        <v>40471</v>
      </c>
      <c r="P1023" s="99">
        <v>40966</v>
      </c>
      <c r="Q1023" s="99">
        <v>40952</v>
      </c>
      <c r="R1023" s="99">
        <v>40966</v>
      </c>
      <c r="S1023" s="101">
        <v>1</v>
      </c>
      <c r="T1023" s="27"/>
      <c r="U1023" s="102"/>
      <c r="V1023" s="103" t="s">
        <v>3527</v>
      </c>
    </row>
    <row r="1024" spans="1:22" s="72" customFormat="1" ht="45.75" thickBot="1" x14ac:dyDescent="0.3">
      <c r="A1024" s="203">
        <v>41943</v>
      </c>
      <c r="B1024" s="96">
        <v>2010</v>
      </c>
      <c r="C1024" s="97" t="s">
        <v>131</v>
      </c>
      <c r="D1024" s="98" t="s">
        <v>132</v>
      </c>
      <c r="E1024" s="98" t="s">
        <v>17</v>
      </c>
      <c r="F1024" s="97" t="s">
        <v>129</v>
      </c>
      <c r="G1024" s="307">
        <v>64481</v>
      </c>
      <c r="H1024" s="97" t="s">
        <v>3574</v>
      </c>
      <c r="I1024" s="99">
        <v>40122</v>
      </c>
      <c r="J1024" s="99">
        <v>40445</v>
      </c>
      <c r="K1024" s="100" t="s">
        <v>3575</v>
      </c>
      <c r="L1024" s="378"/>
      <c r="M1024" s="27">
        <v>7792</v>
      </c>
      <c r="N1024" s="27">
        <v>7904</v>
      </c>
      <c r="O1024" s="99">
        <v>40494</v>
      </c>
      <c r="P1024" s="99">
        <v>41126</v>
      </c>
      <c r="Q1024" s="99">
        <v>41034</v>
      </c>
      <c r="R1024" s="99">
        <v>41034</v>
      </c>
      <c r="S1024" s="101">
        <v>1</v>
      </c>
      <c r="T1024" s="27">
        <v>-3185</v>
      </c>
      <c r="U1024" s="102"/>
      <c r="V1024" s="103" t="s">
        <v>3576</v>
      </c>
    </row>
    <row r="1025" spans="1:22" s="72" customFormat="1" ht="30.75" thickBot="1" x14ac:dyDescent="0.3">
      <c r="A1025" s="203">
        <v>41943</v>
      </c>
      <c r="B1025" s="96">
        <v>2010</v>
      </c>
      <c r="C1025" s="97" t="s">
        <v>131</v>
      </c>
      <c r="D1025" s="98" t="s">
        <v>132</v>
      </c>
      <c r="E1025" s="98" t="s">
        <v>17</v>
      </c>
      <c r="F1025" s="97" t="s">
        <v>129</v>
      </c>
      <c r="G1025" s="307">
        <v>71620</v>
      </c>
      <c r="H1025" s="97" t="s">
        <v>3313</v>
      </c>
      <c r="I1025" s="99">
        <v>40170</v>
      </c>
      <c r="J1025" s="99">
        <v>40268</v>
      </c>
      <c r="K1025" s="100" t="s">
        <v>3577</v>
      </c>
      <c r="L1025" s="378"/>
      <c r="M1025" s="27">
        <v>2549</v>
      </c>
      <c r="N1025" s="27">
        <v>2619</v>
      </c>
      <c r="O1025" s="99">
        <v>40296</v>
      </c>
      <c r="P1025" s="99">
        <v>40613</v>
      </c>
      <c r="Q1025" s="99">
        <v>40661</v>
      </c>
      <c r="R1025" s="99">
        <v>40613</v>
      </c>
      <c r="S1025" s="101">
        <v>1</v>
      </c>
      <c r="T1025" s="27">
        <v>-168</v>
      </c>
      <c r="U1025" s="102"/>
      <c r="V1025" s="103" t="s">
        <v>3578</v>
      </c>
    </row>
    <row r="1026" spans="1:22" s="72" customFormat="1" ht="30.75" thickBot="1" x14ac:dyDescent="0.3">
      <c r="A1026" s="203">
        <v>41943</v>
      </c>
      <c r="B1026" s="96">
        <v>2010</v>
      </c>
      <c r="C1026" s="97" t="s">
        <v>131</v>
      </c>
      <c r="D1026" s="98" t="s">
        <v>132</v>
      </c>
      <c r="E1026" s="98" t="s">
        <v>17</v>
      </c>
      <c r="F1026" s="97" t="s">
        <v>129</v>
      </c>
      <c r="G1026" s="307">
        <v>70481</v>
      </c>
      <c r="H1026" s="97" t="s">
        <v>3572</v>
      </c>
      <c r="I1026" s="99">
        <v>40142</v>
      </c>
      <c r="J1026" s="99">
        <v>40451</v>
      </c>
      <c r="K1026" s="100" t="s">
        <v>3579</v>
      </c>
      <c r="L1026" s="378"/>
      <c r="M1026" s="27">
        <v>9742</v>
      </c>
      <c r="N1026" s="27">
        <v>10101</v>
      </c>
      <c r="O1026" s="99">
        <v>40472</v>
      </c>
      <c r="P1026" s="99">
        <v>41064</v>
      </c>
      <c r="Q1026" s="99">
        <v>40990</v>
      </c>
      <c r="R1026" s="99">
        <v>40990</v>
      </c>
      <c r="S1026" s="101">
        <v>1</v>
      </c>
      <c r="T1026" s="27">
        <v>-818</v>
      </c>
      <c r="U1026" s="102"/>
      <c r="V1026" s="103" t="s">
        <v>3580</v>
      </c>
    </row>
    <row r="1027" spans="1:22" s="72" customFormat="1" ht="60.75" thickBot="1" x14ac:dyDescent="0.3">
      <c r="A1027" s="203">
        <v>41943</v>
      </c>
      <c r="B1027" s="96">
        <v>2010</v>
      </c>
      <c r="C1027" s="97" t="s">
        <v>131</v>
      </c>
      <c r="D1027" s="98" t="s">
        <v>132</v>
      </c>
      <c r="E1027" s="98" t="s">
        <v>19</v>
      </c>
      <c r="F1027" s="97" t="s">
        <v>129</v>
      </c>
      <c r="G1027" s="307">
        <v>70557</v>
      </c>
      <c r="H1027" s="97" t="s">
        <v>3581</v>
      </c>
      <c r="I1027" s="99">
        <v>40280</v>
      </c>
      <c r="J1027" s="99">
        <v>40448</v>
      </c>
      <c r="K1027" s="100" t="s">
        <v>3582</v>
      </c>
      <c r="L1027" s="378"/>
      <c r="M1027" s="27">
        <v>4018</v>
      </c>
      <c r="N1027" s="27">
        <v>4034</v>
      </c>
      <c r="O1027" s="99">
        <v>40451</v>
      </c>
      <c r="P1027" s="99">
        <v>40724</v>
      </c>
      <c r="Q1027" s="99">
        <v>40944</v>
      </c>
      <c r="R1027" s="99">
        <v>40724</v>
      </c>
      <c r="S1027" s="101">
        <v>1</v>
      </c>
      <c r="T1027" s="27">
        <v>-2278</v>
      </c>
      <c r="U1027" s="102"/>
      <c r="V1027" s="103" t="s">
        <v>3583</v>
      </c>
    </row>
    <row r="1028" spans="1:22" s="72" customFormat="1" ht="45.75" thickBot="1" x14ac:dyDescent="0.3">
      <c r="A1028" s="203">
        <v>41943</v>
      </c>
      <c r="B1028" s="96">
        <v>2010</v>
      </c>
      <c r="C1028" s="97" t="s">
        <v>131</v>
      </c>
      <c r="D1028" s="98" t="s">
        <v>132</v>
      </c>
      <c r="E1028" s="98" t="s">
        <v>30</v>
      </c>
      <c r="F1028" s="97" t="s">
        <v>129</v>
      </c>
      <c r="G1028" s="307">
        <v>61401</v>
      </c>
      <c r="H1028" s="97" t="s">
        <v>3584</v>
      </c>
      <c r="I1028" s="99">
        <v>40414</v>
      </c>
      <c r="J1028" s="99">
        <v>40529</v>
      </c>
      <c r="K1028" s="100" t="s">
        <v>3585</v>
      </c>
      <c r="L1028" s="378" t="s">
        <v>3586</v>
      </c>
      <c r="M1028" s="27">
        <v>9075</v>
      </c>
      <c r="N1028" s="27">
        <v>10119</v>
      </c>
      <c r="O1028" s="99">
        <v>40555</v>
      </c>
      <c r="P1028" s="99">
        <v>41978</v>
      </c>
      <c r="Q1028" s="99">
        <v>41284</v>
      </c>
      <c r="R1028" s="99">
        <v>41957</v>
      </c>
      <c r="S1028" s="101">
        <v>0.9</v>
      </c>
      <c r="T1028" s="27">
        <v>785</v>
      </c>
      <c r="U1028" s="102"/>
      <c r="V1028" s="103" t="s">
        <v>3587</v>
      </c>
    </row>
    <row r="1029" spans="1:22" s="72" customFormat="1" ht="45.75" thickBot="1" x14ac:dyDescent="0.3">
      <c r="A1029" s="203">
        <v>41943</v>
      </c>
      <c r="B1029" s="96">
        <v>2010</v>
      </c>
      <c r="C1029" s="97" t="s">
        <v>131</v>
      </c>
      <c r="D1029" s="98" t="s">
        <v>132</v>
      </c>
      <c r="E1029" s="98" t="s">
        <v>30</v>
      </c>
      <c r="F1029" s="97" t="s">
        <v>129</v>
      </c>
      <c r="G1029" s="307">
        <v>61536</v>
      </c>
      <c r="H1029" s="97" t="s">
        <v>3588</v>
      </c>
      <c r="I1029" s="99">
        <v>40232</v>
      </c>
      <c r="J1029" s="99">
        <v>40353</v>
      </c>
      <c r="K1029" s="100" t="s">
        <v>3585</v>
      </c>
      <c r="L1029" s="378" t="s">
        <v>3589</v>
      </c>
      <c r="M1029" s="27">
        <v>13478</v>
      </c>
      <c r="N1029" s="27">
        <v>13858</v>
      </c>
      <c r="O1029" s="99">
        <v>40378</v>
      </c>
      <c r="P1029" s="99">
        <v>41417</v>
      </c>
      <c r="Q1029" s="99">
        <v>41168</v>
      </c>
      <c r="R1029" s="99">
        <v>41417</v>
      </c>
      <c r="S1029" s="101">
        <v>1</v>
      </c>
      <c r="T1029" s="27"/>
      <c r="U1029" s="102"/>
      <c r="V1029" s="103" t="s">
        <v>3590</v>
      </c>
    </row>
    <row r="1030" spans="1:22" s="72" customFormat="1" ht="30.75" thickBot="1" x14ac:dyDescent="0.3">
      <c r="A1030" s="203">
        <v>41943</v>
      </c>
      <c r="B1030" s="96">
        <v>2010</v>
      </c>
      <c r="C1030" s="97" t="s">
        <v>131</v>
      </c>
      <c r="D1030" s="98" t="s">
        <v>132</v>
      </c>
      <c r="E1030" s="98" t="s">
        <v>30</v>
      </c>
      <c r="F1030" s="97" t="s">
        <v>129</v>
      </c>
      <c r="G1030" s="307">
        <v>67948</v>
      </c>
      <c r="H1030" s="97" t="s">
        <v>3591</v>
      </c>
      <c r="I1030" s="99">
        <v>40423</v>
      </c>
      <c r="J1030" s="99">
        <v>40480</v>
      </c>
      <c r="K1030" s="100" t="s">
        <v>3592</v>
      </c>
      <c r="L1030" s="378" t="s">
        <v>3593</v>
      </c>
      <c r="M1030" s="27">
        <v>2880</v>
      </c>
      <c r="N1030" s="27">
        <v>3132</v>
      </c>
      <c r="O1030" s="99">
        <v>40527</v>
      </c>
      <c r="P1030" s="99">
        <v>41095</v>
      </c>
      <c r="Q1030" s="99">
        <v>40892</v>
      </c>
      <c r="R1030" s="99">
        <v>41095</v>
      </c>
      <c r="S1030" s="101">
        <v>0.99</v>
      </c>
      <c r="T1030" s="27"/>
      <c r="U1030" s="102"/>
      <c r="V1030" s="103" t="s">
        <v>3594</v>
      </c>
    </row>
    <row r="1031" spans="1:22" s="72" customFormat="1" ht="30.75" thickBot="1" x14ac:dyDescent="0.3">
      <c r="A1031" s="203">
        <v>41943</v>
      </c>
      <c r="B1031" s="96">
        <v>2010</v>
      </c>
      <c r="C1031" s="97" t="s">
        <v>131</v>
      </c>
      <c r="D1031" s="98" t="s">
        <v>132</v>
      </c>
      <c r="E1031" s="98" t="s">
        <v>54</v>
      </c>
      <c r="F1031" s="97" t="s">
        <v>129</v>
      </c>
      <c r="G1031" s="307">
        <v>64153</v>
      </c>
      <c r="H1031" s="97" t="s">
        <v>3595</v>
      </c>
      <c r="I1031" s="99">
        <v>40106</v>
      </c>
      <c r="J1031" s="99">
        <v>40361</v>
      </c>
      <c r="K1031" s="100" t="s">
        <v>3596</v>
      </c>
      <c r="L1031" s="378"/>
      <c r="M1031" s="27">
        <v>3890</v>
      </c>
      <c r="N1031" s="27">
        <v>4319</v>
      </c>
      <c r="O1031" s="99">
        <v>40381</v>
      </c>
      <c r="P1031" s="99">
        <v>40987</v>
      </c>
      <c r="Q1031" s="99">
        <v>40921</v>
      </c>
      <c r="R1031" s="99">
        <v>40983</v>
      </c>
      <c r="S1031" s="101">
        <v>1</v>
      </c>
      <c r="T1031" s="27">
        <v>-712</v>
      </c>
      <c r="U1031" s="102"/>
      <c r="V1031" s="103" t="s">
        <v>3597</v>
      </c>
    </row>
    <row r="1032" spans="1:22" s="72" customFormat="1" ht="30.75" thickBot="1" x14ac:dyDescent="0.3">
      <c r="A1032" s="203">
        <v>41943</v>
      </c>
      <c r="B1032" s="96">
        <v>2010</v>
      </c>
      <c r="C1032" s="97" t="s">
        <v>131</v>
      </c>
      <c r="D1032" s="98" t="s">
        <v>132</v>
      </c>
      <c r="E1032" s="98" t="s">
        <v>20</v>
      </c>
      <c r="F1032" s="97" t="s">
        <v>129</v>
      </c>
      <c r="G1032" s="307">
        <v>64244</v>
      </c>
      <c r="H1032" s="97" t="s">
        <v>3598</v>
      </c>
      <c r="I1032" s="99">
        <v>40114</v>
      </c>
      <c r="J1032" s="99">
        <v>40451</v>
      </c>
      <c r="K1032" s="100" t="s">
        <v>3573</v>
      </c>
      <c r="L1032" s="378"/>
      <c r="M1032" s="27">
        <v>15313</v>
      </c>
      <c r="N1032" s="27">
        <v>16186</v>
      </c>
      <c r="O1032" s="99">
        <v>40472</v>
      </c>
      <c r="P1032" s="99">
        <v>41208</v>
      </c>
      <c r="Q1032" s="99">
        <v>41047</v>
      </c>
      <c r="R1032" s="99">
        <v>41208</v>
      </c>
      <c r="S1032" s="101">
        <v>1</v>
      </c>
      <c r="T1032" s="27">
        <v>-6655</v>
      </c>
      <c r="U1032" s="102"/>
      <c r="V1032" s="103" t="s">
        <v>3599</v>
      </c>
    </row>
    <row r="1033" spans="1:22" s="72" customFormat="1" ht="30.75" thickBot="1" x14ac:dyDescent="0.3">
      <c r="A1033" s="203">
        <v>41943</v>
      </c>
      <c r="B1033" s="96">
        <v>2010</v>
      </c>
      <c r="C1033" s="97" t="s">
        <v>131</v>
      </c>
      <c r="D1033" s="98" t="s">
        <v>132</v>
      </c>
      <c r="E1033" s="98" t="s">
        <v>20</v>
      </c>
      <c r="F1033" s="97" t="s">
        <v>129</v>
      </c>
      <c r="G1033" s="307">
        <v>69353</v>
      </c>
      <c r="H1033" s="97" t="s">
        <v>3600</v>
      </c>
      <c r="I1033" s="99">
        <v>40170</v>
      </c>
      <c r="J1033" s="99">
        <v>40653</v>
      </c>
      <c r="K1033" s="100" t="s">
        <v>3601</v>
      </c>
      <c r="L1033" s="378"/>
      <c r="M1033" s="27">
        <v>14725</v>
      </c>
      <c r="N1033" s="27">
        <v>15287</v>
      </c>
      <c r="O1033" s="99">
        <v>40676</v>
      </c>
      <c r="P1033" s="99">
        <v>41228</v>
      </c>
      <c r="Q1033" s="99">
        <v>41194</v>
      </c>
      <c r="R1033" s="99">
        <v>41228</v>
      </c>
      <c r="S1033" s="101">
        <v>1</v>
      </c>
      <c r="T1033" s="27">
        <v>-458</v>
      </c>
      <c r="U1033" s="102"/>
      <c r="V1033" s="103" t="s">
        <v>3602</v>
      </c>
    </row>
    <row r="1034" spans="1:22" s="72" customFormat="1" ht="15.75" thickBot="1" x14ac:dyDescent="0.3">
      <c r="A1034" s="203">
        <v>41943</v>
      </c>
      <c r="B1034" s="96">
        <v>2010</v>
      </c>
      <c r="C1034" s="97" t="s">
        <v>131</v>
      </c>
      <c r="D1034" s="98" t="s">
        <v>132</v>
      </c>
      <c r="E1034" s="98" t="s">
        <v>45</v>
      </c>
      <c r="F1034" s="97" t="s">
        <v>129</v>
      </c>
      <c r="G1034" s="307">
        <v>69711</v>
      </c>
      <c r="H1034" s="97" t="s">
        <v>3603</v>
      </c>
      <c r="I1034" s="99">
        <v>40120</v>
      </c>
      <c r="J1034" s="99">
        <v>40345</v>
      </c>
      <c r="K1034" s="100" t="s">
        <v>3488</v>
      </c>
      <c r="L1034" s="378"/>
      <c r="M1034" s="27">
        <v>8199</v>
      </c>
      <c r="N1034" s="27">
        <v>8199</v>
      </c>
      <c r="O1034" s="99">
        <v>40389</v>
      </c>
      <c r="P1034" s="99">
        <v>40972</v>
      </c>
      <c r="Q1034" s="99">
        <v>40912</v>
      </c>
      <c r="R1034" s="99">
        <v>40912</v>
      </c>
      <c r="S1034" s="101">
        <v>1</v>
      </c>
      <c r="T1034" s="27">
        <v>-1016</v>
      </c>
      <c r="U1034" s="102"/>
      <c r="V1034" s="103" t="s">
        <v>3604</v>
      </c>
    </row>
    <row r="1035" spans="1:22" s="72" customFormat="1" ht="45.75" thickBot="1" x14ac:dyDescent="0.3">
      <c r="A1035" s="203">
        <v>41943</v>
      </c>
      <c r="B1035" s="96">
        <v>2010</v>
      </c>
      <c r="C1035" s="97" t="s">
        <v>131</v>
      </c>
      <c r="D1035" s="98" t="s">
        <v>132</v>
      </c>
      <c r="E1035" s="98" t="s">
        <v>36</v>
      </c>
      <c r="F1035" s="97" t="s">
        <v>129</v>
      </c>
      <c r="G1035" s="307">
        <v>69294</v>
      </c>
      <c r="H1035" s="97" t="s">
        <v>3572</v>
      </c>
      <c r="I1035" s="99">
        <v>40226</v>
      </c>
      <c r="J1035" s="99">
        <v>40499</v>
      </c>
      <c r="K1035" s="100" t="s">
        <v>3605</v>
      </c>
      <c r="L1035" s="378"/>
      <c r="M1035" s="27">
        <v>12743</v>
      </c>
      <c r="N1035" s="27">
        <v>13018</v>
      </c>
      <c r="O1035" s="99">
        <v>40581</v>
      </c>
      <c r="P1035" s="99">
        <v>41141</v>
      </c>
      <c r="Q1035" s="99">
        <v>41051</v>
      </c>
      <c r="R1035" s="99">
        <v>41274</v>
      </c>
      <c r="S1035" s="101">
        <v>0.99</v>
      </c>
      <c r="T1035" s="27">
        <v>-3280</v>
      </c>
      <c r="U1035" s="102"/>
      <c r="V1035" s="103" t="s">
        <v>3606</v>
      </c>
    </row>
    <row r="1036" spans="1:22" s="72" customFormat="1" ht="45.75" thickBot="1" x14ac:dyDescent="0.3">
      <c r="A1036" s="203">
        <v>41943</v>
      </c>
      <c r="B1036" s="96">
        <v>2010</v>
      </c>
      <c r="C1036" s="97" t="s">
        <v>131</v>
      </c>
      <c r="D1036" s="98" t="s">
        <v>132</v>
      </c>
      <c r="E1036" s="98" t="s">
        <v>36</v>
      </c>
      <c r="F1036" s="97" t="s">
        <v>129</v>
      </c>
      <c r="G1036" s="307">
        <v>71318</v>
      </c>
      <c r="H1036" s="97" t="s">
        <v>3607</v>
      </c>
      <c r="I1036" s="99">
        <v>40114</v>
      </c>
      <c r="J1036" s="99">
        <v>40235</v>
      </c>
      <c r="K1036" s="100" t="s">
        <v>3608</v>
      </c>
      <c r="L1036" s="378"/>
      <c r="M1036" s="27">
        <v>22680</v>
      </c>
      <c r="N1036" s="27">
        <v>23591</v>
      </c>
      <c r="O1036" s="99">
        <v>40274</v>
      </c>
      <c r="P1036" s="99">
        <v>41029</v>
      </c>
      <c r="Q1036" s="99">
        <v>40914</v>
      </c>
      <c r="R1036" s="99">
        <v>41153</v>
      </c>
      <c r="S1036" s="101">
        <v>0.99</v>
      </c>
      <c r="T1036" s="27">
        <v>-3144.239</v>
      </c>
      <c r="U1036" s="102"/>
      <c r="V1036" s="103" t="s">
        <v>3609</v>
      </c>
    </row>
    <row r="1037" spans="1:22" s="72" customFormat="1" ht="30.75" thickBot="1" x14ac:dyDescent="0.3">
      <c r="A1037" s="203">
        <v>41943</v>
      </c>
      <c r="B1037" s="96">
        <v>2010</v>
      </c>
      <c r="C1037" s="97" t="s">
        <v>131</v>
      </c>
      <c r="D1037" s="98" t="s">
        <v>132</v>
      </c>
      <c r="E1037" s="98" t="s">
        <v>23</v>
      </c>
      <c r="F1037" s="97" t="s">
        <v>129</v>
      </c>
      <c r="G1037" s="307">
        <v>70343</v>
      </c>
      <c r="H1037" s="97" t="s">
        <v>3610</v>
      </c>
      <c r="I1037" s="99">
        <v>40151</v>
      </c>
      <c r="J1037" s="99">
        <v>40261</v>
      </c>
      <c r="K1037" s="100" t="s">
        <v>3611</v>
      </c>
      <c r="L1037" s="378"/>
      <c r="M1037" s="27">
        <v>7219</v>
      </c>
      <c r="N1037" s="27">
        <v>7583</v>
      </c>
      <c r="O1037" s="99">
        <v>40287</v>
      </c>
      <c r="P1037" s="99">
        <v>40676</v>
      </c>
      <c r="Q1037" s="99">
        <v>40670</v>
      </c>
      <c r="R1037" s="99">
        <v>40665</v>
      </c>
      <c r="S1037" s="101">
        <v>1</v>
      </c>
      <c r="T1037" s="27">
        <v>-2109</v>
      </c>
      <c r="U1037" s="102"/>
      <c r="V1037" s="103" t="s">
        <v>3612</v>
      </c>
    </row>
    <row r="1038" spans="1:22" s="72" customFormat="1" ht="60.75" thickBot="1" x14ac:dyDescent="0.3">
      <c r="A1038" s="203">
        <v>41943</v>
      </c>
      <c r="B1038" s="96">
        <v>2010</v>
      </c>
      <c r="C1038" s="97" t="s">
        <v>131</v>
      </c>
      <c r="D1038" s="98" t="s">
        <v>132</v>
      </c>
      <c r="E1038" s="98" t="s">
        <v>36</v>
      </c>
      <c r="F1038" s="97" t="s">
        <v>129</v>
      </c>
      <c r="G1038" s="307">
        <v>72430</v>
      </c>
      <c r="H1038" s="97" t="s">
        <v>3613</v>
      </c>
      <c r="I1038" s="99">
        <v>40340</v>
      </c>
      <c r="J1038" s="99">
        <v>40409</v>
      </c>
      <c r="K1038" s="100" t="s">
        <v>3614</v>
      </c>
      <c r="L1038" s="378"/>
      <c r="M1038" s="27">
        <v>41566</v>
      </c>
      <c r="N1038" s="27">
        <v>45105</v>
      </c>
      <c r="O1038" s="99">
        <v>40455</v>
      </c>
      <c r="P1038" s="99">
        <v>41597</v>
      </c>
      <c r="Q1038" s="99">
        <v>41325</v>
      </c>
      <c r="R1038" s="99">
        <v>41516</v>
      </c>
      <c r="S1038" s="101">
        <v>0.99</v>
      </c>
      <c r="T1038" s="27"/>
      <c r="U1038" s="102"/>
      <c r="V1038" s="103" t="s">
        <v>3615</v>
      </c>
    </row>
    <row r="1039" spans="1:22" s="72" customFormat="1" ht="60.75" thickBot="1" x14ac:dyDescent="0.3">
      <c r="A1039" s="203">
        <v>41943</v>
      </c>
      <c r="B1039" s="96"/>
      <c r="C1039" s="97"/>
      <c r="D1039" s="98"/>
      <c r="E1039" s="98"/>
      <c r="F1039" s="97"/>
      <c r="G1039" s="307"/>
      <c r="H1039" s="97" t="s">
        <v>3616</v>
      </c>
      <c r="I1039" s="99">
        <v>40340</v>
      </c>
      <c r="J1039" s="99">
        <v>40421</v>
      </c>
      <c r="K1039" s="100" t="s">
        <v>3617</v>
      </c>
      <c r="L1039" s="378"/>
      <c r="M1039" s="27">
        <v>23216</v>
      </c>
      <c r="N1039" s="27">
        <v>24153</v>
      </c>
      <c r="O1039" s="99">
        <v>40455</v>
      </c>
      <c r="P1039" s="99">
        <v>41256</v>
      </c>
      <c r="Q1039" s="99">
        <v>40965</v>
      </c>
      <c r="R1039" s="99">
        <v>41243</v>
      </c>
      <c r="S1039" s="101">
        <v>0.99</v>
      </c>
      <c r="T1039" s="27"/>
      <c r="U1039" s="102"/>
      <c r="V1039" s="103" t="s">
        <v>3618</v>
      </c>
    </row>
    <row r="1040" spans="1:22" s="72" customFormat="1" ht="45.75" thickBot="1" x14ac:dyDescent="0.3">
      <c r="A1040" s="203">
        <v>41943</v>
      </c>
      <c r="B1040" s="96">
        <v>2011</v>
      </c>
      <c r="C1040" s="97" t="s">
        <v>131</v>
      </c>
      <c r="D1040" s="98" t="s">
        <v>132</v>
      </c>
      <c r="E1040" s="98" t="s">
        <v>30</v>
      </c>
      <c r="F1040" s="97" t="s">
        <v>129</v>
      </c>
      <c r="G1040" s="307">
        <v>77116</v>
      </c>
      <c r="H1040" s="97" t="s">
        <v>3619</v>
      </c>
      <c r="I1040" s="99">
        <v>40666</v>
      </c>
      <c r="J1040" s="99">
        <v>40816</v>
      </c>
      <c r="K1040" s="100" t="s">
        <v>1901</v>
      </c>
      <c r="L1040" s="378" t="s">
        <v>3620</v>
      </c>
      <c r="M1040" s="27">
        <v>14030</v>
      </c>
      <c r="N1040" s="27">
        <v>14392</v>
      </c>
      <c r="O1040" s="99">
        <v>41078</v>
      </c>
      <c r="P1040" s="99">
        <v>41610</v>
      </c>
      <c r="Q1040" s="99">
        <v>41672</v>
      </c>
      <c r="R1040" s="99">
        <v>41838</v>
      </c>
      <c r="S1040" s="101">
        <v>1</v>
      </c>
      <c r="T1040" s="27"/>
      <c r="U1040" s="102"/>
      <c r="V1040" s="103" t="s">
        <v>3621</v>
      </c>
    </row>
    <row r="1041" spans="1:22" s="72" customFormat="1" ht="45.75" thickBot="1" x14ac:dyDescent="0.3">
      <c r="A1041" s="203">
        <v>41943</v>
      </c>
      <c r="B1041" s="96">
        <v>2011</v>
      </c>
      <c r="C1041" s="97" t="s">
        <v>131</v>
      </c>
      <c r="D1041" s="98" t="s">
        <v>132</v>
      </c>
      <c r="E1041" s="98" t="s">
        <v>30</v>
      </c>
      <c r="F1041" s="97" t="s">
        <v>129</v>
      </c>
      <c r="G1041" s="307">
        <v>77115</v>
      </c>
      <c r="H1041" s="97" t="s">
        <v>3622</v>
      </c>
      <c r="I1041" s="99">
        <v>40666</v>
      </c>
      <c r="J1041" s="99">
        <v>40816</v>
      </c>
      <c r="K1041" s="100" t="s">
        <v>1901</v>
      </c>
      <c r="L1041" s="378" t="s">
        <v>3620</v>
      </c>
      <c r="M1041" s="27">
        <v>48133</v>
      </c>
      <c r="N1041" s="27">
        <v>48829</v>
      </c>
      <c r="O1041" s="99">
        <v>41078</v>
      </c>
      <c r="P1041" s="99">
        <v>41786</v>
      </c>
      <c r="Q1041" s="99">
        <v>41672</v>
      </c>
      <c r="R1041" s="99">
        <v>41838</v>
      </c>
      <c r="S1041" s="101">
        <v>1</v>
      </c>
      <c r="T1041" s="27"/>
      <c r="U1041" s="102"/>
      <c r="V1041" s="103" t="s">
        <v>3621</v>
      </c>
    </row>
    <row r="1042" spans="1:22" s="72" customFormat="1" ht="60.75" thickBot="1" x14ac:dyDescent="0.3">
      <c r="A1042" s="203">
        <v>41943</v>
      </c>
      <c r="B1042" s="96">
        <v>2011</v>
      </c>
      <c r="C1042" s="97" t="s">
        <v>131</v>
      </c>
      <c r="D1042" s="98" t="s">
        <v>132</v>
      </c>
      <c r="E1042" s="98" t="s">
        <v>17</v>
      </c>
      <c r="F1042" s="97" t="s">
        <v>129</v>
      </c>
      <c r="G1042" s="307">
        <v>70482</v>
      </c>
      <c r="H1042" s="97" t="s">
        <v>3581</v>
      </c>
      <c r="I1042" s="99">
        <v>40501</v>
      </c>
      <c r="J1042" s="99">
        <v>40697</v>
      </c>
      <c r="K1042" s="100" t="s">
        <v>3623</v>
      </c>
      <c r="L1042" s="378"/>
      <c r="M1042" s="27">
        <v>23050</v>
      </c>
      <c r="N1042" s="27">
        <v>26519</v>
      </c>
      <c r="O1042" s="99">
        <v>40715</v>
      </c>
      <c r="P1042" s="99">
        <v>41607</v>
      </c>
      <c r="Q1042" s="99">
        <v>41445</v>
      </c>
      <c r="R1042" s="99">
        <v>41765</v>
      </c>
      <c r="S1042" s="101">
        <v>1</v>
      </c>
      <c r="T1042" s="27"/>
      <c r="U1042" s="102"/>
      <c r="V1042" s="103" t="s">
        <v>3624</v>
      </c>
    </row>
    <row r="1043" spans="1:22" s="72" customFormat="1" ht="105.75" thickBot="1" x14ac:dyDescent="0.3">
      <c r="A1043" s="203">
        <v>41943</v>
      </c>
      <c r="B1043" s="96">
        <v>2011</v>
      </c>
      <c r="C1043" s="97" t="s">
        <v>131</v>
      </c>
      <c r="D1043" s="98" t="s">
        <v>132</v>
      </c>
      <c r="E1043" s="98" t="s">
        <v>44</v>
      </c>
      <c r="F1043" s="97" t="s">
        <v>129</v>
      </c>
      <c r="G1043" s="307">
        <v>71634</v>
      </c>
      <c r="H1043" s="97" t="s">
        <v>3625</v>
      </c>
      <c r="I1043" s="99">
        <v>40851</v>
      </c>
      <c r="J1043" s="99">
        <v>40900</v>
      </c>
      <c r="K1043" s="100" t="s">
        <v>3626</v>
      </c>
      <c r="L1043" s="378" t="s">
        <v>3627</v>
      </c>
      <c r="M1043" s="27">
        <v>2790</v>
      </c>
      <c r="N1043" s="27">
        <v>2790</v>
      </c>
      <c r="O1043" s="99">
        <v>41047</v>
      </c>
      <c r="P1043" s="99">
        <v>41321</v>
      </c>
      <c r="Q1043" s="99">
        <v>41290</v>
      </c>
      <c r="R1043" s="99">
        <v>41334</v>
      </c>
      <c r="S1043" s="101">
        <v>0.99</v>
      </c>
      <c r="T1043" s="27"/>
      <c r="U1043" s="102"/>
      <c r="V1043" s="103" t="s">
        <v>3628</v>
      </c>
    </row>
    <row r="1044" spans="1:22" s="72" customFormat="1" ht="60.75" thickBot="1" x14ac:dyDescent="0.3">
      <c r="A1044" s="203">
        <v>41943</v>
      </c>
      <c r="B1044" s="96">
        <v>2011</v>
      </c>
      <c r="C1044" s="97" t="s">
        <v>131</v>
      </c>
      <c r="D1044" s="98" t="s">
        <v>132</v>
      </c>
      <c r="E1044" s="98" t="s">
        <v>30</v>
      </c>
      <c r="F1044" s="97" t="s">
        <v>129</v>
      </c>
      <c r="G1044" s="307">
        <v>73360</v>
      </c>
      <c r="H1044" s="97" t="s">
        <v>3629</v>
      </c>
      <c r="I1044" s="99">
        <v>40592</v>
      </c>
      <c r="J1044" s="99">
        <v>40724</v>
      </c>
      <c r="K1044" s="100" t="s">
        <v>3630</v>
      </c>
      <c r="L1044" s="378" t="s">
        <v>3631</v>
      </c>
      <c r="M1044" s="27">
        <v>19869</v>
      </c>
      <c r="N1044" s="27">
        <v>19957</v>
      </c>
      <c r="O1044" s="99">
        <v>40745</v>
      </c>
      <c r="P1044" s="99">
        <v>41978</v>
      </c>
      <c r="Q1044" s="99">
        <v>41645</v>
      </c>
      <c r="R1044" s="99">
        <v>41957</v>
      </c>
      <c r="S1044" s="101">
        <v>0.99</v>
      </c>
      <c r="T1044" s="27"/>
      <c r="U1044" s="102"/>
      <c r="V1044" s="103" t="s">
        <v>3632</v>
      </c>
    </row>
    <row r="1045" spans="1:22" s="72" customFormat="1" ht="90.75" thickBot="1" x14ac:dyDescent="0.3">
      <c r="A1045" s="203">
        <v>41943</v>
      </c>
      <c r="B1045" s="96">
        <v>2011</v>
      </c>
      <c r="C1045" s="97" t="s">
        <v>131</v>
      </c>
      <c r="D1045" s="98" t="s">
        <v>132</v>
      </c>
      <c r="E1045" s="98" t="s">
        <v>30</v>
      </c>
      <c r="F1045" s="97" t="s">
        <v>129</v>
      </c>
      <c r="G1045" s="307">
        <v>62886</v>
      </c>
      <c r="H1045" s="97" t="s">
        <v>3633</v>
      </c>
      <c r="I1045" s="99">
        <v>40807</v>
      </c>
      <c r="J1045" s="99">
        <v>40935</v>
      </c>
      <c r="K1045" s="100" t="s">
        <v>3634</v>
      </c>
      <c r="L1045" s="378" t="s">
        <v>3635</v>
      </c>
      <c r="M1045" s="27">
        <v>4270</v>
      </c>
      <c r="N1045" s="27">
        <v>4626</v>
      </c>
      <c r="O1045" s="99">
        <v>40987</v>
      </c>
      <c r="P1045" s="99">
        <v>42045</v>
      </c>
      <c r="Q1045" s="99">
        <v>41587</v>
      </c>
      <c r="R1045" s="99">
        <v>41985</v>
      </c>
      <c r="S1045" s="101">
        <v>0.75</v>
      </c>
      <c r="T1045" s="27">
        <v>232</v>
      </c>
      <c r="U1045" s="102"/>
      <c r="V1045" s="103" t="s">
        <v>3636</v>
      </c>
    </row>
    <row r="1046" spans="1:22" s="72" customFormat="1" ht="15.75" thickBot="1" x14ac:dyDescent="0.3">
      <c r="A1046" s="203">
        <v>41943</v>
      </c>
      <c r="B1046" s="96">
        <v>2011</v>
      </c>
      <c r="C1046" s="97" t="s">
        <v>131</v>
      </c>
      <c r="D1046" s="98" t="s">
        <v>132</v>
      </c>
      <c r="E1046" s="98" t="s">
        <v>30</v>
      </c>
      <c r="F1046" s="97" t="s">
        <v>129</v>
      </c>
      <c r="G1046" s="307">
        <v>67949</v>
      </c>
      <c r="H1046" s="97" t="s">
        <v>3637</v>
      </c>
      <c r="I1046" s="99">
        <v>40774</v>
      </c>
      <c r="J1046" s="99">
        <v>40953</v>
      </c>
      <c r="K1046" s="100" t="s">
        <v>3638</v>
      </c>
      <c r="L1046" s="378" t="s">
        <v>3639</v>
      </c>
      <c r="M1046" s="27">
        <v>1701</v>
      </c>
      <c r="N1046" s="27">
        <v>1701</v>
      </c>
      <c r="O1046" s="99">
        <v>41001</v>
      </c>
      <c r="P1046" s="99">
        <v>41365</v>
      </c>
      <c r="Q1046" s="99">
        <v>41366</v>
      </c>
      <c r="R1046" s="99">
        <v>41365</v>
      </c>
      <c r="S1046" s="101">
        <v>1</v>
      </c>
      <c r="T1046" s="27"/>
      <c r="U1046" s="102"/>
      <c r="V1046" s="103" t="s">
        <v>3640</v>
      </c>
    </row>
    <row r="1047" spans="1:22" s="72" customFormat="1" ht="60.75" thickBot="1" x14ac:dyDescent="0.3">
      <c r="A1047" s="203">
        <v>41943</v>
      </c>
      <c r="B1047" s="96"/>
      <c r="C1047" s="97"/>
      <c r="D1047" s="98"/>
      <c r="E1047" s="98"/>
      <c r="F1047" s="97"/>
      <c r="G1047" s="307"/>
      <c r="H1047" s="97"/>
      <c r="I1047" s="99">
        <v>42048</v>
      </c>
      <c r="J1047" s="99">
        <v>42153</v>
      </c>
      <c r="K1047" s="100" t="s">
        <v>3641</v>
      </c>
      <c r="L1047" s="378"/>
      <c r="M1047" s="27"/>
      <c r="N1047" s="27"/>
      <c r="O1047" s="99">
        <v>42182</v>
      </c>
      <c r="P1047" s="99">
        <v>42678</v>
      </c>
      <c r="Q1047" s="99">
        <v>42618</v>
      </c>
      <c r="R1047" s="99">
        <v>42618</v>
      </c>
      <c r="S1047" s="101">
        <v>0</v>
      </c>
      <c r="T1047" s="27"/>
      <c r="U1047" s="102"/>
      <c r="V1047" s="103" t="s">
        <v>3642</v>
      </c>
    </row>
    <row r="1048" spans="1:22" s="72" customFormat="1" ht="60.75" thickBot="1" x14ac:dyDescent="0.3">
      <c r="A1048" s="203">
        <v>41943</v>
      </c>
      <c r="B1048" s="96">
        <v>2011</v>
      </c>
      <c r="C1048" s="97" t="s">
        <v>131</v>
      </c>
      <c r="D1048" s="98" t="s">
        <v>132</v>
      </c>
      <c r="E1048" s="98" t="s">
        <v>30</v>
      </c>
      <c r="F1048" s="97" t="s">
        <v>129</v>
      </c>
      <c r="G1048" s="307">
        <v>67953</v>
      </c>
      <c r="H1048" s="97" t="s">
        <v>3643</v>
      </c>
      <c r="I1048" s="99">
        <v>40592</v>
      </c>
      <c r="J1048" s="99">
        <v>40714</v>
      </c>
      <c r="K1048" s="100" t="s">
        <v>3644</v>
      </c>
      <c r="L1048" s="378" t="s">
        <v>3645</v>
      </c>
      <c r="M1048" s="27">
        <v>3468</v>
      </c>
      <c r="N1048" s="27">
        <v>3944</v>
      </c>
      <c r="O1048" s="99">
        <v>40744</v>
      </c>
      <c r="P1048" s="99">
        <v>42019</v>
      </c>
      <c r="Q1048" s="99">
        <v>41214</v>
      </c>
      <c r="R1048" s="99">
        <v>41789</v>
      </c>
      <c r="S1048" s="101">
        <v>0.93</v>
      </c>
      <c r="T1048" s="27">
        <v>263</v>
      </c>
      <c r="U1048" s="102"/>
      <c r="V1048" s="103" t="s">
        <v>3646</v>
      </c>
    </row>
    <row r="1049" spans="1:22" s="72" customFormat="1" ht="30.75" thickBot="1" x14ac:dyDescent="0.3">
      <c r="A1049" s="203">
        <v>41943</v>
      </c>
      <c r="B1049" s="96">
        <v>2011</v>
      </c>
      <c r="C1049" s="97" t="s">
        <v>131</v>
      </c>
      <c r="D1049" s="98" t="s">
        <v>132</v>
      </c>
      <c r="E1049" s="98" t="s">
        <v>30</v>
      </c>
      <c r="F1049" s="97" t="s">
        <v>129</v>
      </c>
      <c r="G1049" s="307">
        <v>67951</v>
      </c>
      <c r="H1049" s="97" t="s">
        <v>3647</v>
      </c>
      <c r="I1049" s="99">
        <v>40767</v>
      </c>
      <c r="J1049" s="99">
        <v>41260</v>
      </c>
      <c r="K1049" s="100" t="s">
        <v>3648</v>
      </c>
      <c r="L1049" s="378" t="s">
        <v>3649</v>
      </c>
      <c r="M1049" s="27">
        <v>14308</v>
      </c>
      <c r="N1049" s="27">
        <v>15378</v>
      </c>
      <c r="O1049" s="99">
        <v>41288</v>
      </c>
      <c r="P1049" s="99">
        <v>42124</v>
      </c>
      <c r="Q1049" s="99">
        <v>41828</v>
      </c>
      <c r="R1049" s="99">
        <v>41960</v>
      </c>
      <c r="S1049" s="101">
        <v>0.83</v>
      </c>
      <c r="T1049" s="27">
        <v>5000</v>
      </c>
      <c r="U1049" s="102"/>
      <c r="V1049" s="103" t="s">
        <v>3650</v>
      </c>
    </row>
    <row r="1050" spans="1:22" s="72" customFormat="1" ht="75.75" thickBot="1" x14ac:dyDescent="0.3">
      <c r="A1050" s="203">
        <v>41943</v>
      </c>
      <c r="B1050" s="96">
        <v>2011</v>
      </c>
      <c r="C1050" s="97" t="s">
        <v>131</v>
      </c>
      <c r="D1050" s="98" t="s">
        <v>132</v>
      </c>
      <c r="E1050" s="98" t="s">
        <v>21</v>
      </c>
      <c r="F1050" s="97" t="s">
        <v>129</v>
      </c>
      <c r="G1050" s="307">
        <v>70472</v>
      </c>
      <c r="H1050" s="97" t="s">
        <v>3651</v>
      </c>
      <c r="I1050" s="99">
        <v>40484</v>
      </c>
      <c r="J1050" s="99">
        <v>40746</v>
      </c>
      <c r="K1050" s="100" t="s">
        <v>3652</v>
      </c>
      <c r="L1050" s="378"/>
      <c r="M1050" s="27">
        <v>14837</v>
      </c>
      <c r="N1050" s="27">
        <v>15067</v>
      </c>
      <c r="O1050" s="99">
        <v>40773</v>
      </c>
      <c r="P1050" s="99">
        <v>41390</v>
      </c>
      <c r="Q1050" s="99">
        <v>41363</v>
      </c>
      <c r="R1050" s="99">
        <v>41488</v>
      </c>
      <c r="S1050" s="101">
        <v>0.99</v>
      </c>
      <c r="T1050" s="27">
        <v>-1095</v>
      </c>
      <c r="U1050" s="102"/>
      <c r="V1050" s="103" t="s">
        <v>3653</v>
      </c>
    </row>
    <row r="1051" spans="1:22" s="72" customFormat="1" ht="120.75" thickBot="1" x14ac:dyDescent="0.3">
      <c r="A1051" s="203">
        <v>41943</v>
      </c>
      <c r="B1051" s="96">
        <v>2011</v>
      </c>
      <c r="C1051" s="97" t="s">
        <v>131</v>
      </c>
      <c r="D1051" s="98" t="s">
        <v>132</v>
      </c>
      <c r="E1051" s="98" t="s">
        <v>36</v>
      </c>
      <c r="F1051" s="97" t="s">
        <v>129</v>
      </c>
      <c r="G1051" s="307">
        <v>72752</v>
      </c>
      <c r="H1051" s="97" t="s">
        <v>3654</v>
      </c>
      <c r="I1051" s="99">
        <v>40683</v>
      </c>
      <c r="J1051" s="99">
        <v>40814</v>
      </c>
      <c r="K1051" s="100" t="s">
        <v>3655</v>
      </c>
      <c r="L1051" s="378"/>
      <c r="M1051" s="27">
        <v>80558</v>
      </c>
      <c r="N1051" s="27">
        <v>91793</v>
      </c>
      <c r="O1051" s="99">
        <v>40879</v>
      </c>
      <c r="P1051" s="99">
        <v>42078</v>
      </c>
      <c r="Q1051" s="99">
        <v>41548</v>
      </c>
      <c r="R1051" s="99">
        <v>42038</v>
      </c>
      <c r="S1051" s="101">
        <v>0.96</v>
      </c>
      <c r="T1051" s="27"/>
      <c r="U1051" s="102"/>
      <c r="V1051" s="103" t="s">
        <v>3656</v>
      </c>
    </row>
    <row r="1052" spans="1:22" s="72" customFormat="1" ht="60.75" thickBot="1" x14ac:dyDescent="0.3">
      <c r="A1052" s="203">
        <v>41943</v>
      </c>
      <c r="B1052" s="96">
        <v>2011</v>
      </c>
      <c r="C1052" s="97" t="s">
        <v>131</v>
      </c>
      <c r="D1052" s="98" t="s">
        <v>132</v>
      </c>
      <c r="E1052" s="98" t="s">
        <v>22</v>
      </c>
      <c r="F1052" s="97" t="s">
        <v>129</v>
      </c>
      <c r="G1052" s="307">
        <v>71251</v>
      </c>
      <c r="H1052" s="97" t="s">
        <v>3607</v>
      </c>
      <c r="I1052" s="99">
        <v>40072</v>
      </c>
      <c r="J1052" s="99">
        <v>40680</v>
      </c>
      <c r="K1052" s="100" t="s">
        <v>3314</v>
      </c>
      <c r="L1052" s="378"/>
      <c r="M1052" s="27">
        <v>2832</v>
      </c>
      <c r="N1052" s="27">
        <v>3185</v>
      </c>
      <c r="O1052" s="99">
        <v>40680</v>
      </c>
      <c r="P1052" s="99">
        <v>41177</v>
      </c>
      <c r="Q1052" s="99">
        <v>40796</v>
      </c>
      <c r="R1052" s="99">
        <v>41249</v>
      </c>
      <c r="S1052" s="101">
        <v>1</v>
      </c>
      <c r="T1052" s="27"/>
      <c r="U1052" s="102"/>
      <c r="V1052" s="103" t="s">
        <v>3657</v>
      </c>
    </row>
    <row r="1053" spans="1:22" s="72" customFormat="1" ht="15.75" thickBot="1" x14ac:dyDescent="0.3">
      <c r="A1053" s="203">
        <v>41943</v>
      </c>
      <c r="B1053" s="96">
        <v>2011</v>
      </c>
      <c r="C1053" s="97" t="s">
        <v>131</v>
      </c>
      <c r="D1053" s="98" t="s">
        <v>132</v>
      </c>
      <c r="E1053" s="98" t="s">
        <v>23</v>
      </c>
      <c r="F1053" s="97" t="s">
        <v>129</v>
      </c>
      <c r="G1053" s="307">
        <v>47344</v>
      </c>
      <c r="H1053" s="97" t="s">
        <v>3658</v>
      </c>
      <c r="I1053" s="99">
        <v>40666</v>
      </c>
      <c r="J1053" s="99">
        <v>40799</v>
      </c>
      <c r="K1053" s="100" t="s">
        <v>3659</v>
      </c>
      <c r="L1053" s="378"/>
      <c r="M1053" s="27">
        <v>7230</v>
      </c>
      <c r="N1053" s="27">
        <v>7676</v>
      </c>
      <c r="O1053" s="99">
        <v>40830</v>
      </c>
      <c r="P1053" s="99">
        <v>41333</v>
      </c>
      <c r="Q1053" s="99">
        <v>41333</v>
      </c>
      <c r="R1053" s="99">
        <v>41333</v>
      </c>
      <c r="S1053" s="101">
        <v>1</v>
      </c>
      <c r="T1053" s="27"/>
      <c r="U1053" s="102"/>
      <c r="V1053" s="103" t="s">
        <v>3527</v>
      </c>
    </row>
    <row r="1054" spans="1:22" s="72" customFormat="1" ht="105.75" thickBot="1" x14ac:dyDescent="0.3">
      <c r="A1054" s="203">
        <v>41943</v>
      </c>
      <c r="B1054" s="96">
        <v>2011</v>
      </c>
      <c r="C1054" s="97" t="s">
        <v>131</v>
      </c>
      <c r="D1054" s="98" t="s">
        <v>132</v>
      </c>
      <c r="E1054" s="98"/>
      <c r="F1054" s="97" t="s">
        <v>110</v>
      </c>
      <c r="G1054" s="307">
        <v>66693</v>
      </c>
      <c r="H1054" s="97" t="s">
        <v>3660</v>
      </c>
      <c r="I1054" s="99">
        <v>41464</v>
      </c>
      <c r="J1054" s="99">
        <v>41547</v>
      </c>
      <c r="K1054" s="100" t="s">
        <v>3222</v>
      </c>
      <c r="L1054" s="378"/>
      <c r="M1054" s="27">
        <v>34294</v>
      </c>
      <c r="N1054" s="27">
        <v>34376</v>
      </c>
      <c r="O1054" s="99">
        <v>41673</v>
      </c>
      <c r="P1054" s="99">
        <v>42532</v>
      </c>
      <c r="Q1054" s="99">
        <v>42238</v>
      </c>
      <c r="R1054" s="99">
        <v>42472</v>
      </c>
      <c r="S1054" s="101">
        <v>0.2</v>
      </c>
      <c r="T1054" s="27"/>
      <c r="U1054" s="102"/>
      <c r="V1054" s="103" t="s">
        <v>3661</v>
      </c>
    </row>
    <row r="1055" spans="1:22" s="72" customFormat="1" ht="120.75" thickBot="1" x14ac:dyDescent="0.3">
      <c r="A1055" s="203">
        <v>41943</v>
      </c>
      <c r="B1055" s="96">
        <v>2011</v>
      </c>
      <c r="C1055" s="97" t="s">
        <v>131</v>
      </c>
      <c r="D1055" s="98" t="s">
        <v>132</v>
      </c>
      <c r="E1055" s="98"/>
      <c r="F1055" s="97" t="s">
        <v>110</v>
      </c>
      <c r="G1055" s="307">
        <v>66588</v>
      </c>
      <c r="H1055" s="97" t="s">
        <v>3479</v>
      </c>
      <c r="I1055" s="99">
        <v>41220</v>
      </c>
      <c r="J1055" s="99">
        <v>41351</v>
      </c>
      <c r="K1055" s="100" t="s">
        <v>3222</v>
      </c>
      <c r="L1055" s="378"/>
      <c r="M1055" s="27">
        <v>32103</v>
      </c>
      <c r="N1055" s="27">
        <v>32103</v>
      </c>
      <c r="O1055" s="99">
        <v>41372</v>
      </c>
      <c r="P1055" s="99" t="s">
        <v>3662</v>
      </c>
      <c r="Q1055" s="99">
        <v>42472</v>
      </c>
      <c r="R1055" s="99" t="s">
        <v>3663</v>
      </c>
      <c r="S1055" s="101">
        <v>0.54</v>
      </c>
      <c r="T1055" s="27"/>
      <c r="U1055" s="102"/>
      <c r="V1055" s="103" t="s">
        <v>3664</v>
      </c>
    </row>
    <row r="1056" spans="1:22" s="72" customFormat="1" ht="165.75" thickBot="1" x14ac:dyDescent="0.3">
      <c r="A1056" s="203">
        <v>41943</v>
      </c>
      <c r="B1056" s="96">
        <v>2011</v>
      </c>
      <c r="C1056" s="97" t="s">
        <v>131</v>
      </c>
      <c r="D1056" s="98" t="s">
        <v>132</v>
      </c>
      <c r="E1056" s="98"/>
      <c r="F1056" s="97" t="s">
        <v>118</v>
      </c>
      <c r="G1056" s="307">
        <v>51740</v>
      </c>
      <c r="H1056" s="97" t="s">
        <v>3660</v>
      </c>
      <c r="I1056" s="99">
        <v>40676</v>
      </c>
      <c r="J1056" s="99">
        <v>40781</v>
      </c>
      <c r="K1056" s="100" t="s">
        <v>3665</v>
      </c>
      <c r="L1056" s="378"/>
      <c r="M1056" s="27">
        <v>9821</v>
      </c>
      <c r="N1056" s="27">
        <v>10169</v>
      </c>
      <c r="O1056" s="99">
        <v>40781</v>
      </c>
      <c r="P1056" s="99">
        <v>41752</v>
      </c>
      <c r="Q1056" s="99">
        <v>41407</v>
      </c>
      <c r="R1056" s="99">
        <v>41752</v>
      </c>
      <c r="S1056" s="101">
        <v>1</v>
      </c>
      <c r="T1056" s="27"/>
      <c r="U1056" s="102"/>
      <c r="V1056" s="103" t="s">
        <v>3666</v>
      </c>
    </row>
    <row r="1057" spans="1:22" s="72" customFormat="1" ht="30.75" thickBot="1" x14ac:dyDescent="0.3">
      <c r="A1057" s="203">
        <v>41943</v>
      </c>
      <c r="B1057" s="96">
        <v>2012</v>
      </c>
      <c r="C1057" s="97" t="s">
        <v>131</v>
      </c>
      <c r="D1057" s="98" t="s">
        <v>132</v>
      </c>
      <c r="E1057" s="98"/>
      <c r="F1057" s="97" t="s">
        <v>128</v>
      </c>
      <c r="G1057" s="307">
        <v>72727</v>
      </c>
      <c r="H1057" s="97" t="s">
        <v>3559</v>
      </c>
      <c r="I1057" s="99">
        <v>41326</v>
      </c>
      <c r="J1057" s="99">
        <v>41541</v>
      </c>
      <c r="K1057" s="100" t="s">
        <v>3667</v>
      </c>
      <c r="L1057" s="378"/>
      <c r="M1057" s="27">
        <v>11958</v>
      </c>
      <c r="N1057" s="27">
        <v>11958</v>
      </c>
      <c r="O1057" s="99">
        <v>41765</v>
      </c>
      <c r="P1057" s="99">
        <v>42216</v>
      </c>
      <c r="Q1057" s="99">
        <v>42307</v>
      </c>
      <c r="R1057" s="99">
        <v>42307</v>
      </c>
      <c r="S1057" s="101">
        <v>0.25</v>
      </c>
      <c r="T1057" s="27">
        <v>13060</v>
      </c>
      <c r="U1057" s="102"/>
      <c r="V1057" s="103" t="s">
        <v>3668</v>
      </c>
    </row>
    <row r="1058" spans="1:22" s="72" customFormat="1" ht="15.75" thickBot="1" x14ac:dyDescent="0.3">
      <c r="A1058" s="203">
        <v>41943</v>
      </c>
      <c r="B1058" s="96">
        <v>2012</v>
      </c>
      <c r="C1058" s="97" t="s">
        <v>131</v>
      </c>
      <c r="D1058" s="98" t="s">
        <v>132</v>
      </c>
      <c r="E1058" s="98" t="s">
        <v>27</v>
      </c>
      <c r="F1058" s="97" t="s">
        <v>129</v>
      </c>
      <c r="G1058" s="307">
        <v>65030</v>
      </c>
      <c r="H1058" s="97" t="s">
        <v>3669</v>
      </c>
      <c r="I1058" s="99">
        <v>40834</v>
      </c>
      <c r="J1058" s="99">
        <v>41068</v>
      </c>
      <c r="K1058" s="100" t="s">
        <v>3670</v>
      </c>
      <c r="L1058" s="378" t="s">
        <v>3671</v>
      </c>
      <c r="M1058" s="27">
        <v>5835</v>
      </c>
      <c r="N1058" s="27">
        <v>6195</v>
      </c>
      <c r="O1058" s="99">
        <v>41164</v>
      </c>
      <c r="P1058" s="99">
        <v>41750</v>
      </c>
      <c r="Q1058" s="99">
        <v>41530</v>
      </c>
      <c r="R1058" s="99">
        <v>41859</v>
      </c>
      <c r="S1058" s="101">
        <v>1</v>
      </c>
      <c r="T1058" s="27">
        <v>-3994</v>
      </c>
      <c r="U1058" s="102"/>
      <c r="V1058" s="103"/>
    </row>
    <row r="1059" spans="1:22" s="72" customFormat="1" ht="15.75" thickBot="1" x14ac:dyDescent="0.3">
      <c r="A1059" s="203">
        <v>41943</v>
      </c>
      <c r="B1059" s="96">
        <v>2012</v>
      </c>
      <c r="C1059" s="97" t="s">
        <v>131</v>
      </c>
      <c r="D1059" s="98" t="s">
        <v>132</v>
      </c>
      <c r="E1059" s="98" t="s">
        <v>30</v>
      </c>
      <c r="F1059" s="97" t="s">
        <v>129</v>
      </c>
      <c r="G1059" s="307">
        <v>79554</v>
      </c>
      <c r="H1059" s="97" t="s">
        <v>1097</v>
      </c>
      <c r="I1059" s="99">
        <v>41060</v>
      </c>
      <c r="J1059" s="99">
        <v>41165</v>
      </c>
      <c r="K1059" s="100" t="s">
        <v>3672</v>
      </c>
      <c r="L1059" s="378" t="s">
        <v>3673</v>
      </c>
      <c r="M1059" s="27">
        <v>14200</v>
      </c>
      <c r="N1059" s="27">
        <v>14457</v>
      </c>
      <c r="O1059" s="99">
        <v>41334</v>
      </c>
      <c r="P1059" s="99">
        <v>41736</v>
      </c>
      <c r="Q1059" s="99">
        <v>41692</v>
      </c>
      <c r="R1059" s="99">
        <v>41792</v>
      </c>
      <c r="S1059" s="101">
        <v>1</v>
      </c>
      <c r="T1059" s="27"/>
      <c r="U1059" s="102"/>
      <c r="V1059" s="103"/>
    </row>
    <row r="1060" spans="1:22" s="72" customFormat="1" ht="15.75" thickBot="1" x14ac:dyDescent="0.3">
      <c r="A1060" s="203">
        <v>41943</v>
      </c>
      <c r="B1060" s="96">
        <v>2012</v>
      </c>
      <c r="C1060" s="97" t="s">
        <v>131</v>
      </c>
      <c r="D1060" s="98" t="s">
        <v>132</v>
      </c>
      <c r="E1060" s="98" t="s">
        <v>30</v>
      </c>
      <c r="F1060" s="97" t="s">
        <v>129</v>
      </c>
      <c r="G1060" s="307">
        <v>71408</v>
      </c>
      <c r="H1060" s="97" t="s">
        <v>3607</v>
      </c>
      <c r="I1060" s="99">
        <v>41047</v>
      </c>
      <c r="J1060" s="99">
        <v>41211</v>
      </c>
      <c r="K1060" s="100" t="s">
        <v>3674</v>
      </c>
      <c r="L1060" s="378" t="s">
        <v>3331</v>
      </c>
      <c r="M1060" s="27">
        <v>18371</v>
      </c>
      <c r="N1060" s="27">
        <v>19488</v>
      </c>
      <c r="O1060" s="99">
        <v>41334</v>
      </c>
      <c r="P1060" s="99">
        <v>42710</v>
      </c>
      <c r="Q1060" s="99">
        <v>42642</v>
      </c>
      <c r="R1060" s="99">
        <v>42763</v>
      </c>
      <c r="S1060" s="101">
        <v>0</v>
      </c>
      <c r="T1060" s="27"/>
      <c r="U1060" s="102"/>
      <c r="V1060" s="103" t="s">
        <v>3675</v>
      </c>
    </row>
    <row r="1061" spans="1:22" s="72" customFormat="1" ht="15.75" thickBot="1" x14ac:dyDescent="0.3">
      <c r="A1061" s="203">
        <v>41943</v>
      </c>
      <c r="B1061" s="96">
        <v>2012</v>
      </c>
      <c r="C1061" s="97" t="s">
        <v>131</v>
      </c>
      <c r="D1061" s="98" t="s">
        <v>132</v>
      </c>
      <c r="E1061" s="98" t="s">
        <v>39</v>
      </c>
      <c r="F1061" s="97" t="s">
        <v>129</v>
      </c>
      <c r="G1061" s="307">
        <v>71503</v>
      </c>
      <c r="H1061" s="97" t="s">
        <v>3676</v>
      </c>
      <c r="I1061" s="99">
        <v>40990</v>
      </c>
      <c r="J1061" s="99">
        <v>41115</v>
      </c>
      <c r="K1061" s="100" t="s">
        <v>3677</v>
      </c>
      <c r="L1061" s="378" t="s">
        <v>3678</v>
      </c>
      <c r="M1061" s="27">
        <v>19096</v>
      </c>
      <c r="N1061" s="27">
        <v>19758</v>
      </c>
      <c r="O1061" s="99">
        <v>41153</v>
      </c>
      <c r="P1061" s="99">
        <v>41891</v>
      </c>
      <c r="Q1061" s="99">
        <v>41891</v>
      </c>
      <c r="R1061" s="99">
        <v>42146</v>
      </c>
      <c r="S1061" s="101">
        <v>0.77</v>
      </c>
      <c r="T1061" s="27"/>
      <c r="U1061" s="102"/>
      <c r="V1061" s="103" t="s">
        <v>3675</v>
      </c>
    </row>
    <row r="1062" spans="1:22" s="72" customFormat="1" ht="30.75" thickBot="1" x14ac:dyDescent="0.3">
      <c r="A1062" s="203">
        <v>41943</v>
      </c>
      <c r="B1062" s="96">
        <v>2012</v>
      </c>
      <c r="C1062" s="97" t="s">
        <v>131</v>
      </c>
      <c r="D1062" s="98" t="s">
        <v>132</v>
      </c>
      <c r="E1062" s="98" t="s">
        <v>16</v>
      </c>
      <c r="F1062" s="97" t="s">
        <v>129</v>
      </c>
      <c r="G1062" s="307">
        <v>70597</v>
      </c>
      <c r="H1062" s="97" t="s">
        <v>3679</v>
      </c>
      <c r="I1062" s="99">
        <v>40949</v>
      </c>
      <c r="J1062" s="99">
        <v>41148</v>
      </c>
      <c r="K1062" s="100" t="s">
        <v>3680</v>
      </c>
      <c r="L1062" s="378"/>
      <c r="M1062" s="27">
        <v>8897</v>
      </c>
      <c r="N1062" s="27">
        <v>9123</v>
      </c>
      <c r="O1062" s="99">
        <v>41199</v>
      </c>
      <c r="P1062" s="99">
        <v>42009</v>
      </c>
      <c r="Q1062" s="99">
        <v>41919</v>
      </c>
      <c r="R1062" s="99">
        <v>41919</v>
      </c>
      <c r="S1062" s="101">
        <v>0.97</v>
      </c>
      <c r="T1062" s="27"/>
      <c r="U1062" s="102"/>
      <c r="V1062" s="103" t="s">
        <v>3681</v>
      </c>
    </row>
    <row r="1063" spans="1:22" s="72" customFormat="1" ht="75.75" thickBot="1" x14ac:dyDescent="0.3">
      <c r="A1063" s="203">
        <v>41943</v>
      </c>
      <c r="B1063" s="96">
        <v>2012</v>
      </c>
      <c r="C1063" s="97" t="s">
        <v>131</v>
      </c>
      <c r="D1063" s="98" t="s">
        <v>132</v>
      </c>
      <c r="E1063" s="98" t="s">
        <v>17</v>
      </c>
      <c r="F1063" s="97" t="s">
        <v>129</v>
      </c>
      <c r="G1063" s="307">
        <v>72292</v>
      </c>
      <c r="H1063" s="97" t="s">
        <v>3682</v>
      </c>
      <c r="I1063" s="99">
        <v>40974</v>
      </c>
      <c r="J1063" s="99">
        <v>41170</v>
      </c>
      <c r="K1063" s="100" t="s">
        <v>3683</v>
      </c>
      <c r="L1063" s="378"/>
      <c r="M1063" s="27">
        <v>37778</v>
      </c>
      <c r="N1063" s="27">
        <v>43730</v>
      </c>
      <c r="O1063" s="99">
        <v>41197</v>
      </c>
      <c r="P1063" s="99">
        <v>42817</v>
      </c>
      <c r="Q1063" s="99">
        <v>42657</v>
      </c>
      <c r="R1063" s="99">
        <v>42780</v>
      </c>
      <c r="S1063" s="101">
        <v>0.6</v>
      </c>
      <c r="T1063" s="27"/>
      <c r="U1063" s="102"/>
      <c r="V1063" s="103" t="s">
        <v>3684</v>
      </c>
    </row>
    <row r="1064" spans="1:22" s="72" customFormat="1" ht="90.75" thickBot="1" x14ac:dyDescent="0.3">
      <c r="A1064" s="203">
        <v>41943</v>
      </c>
      <c r="B1064" s="96">
        <v>2012</v>
      </c>
      <c r="C1064" s="97" t="s">
        <v>131</v>
      </c>
      <c r="D1064" s="98" t="s">
        <v>132</v>
      </c>
      <c r="E1064" s="98" t="s">
        <v>19</v>
      </c>
      <c r="F1064" s="97" t="s">
        <v>129</v>
      </c>
      <c r="G1064" s="307">
        <v>70438</v>
      </c>
      <c r="H1064" s="97" t="s">
        <v>3685</v>
      </c>
      <c r="I1064" s="99">
        <v>40814</v>
      </c>
      <c r="J1064" s="99">
        <v>41043</v>
      </c>
      <c r="K1064" s="100" t="s">
        <v>3686</v>
      </c>
      <c r="L1064" s="378"/>
      <c r="M1064" s="27">
        <v>43466</v>
      </c>
      <c r="N1064" s="27">
        <v>45898</v>
      </c>
      <c r="O1064" s="99">
        <v>41143</v>
      </c>
      <c r="P1064" s="99">
        <v>42147</v>
      </c>
      <c r="Q1064" s="99">
        <v>42056</v>
      </c>
      <c r="R1064" s="99">
        <v>42088</v>
      </c>
      <c r="S1064" s="101">
        <v>0.79</v>
      </c>
      <c r="T1064" s="27"/>
      <c r="U1064" s="102"/>
      <c r="V1064" s="103" t="s">
        <v>3687</v>
      </c>
    </row>
    <row r="1065" spans="1:22" s="72" customFormat="1" ht="60.75" thickBot="1" x14ac:dyDescent="0.3">
      <c r="A1065" s="203">
        <v>41943</v>
      </c>
      <c r="B1065" s="96">
        <v>2012</v>
      </c>
      <c r="C1065" s="97" t="s">
        <v>131</v>
      </c>
      <c r="D1065" s="98" t="s">
        <v>132</v>
      </c>
      <c r="E1065" s="98" t="s">
        <v>20</v>
      </c>
      <c r="F1065" s="97" t="s">
        <v>129</v>
      </c>
      <c r="G1065" s="307">
        <v>70351</v>
      </c>
      <c r="H1065" s="97" t="s">
        <v>3688</v>
      </c>
      <c r="I1065" s="99">
        <v>40961</v>
      </c>
      <c r="J1065" s="99">
        <v>41131</v>
      </c>
      <c r="K1065" s="100" t="s">
        <v>3689</v>
      </c>
      <c r="L1065" s="378"/>
      <c r="M1065" s="27">
        <v>22400</v>
      </c>
      <c r="N1065" s="27">
        <v>23219</v>
      </c>
      <c r="O1065" s="99">
        <v>41165</v>
      </c>
      <c r="P1065" s="99">
        <v>41912</v>
      </c>
      <c r="Q1065" s="99">
        <v>41813</v>
      </c>
      <c r="R1065" s="99">
        <v>42342</v>
      </c>
      <c r="S1065" s="101">
        <v>0.56000000000000005</v>
      </c>
      <c r="T1065" s="27"/>
      <c r="U1065" s="102"/>
      <c r="V1065" s="103" t="s">
        <v>3690</v>
      </c>
    </row>
    <row r="1066" spans="1:22" s="72" customFormat="1" ht="15.75" thickBot="1" x14ac:dyDescent="0.3">
      <c r="A1066" s="203">
        <v>41943</v>
      </c>
      <c r="B1066" s="96">
        <v>2012</v>
      </c>
      <c r="C1066" s="97" t="s">
        <v>131</v>
      </c>
      <c r="D1066" s="98" t="s">
        <v>132</v>
      </c>
      <c r="E1066" s="98" t="s">
        <v>24</v>
      </c>
      <c r="F1066" s="97" t="s">
        <v>129</v>
      </c>
      <c r="G1066" s="307">
        <v>70580</v>
      </c>
      <c r="H1066" s="97" t="s">
        <v>3691</v>
      </c>
      <c r="I1066" s="99">
        <v>41123</v>
      </c>
      <c r="J1066" s="99">
        <v>41253</v>
      </c>
      <c r="K1066" s="100" t="s">
        <v>3692</v>
      </c>
      <c r="L1066" s="378"/>
      <c r="M1066" s="27">
        <v>4370</v>
      </c>
      <c r="N1066" s="27">
        <v>4370</v>
      </c>
      <c r="O1066" s="99">
        <v>41283</v>
      </c>
      <c r="P1066" s="99">
        <v>42103</v>
      </c>
      <c r="Q1066" s="99">
        <v>42013</v>
      </c>
      <c r="R1066" s="99">
        <v>42013</v>
      </c>
      <c r="S1066" s="101">
        <v>0.98</v>
      </c>
      <c r="T1066" s="27"/>
      <c r="U1066" s="102"/>
      <c r="V1066" s="103" t="s">
        <v>3693</v>
      </c>
    </row>
    <row r="1067" spans="1:22" s="72" customFormat="1" ht="45.75" thickBot="1" x14ac:dyDescent="0.3">
      <c r="A1067" s="203">
        <v>41943</v>
      </c>
      <c r="B1067" s="96">
        <v>2012</v>
      </c>
      <c r="C1067" s="97" t="s">
        <v>131</v>
      </c>
      <c r="D1067" s="98" t="s">
        <v>132</v>
      </c>
      <c r="E1067" s="98" t="s">
        <v>24</v>
      </c>
      <c r="F1067" s="97" t="s">
        <v>129</v>
      </c>
      <c r="G1067" s="307">
        <v>70579</v>
      </c>
      <c r="H1067" s="97" t="s">
        <v>3694</v>
      </c>
      <c r="I1067" s="99">
        <v>41187</v>
      </c>
      <c r="J1067" s="99">
        <v>41318</v>
      </c>
      <c r="K1067" s="100" t="s">
        <v>3695</v>
      </c>
      <c r="L1067" s="378"/>
      <c r="M1067" s="27">
        <v>8934</v>
      </c>
      <c r="N1067" s="27">
        <v>8934</v>
      </c>
      <c r="O1067" s="99">
        <v>41348</v>
      </c>
      <c r="P1067" s="99">
        <v>42166</v>
      </c>
      <c r="Q1067" s="99">
        <v>42074</v>
      </c>
      <c r="R1067" s="99">
        <v>42074</v>
      </c>
      <c r="S1067" s="101">
        <v>0.82</v>
      </c>
      <c r="T1067" s="27"/>
      <c r="U1067" s="102"/>
      <c r="V1067" s="103" t="s">
        <v>3696</v>
      </c>
    </row>
    <row r="1068" spans="1:22" s="72" customFormat="1" ht="255.75" thickBot="1" x14ac:dyDescent="0.3">
      <c r="A1068" s="203">
        <v>41943</v>
      </c>
      <c r="B1068" s="96">
        <v>2012</v>
      </c>
      <c r="C1068" s="97" t="s">
        <v>131</v>
      </c>
      <c r="D1068" s="98" t="s">
        <v>132</v>
      </c>
      <c r="E1068" s="98" t="s">
        <v>36</v>
      </c>
      <c r="F1068" s="97" t="s">
        <v>129</v>
      </c>
      <c r="G1068" s="307">
        <v>51969</v>
      </c>
      <c r="H1068" s="97" t="s">
        <v>3697</v>
      </c>
      <c r="I1068" s="99">
        <v>40896</v>
      </c>
      <c r="J1068" s="99">
        <v>41150</v>
      </c>
      <c r="K1068" s="100" t="s">
        <v>3698</v>
      </c>
      <c r="L1068" s="378"/>
      <c r="M1068" s="27">
        <v>28291</v>
      </c>
      <c r="N1068" s="27">
        <v>26991</v>
      </c>
      <c r="O1068" s="99">
        <v>41184</v>
      </c>
      <c r="P1068" s="99">
        <v>42061</v>
      </c>
      <c r="Q1068" s="99">
        <v>41942</v>
      </c>
      <c r="R1068" s="99">
        <v>42107</v>
      </c>
      <c r="S1068" s="101">
        <v>0.59</v>
      </c>
      <c r="T1068" s="27"/>
      <c r="U1068" s="102"/>
      <c r="V1068" s="103" t="s">
        <v>3699</v>
      </c>
    </row>
    <row r="1069" spans="1:22" s="72" customFormat="1" ht="15.75" thickBot="1" x14ac:dyDescent="0.3">
      <c r="A1069" s="203">
        <v>41943</v>
      </c>
      <c r="B1069" s="96">
        <v>2013</v>
      </c>
      <c r="C1069" s="97" t="s">
        <v>131</v>
      </c>
      <c r="D1069" s="98" t="s">
        <v>132</v>
      </c>
      <c r="E1069" s="98" t="s">
        <v>14</v>
      </c>
      <c r="F1069" s="97" t="s">
        <v>129</v>
      </c>
      <c r="G1069" s="307">
        <v>72808</v>
      </c>
      <c r="H1069" s="97" t="s">
        <v>3490</v>
      </c>
      <c r="I1069" s="99">
        <v>41480</v>
      </c>
      <c r="J1069" s="99">
        <v>41635</v>
      </c>
      <c r="K1069" s="100" t="s">
        <v>3700</v>
      </c>
      <c r="L1069" s="378" t="s">
        <v>3701</v>
      </c>
      <c r="M1069" s="27">
        <v>18703</v>
      </c>
      <c r="N1069" s="27">
        <v>18703</v>
      </c>
      <c r="O1069" s="99">
        <v>41698</v>
      </c>
      <c r="P1069" s="99">
        <v>42110</v>
      </c>
      <c r="Q1069" s="99">
        <v>42079</v>
      </c>
      <c r="R1069" s="99">
        <v>42079</v>
      </c>
      <c r="S1069" s="101">
        <v>0.13</v>
      </c>
      <c r="T1069" s="27"/>
      <c r="U1069" s="102"/>
      <c r="V1069" s="103"/>
    </row>
    <row r="1070" spans="1:22" s="72" customFormat="1" ht="15.75" thickBot="1" x14ac:dyDescent="0.3">
      <c r="A1070" s="203">
        <v>41943</v>
      </c>
      <c r="B1070" s="96">
        <v>2013</v>
      </c>
      <c r="C1070" s="97" t="s">
        <v>131</v>
      </c>
      <c r="D1070" s="98" t="s">
        <v>132</v>
      </c>
      <c r="E1070" s="98" t="s">
        <v>27</v>
      </c>
      <c r="F1070" s="97" t="s">
        <v>129</v>
      </c>
      <c r="G1070" s="307">
        <v>78143</v>
      </c>
      <c r="H1070" s="97" t="s">
        <v>3702</v>
      </c>
      <c r="I1070" s="99">
        <v>41288</v>
      </c>
      <c r="J1070" s="99">
        <v>41508</v>
      </c>
      <c r="K1070" s="100" t="s">
        <v>3703</v>
      </c>
      <c r="L1070" s="378" t="s">
        <v>3704</v>
      </c>
      <c r="M1070" s="27">
        <v>14864</v>
      </c>
      <c r="N1070" s="27">
        <v>14757</v>
      </c>
      <c r="O1070" s="99">
        <v>41586</v>
      </c>
      <c r="P1070" s="99">
        <v>42050</v>
      </c>
      <c r="Q1070" s="99">
        <v>42019</v>
      </c>
      <c r="R1070" s="99">
        <v>42112</v>
      </c>
      <c r="S1070" s="101">
        <v>0.74</v>
      </c>
      <c r="T1070" s="27"/>
      <c r="U1070" s="102"/>
      <c r="V1070" s="103"/>
    </row>
    <row r="1071" spans="1:22" s="72" customFormat="1" ht="15.75" thickBot="1" x14ac:dyDescent="0.3">
      <c r="A1071" s="203">
        <v>41943</v>
      </c>
      <c r="B1071" s="96">
        <v>2013</v>
      </c>
      <c r="C1071" s="97" t="s">
        <v>131</v>
      </c>
      <c r="D1071" s="98" t="s">
        <v>132</v>
      </c>
      <c r="E1071" s="98" t="s">
        <v>30</v>
      </c>
      <c r="F1071" s="97" t="s">
        <v>129</v>
      </c>
      <c r="G1071" s="307">
        <v>71507</v>
      </c>
      <c r="H1071" s="97" t="s">
        <v>3705</v>
      </c>
      <c r="I1071" s="99">
        <v>41333</v>
      </c>
      <c r="J1071" s="99">
        <v>41626</v>
      </c>
      <c r="K1071" s="100" t="s">
        <v>3706</v>
      </c>
      <c r="L1071" s="378" t="s">
        <v>3707</v>
      </c>
      <c r="M1071" s="27">
        <v>41408</v>
      </c>
      <c r="N1071" s="27">
        <v>41451</v>
      </c>
      <c r="O1071" s="99">
        <v>41759</v>
      </c>
      <c r="P1071" s="99">
        <v>42464</v>
      </c>
      <c r="Q1071" s="99">
        <v>42292</v>
      </c>
      <c r="R1071" s="99">
        <v>42326</v>
      </c>
      <c r="S1071" s="101">
        <v>0.14000000000000001</v>
      </c>
      <c r="T1071" s="27"/>
      <c r="U1071" s="102"/>
      <c r="V1071" s="103" t="s">
        <v>3708</v>
      </c>
    </row>
    <row r="1072" spans="1:22" s="72" customFormat="1" ht="15.75" thickBot="1" x14ac:dyDescent="0.3">
      <c r="A1072" s="203">
        <v>41943</v>
      </c>
      <c r="B1072" s="96">
        <v>2013</v>
      </c>
      <c r="C1072" s="97" t="s">
        <v>131</v>
      </c>
      <c r="D1072" s="98" t="s">
        <v>132</v>
      </c>
      <c r="E1072" s="98" t="s">
        <v>30</v>
      </c>
      <c r="F1072" s="97" t="s">
        <v>129</v>
      </c>
      <c r="G1072" s="307">
        <v>80307</v>
      </c>
      <c r="H1072" s="97" t="s">
        <v>3709</v>
      </c>
      <c r="I1072" s="99">
        <v>41387</v>
      </c>
      <c r="J1072" s="99">
        <v>41544</v>
      </c>
      <c r="K1072" s="100" t="s">
        <v>3710</v>
      </c>
      <c r="L1072" s="378" t="s">
        <v>3711</v>
      </c>
      <c r="M1072" s="27">
        <v>4898</v>
      </c>
      <c r="N1072" s="27">
        <v>4608</v>
      </c>
      <c r="O1072" s="99">
        <v>41730</v>
      </c>
      <c r="P1072" s="99">
        <v>42080</v>
      </c>
      <c r="Q1072" s="99">
        <v>42094</v>
      </c>
      <c r="R1072" s="99">
        <v>42170</v>
      </c>
      <c r="S1072" s="101">
        <v>0.03</v>
      </c>
      <c r="T1072" s="27"/>
      <c r="U1072" s="102"/>
      <c r="V1072" s="103"/>
    </row>
    <row r="1073" spans="1:22" s="72" customFormat="1" ht="15.75" thickBot="1" x14ac:dyDescent="0.3">
      <c r="A1073" s="203">
        <v>41943</v>
      </c>
      <c r="B1073" s="96">
        <v>2013</v>
      </c>
      <c r="C1073" s="97" t="s">
        <v>131</v>
      </c>
      <c r="D1073" s="98" t="s">
        <v>132</v>
      </c>
      <c r="E1073" s="98" t="s">
        <v>30</v>
      </c>
      <c r="F1073" s="97" t="s">
        <v>129</v>
      </c>
      <c r="G1073" s="307">
        <v>80306</v>
      </c>
      <c r="H1073" s="97" t="s">
        <v>3712</v>
      </c>
      <c r="I1073" s="99">
        <v>41480</v>
      </c>
      <c r="J1073" s="99">
        <v>41164</v>
      </c>
      <c r="K1073" s="100" t="s">
        <v>3713</v>
      </c>
      <c r="L1073" s="378" t="s">
        <v>3714</v>
      </c>
      <c r="M1073" s="27">
        <v>5286</v>
      </c>
      <c r="N1073" s="27">
        <v>5217</v>
      </c>
      <c r="O1073" s="99">
        <v>41562</v>
      </c>
      <c r="P1073" s="99">
        <v>41733</v>
      </c>
      <c r="Q1073" s="99">
        <v>41621</v>
      </c>
      <c r="R1073" s="99">
        <v>41723</v>
      </c>
      <c r="S1073" s="101">
        <v>1</v>
      </c>
      <c r="T1073" s="27"/>
      <c r="U1073" s="102"/>
      <c r="V1073" s="103"/>
    </row>
    <row r="1074" spans="1:22" s="72" customFormat="1" ht="15.75" thickBot="1" x14ac:dyDescent="0.3">
      <c r="A1074" s="203">
        <v>41943</v>
      </c>
      <c r="B1074" s="96">
        <v>2013</v>
      </c>
      <c r="C1074" s="97" t="s">
        <v>131</v>
      </c>
      <c r="D1074" s="98" t="s">
        <v>132</v>
      </c>
      <c r="E1074" s="98" t="s">
        <v>30</v>
      </c>
      <c r="F1074" s="97" t="s">
        <v>129</v>
      </c>
      <c r="G1074" s="307">
        <v>80306</v>
      </c>
      <c r="H1074" s="97" t="s">
        <v>3715</v>
      </c>
      <c r="I1074" s="99">
        <v>41713</v>
      </c>
      <c r="J1074" s="99" t="s">
        <v>3716</v>
      </c>
      <c r="K1074" s="100"/>
      <c r="L1074" s="378"/>
      <c r="M1074" s="27"/>
      <c r="N1074" s="27"/>
      <c r="O1074" s="99"/>
      <c r="P1074" s="99"/>
      <c r="Q1074" s="99"/>
      <c r="R1074" s="99"/>
      <c r="S1074" s="101"/>
      <c r="T1074" s="27"/>
      <c r="U1074" s="102"/>
      <c r="V1074" s="103" t="s">
        <v>3717</v>
      </c>
    </row>
    <row r="1075" spans="1:22" s="72" customFormat="1" ht="30.75" thickBot="1" x14ac:dyDescent="0.3">
      <c r="A1075" s="203">
        <v>41943</v>
      </c>
      <c r="B1075" s="96">
        <v>2013</v>
      </c>
      <c r="C1075" s="97" t="s">
        <v>131</v>
      </c>
      <c r="D1075" s="98" t="s">
        <v>132</v>
      </c>
      <c r="E1075" s="98" t="s">
        <v>30</v>
      </c>
      <c r="F1075" s="97" t="s">
        <v>129</v>
      </c>
      <c r="G1075" s="307">
        <v>80308</v>
      </c>
      <c r="H1075" s="97" t="s">
        <v>3718</v>
      </c>
      <c r="I1075" s="99">
        <v>41501</v>
      </c>
      <c r="J1075" s="99">
        <v>41835</v>
      </c>
      <c r="K1075" s="100" t="s">
        <v>3719</v>
      </c>
      <c r="L1075" s="378" t="s">
        <v>3720</v>
      </c>
      <c r="M1075" s="27">
        <v>26947</v>
      </c>
      <c r="N1075" s="27">
        <v>26947</v>
      </c>
      <c r="O1075" s="99"/>
      <c r="P1075" s="99"/>
      <c r="Q1075" s="99">
        <v>42412</v>
      </c>
      <c r="R1075" s="99">
        <v>42412</v>
      </c>
      <c r="S1075" s="101">
        <v>0</v>
      </c>
      <c r="T1075" s="27">
        <v>19460</v>
      </c>
      <c r="U1075" s="102"/>
      <c r="V1075" s="103" t="s">
        <v>3721</v>
      </c>
    </row>
    <row r="1076" spans="1:22" s="72" customFormat="1" ht="15.75" thickBot="1" x14ac:dyDescent="0.3">
      <c r="A1076" s="203">
        <v>41943</v>
      </c>
      <c r="B1076" s="96">
        <v>2013</v>
      </c>
      <c r="C1076" s="97" t="s">
        <v>131</v>
      </c>
      <c r="D1076" s="98" t="s">
        <v>132</v>
      </c>
      <c r="E1076" s="98" t="s">
        <v>20</v>
      </c>
      <c r="F1076" s="97" t="s">
        <v>129</v>
      </c>
      <c r="G1076" s="307">
        <v>78144</v>
      </c>
      <c r="H1076" s="97" t="s">
        <v>3722</v>
      </c>
      <c r="I1076" s="99">
        <v>41306</v>
      </c>
      <c r="J1076" s="99">
        <v>41435</v>
      </c>
      <c r="K1076" s="100" t="s">
        <v>3723</v>
      </c>
      <c r="L1076" s="378" t="s">
        <v>3724</v>
      </c>
      <c r="M1076" s="27">
        <v>14354</v>
      </c>
      <c r="N1076" s="27">
        <v>14586</v>
      </c>
      <c r="O1076" s="99">
        <v>41555</v>
      </c>
      <c r="P1076" s="99">
        <v>42094</v>
      </c>
      <c r="Q1076" s="99">
        <v>42080</v>
      </c>
      <c r="R1076" s="99">
        <v>42193</v>
      </c>
      <c r="S1076" s="101">
        <v>0.66</v>
      </c>
      <c r="T1076" s="27"/>
      <c r="U1076" s="102"/>
      <c r="V1076" s="103"/>
    </row>
    <row r="1077" spans="1:22" s="72" customFormat="1" ht="15.75" thickBot="1" x14ac:dyDescent="0.3">
      <c r="A1077" s="203">
        <v>41943</v>
      </c>
      <c r="B1077" s="96">
        <v>2013</v>
      </c>
      <c r="C1077" s="97" t="s">
        <v>131</v>
      </c>
      <c r="D1077" s="98" t="s">
        <v>132</v>
      </c>
      <c r="E1077" s="98" t="s">
        <v>35</v>
      </c>
      <c r="F1077" s="97" t="s">
        <v>129</v>
      </c>
      <c r="G1077" s="307">
        <v>71317</v>
      </c>
      <c r="H1077" s="97" t="s">
        <v>3490</v>
      </c>
      <c r="I1077" s="99">
        <v>41327</v>
      </c>
      <c r="J1077" s="99">
        <v>41439</v>
      </c>
      <c r="K1077" s="100" t="s">
        <v>3725</v>
      </c>
      <c r="L1077" s="378" t="s">
        <v>3726</v>
      </c>
      <c r="M1077" s="27">
        <v>38744</v>
      </c>
      <c r="N1077" s="27">
        <v>39938</v>
      </c>
      <c r="O1077" s="99">
        <v>41614</v>
      </c>
      <c r="P1077" s="99">
        <v>43016</v>
      </c>
      <c r="Q1077" s="99">
        <v>42734</v>
      </c>
      <c r="R1077" s="99">
        <v>42963</v>
      </c>
      <c r="S1077" s="101">
        <v>0.26</v>
      </c>
      <c r="T1077" s="27"/>
      <c r="U1077" s="102"/>
      <c r="V1077" s="103"/>
    </row>
    <row r="1078" spans="1:22" s="72" customFormat="1" ht="15.75" thickBot="1" x14ac:dyDescent="0.3">
      <c r="A1078" s="203">
        <v>41943</v>
      </c>
      <c r="B1078" s="96">
        <v>2013</v>
      </c>
      <c r="C1078" s="97" t="s">
        <v>131</v>
      </c>
      <c r="D1078" s="98" t="s">
        <v>132</v>
      </c>
      <c r="E1078" s="98" t="s">
        <v>22</v>
      </c>
      <c r="F1078" s="97" t="s">
        <v>129</v>
      </c>
      <c r="G1078" s="307">
        <v>78146</v>
      </c>
      <c r="H1078" s="97" t="s">
        <v>3727</v>
      </c>
      <c r="I1078" s="99">
        <v>41425</v>
      </c>
      <c r="J1078" s="99">
        <v>41544</v>
      </c>
      <c r="K1078" s="100" t="s">
        <v>3728</v>
      </c>
      <c r="L1078" s="378" t="s">
        <v>3729</v>
      </c>
      <c r="M1078" s="27">
        <v>7254</v>
      </c>
      <c r="N1078" s="27">
        <v>7333</v>
      </c>
      <c r="O1078" s="99">
        <v>41698</v>
      </c>
      <c r="P1078" s="99">
        <v>42139</v>
      </c>
      <c r="Q1078" s="99">
        <v>41979</v>
      </c>
      <c r="R1078" s="99">
        <v>42177</v>
      </c>
      <c r="S1078" s="101">
        <v>0.32</v>
      </c>
      <c r="T1078" s="27"/>
      <c r="U1078" s="102"/>
      <c r="V1078" s="103"/>
    </row>
    <row r="1079" spans="1:22" s="72" customFormat="1" ht="75.75" thickBot="1" x14ac:dyDescent="0.3">
      <c r="A1079" s="203">
        <v>41943</v>
      </c>
      <c r="B1079" s="96">
        <v>2013</v>
      </c>
      <c r="C1079" s="97" t="s">
        <v>131</v>
      </c>
      <c r="D1079" s="98" t="s">
        <v>132</v>
      </c>
      <c r="E1079" s="98" t="s">
        <v>15</v>
      </c>
      <c r="F1079" s="97" t="s">
        <v>129</v>
      </c>
      <c r="G1079" s="307">
        <v>51639</v>
      </c>
      <c r="H1079" s="97" t="s">
        <v>3730</v>
      </c>
      <c r="I1079" s="99">
        <v>42215</v>
      </c>
      <c r="J1079" s="99">
        <v>42369</v>
      </c>
      <c r="K1079" s="100"/>
      <c r="L1079" s="378"/>
      <c r="M1079" s="27"/>
      <c r="N1079" s="27"/>
      <c r="O1079" s="99"/>
      <c r="P1079" s="99"/>
      <c r="Q1079" s="99"/>
      <c r="R1079" s="99"/>
      <c r="S1079" s="101"/>
      <c r="T1079" s="27"/>
      <c r="U1079" s="102"/>
      <c r="V1079" s="103" t="s">
        <v>3731</v>
      </c>
    </row>
    <row r="1080" spans="1:22" s="72" customFormat="1" ht="120.75" thickBot="1" x14ac:dyDescent="0.3">
      <c r="A1080" s="203">
        <v>41943</v>
      </c>
      <c r="B1080" s="96">
        <v>2013</v>
      </c>
      <c r="C1080" s="97" t="s">
        <v>131</v>
      </c>
      <c r="D1080" s="98" t="s">
        <v>132</v>
      </c>
      <c r="E1080" s="98" t="s">
        <v>27</v>
      </c>
      <c r="F1080" s="97" t="s">
        <v>129</v>
      </c>
      <c r="G1080" s="307">
        <v>72718</v>
      </c>
      <c r="H1080" s="97" t="s">
        <v>3732</v>
      </c>
      <c r="I1080" s="99">
        <v>41200</v>
      </c>
      <c r="J1080" s="99">
        <v>41443</v>
      </c>
      <c r="K1080" s="100" t="s">
        <v>3733</v>
      </c>
      <c r="L1080" s="378"/>
      <c r="M1080" s="27">
        <v>2215.9</v>
      </c>
      <c r="N1080" s="27">
        <v>2215.9</v>
      </c>
      <c r="O1080" s="99">
        <v>41456</v>
      </c>
      <c r="P1080" s="99">
        <v>41850</v>
      </c>
      <c r="Q1080" s="99">
        <v>41756</v>
      </c>
      <c r="R1080" s="99">
        <v>41843</v>
      </c>
      <c r="S1080" s="101">
        <v>0.95</v>
      </c>
      <c r="T1080" s="27"/>
      <c r="U1080" s="102"/>
      <c r="V1080" s="103" t="s">
        <v>3734</v>
      </c>
    </row>
    <row r="1081" spans="1:22" s="72" customFormat="1" ht="195.75" thickBot="1" x14ac:dyDescent="0.3">
      <c r="A1081" s="203">
        <v>41943</v>
      </c>
      <c r="B1081" s="96">
        <v>2013</v>
      </c>
      <c r="C1081" s="97" t="s">
        <v>131</v>
      </c>
      <c r="D1081" s="98" t="s">
        <v>132</v>
      </c>
      <c r="E1081" s="98" t="s">
        <v>54</v>
      </c>
      <c r="F1081" s="97" t="s">
        <v>129</v>
      </c>
      <c r="G1081" s="307">
        <v>71679</v>
      </c>
      <c r="H1081" s="97" t="s">
        <v>3735</v>
      </c>
      <c r="I1081" s="99">
        <v>41200</v>
      </c>
      <c r="J1081" s="99">
        <v>41486</v>
      </c>
      <c r="K1081" s="100" t="s">
        <v>3736</v>
      </c>
      <c r="L1081" s="378"/>
      <c r="M1081" s="27">
        <v>10687</v>
      </c>
      <c r="N1081" s="27">
        <v>10687</v>
      </c>
      <c r="O1081" s="99">
        <v>41610</v>
      </c>
      <c r="P1081" s="99">
        <v>42123</v>
      </c>
      <c r="Q1081" s="99">
        <v>42054</v>
      </c>
      <c r="R1081" s="99">
        <v>42054</v>
      </c>
      <c r="S1081" s="101">
        <v>0.76</v>
      </c>
      <c r="T1081" s="27"/>
      <c r="U1081" s="102"/>
      <c r="V1081" s="103" t="s">
        <v>3737</v>
      </c>
    </row>
    <row r="1082" spans="1:22" s="72" customFormat="1" ht="30.75" thickBot="1" x14ac:dyDescent="0.3">
      <c r="A1082" s="203">
        <v>41943</v>
      </c>
      <c r="B1082" s="96">
        <v>2013</v>
      </c>
      <c r="C1082" s="97" t="s">
        <v>131</v>
      </c>
      <c r="D1082" s="98" t="s">
        <v>132</v>
      </c>
      <c r="E1082" s="98" t="s">
        <v>20</v>
      </c>
      <c r="F1082" s="97" t="s">
        <v>129</v>
      </c>
      <c r="G1082" s="307">
        <v>71325</v>
      </c>
      <c r="H1082" s="97" t="s">
        <v>3490</v>
      </c>
      <c r="I1082" s="99">
        <v>41243</v>
      </c>
      <c r="J1082" s="99">
        <v>41533</v>
      </c>
      <c r="K1082" s="100" t="s">
        <v>3738</v>
      </c>
      <c r="L1082" s="378"/>
      <c r="M1082" s="27">
        <v>45536</v>
      </c>
      <c r="N1082" s="27">
        <v>47116</v>
      </c>
      <c r="O1082" s="99">
        <v>41571</v>
      </c>
      <c r="P1082" s="99">
        <v>42937</v>
      </c>
      <c r="Q1082" s="99">
        <v>42490</v>
      </c>
      <c r="R1082" s="99">
        <v>42666</v>
      </c>
      <c r="S1082" s="101">
        <v>0.1</v>
      </c>
      <c r="T1082" s="27"/>
      <c r="U1082" s="102"/>
      <c r="V1082" s="103" t="s">
        <v>3739</v>
      </c>
    </row>
    <row r="1083" spans="1:22" s="72" customFormat="1" ht="195.75" thickBot="1" x14ac:dyDescent="0.3">
      <c r="A1083" s="203">
        <v>41943</v>
      </c>
      <c r="B1083" s="96">
        <v>2013</v>
      </c>
      <c r="C1083" s="97" t="s">
        <v>131</v>
      </c>
      <c r="D1083" s="98" t="s">
        <v>132</v>
      </c>
      <c r="E1083" s="98" t="s">
        <v>21</v>
      </c>
      <c r="F1083" s="97" t="s">
        <v>129</v>
      </c>
      <c r="G1083" s="307">
        <v>77979</v>
      </c>
      <c r="H1083" s="97" t="s">
        <v>3559</v>
      </c>
      <c r="I1083" s="99">
        <v>41520</v>
      </c>
      <c r="J1083" s="99">
        <v>41725</v>
      </c>
      <c r="K1083" s="100" t="s">
        <v>3740</v>
      </c>
      <c r="L1083" s="378"/>
      <c r="M1083" s="27">
        <v>47044</v>
      </c>
      <c r="N1083" s="27">
        <v>47044</v>
      </c>
      <c r="O1083" s="99">
        <v>41757</v>
      </c>
      <c r="P1083" s="99">
        <v>43153</v>
      </c>
      <c r="Q1083" s="99">
        <v>43033</v>
      </c>
      <c r="R1083" s="99">
        <v>43033</v>
      </c>
      <c r="S1083" s="101">
        <v>0</v>
      </c>
      <c r="T1083" s="27"/>
      <c r="U1083" s="102"/>
      <c r="V1083" s="103" t="s">
        <v>3741</v>
      </c>
    </row>
    <row r="1084" spans="1:22" s="72" customFormat="1" ht="45.75" thickBot="1" x14ac:dyDescent="0.3">
      <c r="A1084" s="203">
        <v>41943</v>
      </c>
      <c r="B1084" s="96">
        <v>2013</v>
      </c>
      <c r="C1084" s="97" t="s">
        <v>131</v>
      </c>
      <c r="D1084" s="98" t="s">
        <v>132</v>
      </c>
      <c r="E1084" s="98" t="s">
        <v>24</v>
      </c>
      <c r="F1084" s="97" t="s">
        <v>129</v>
      </c>
      <c r="G1084" s="307">
        <v>73776</v>
      </c>
      <c r="H1084" s="97" t="s">
        <v>3742</v>
      </c>
      <c r="I1084" s="99">
        <v>41228</v>
      </c>
      <c r="J1084" s="99">
        <v>41626</v>
      </c>
      <c r="K1084" s="100" t="s">
        <v>3743</v>
      </c>
      <c r="L1084" s="378"/>
      <c r="M1084" s="27">
        <v>11163</v>
      </c>
      <c r="N1084" s="27">
        <v>11163</v>
      </c>
      <c r="O1084" s="99">
        <v>41645</v>
      </c>
      <c r="P1084" s="99">
        <v>42465</v>
      </c>
      <c r="Q1084" s="99">
        <v>42375</v>
      </c>
      <c r="R1084" s="99">
        <v>42375</v>
      </c>
      <c r="S1084" s="101">
        <v>0.18</v>
      </c>
      <c r="T1084" s="27"/>
      <c r="U1084" s="102"/>
      <c r="V1084" s="103" t="s">
        <v>3744</v>
      </c>
    </row>
    <row r="1085" spans="1:22" s="72" customFormat="1" ht="75.75" thickBot="1" x14ac:dyDescent="0.3">
      <c r="A1085" s="203">
        <v>41943</v>
      </c>
      <c r="B1085" s="96">
        <v>2013</v>
      </c>
      <c r="C1085" s="97" t="s">
        <v>131</v>
      </c>
      <c r="D1085" s="98" t="s">
        <v>132</v>
      </c>
      <c r="E1085" s="98"/>
      <c r="F1085" s="97" t="s">
        <v>118</v>
      </c>
      <c r="G1085" s="307">
        <v>72420</v>
      </c>
      <c r="H1085" s="97" t="s">
        <v>3745</v>
      </c>
      <c r="I1085" s="99">
        <v>41269</v>
      </c>
      <c r="J1085" s="99">
        <v>41430</v>
      </c>
      <c r="K1085" s="100" t="s">
        <v>3746</v>
      </c>
      <c r="L1085" s="378"/>
      <c r="M1085" s="27">
        <v>8544</v>
      </c>
      <c r="N1085" s="27">
        <v>8708</v>
      </c>
      <c r="O1085" s="99">
        <v>41430</v>
      </c>
      <c r="P1085" s="99">
        <v>42140</v>
      </c>
      <c r="Q1085" s="99">
        <v>42060</v>
      </c>
      <c r="R1085" s="99">
        <v>42085</v>
      </c>
      <c r="S1085" s="101">
        <v>0.63</v>
      </c>
      <c r="T1085" s="27"/>
      <c r="U1085" s="102"/>
      <c r="V1085" s="103" t="s">
        <v>3747</v>
      </c>
    </row>
    <row r="1086" spans="1:22" s="72" customFormat="1" ht="90.75" thickBot="1" x14ac:dyDescent="0.3">
      <c r="A1086" s="203">
        <v>41943</v>
      </c>
      <c r="B1086" s="96">
        <v>2013</v>
      </c>
      <c r="C1086" s="97" t="s">
        <v>131</v>
      </c>
      <c r="D1086" s="98" t="s">
        <v>132</v>
      </c>
      <c r="E1086" s="98"/>
      <c r="F1086" s="97" t="s">
        <v>118</v>
      </c>
      <c r="G1086" s="307">
        <v>72419</v>
      </c>
      <c r="H1086" s="97" t="s">
        <v>3685</v>
      </c>
      <c r="I1086" s="99">
        <v>41481</v>
      </c>
      <c r="J1086" s="99">
        <v>41543</v>
      </c>
      <c r="K1086" s="100" t="s">
        <v>3748</v>
      </c>
      <c r="L1086" s="378"/>
      <c r="M1086" s="27">
        <v>22361</v>
      </c>
      <c r="N1086" s="27">
        <v>22325</v>
      </c>
      <c r="O1086" s="99">
        <v>41543</v>
      </c>
      <c r="P1086" s="99">
        <v>43031</v>
      </c>
      <c r="Q1086" s="99">
        <v>42955</v>
      </c>
      <c r="R1086" s="99">
        <v>42955</v>
      </c>
      <c r="S1086" s="101">
        <v>0.17</v>
      </c>
      <c r="T1086" s="27"/>
      <c r="U1086" s="102"/>
      <c r="V1086" s="103" t="s">
        <v>3749</v>
      </c>
    </row>
    <row r="1087" spans="1:22" s="72" customFormat="1" ht="15.75" thickBot="1" x14ac:dyDescent="0.3">
      <c r="A1087" s="203">
        <v>41943</v>
      </c>
      <c r="B1087" s="96">
        <v>2014</v>
      </c>
      <c r="C1087" s="97" t="s">
        <v>131</v>
      </c>
      <c r="D1087" s="98" t="s">
        <v>132</v>
      </c>
      <c r="E1087" s="98" t="s">
        <v>30</v>
      </c>
      <c r="F1087" s="97" t="s">
        <v>129</v>
      </c>
      <c r="G1087" s="307">
        <v>80904</v>
      </c>
      <c r="H1087" s="97" t="s">
        <v>3750</v>
      </c>
      <c r="I1087" s="99">
        <v>41669</v>
      </c>
      <c r="J1087" s="99">
        <v>42031</v>
      </c>
      <c r="K1087" s="100"/>
      <c r="L1087" s="378"/>
      <c r="M1087" s="27"/>
      <c r="N1087" s="27"/>
      <c r="O1087" s="99"/>
      <c r="P1087" s="99"/>
      <c r="Q1087" s="99"/>
      <c r="R1087" s="99"/>
      <c r="S1087" s="101"/>
      <c r="T1087" s="27"/>
      <c r="U1087" s="102"/>
      <c r="V1087" s="103"/>
    </row>
    <row r="1088" spans="1:22" s="72" customFormat="1" ht="15.75" thickBot="1" x14ac:dyDescent="0.3">
      <c r="A1088" s="203">
        <v>41943</v>
      </c>
      <c r="B1088" s="96">
        <v>2014</v>
      </c>
      <c r="C1088" s="97" t="s">
        <v>131</v>
      </c>
      <c r="D1088" s="98" t="s">
        <v>132</v>
      </c>
      <c r="E1088" s="98" t="s">
        <v>30</v>
      </c>
      <c r="F1088" s="97" t="s">
        <v>129</v>
      </c>
      <c r="G1088" s="307">
        <v>80913</v>
      </c>
      <c r="H1088" s="97" t="s">
        <v>3751</v>
      </c>
      <c r="I1088" s="99">
        <v>41789</v>
      </c>
      <c r="J1088" s="99">
        <v>41906</v>
      </c>
      <c r="K1088" s="100" t="s">
        <v>3585</v>
      </c>
      <c r="L1088" s="378" t="s">
        <v>3752</v>
      </c>
      <c r="M1088" s="27">
        <v>15835</v>
      </c>
      <c r="N1088" s="27">
        <v>15835</v>
      </c>
      <c r="O1088" s="99"/>
      <c r="P1088" s="99"/>
      <c r="Q1088" s="99">
        <v>42476</v>
      </c>
      <c r="R1088" s="99">
        <v>42476</v>
      </c>
      <c r="S1088" s="101">
        <v>0</v>
      </c>
      <c r="T1088" s="27"/>
      <c r="U1088" s="102"/>
      <c r="V1088" s="103"/>
    </row>
    <row r="1089" spans="1:22" s="72" customFormat="1" ht="15.75" thickBot="1" x14ac:dyDescent="0.3">
      <c r="A1089" s="203">
        <v>41943</v>
      </c>
      <c r="B1089" s="96">
        <v>2014</v>
      </c>
      <c r="C1089" s="97" t="s">
        <v>131</v>
      </c>
      <c r="D1089" s="98" t="s">
        <v>132</v>
      </c>
      <c r="E1089" s="98" t="s">
        <v>19</v>
      </c>
      <c r="F1089" s="97" t="s">
        <v>129</v>
      </c>
      <c r="G1089" s="307">
        <v>71511</v>
      </c>
      <c r="H1089" s="97" t="s">
        <v>3753</v>
      </c>
      <c r="I1089" s="99"/>
      <c r="J1089" s="99"/>
      <c r="K1089" s="100"/>
      <c r="L1089" s="378"/>
      <c r="M1089" s="27"/>
      <c r="N1089" s="27"/>
      <c r="O1089" s="99"/>
      <c r="P1089" s="99"/>
      <c r="Q1089" s="99"/>
      <c r="R1089" s="99"/>
      <c r="S1089" s="101"/>
      <c r="T1089" s="27"/>
      <c r="U1089" s="102"/>
      <c r="V1089" s="103" t="s">
        <v>3754</v>
      </c>
    </row>
    <row r="1090" spans="1:22" s="72" customFormat="1" ht="75.75" thickBot="1" x14ac:dyDescent="0.3">
      <c r="A1090" s="203">
        <v>41943</v>
      </c>
      <c r="B1090" s="96">
        <v>2014</v>
      </c>
      <c r="C1090" s="97" t="s">
        <v>131</v>
      </c>
      <c r="D1090" s="98" t="s">
        <v>132</v>
      </c>
      <c r="E1090" s="98" t="s">
        <v>30</v>
      </c>
      <c r="F1090" s="97" t="s">
        <v>129</v>
      </c>
      <c r="G1090" s="307">
        <v>77000</v>
      </c>
      <c r="H1090" s="97" t="s">
        <v>3755</v>
      </c>
      <c r="I1090" s="99">
        <v>41722</v>
      </c>
      <c r="J1090" s="99">
        <v>42124</v>
      </c>
      <c r="K1090" s="100"/>
      <c r="L1090" s="378"/>
      <c r="M1090" s="27"/>
      <c r="N1090" s="27"/>
      <c r="O1090" s="99"/>
      <c r="P1090" s="99"/>
      <c r="Q1090" s="99"/>
      <c r="R1090" s="99"/>
      <c r="S1090" s="101">
        <v>0</v>
      </c>
      <c r="T1090" s="27"/>
      <c r="U1090" s="102"/>
      <c r="V1090" s="103" t="s">
        <v>3756</v>
      </c>
    </row>
    <row r="1091" spans="1:22" s="72" customFormat="1" ht="225.75" thickBot="1" x14ac:dyDescent="0.3">
      <c r="A1091" s="203">
        <v>41943</v>
      </c>
      <c r="B1091" s="96">
        <v>2014</v>
      </c>
      <c r="C1091" s="97" t="s">
        <v>131</v>
      </c>
      <c r="D1091" s="98" t="s">
        <v>132</v>
      </c>
      <c r="E1091" s="98" t="s">
        <v>21</v>
      </c>
      <c r="F1091" s="97" t="s">
        <v>129</v>
      </c>
      <c r="G1091" s="307">
        <v>77922</v>
      </c>
      <c r="H1091" s="97" t="s">
        <v>3490</v>
      </c>
      <c r="I1091" s="99">
        <v>41695</v>
      </c>
      <c r="J1091" s="99">
        <v>41871</v>
      </c>
      <c r="K1091" s="100" t="s">
        <v>3757</v>
      </c>
      <c r="L1091" s="378"/>
      <c r="M1091" s="27">
        <v>45629</v>
      </c>
      <c r="N1091" s="27">
        <v>45629</v>
      </c>
      <c r="O1091" s="99">
        <v>41939</v>
      </c>
      <c r="P1091" s="99">
        <v>43263</v>
      </c>
      <c r="Q1091" s="99">
        <v>43130</v>
      </c>
      <c r="R1091" s="99">
        <v>43130</v>
      </c>
      <c r="S1091" s="101">
        <v>0</v>
      </c>
      <c r="T1091" s="27">
        <v>23279</v>
      </c>
      <c r="U1091" s="102"/>
      <c r="V1091" s="103" t="s">
        <v>3758</v>
      </c>
    </row>
    <row r="1092" spans="1:22" s="72" customFormat="1" ht="150.75" thickBot="1" x14ac:dyDescent="0.3">
      <c r="A1092" s="203">
        <v>41943</v>
      </c>
      <c r="B1092" s="96">
        <v>2014</v>
      </c>
      <c r="C1092" s="97" t="s">
        <v>131</v>
      </c>
      <c r="D1092" s="98" t="s">
        <v>132</v>
      </c>
      <c r="E1092" s="98" t="s">
        <v>36</v>
      </c>
      <c r="F1092" s="97" t="s">
        <v>129</v>
      </c>
      <c r="G1092" s="307">
        <v>81340</v>
      </c>
      <c r="H1092" s="97" t="s">
        <v>3759</v>
      </c>
      <c r="I1092" s="99">
        <v>41715</v>
      </c>
      <c r="J1092" s="99">
        <v>41820</v>
      </c>
      <c r="K1092" s="100" t="s">
        <v>3757</v>
      </c>
      <c r="L1092" s="378"/>
      <c r="M1092" s="27">
        <v>11289</v>
      </c>
      <c r="N1092" s="27">
        <v>11289</v>
      </c>
      <c r="O1092" s="99">
        <v>42195</v>
      </c>
      <c r="P1092" s="99">
        <v>42732</v>
      </c>
      <c r="Q1092" s="99">
        <v>42643</v>
      </c>
      <c r="R1092" s="99">
        <v>42643</v>
      </c>
      <c r="S1092" s="101">
        <v>0</v>
      </c>
      <c r="T1092" s="27">
        <v>1900</v>
      </c>
      <c r="U1092" s="102"/>
      <c r="V1092" s="103" t="s">
        <v>3760</v>
      </c>
    </row>
    <row r="1093" spans="1:22" s="72" customFormat="1" ht="210.75" thickBot="1" x14ac:dyDescent="0.3">
      <c r="A1093" s="203">
        <v>41943</v>
      </c>
      <c r="B1093" s="96">
        <v>2014</v>
      </c>
      <c r="C1093" s="97" t="s">
        <v>131</v>
      </c>
      <c r="D1093" s="98" t="s">
        <v>132</v>
      </c>
      <c r="E1093" s="98"/>
      <c r="F1093" s="97" t="s">
        <v>106</v>
      </c>
      <c r="G1093" s="307">
        <v>81436</v>
      </c>
      <c r="H1093" s="97" t="s">
        <v>3559</v>
      </c>
      <c r="I1093" s="99">
        <v>42109</v>
      </c>
      <c r="J1093" s="99">
        <v>42231</v>
      </c>
      <c r="K1093" s="100"/>
      <c r="L1093" s="378"/>
      <c r="M1093" s="27"/>
      <c r="N1093" s="27"/>
      <c r="O1093" s="99"/>
      <c r="P1093" s="99"/>
      <c r="Q1093" s="99"/>
      <c r="R1093" s="99"/>
      <c r="S1093" s="101"/>
      <c r="T1093" s="27"/>
      <c r="U1093" s="102"/>
      <c r="V1093" s="103" t="s">
        <v>3761</v>
      </c>
    </row>
    <row r="1094" spans="1:22" s="72" customFormat="1" ht="30.75" thickBot="1" x14ac:dyDescent="0.3">
      <c r="A1094" s="203">
        <v>41943</v>
      </c>
      <c r="B1094" s="96">
        <v>2015</v>
      </c>
      <c r="C1094" s="97" t="s">
        <v>131</v>
      </c>
      <c r="D1094" s="98" t="s">
        <v>132</v>
      </c>
      <c r="E1094" s="98" t="s">
        <v>15</v>
      </c>
      <c r="F1094" s="97" t="s">
        <v>129</v>
      </c>
      <c r="G1094" s="307">
        <v>72414</v>
      </c>
      <c r="H1094" s="97" t="s">
        <v>3607</v>
      </c>
      <c r="I1094" s="99">
        <v>42003</v>
      </c>
      <c r="J1094" s="99">
        <v>42093</v>
      </c>
      <c r="K1094" s="100"/>
      <c r="L1094" s="378"/>
      <c r="M1094" s="27"/>
      <c r="N1094" s="27"/>
      <c r="O1094" s="99"/>
      <c r="P1094" s="99"/>
      <c r="Q1094" s="99"/>
      <c r="R1094" s="99"/>
      <c r="S1094" s="101"/>
      <c r="T1094" s="27"/>
      <c r="U1094" s="102"/>
      <c r="V1094" s="103" t="s">
        <v>3762</v>
      </c>
    </row>
    <row r="1095" spans="1:22" s="72" customFormat="1" ht="120.75" thickBot="1" x14ac:dyDescent="0.3">
      <c r="A1095" s="203">
        <v>41943</v>
      </c>
      <c r="B1095" s="96">
        <v>2015</v>
      </c>
      <c r="C1095" s="97" t="s">
        <v>131</v>
      </c>
      <c r="D1095" s="98" t="s">
        <v>132</v>
      </c>
      <c r="E1095" s="98" t="s">
        <v>36</v>
      </c>
      <c r="F1095" s="97" t="s">
        <v>129</v>
      </c>
      <c r="G1095" s="307">
        <v>81423</v>
      </c>
      <c r="H1095" s="97" t="s">
        <v>3763</v>
      </c>
      <c r="I1095" s="99">
        <v>42024</v>
      </c>
      <c r="J1095" s="99">
        <v>42165</v>
      </c>
      <c r="K1095" s="100"/>
      <c r="L1095" s="378"/>
      <c r="M1095" s="27"/>
      <c r="N1095" s="27"/>
      <c r="O1095" s="99"/>
      <c r="P1095" s="99">
        <v>43100</v>
      </c>
      <c r="Q1095" s="99"/>
      <c r="R1095" s="99">
        <v>42978</v>
      </c>
      <c r="S1095" s="101"/>
      <c r="T1095" s="27"/>
      <c r="U1095" s="102"/>
      <c r="V1095" s="103" t="s">
        <v>3764</v>
      </c>
    </row>
    <row r="1096" spans="1:22" s="72" customFormat="1" ht="120.75" thickBot="1" x14ac:dyDescent="0.3">
      <c r="A1096" s="203">
        <v>41943</v>
      </c>
      <c r="B1096" s="96">
        <v>2015</v>
      </c>
      <c r="C1096" s="97" t="s">
        <v>131</v>
      </c>
      <c r="D1096" s="98" t="s">
        <v>132</v>
      </c>
      <c r="E1096" s="98" t="s">
        <v>22</v>
      </c>
      <c r="F1096" s="97" t="s">
        <v>129</v>
      </c>
      <c r="G1096" s="307">
        <v>81430</v>
      </c>
      <c r="H1096" s="97" t="s">
        <v>3765</v>
      </c>
      <c r="I1096" s="99">
        <v>42194</v>
      </c>
      <c r="J1096" s="99">
        <v>42353</v>
      </c>
      <c r="K1096" s="100"/>
      <c r="L1096" s="378"/>
      <c r="M1096" s="27"/>
      <c r="N1096" s="27"/>
      <c r="O1096" s="99"/>
      <c r="P1096" s="99"/>
      <c r="Q1096" s="99"/>
      <c r="R1096" s="99"/>
      <c r="S1096" s="101"/>
      <c r="T1096" s="27"/>
      <c r="U1096" s="102"/>
      <c r="V1096" s="103" t="s">
        <v>3766</v>
      </c>
    </row>
    <row r="1097" spans="1:22" s="72" customFormat="1" ht="15.75" thickBot="1" x14ac:dyDescent="0.3">
      <c r="A1097" s="203">
        <v>41943</v>
      </c>
      <c r="B1097" s="96">
        <v>2016</v>
      </c>
      <c r="C1097" s="97" t="s">
        <v>131</v>
      </c>
      <c r="D1097" s="98" t="s">
        <v>132</v>
      </c>
      <c r="E1097" s="98" t="s">
        <v>18</v>
      </c>
      <c r="F1097" s="97" t="s">
        <v>129</v>
      </c>
      <c r="G1097" s="307">
        <v>78150</v>
      </c>
      <c r="H1097" s="97" t="s">
        <v>3490</v>
      </c>
      <c r="I1097" s="99"/>
      <c r="J1097" s="99"/>
      <c r="K1097" s="100"/>
      <c r="L1097" s="378"/>
      <c r="M1097" s="27"/>
      <c r="N1097" s="27"/>
      <c r="O1097" s="99"/>
      <c r="P1097" s="99"/>
      <c r="Q1097" s="99"/>
      <c r="R1097" s="99"/>
      <c r="S1097" s="101"/>
      <c r="T1097" s="27"/>
      <c r="U1097" s="102"/>
      <c r="V1097" s="103"/>
    </row>
    <row r="1098" spans="1:22" s="72" customFormat="1" ht="120.75" thickBot="1" x14ac:dyDescent="0.3">
      <c r="A1098" s="203">
        <v>41943</v>
      </c>
      <c r="B1098" s="96">
        <v>2016</v>
      </c>
      <c r="C1098" s="97" t="s">
        <v>131</v>
      </c>
      <c r="D1098" s="98" t="s">
        <v>132</v>
      </c>
      <c r="E1098" s="98" t="s">
        <v>18</v>
      </c>
      <c r="F1098" s="97" t="s">
        <v>129</v>
      </c>
      <c r="G1098" s="307">
        <v>80412</v>
      </c>
      <c r="H1098" s="97" t="s">
        <v>3767</v>
      </c>
      <c r="I1098" s="99">
        <v>42297</v>
      </c>
      <c r="J1098" s="99">
        <v>42443</v>
      </c>
      <c r="K1098" s="100"/>
      <c r="L1098" s="378"/>
      <c r="M1098" s="27"/>
      <c r="N1098" s="27"/>
      <c r="O1098" s="99">
        <v>42472</v>
      </c>
      <c r="P1098" s="99">
        <v>43074</v>
      </c>
      <c r="Q1098" s="99"/>
      <c r="R1098" s="99"/>
      <c r="S1098" s="101">
        <v>0</v>
      </c>
      <c r="T1098" s="27"/>
      <c r="U1098" s="102"/>
      <c r="V1098" s="103" t="s">
        <v>3768</v>
      </c>
    </row>
    <row r="1099" spans="1:22" s="72" customFormat="1" ht="15.75" thickBot="1" x14ac:dyDescent="0.3">
      <c r="A1099" s="203">
        <v>41943</v>
      </c>
      <c r="B1099" s="96"/>
      <c r="C1099" s="97"/>
      <c r="D1099" s="98"/>
      <c r="E1099" s="98"/>
      <c r="F1099" s="97"/>
      <c r="G1099" s="307"/>
      <c r="H1099" s="97" t="s">
        <v>3769</v>
      </c>
      <c r="I1099" s="99">
        <v>42348</v>
      </c>
      <c r="J1099" s="99">
        <v>42587</v>
      </c>
      <c r="K1099" s="100"/>
      <c r="L1099" s="378"/>
      <c r="M1099" s="27"/>
      <c r="N1099" s="27"/>
      <c r="O1099" s="99">
        <v>42619</v>
      </c>
      <c r="P1099" s="99">
        <v>42908</v>
      </c>
      <c r="Q1099" s="99"/>
      <c r="R1099" s="99"/>
      <c r="S1099" s="101">
        <v>0</v>
      </c>
      <c r="T1099" s="27"/>
      <c r="U1099" s="102"/>
      <c r="V1099" s="103"/>
    </row>
    <row r="1100" spans="1:22" s="72" customFormat="1" ht="45.75" thickBot="1" x14ac:dyDescent="0.3">
      <c r="A1100" s="203">
        <v>41943</v>
      </c>
      <c r="B1100" s="96">
        <v>2016</v>
      </c>
      <c r="C1100" s="97" t="s">
        <v>131</v>
      </c>
      <c r="D1100" s="98" t="s">
        <v>132</v>
      </c>
      <c r="E1100" s="98" t="s">
        <v>43</v>
      </c>
      <c r="F1100" s="97" t="s">
        <v>129</v>
      </c>
      <c r="G1100" s="307">
        <v>71642</v>
      </c>
      <c r="H1100" s="97" t="s">
        <v>3770</v>
      </c>
      <c r="I1100" s="99"/>
      <c r="J1100" s="99"/>
      <c r="K1100" s="100"/>
      <c r="L1100" s="378"/>
      <c r="M1100" s="27"/>
      <c r="N1100" s="27"/>
      <c r="O1100" s="99"/>
      <c r="P1100" s="99"/>
      <c r="Q1100" s="99"/>
      <c r="R1100" s="99"/>
      <c r="S1100" s="101"/>
      <c r="T1100" s="27"/>
      <c r="U1100" s="102"/>
      <c r="V1100" s="103" t="s">
        <v>3771</v>
      </c>
    </row>
    <row r="1101" spans="1:22" s="72" customFormat="1" ht="60.75" thickBot="1" x14ac:dyDescent="0.3">
      <c r="A1101" s="203">
        <v>41943</v>
      </c>
      <c r="B1101" s="96">
        <v>2016</v>
      </c>
      <c r="C1101" s="97" t="s">
        <v>131</v>
      </c>
      <c r="D1101" s="98" t="s">
        <v>132</v>
      </c>
      <c r="E1101" s="98" t="s">
        <v>36</v>
      </c>
      <c r="F1101" s="97" t="s">
        <v>129</v>
      </c>
      <c r="G1101" s="307">
        <v>81422</v>
      </c>
      <c r="H1101" s="97" t="s">
        <v>3772</v>
      </c>
      <c r="I1101" s="99"/>
      <c r="J1101" s="99"/>
      <c r="K1101" s="100"/>
      <c r="L1101" s="378"/>
      <c r="M1101" s="27"/>
      <c r="N1101" s="27"/>
      <c r="O1101" s="99"/>
      <c r="P1101" s="99"/>
      <c r="Q1101" s="99"/>
      <c r="R1101" s="99"/>
      <c r="S1101" s="101"/>
      <c r="T1101" s="27"/>
      <c r="U1101" s="102"/>
      <c r="V1101" s="103" t="s">
        <v>3773</v>
      </c>
    </row>
    <row r="1102" spans="1:22" s="72" customFormat="1" ht="120.75" thickBot="1" x14ac:dyDescent="0.3">
      <c r="A1102" s="203">
        <v>41943</v>
      </c>
      <c r="B1102" s="96">
        <v>2016</v>
      </c>
      <c r="C1102" s="97" t="s">
        <v>131</v>
      </c>
      <c r="D1102" s="98" t="s">
        <v>132</v>
      </c>
      <c r="E1102" s="98"/>
      <c r="F1102" s="97" t="s">
        <v>110</v>
      </c>
      <c r="G1102" s="307">
        <v>77986</v>
      </c>
      <c r="H1102" s="97" t="s">
        <v>3774</v>
      </c>
      <c r="I1102" s="99">
        <v>42396</v>
      </c>
      <c r="J1102" s="99">
        <v>42551</v>
      </c>
      <c r="K1102" s="100"/>
      <c r="L1102" s="378"/>
      <c r="M1102" s="27"/>
      <c r="N1102" s="27"/>
      <c r="O1102" s="99"/>
      <c r="P1102" s="99"/>
      <c r="Q1102" s="99"/>
      <c r="R1102" s="99"/>
      <c r="S1102" s="101"/>
      <c r="T1102" s="27"/>
      <c r="U1102" s="102"/>
      <c r="V1102" s="103" t="s">
        <v>3775</v>
      </c>
    </row>
    <row r="1103" spans="1:22" s="72" customFormat="1" ht="15.75" thickBot="1" x14ac:dyDescent="0.3">
      <c r="A1103" s="203">
        <v>41943</v>
      </c>
      <c r="B1103" s="96">
        <v>2017</v>
      </c>
      <c r="C1103" s="97" t="s">
        <v>131</v>
      </c>
      <c r="D1103" s="98" t="s">
        <v>132</v>
      </c>
      <c r="E1103" s="98" t="s">
        <v>45</v>
      </c>
      <c r="F1103" s="97" t="s">
        <v>129</v>
      </c>
      <c r="G1103" s="307">
        <v>72742</v>
      </c>
      <c r="H1103" s="97" t="s">
        <v>3490</v>
      </c>
      <c r="I1103" s="99" t="s">
        <v>10</v>
      </c>
      <c r="J1103" s="99"/>
      <c r="K1103" s="100"/>
      <c r="L1103" s="378"/>
      <c r="M1103" s="27"/>
      <c r="N1103" s="27"/>
      <c r="O1103" s="99"/>
      <c r="P1103" s="99"/>
      <c r="Q1103" s="99"/>
      <c r="R1103" s="99"/>
      <c r="S1103" s="101"/>
      <c r="T1103" s="27"/>
      <c r="U1103" s="102"/>
      <c r="V1103" s="103"/>
    </row>
    <row r="1104" spans="1:22" s="72" customFormat="1" ht="45.75" thickBot="1" x14ac:dyDescent="0.3">
      <c r="A1104" s="203">
        <v>41943</v>
      </c>
      <c r="B1104" s="96">
        <v>2017</v>
      </c>
      <c r="C1104" s="97" t="s">
        <v>131</v>
      </c>
      <c r="D1104" s="98" t="s">
        <v>132</v>
      </c>
      <c r="E1104" s="98" t="s">
        <v>36</v>
      </c>
      <c r="F1104" s="97" t="s">
        <v>129</v>
      </c>
      <c r="G1104" s="307">
        <v>67402</v>
      </c>
      <c r="H1104" s="97" t="s">
        <v>3574</v>
      </c>
      <c r="I1104" s="99">
        <v>42019</v>
      </c>
      <c r="J1104" s="99">
        <v>42180</v>
      </c>
      <c r="K1104" s="100"/>
      <c r="L1104" s="378"/>
      <c r="M1104" s="27"/>
      <c r="N1104" s="27"/>
      <c r="O1104" s="99"/>
      <c r="P1104" s="99"/>
      <c r="Q1104" s="99"/>
      <c r="R1104" s="99"/>
      <c r="S1104" s="101"/>
      <c r="T1104" s="27"/>
      <c r="U1104" s="102"/>
      <c r="V1104" s="103" t="s">
        <v>3776</v>
      </c>
    </row>
    <row r="1105" spans="1:32" s="72" customFormat="1" ht="15.75" thickBot="1" x14ac:dyDescent="0.3">
      <c r="A1105" s="203">
        <v>41943</v>
      </c>
      <c r="B1105" s="96">
        <v>2017</v>
      </c>
      <c r="C1105" s="97" t="s">
        <v>131</v>
      </c>
      <c r="D1105" s="98" t="s">
        <v>132</v>
      </c>
      <c r="E1105" s="98"/>
      <c r="F1105" s="97" t="s">
        <v>110</v>
      </c>
      <c r="G1105" s="307">
        <v>77139</v>
      </c>
      <c r="H1105" s="97" t="s">
        <v>3777</v>
      </c>
      <c r="I1105" s="99" t="s">
        <v>10</v>
      </c>
      <c r="J1105" s="99"/>
      <c r="K1105" s="100"/>
      <c r="L1105" s="378"/>
      <c r="M1105" s="27"/>
      <c r="N1105" s="27"/>
      <c r="O1105" s="99"/>
      <c r="P1105" s="99"/>
      <c r="Q1105" s="99"/>
      <c r="R1105" s="99"/>
      <c r="S1105" s="101"/>
      <c r="T1105" s="27"/>
      <c r="U1105" s="102"/>
      <c r="V1105" s="103" t="s">
        <v>3778</v>
      </c>
    </row>
    <row r="1106" spans="1:32" s="28" customFormat="1" ht="15.75" thickBot="1" x14ac:dyDescent="0.3">
      <c r="A1106" s="203">
        <v>41943</v>
      </c>
      <c r="B1106" s="265" t="s">
        <v>172</v>
      </c>
      <c r="C1106" s="126" t="s">
        <v>89</v>
      </c>
      <c r="D1106" s="127" t="s">
        <v>132</v>
      </c>
      <c r="E1106" s="127" t="s">
        <v>26</v>
      </c>
      <c r="F1106" s="126" t="s">
        <v>129</v>
      </c>
      <c r="G1106" s="127" t="s">
        <v>3780</v>
      </c>
      <c r="H1106" s="126" t="s">
        <v>3781</v>
      </c>
      <c r="I1106" s="46">
        <v>40028</v>
      </c>
      <c r="J1106" s="46">
        <v>40086</v>
      </c>
      <c r="K1106" s="126" t="s">
        <v>3782</v>
      </c>
      <c r="L1106" s="372"/>
      <c r="M1106" s="27">
        <v>1012</v>
      </c>
      <c r="N1106" s="27">
        <v>1012</v>
      </c>
      <c r="O1106" s="46">
        <v>40089</v>
      </c>
      <c r="P1106" s="46">
        <v>40928</v>
      </c>
      <c r="Q1106" s="46">
        <v>40802</v>
      </c>
      <c r="R1106" s="46"/>
      <c r="S1106" s="401">
        <v>1</v>
      </c>
      <c r="T1106" s="27"/>
      <c r="U1106" s="280"/>
      <c r="V1106" s="282" t="s">
        <v>3783</v>
      </c>
    </row>
    <row r="1107" spans="1:32" s="28" customFormat="1" ht="75.75" thickBot="1" x14ac:dyDescent="0.3">
      <c r="A1107" s="203">
        <v>41943</v>
      </c>
      <c r="B1107" s="276" t="s">
        <v>168</v>
      </c>
      <c r="C1107" s="126" t="s">
        <v>89</v>
      </c>
      <c r="D1107" s="127" t="s">
        <v>132</v>
      </c>
      <c r="E1107" s="259" t="s">
        <v>48</v>
      </c>
      <c r="F1107" s="184" t="s">
        <v>3784</v>
      </c>
      <c r="G1107" s="259" t="s">
        <v>3785</v>
      </c>
      <c r="H1107" s="184" t="s">
        <v>3786</v>
      </c>
      <c r="I1107" s="48">
        <v>40891</v>
      </c>
      <c r="J1107" s="48">
        <v>41074</v>
      </c>
      <c r="K1107" s="184" t="s">
        <v>3787</v>
      </c>
      <c r="L1107" s="373"/>
      <c r="M1107" s="27">
        <v>12000</v>
      </c>
      <c r="N1107" s="27">
        <v>12003</v>
      </c>
      <c r="O1107" s="48">
        <v>41110</v>
      </c>
      <c r="P1107" s="48"/>
      <c r="Q1107" s="48">
        <v>41659</v>
      </c>
      <c r="R1107" s="48">
        <v>41780</v>
      </c>
      <c r="S1107" s="81">
        <v>1</v>
      </c>
      <c r="T1107" s="27"/>
      <c r="U1107" s="278"/>
      <c r="V1107" s="283" t="s">
        <v>3788</v>
      </c>
    </row>
    <row r="1108" spans="1:32" s="28" customFormat="1" ht="75.75" thickBot="1" x14ac:dyDescent="0.3">
      <c r="A1108" s="203">
        <v>41943</v>
      </c>
      <c r="B1108" s="265" t="s">
        <v>168</v>
      </c>
      <c r="C1108" s="126" t="s">
        <v>89</v>
      </c>
      <c r="D1108" s="127" t="s">
        <v>78</v>
      </c>
      <c r="E1108" s="127"/>
      <c r="F1108" s="126" t="s">
        <v>118</v>
      </c>
      <c r="G1108" s="127" t="s">
        <v>3789</v>
      </c>
      <c r="H1108" s="126" t="s">
        <v>3790</v>
      </c>
      <c r="I1108" s="46">
        <v>40745</v>
      </c>
      <c r="J1108" s="122">
        <v>41008</v>
      </c>
      <c r="K1108" s="126" t="s">
        <v>3791</v>
      </c>
      <c r="L1108" s="372"/>
      <c r="M1108" s="27">
        <v>4360</v>
      </c>
      <c r="N1108" s="27">
        <v>5050</v>
      </c>
      <c r="O1108" s="46">
        <v>41008</v>
      </c>
      <c r="P1108" s="46"/>
      <c r="Q1108" s="46">
        <v>41556</v>
      </c>
      <c r="R1108" s="46">
        <v>41564</v>
      </c>
      <c r="S1108" s="47">
        <v>1</v>
      </c>
      <c r="T1108" s="27"/>
      <c r="U1108" s="280"/>
      <c r="V1108" s="282" t="s">
        <v>3792</v>
      </c>
    </row>
    <row r="1109" spans="1:32" s="28" customFormat="1" ht="60.75" thickBot="1" x14ac:dyDescent="0.3">
      <c r="A1109" s="203">
        <v>41943</v>
      </c>
      <c r="B1109" s="265" t="s">
        <v>168</v>
      </c>
      <c r="C1109" s="126" t="s">
        <v>89</v>
      </c>
      <c r="D1109" s="127" t="s">
        <v>78</v>
      </c>
      <c r="E1109" s="127" t="s">
        <v>26</v>
      </c>
      <c r="F1109" s="126" t="s">
        <v>129</v>
      </c>
      <c r="G1109" s="127" t="s">
        <v>3793</v>
      </c>
      <c r="H1109" s="126" t="s">
        <v>3794</v>
      </c>
      <c r="I1109" s="46">
        <v>40585</v>
      </c>
      <c r="J1109" s="46">
        <v>40729</v>
      </c>
      <c r="K1109" s="126" t="s">
        <v>3795</v>
      </c>
      <c r="L1109" s="372"/>
      <c r="M1109" s="27">
        <v>2984</v>
      </c>
      <c r="N1109" s="27">
        <v>2819</v>
      </c>
      <c r="O1109" s="46">
        <v>40744</v>
      </c>
      <c r="P1109" s="46">
        <v>41115</v>
      </c>
      <c r="Q1109" s="46">
        <v>41108</v>
      </c>
      <c r="R1109" s="46">
        <v>41115</v>
      </c>
      <c r="S1109" s="123">
        <v>0.99</v>
      </c>
      <c r="T1109" s="27">
        <v>700</v>
      </c>
      <c r="U1109" s="280"/>
      <c r="V1109" s="282" t="s">
        <v>3796</v>
      </c>
    </row>
    <row r="1110" spans="1:32" s="28" customFormat="1" ht="120.75" thickBot="1" x14ac:dyDescent="0.3">
      <c r="A1110" s="203">
        <v>41943</v>
      </c>
      <c r="B1110" s="265" t="s">
        <v>144</v>
      </c>
      <c r="C1110" s="126" t="s">
        <v>89</v>
      </c>
      <c r="D1110" s="127" t="s">
        <v>132</v>
      </c>
      <c r="E1110" s="127" t="s">
        <v>22</v>
      </c>
      <c r="F1110" s="126" t="s">
        <v>129</v>
      </c>
      <c r="G1110" s="127" t="s">
        <v>3797</v>
      </c>
      <c r="H1110" s="126" t="s">
        <v>3798</v>
      </c>
      <c r="I1110" s="46">
        <v>41507</v>
      </c>
      <c r="J1110" s="46">
        <v>41542</v>
      </c>
      <c r="K1110" s="126" t="s">
        <v>3799</v>
      </c>
      <c r="L1110" s="372"/>
      <c r="M1110" s="27">
        <v>10758</v>
      </c>
      <c r="N1110" s="27">
        <v>6058</v>
      </c>
      <c r="O1110" s="46">
        <v>41557</v>
      </c>
      <c r="P1110" s="46"/>
      <c r="Q1110" s="46"/>
      <c r="R1110" s="46">
        <v>41970</v>
      </c>
      <c r="S1110" s="47">
        <v>0.3</v>
      </c>
      <c r="T1110" s="27"/>
      <c r="U1110" s="280"/>
      <c r="V1110" s="282" t="s">
        <v>3800</v>
      </c>
    </row>
    <row r="1111" spans="1:32" s="28" customFormat="1" ht="75.75" thickBot="1" x14ac:dyDescent="0.3">
      <c r="A1111" s="203">
        <v>41943</v>
      </c>
      <c r="B1111" s="276" t="s">
        <v>144</v>
      </c>
      <c r="C1111" s="126" t="s">
        <v>89</v>
      </c>
      <c r="D1111" s="127" t="s">
        <v>78</v>
      </c>
      <c r="E1111" s="127" t="s">
        <v>26</v>
      </c>
      <c r="F1111" s="126" t="s">
        <v>129</v>
      </c>
      <c r="G1111" s="259" t="s">
        <v>3801</v>
      </c>
      <c r="H1111" s="126" t="s">
        <v>3802</v>
      </c>
      <c r="I1111" s="46" t="s">
        <v>10</v>
      </c>
      <c r="J1111" s="46"/>
      <c r="K1111" s="126"/>
      <c r="L1111" s="372"/>
      <c r="M1111" s="27"/>
      <c r="N1111" s="27">
        <v>739156</v>
      </c>
      <c r="O1111" s="46"/>
      <c r="P1111" s="46"/>
      <c r="Q1111" s="46"/>
      <c r="R1111" s="46"/>
      <c r="S1111" s="47">
        <v>0</v>
      </c>
      <c r="T1111" s="27"/>
      <c r="U1111" s="280"/>
      <c r="V1111" s="282" t="s">
        <v>3803</v>
      </c>
    </row>
    <row r="1112" spans="1:32" s="28" customFormat="1" ht="45.75" thickBot="1" x14ac:dyDescent="0.3">
      <c r="A1112" s="203">
        <v>41943</v>
      </c>
      <c r="B1112" s="265" t="s">
        <v>144</v>
      </c>
      <c r="C1112" s="126" t="s">
        <v>89</v>
      </c>
      <c r="D1112" s="127" t="s">
        <v>78</v>
      </c>
      <c r="E1112" s="127" t="s">
        <v>26</v>
      </c>
      <c r="F1112" s="126" t="s">
        <v>129</v>
      </c>
      <c r="G1112" s="127" t="s">
        <v>3804</v>
      </c>
      <c r="H1112" s="126" t="s">
        <v>3805</v>
      </c>
      <c r="I1112" s="46" t="s">
        <v>10</v>
      </c>
      <c r="J1112" s="46"/>
      <c r="K1112" s="126"/>
      <c r="L1112" s="372"/>
      <c r="M1112" s="27"/>
      <c r="N1112" s="27"/>
      <c r="O1112" s="46"/>
      <c r="P1112" s="46"/>
      <c r="Q1112" s="46"/>
      <c r="R1112" s="46"/>
      <c r="S1112" s="47"/>
      <c r="T1112" s="27"/>
      <c r="U1112" s="280"/>
      <c r="V1112" s="282" t="s">
        <v>3806</v>
      </c>
    </row>
    <row r="1113" spans="1:32" s="28" customFormat="1" ht="45.75" thickBot="1" x14ac:dyDescent="0.3">
      <c r="A1113" s="203">
        <v>41943</v>
      </c>
      <c r="B1113" s="265" t="s">
        <v>144</v>
      </c>
      <c r="C1113" s="126" t="s">
        <v>89</v>
      </c>
      <c r="D1113" s="127" t="s">
        <v>78</v>
      </c>
      <c r="E1113" s="127" t="s">
        <v>26</v>
      </c>
      <c r="F1113" s="126" t="s">
        <v>129</v>
      </c>
      <c r="G1113" s="127" t="s">
        <v>3804</v>
      </c>
      <c r="H1113" s="126" t="s">
        <v>3807</v>
      </c>
      <c r="I1113" s="46" t="s">
        <v>10</v>
      </c>
      <c r="J1113" s="46"/>
      <c r="K1113" s="126"/>
      <c r="L1113" s="372"/>
      <c r="M1113" s="27"/>
      <c r="N1113" s="27"/>
      <c r="O1113" s="46"/>
      <c r="P1113" s="46"/>
      <c r="Q1113" s="46"/>
      <c r="R1113" s="46"/>
      <c r="S1113" s="47"/>
      <c r="T1113" s="27"/>
      <c r="U1113" s="280"/>
      <c r="V1113" s="282" t="s">
        <v>3808</v>
      </c>
    </row>
    <row r="1114" spans="1:32" s="28" customFormat="1" ht="45.75" thickBot="1" x14ac:dyDescent="0.3">
      <c r="A1114" s="203">
        <v>41943</v>
      </c>
      <c r="B1114" s="276" t="s">
        <v>144</v>
      </c>
      <c r="C1114" s="126" t="s">
        <v>89</v>
      </c>
      <c r="D1114" s="127" t="s">
        <v>78</v>
      </c>
      <c r="E1114" s="127" t="s">
        <v>26</v>
      </c>
      <c r="F1114" s="126" t="s">
        <v>129</v>
      </c>
      <c r="G1114" s="127" t="s">
        <v>3809</v>
      </c>
      <c r="H1114" s="126" t="s">
        <v>3810</v>
      </c>
      <c r="I1114" s="46" t="s">
        <v>10</v>
      </c>
      <c r="J1114" s="46"/>
      <c r="K1114" s="126"/>
      <c r="L1114" s="372"/>
      <c r="M1114" s="27"/>
      <c r="N1114" s="27">
        <v>1200</v>
      </c>
      <c r="O1114" s="46"/>
      <c r="P1114" s="46"/>
      <c r="Q1114" s="46"/>
      <c r="R1114" s="46"/>
      <c r="S1114" s="47"/>
      <c r="T1114" s="27"/>
      <c r="U1114" s="280"/>
      <c r="V1114" s="282" t="s">
        <v>3811</v>
      </c>
    </row>
    <row r="1115" spans="1:32" s="28" customFormat="1" ht="75.75" thickBot="1" x14ac:dyDescent="0.3">
      <c r="A1115" s="203">
        <v>41943</v>
      </c>
      <c r="B1115" s="265" t="s">
        <v>144</v>
      </c>
      <c r="C1115" s="126" t="s">
        <v>89</v>
      </c>
      <c r="D1115" s="127" t="s">
        <v>78</v>
      </c>
      <c r="E1115" s="127" t="s">
        <v>48</v>
      </c>
      <c r="F1115" s="126" t="s">
        <v>129</v>
      </c>
      <c r="G1115" s="127" t="s">
        <v>3812</v>
      </c>
      <c r="H1115" s="126" t="s">
        <v>3813</v>
      </c>
      <c r="I1115" s="46" t="s">
        <v>10</v>
      </c>
      <c r="J1115" s="46">
        <v>41494</v>
      </c>
      <c r="K1115" s="126" t="s">
        <v>3814</v>
      </c>
      <c r="L1115" s="372"/>
      <c r="M1115" s="27">
        <v>997</v>
      </c>
      <c r="N1115" s="27">
        <v>1071</v>
      </c>
      <c r="O1115" s="46">
        <v>41507</v>
      </c>
      <c r="P1115" s="46"/>
      <c r="Q1115" s="46">
        <v>41859</v>
      </c>
      <c r="R1115" s="46">
        <v>41973</v>
      </c>
      <c r="S1115" s="47">
        <v>0.78</v>
      </c>
      <c r="T1115" s="27"/>
      <c r="U1115" s="280"/>
      <c r="V1115" s="282" t="s">
        <v>3815</v>
      </c>
    </row>
    <row r="1116" spans="1:32" s="28" customFormat="1" ht="15.75" thickBot="1" x14ac:dyDescent="0.3">
      <c r="A1116" s="203">
        <v>41943</v>
      </c>
      <c r="B1116" s="125">
        <v>2012</v>
      </c>
      <c r="C1116" s="126" t="s">
        <v>88</v>
      </c>
      <c r="D1116" s="127" t="s">
        <v>132</v>
      </c>
      <c r="E1116" s="127" t="s">
        <v>27</v>
      </c>
      <c r="F1116" s="126" t="s">
        <v>129</v>
      </c>
      <c r="G1116" s="127" t="s">
        <v>3825</v>
      </c>
      <c r="H1116" s="126" t="s">
        <v>3826</v>
      </c>
      <c r="I1116" s="421"/>
      <c r="J1116" s="421">
        <v>41030</v>
      </c>
      <c r="K1116" s="422" t="s">
        <v>3827</v>
      </c>
      <c r="L1116" s="372"/>
      <c r="M1116" s="27"/>
      <c r="N1116" s="27"/>
      <c r="O1116" s="128">
        <v>41030</v>
      </c>
      <c r="P1116" s="122"/>
      <c r="Q1116" s="122">
        <v>41425</v>
      </c>
      <c r="R1116" s="122">
        <v>41425</v>
      </c>
      <c r="S1116" s="130">
        <v>1</v>
      </c>
      <c r="T1116" s="27"/>
      <c r="U1116" s="423"/>
      <c r="V1116" s="424" t="s">
        <v>3828</v>
      </c>
    </row>
    <row r="1117" spans="1:32" s="429" customFormat="1" ht="30.75" thickBot="1" x14ac:dyDescent="0.3">
      <c r="A1117" s="203">
        <v>41943</v>
      </c>
      <c r="B1117" s="125">
        <v>2011</v>
      </c>
      <c r="C1117" s="126" t="s">
        <v>88</v>
      </c>
      <c r="D1117" s="127" t="s">
        <v>132</v>
      </c>
      <c r="E1117" s="127" t="s">
        <v>27</v>
      </c>
      <c r="F1117" s="126" t="s">
        <v>129</v>
      </c>
      <c r="G1117" s="126" t="s">
        <v>3829</v>
      </c>
      <c r="H1117" s="425" t="s">
        <v>3830</v>
      </c>
      <c r="I1117" s="426">
        <v>40766</v>
      </c>
      <c r="J1117" s="426">
        <v>40816</v>
      </c>
      <c r="K1117" s="427" t="s">
        <v>3831</v>
      </c>
      <c r="L1117" s="427"/>
      <c r="M1117" s="27">
        <v>1194</v>
      </c>
      <c r="N1117" s="27">
        <v>924.1</v>
      </c>
      <c r="O1117" s="128">
        <v>40842</v>
      </c>
      <c r="P1117" s="426">
        <v>41264</v>
      </c>
      <c r="Q1117" s="122">
        <v>41171</v>
      </c>
      <c r="R1117" s="122">
        <v>41243</v>
      </c>
      <c r="S1117" s="130">
        <v>1</v>
      </c>
      <c r="T1117" s="27">
        <v>-300</v>
      </c>
      <c r="U1117" s="423"/>
      <c r="V1117" s="424" t="s">
        <v>3832</v>
      </c>
      <c r="W1117" s="428"/>
      <c r="X1117" s="428"/>
    </row>
    <row r="1118" spans="1:32" s="429" customFormat="1" ht="60.75" thickBot="1" x14ac:dyDescent="0.3">
      <c r="A1118" s="203">
        <v>41943</v>
      </c>
      <c r="B1118" s="125">
        <v>2010</v>
      </c>
      <c r="C1118" s="126" t="s">
        <v>88</v>
      </c>
      <c r="D1118" s="127" t="s">
        <v>132</v>
      </c>
      <c r="E1118" s="167" t="s">
        <v>18</v>
      </c>
      <c r="F1118" s="126" t="s">
        <v>129</v>
      </c>
      <c r="G1118" s="167" t="s">
        <v>3833</v>
      </c>
      <c r="H1118" s="167" t="s">
        <v>3834</v>
      </c>
      <c r="I1118" s="122">
        <v>40420</v>
      </c>
      <c r="J1118" s="122">
        <v>40528</v>
      </c>
      <c r="K1118" s="357" t="s">
        <v>3835</v>
      </c>
      <c r="L1118" s="357"/>
      <c r="M1118" s="27">
        <v>12624</v>
      </c>
      <c r="N1118" s="27">
        <v>17212.464</v>
      </c>
      <c r="O1118" s="128">
        <v>40528</v>
      </c>
      <c r="P1118" s="122">
        <v>41386</v>
      </c>
      <c r="Q1118" s="122">
        <v>40528</v>
      </c>
      <c r="R1118" s="122">
        <v>41386</v>
      </c>
      <c r="S1118" s="130">
        <v>1</v>
      </c>
      <c r="T1118" s="27">
        <v>300</v>
      </c>
      <c r="U1118" s="423"/>
      <c r="V1118" s="317" t="s">
        <v>3836</v>
      </c>
      <c r="W1118" s="428"/>
      <c r="X1118" s="428"/>
    </row>
    <row r="1119" spans="1:32" s="435" customFormat="1" ht="210.75" thickBot="1" x14ac:dyDescent="0.3">
      <c r="A1119" s="203">
        <v>41943</v>
      </c>
      <c r="B1119" s="125">
        <v>2012</v>
      </c>
      <c r="C1119" s="126" t="s">
        <v>88</v>
      </c>
      <c r="D1119" s="127" t="s">
        <v>132</v>
      </c>
      <c r="E1119" s="425"/>
      <c r="F1119" s="425" t="s">
        <v>110</v>
      </c>
      <c r="G1119" s="430" t="s">
        <v>3837</v>
      </c>
      <c r="H1119" s="425" t="s">
        <v>3838</v>
      </c>
      <c r="I1119" s="426">
        <v>41296</v>
      </c>
      <c r="J1119" s="421" t="s">
        <v>3839</v>
      </c>
      <c r="K1119" s="427" t="s">
        <v>3840</v>
      </c>
      <c r="L1119" s="427"/>
      <c r="M1119" s="27">
        <v>1387.3</v>
      </c>
      <c r="N1119" s="27">
        <v>1387.3</v>
      </c>
      <c r="O1119" s="128">
        <v>41410</v>
      </c>
      <c r="P1119" s="426">
        <v>41650</v>
      </c>
      <c r="Q1119" s="426">
        <v>41619</v>
      </c>
      <c r="R1119" s="431"/>
      <c r="S1119" s="130">
        <v>1</v>
      </c>
      <c r="T1119" s="27"/>
      <c r="U1119" s="432"/>
      <c r="V1119" s="433" t="s">
        <v>3841</v>
      </c>
      <c r="W1119" s="428"/>
      <c r="X1119" s="434"/>
      <c r="Y1119" s="428"/>
    </row>
    <row r="1120" spans="1:32" s="435" customFormat="1" ht="45.75" thickBot="1" x14ac:dyDescent="0.3">
      <c r="A1120" s="203">
        <v>41943</v>
      </c>
      <c r="B1120" s="125">
        <v>2013</v>
      </c>
      <c r="C1120" s="126" t="s">
        <v>88</v>
      </c>
      <c r="D1120" s="127" t="s">
        <v>132</v>
      </c>
      <c r="E1120" s="167"/>
      <c r="F1120" s="425" t="s">
        <v>110</v>
      </c>
      <c r="G1120" s="167" t="s">
        <v>3842</v>
      </c>
      <c r="H1120" s="167" t="s">
        <v>3843</v>
      </c>
      <c r="I1120" s="122"/>
      <c r="J1120" s="122"/>
      <c r="K1120" s="357"/>
      <c r="L1120" s="357"/>
      <c r="M1120" s="27"/>
      <c r="N1120" s="27"/>
      <c r="O1120" s="436"/>
      <c r="P1120" s="122"/>
      <c r="Q1120" s="122"/>
      <c r="R1120" s="122"/>
      <c r="S1120" s="129">
        <v>0</v>
      </c>
      <c r="T1120" s="27">
        <v>0</v>
      </c>
      <c r="U1120" s="432"/>
      <c r="V1120" s="317" t="s">
        <v>3844</v>
      </c>
      <c r="W1120" s="428"/>
      <c r="X1120" s="428"/>
      <c r="Y1120" s="429"/>
      <c r="Z1120" s="429"/>
      <c r="AA1120" s="429"/>
      <c r="AB1120" s="429"/>
      <c r="AC1120" s="429"/>
      <c r="AD1120" s="429"/>
      <c r="AE1120" s="429"/>
      <c r="AF1120" s="429"/>
    </row>
    <row r="1121" spans="1:32" s="435" customFormat="1" ht="105.75" thickBot="1" x14ac:dyDescent="0.3">
      <c r="A1121" s="203">
        <v>41943</v>
      </c>
      <c r="B1121" s="125">
        <v>2014</v>
      </c>
      <c r="C1121" s="131" t="s">
        <v>88</v>
      </c>
      <c r="D1121" s="132" t="s">
        <v>132</v>
      </c>
      <c r="E1121" s="369" t="s">
        <v>18</v>
      </c>
      <c r="F1121" s="131" t="s">
        <v>129</v>
      </c>
      <c r="G1121" s="369" t="s">
        <v>3845</v>
      </c>
      <c r="H1121" s="167" t="s">
        <v>3846</v>
      </c>
      <c r="I1121" s="122"/>
      <c r="J1121" s="122"/>
      <c r="K1121" s="357"/>
      <c r="L1121" s="357"/>
      <c r="M1121" s="27"/>
      <c r="N1121" s="27"/>
      <c r="O1121" s="436"/>
      <c r="P1121" s="122"/>
      <c r="Q1121" s="122"/>
      <c r="R1121" s="122"/>
      <c r="S1121" s="129">
        <v>0</v>
      </c>
      <c r="T1121" s="27">
        <v>0</v>
      </c>
      <c r="U1121" s="432"/>
      <c r="V1121" s="317" t="s">
        <v>3847</v>
      </c>
      <c r="W1121" s="428"/>
      <c r="X1121" s="428"/>
      <c r="Y1121" s="429"/>
      <c r="Z1121" s="429"/>
      <c r="AA1121" s="429"/>
      <c r="AB1121" s="429"/>
      <c r="AC1121" s="429"/>
      <c r="AD1121" s="429"/>
      <c r="AE1121" s="429"/>
      <c r="AF1121" s="429"/>
    </row>
    <row r="1122" spans="1:32" s="28" customFormat="1" ht="15.75" thickBot="1" x14ac:dyDescent="0.3">
      <c r="A1122" s="203">
        <v>41943</v>
      </c>
      <c r="B1122" s="580">
        <v>2008</v>
      </c>
      <c r="C1122" s="583" t="s">
        <v>88</v>
      </c>
      <c r="D1122" s="584" t="s">
        <v>79</v>
      </c>
      <c r="E1122" s="584" t="s">
        <v>30</v>
      </c>
      <c r="F1122" s="583" t="s">
        <v>129</v>
      </c>
      <c r="G1122" s="584" t="s">
        <v>3848</v>
      </c>
      <c r="H1122" s="133" t="s">
        <v>3849</v>
      </c>
      <c r="I1122" s="334">
        <v>39366</v>
      </c>
      <c r="J1122" s="334">
        <v>39507</v>
      </c>
      <c r="K1122" s="358" t="s">
        <v>3850</v>
      </c>
      <c r="L1122" s="374"/>
      <c r="M1122" s="393">
        <v>369605</v>
      </c>
      <c r="N1122" s="393">
        <v>176436</v>
      </c>
      <c r="O1122" s="135">
        <v>39554</v>
      </c>
      <c r="P1122" s="334">
        <v>40551</v>
      </c>
      <c r="Q1122" s="386">
        <v>40648</v>
      </c>
      <c r="R1122" s="334">
        <v>40512</v>
      </c>
      <c r="S1122" s="136">
        <v>1</v>
      </c>
      <c r="T1122" s="393"/>
      <c r="U1122" s="137"/>
      <c r="V1122" s="138" t="s">
        <v>3851</v>
      </c>
    </row>
    <row r="1123" spans="1:32" s="28" customFormat="1" ht="15.75" thickBot="1" x14ac:dyDescent="0.3">
      <c r="A1123" s="203">
        <v>41943</v>
      </c>
      <c r="B1123" s="581"/>
      <c r="C1123" s="583"/>
      <c r="D1123" s="584"/>
      <c r="E1123" s="584"/>
      <c r="F1123" s="583"/>
      <c r="G1123" s="584"/>
      <c r="H1123" s="107" t="s">
        <v>3852</v>
      </c>
      <c r="I1123" s="335">
        <v>39366</v>
      </c>
      <c r="J1123" s="335">
        <v>39507</v>
      </c>
      <c r="K1123" s="359" t="s">
        <v>3853</v>
      </c>
      <c r="L1123" s="359"/>
      <c r="M1123" s="134">
        <v>369605</v>
      </c>
      <c r="N1123" s="134">
        <v>130128</v>
      </c>
      <c r="O1123" s="140">
        <v>39554</v>
      </c>
      <c r="P1123" s="335">
        <v>40572</v>
      </c>
      <c r="Q1123" s="387">
        <v>40648</v>
      </c>
      <c r="R1123" s="335">
        <v>40512</v>
      </c>
      <c r="S1123" s="141">
        <v>1</v>
      </c>
      <c r="T1123" s="134"/>
      <c r="U1123" s="95"/>
      <c r="V1123" s="142" t="s">
        <v>3851</v>
      </c>
    </row>
    <row r="1124" spans="1:32" s="28" customFormat="1" ht="15.75" thickBot="1" x14ac:dyDescent="0.3">
      <c r="A1124" s="203">
        <v>41943</v>
      </c>
      <c r="B1124" s="582"/>
      <c r="C1124" s="583"/>
      <c r="D1124" s="584"/>
      <c r="E1124" s="584"/>
      <c r="F1124" s="583"/>
      <c r="G1124" s="584"/>
      <c r="H1124" s="61" t="s">
        <v>3854</v>
      </c>
      <c r="I1124" s="336">
        <v>39366</v>
      </c>
      <c r="J1124" s="336">
        <v>39507</v>
      </c>
      <c r="K1124" s="360" t="s">
        <v>3850</v>
      </c>
      <c r="L1124" s="360"/>
      <c r="M1124" s="144">
        <v>369605</v>
      </c>
      <c r="N1124" s="144">
        <v>131662</v>
      </c>
      <c r="O1124" s="145">
        <v>39554</v>
      </c>
      <c r="P1124" s="336">
        <v>40593</v>
      </c>
      <c r="Q1124" s="388">
        <v>40648</v>
      </c>
      <c r="R1124" s="336">
        <v>40567</v>
      </c>
      <c r="S1124" s="146">
        <v>1</v>
      </c>
      <c r="T1124" s="144"/>
      <c r="U1124" s="94"/>
      <c r="V1124" s="147" t="s">
        <v>3855</v>
      </c>
    </row>
    <row r="1125" spans="1:32" s="28" customFormat="1" ht="210.75" thickBot="1" x14ac:dyDescent="0.3">
      <c r="A1125" s="203">
        <v>41943</v>
      </c>
      <c r="B1125" s="611">
        <v>2013</v>
      </c>
      <c r="C1125" s="583" t="s">
        <v>88</v>
      </c>
      <c r="D1125" s="584" t="s">
        <v>132</v>
      </c>
      <c r="E1125" s="584" t="s">
        <v>27</v>
      </c>
      <c r="F1125" s="583" t="s">
        <v>129</v>
      </c>
      <c r="G1125" s="584" t="s">
        <v>3856</v>
      </c>
      <c r="H1125" s="148" t="s">
        <v>3857</v>
      </c>
      <c r="I1125" s="337">
        <v>41369</v>
      </c>
      <c r="J1125" s="338">
        <v>41452</v>
      </c>
      <c r="K1125" s="361" t="s">
        <v>3858</v>
      </c>
      <c r="L1125" s="209"/>
      <c r="M1125" s="150">
        <v>1339.17</v>
      </c>
      <c r="N1125" s="150">
        <v>1339</v>
      </c>
      <c r="O1125" s="149">
        <v>41549</v>
      </c>
      <c r="P1125" s="338" t="s">
        <v>171</v>
      </c>
      <c r="Q1125" s="337">
        <v>41601</v>
      </c>
      <c r="R1125" s="337">
        <v>41671</v>
      </c>
      <c r="S1125" s="151">
        <v>1</v>
      </c>
      <c r="T1125" s="150"/>
      <c r="U1125" s="152"/>
      <c r="V1125" s="153" t="s">
        <v>3859</v>
      </c>
    </row>
    <row r="1126" spans="1:32" s="28" customFormat="1" ht="225.75" thickBot="1" x14ac:dyDescent="0.3">
      <c r="A1126" s="203">
        <v>41943</v>
      </c>
      <c r="B1126" s="611"/>
      <c r="C1126" s="583"/>
      <c r="D1126" s="584"/>
      <c r="E1126" s="584"/>
      <c r="F1126" s="583"/>
      <c r="G1126" s="584"/>
      <c r="H1126" s="107" t="s">
        <v>3860</v>
      </c>
      <c r="I1126" s="339">
        <v>41418</v>
      </c>
      <c r="J1126" s="339">
        <v>41547</v>
      </c>
      <c r="K1126" s="359" t="s">
        <v>3861</v>
      </c>
      <c r="L1126" s="381"/>
      <c r="M1126" s="139">
        <v>66994</v>
      </c>
      <c r="N1126" s="139">
        <v>66994</v>
      </c>
      <c r="O1126" s="140">
        <v>41610</v>
      </c>
      <c r="P1126" s="339">
        <v>42520</v>
      </c>
      <c r="Q1126" s="339">
        <v>42368</v>
      </c>
      <c r="R1126" s="339">
        <v>42430</v>
      </c>
      <c r="S1126" s="141">
        <v>0.36</v>
      </c>
      <c r="T1126" s="139">
        <v>0</v>
      </c>
      <c r="U1126" s="154"/>
      <c r="V1126" s="142" t="s">
        <v>3862</v>
      </c>
    </row>
    <row r="1127" spans="1:32" s="28" customFormat="1" ht="30.75" thickBot="1" x14ac:dyDescent="0.3">
      <c r="A1127" s="203">
        <v>41943</v>
      </c>
      <c r="B1127" s="611"/>
      <c r="C1127" s="583"/>
      <c r="D1127" s="584"/>
      <c r="E1127" s="584"/>
      <c r="F1127" s="583"/>
      <c r="G1127" s="584"/>
      <c r="H1127" s="61" t="s">
        <v>3863</v>
      </c>
      <c r="I1127" s="25"/>
      <c r="J1127" s="25"/>
      <c r="K1127" s="155"/>
      <c r="L1127" s="205"/>
      <c r="M1127" s="143"/>
      <c r="N1127" s="143"/>
      <c r="O1127" s="143"/>
      <c r="P1127" s="336"/>
      <c r="Q1127" s="336"/>
      <c r="R1127" s="336"/>
      <c r="S1127" s="143">
        <v>0</v>
      </c>
      <c r="T1127" s="143">
        <v>0</v>
      </c>
      <c r="U1127" s="156"/>
      <c r="V1127" s="147" t="s">
        <v>3864</v>
      </c>
    </row>
    <row r="1128" spans="1:32" s="28" customFormat="1" ht="31.5" thickTop="1" thickBot="1" x14ac:dyDescent="0.3">
      <c r="A1128" s="203">
        <v>41943</v>
      </c>
      <c r="B1128" s="200">
        <v>2008</v>
      </c>
      <c r="C1128" s="254" t="s">
        <v>93</v>
      </c>
      <c r="D1128" s="300" t="s">
        <v>132</v>
      </c>
      <c r="E1128" s="300" t="s">
        <v>14</v>
      </c>
      <c r="F1128" s="255" t="s">
        <v>129</v>
      </c>
      <c r="G1128" s="309" t="s">
        <v>3867</v>
      </c>
      <c r="H1128" s="255" t="s">
        <v>3868</v>
      </c>
      <c r="I1128" s="25">
        <v>39498</v>
      </c>
      <c r="J1128" s="25">
        <v>39721</v>
      </c>
      <c r="K1128" s="155" t="s">
        <v>3869</v>
      </c>
      <c r="L1128" s="205" t="s">
        <v>3870</v>
      </c>
      <c r="M1128" s="284">
        <v>52443</v>
      </c>
      <c r="N1128" s="284">
        <v>52443</v>
      </c>
      <c r="O1128" s="158">
        <v>39743</v>
      </c>
      <c r="P1128" s="25">
        <v>41656</v>
      </c>
      <c r="Q1128" s="25">
        <v>41540</v>
      </c>
      <c r="R1128" s="25">
        <v>41698</v>
      </c>
      <c r="S1128" s="64">
        <v>0.99</v>
      </c>
      <c r="T1128" s="284"/>
      <c r="U1128" s="159"/>
      <c r="V1128" s="406"/>
    </row>
    <row r="1129" spans="1:32" s="28" customFormat="1" ht="16.5" thickTop="1" thickBot="1" x14ac:dyDescent="0.3">
      <c r="A1129" s="203">
        <v>41943</v>
      </c>
      <c r="B1129" s="200">
        <v>2008</v>
      </c>
      <c r="C1129" s="254" t="s">
        <v>91</v>
      </c>
      <c r="D1129" s="300" t="s">
        <v>132</v>
      </c>
      <c r="E1129" s="300" t="s">
        <v>33</v>
      </c>
      <c r="F1129" s="255" t="s">
        <v>129</v>
      </c>
      <c r="G1129" s="309" t="s">
        <v>3871</v>
      </c>
      <c r="H1129" s="255" t="s">
        <v>3872</v>
      </c>
      <c r="I1129" s="25">
        <v>39643</v>
      </c>
      <c r="J1129" s="25">
        <v>39719</v>
      </c>
      <c r="K1129" s="155" t="s">
        <v>3873</v>
      </c>
      <c r="L1129" s="205" t="s">
        <v>3874</v>
      </c>
      <c r="M1129" s="284">
        <v>19757</v>
      </c>
      <c r="N1129" s="284">
        <v>20611</v>
      </c>
      <c r="O1129" s="158">
        <v>39782</v>
      </c>
      <c r="P1129" s="25">
        <v>40837</v>
      </c>
      <c r="Q1129" s="25">
        <v>40745</v>
      </c>
      <c r="R1129" s="25">
        <v>41203</v>
      </c>
      <c r="S1129" s="64">
        <v>1</v>
      </c>
      <c r="T1129" s="284"/>
      <c r="U1129" s="159"/>
      <c r="V1129" s="406"/>
    </row>
    <row r="1130" spans="1:32" s="28" customFormat="1" ht="31.5" thickTop="1" thickBot="1" x14ac:dyDescent="0.3">
      <c r="A1130" s="203">
        <v>41943</v>
      </c>
      <c r="B1130" s="200">
        <v>2009</v>
      </c>
      <c r="C1130" s="254" t="s">
        <v>91</v>
      </c>
      <c r="D1130" s="300" t="s">
        <v>132</v>
      </c>
      <c r="E1130" s="300" t="s">
        <v>14</v>
      </c>
      <c r="F1130" s="255" t="s">
        <v>129</v>
      </c>
      <c r="G1130" s="309" t="s">
        <v>3875</v>
      </c>
      <c r="H1130" s="255" t="s">
        <v>3876</v>
      </c>
      <c r="I1130" s="25" t="s">
        <v>3877</v>
      </c>
      <c r="J1130" s="25" t="s">
        <v>3878</v>
      </c>
      <c r="K1130" s="155" t="s">
        <v>3879</v>
      </c>
      <c r="L1130" s="205" t="s">
        <v>3880</v>
      </c>
      <c r="M1130" s="284">
        <v>29345</v>
      </c>
      <c r="N1130" s="284">
        <v>30469</v>
      </c>
      <c r="O1130" s="158">
        <v>39905</v>
      </c>
      <c r="P1130" s="25">
        <v>40913</v>
      </c>
      <c r="Q1130" s="25">
        <v>40985</v>
      </c>
      <c r="R1130" s="25">
        <v>41353</v>
      </c>
      <c r="S1130" s="64">
        <v>1</v>
      </c>
      <c r="T1130" s="284">
        <f>-6558</f>
        <v>-6558</v>
      </c>
      <c r="U1130" s="159"/>
      <c r="V1130" s="406" t="s">
        <v>3881</v>
      </c>
    </row>
    <row r="1131" spans="1:32" s="28" customFormat="1" ht="31.5" thickTop="1" thickBot="1" x14ac:dyDescent="0.3">
      <c r="A1131" s="203">
        <v>41943</v>
      </c>
      <c r="B1131" s="200">
        <v>2009</v>
      </c>
      <c r="C1131" s="254" t="s">
        <v>91</v>
      </c>
      <c r="D1131" s="300" t="s">
        <v>132</v>
      </c>
      <c r="E1131" s="300" t="s">
        <v>16</v>
      </c>
      <c r="F1131" s="255" t="s">
        <v>129</v>
      </c>
      <c r="G1131" s="309" t="s">
        <v>3882</v>
      </c>
      <c r="H1131" s="255" t="s">
        <v>3883</v>
      </c>
      <c r="I1131" s="25" t="s">
        <v>3878</v>
      </c>
      <c r="J1131" s="25" t="s">
        <v>3884</v>
      </c>
      <c r="K1131" s="155" t="s">
        <v>3885</v>
      </c>
      <c r="L1131" s="205" t="s">
        <v>3886</v>
      </c>
      <c r="M1131" s="284">
        <v>22226</v>
      </c>
      <c r="N1131" s="284">
        <v>22640</v>
      </c>
      <c r="O1131" s="158">
        <v>40116</v>
      </c>
      <c r="P1131" s="25">
        <v>41274</v>
      </c>
      <c r="Q1131" s="25">
        <v>41174</v>
      </c>
      <c r="R1131" s="25">
        <v>41258</v>
      </c>
      <c r="S1131" s="64">
        <v>1</v>
      </c>
      <c r="T1131" s="284">
        <f>-9000</f>
        <v>-9000</v>
      </c>
      <c r="U1131" s="159"/>
      <c r="V1131" s="406" t="s">
        <v>3881</v>
      </c>
    </row>
    <row r="1132" spans="1:32" s="28" customFormat="1" ht="31.5" thickTop="1" thickBot="1" x14ac:dyDescent="0.3">
      <c r="A1132" s="203">
        <v>41943</v>
      </c>
      <c r="B1132" s="200">
        <v>2009</v>
      </c>
      <c r="C1132" s="254" t="s">
        <v>91</v>
      </c>
      <c r="D1132" s="300" t="s">
        <v>132</v>
      </c>
      <c r="E1132" s="300"/>
      <c r="F1132" s="255" t="s">
        <v>110</v>
      </c>
      <c r="G1132" s="309" t="s">
        <v>3887</v>
      </c>
      <c r="H1132" s="255" t="s">
        <v>3888</v>
      </c>
      <c r="I1132" s="25">
        <v>40221</v>
      </c>
      <c r="J1132" s="25">
        <v>40316</v>
      </c>
      <c r="K1132" s="155" t="s">
        <v>3889</v>
      </c>
      <c r="L1132" s="205" t="s">
        <v>3890</v>
      </c>
      <c r="M1132" s="284">
        <v>36800</v>
      </c>
      <c r="N1132" s="284">
        <v>22649</v>
      </c>
      <c r="O1132" s="158">
        <v>40345</v>
      </c>
      <c r="P1132" s="25">
        <v>40933</v>
      </c>
      <c r="Q1132" s="25">
        <v>40912</v>
      </c>
      <c r="R1132" s="25">
        <v>40912</v>
      </c>
      <c r="S1132" s="64">
        <v>1</v>
      </c>
      <c r="T1132" s="284">
        <v>-10400</v>
      </c>
      <c r="U1132" s="159"/>
      <c r="V1132" s="406" t="s">
        <v>3891</v>
      </c>
    </row>
    <row r="1133" spans="1:32" s="28" customFormat="1" ht="16.5" thickTop="1" thickBot="1" x14ac:dyDescent="0.3">
      <c r="A1133" s="203">
        <v>41943</v>
      </c>
      <c r="B1133" s="200">
        <v>2009</v>
      </c>
      <c r="C1133" s="254" t="s">
        <v>93</v>
      </c>
      <c r="D1133" s="300" t="s">
        <v>132</v>
      </c>
      <c r="E1133" s="300" t="s">
        <v>18</v>
      </c>
      <c r="F1133" s="255" t="s">
        <v>129</v>
      </c>
      <c r="G1133" s="309" t="s">
        <v>3892</v>
      </c>
      <c r="H1133" s="255" t="s">
        <v>3893</v>
      </c>
      <c r="I1133" s="25">
        <v>39934</v>
      </c>
      <c r="J1133" s="25">
        <v>39976</v>
      </c>
      <c r="K1133" s="155" t="s">
        <v>3894</v>
      </c>
      <c r="L1133" s="205" t="s">
        <v>3895</v>
      </c>
      <c r="M1133" s="284">
        <v>17336</v>
      </c>
      <c r="N1133" s="284">
        <v>24695</v>
      </c>
      <c r="O1133" s="158">
        <v>40006</v>
      </c>
      <c r="P1133" s="25">
        <v>41789</v>
      </c>
      <c r="Q1133" s="25">
        <v>40736</v>
      </c>
      <c r="R1133" s="25">
        <v>41789</v>
      </c>
      <c r="S1133" s="64">
        <v>1</v>
      </c>
      <c r="T1133" s="284">
        <v>-5300</v>
      </c>
      <c r="U1133" s="159"/>
      <c r="V1133" s="406" t="s">
        <v>3881</v>
      </c>
    </row>
    <row r="1134" spans="1:32" s="28" customFormat="1" ht="16.5" thickTop="1" thickBot="1" x14ac:dyDescent="0.3">
      <c r="A1134" s="203">
        <v>41943</v>
      </c>
      <c r="B1134" s="200">
        <v>2009</v>
      </c>
      <c r="C1134" s="254" t="s">
        <v>93</v>
      </c>
      <c r="D1134" s="300" t="s">
        <v>132</v>
      </c>
      <c r="E1134" s="300" t="s">
        <v>21</v>
      </c>
      <c r="F1134" s="255" t="s">
        <v>129</v>
      </c>
      <c r="G1134" s="309" t="s">
        <v>3896</v>
      </c>
      <c r="H1134" s="255" t="s">
        <v>3897</v>
      </c>
      <c r="I1134" s="25">
        <v>39909</v>
      </c>
      <c r="J1134" s="25">
        <v>40045</v>
      </c>
      <c r="K1134" s="155" t="s">
        <v>3898</v>
      </c>
      <c r="L1134" s="205" t="s">
        <v>3899</v>
      </c>
      <c r="M1134" s="284">
        <v>7355</v>
      </c>
      <c r="N1134" s="284">
        <v>7762</v>
      </c>
      <c r="O1134" s="158">
        <v>40100</v>
      </c>
      <c r="P1134" s="25">
        <v>40676</v>
      </c>
      <c r="Q1134" s="25">
        <v>40705</v>
      </c>
      <c r="R1134" s="25">
        <v>40705</v>
      </c>
      <c r="S1134" s="64">
        <v>1</v>
      </c>
      <c r="T1134" s="284">
        <v>-5900</v>
      </c>
      <c r="U1134" s="159"/>
      <c r="V1134" s="406" t="s">
        <v>3881</v>
      </c>
    </row>
    <row r="1135" spans="1:32" s="28" customFormat="1" ht="16.5" thickTop="1" thickBot="1" x14ac:dyDescent="0.3">
      <c r="A1135" s="203">
        <v>41943</v>
      </c>
      <c r="B1135" s="200">
        <v>2009</v>
      </c>
      <c r="C1135" s="254" t="s">
        <v>93</v>
      </c>
      <c r="D1135" s="300" t="s">
        <v>132</v>
      </c>
      <c r="E1135" s="300" t="s">
        <v>40</v>
      </c>
      <c r="F1135" s="255" t="s">
        <v>129</v>
      </c>
      <c r="G1135" s="309" t="s">
        <v>3900</v>
      </c>
      <c r="H1135" s="255"/>
      <c r="I1135" s="25">
        <v>39842</v>
      </c>
      <c r="J1135" s="25">
        <v>39955</v>
      </c>
      <c r="K1135" s="155" t="s">
        <v>3901</v>
      </c>
      <c r="L1135" s="205" t="s">
        <v>3902</v>
      </c>
      <c r="M1135" s="284">
        <v>14636</v>
      </c>
      <c r="N1135" s="284">
        <v>15416</v>
      </c>
      <c r="O1135" s="158">
        <v>39982</v>
      </c>
      <c r="P1135" s="25">
        <v>40654</v>
      </c>
      <c r="Q1135" s="25">
        <v>40676</v>
      </c>
      <c r="R1135" s="25">
        <v>40676</v>
      </c>
      <c r="S1135" s="64">
        <v>1</v>
      </c>
      <c r="T1135" s="284">
        <f>-3000</f>
        <v>-3000</v>
      </c>
      <c r="U1135" s="159"/>
      <c r="V1135" s="406" t="s">
        <v>3903</v>
      </c>
    </row>
    <row r="1136" spans="1:32" s="28" customFormat="1" ht="16.5" thickTop="1" thickBot="1" x14ac:dyDescent="0.3">
      <c r="A1136" s="203">
        <v>41943</v>
      </c>
      <c r="B1136" s="200">
        <v>2009</v>
      </c>
      <c r="C1136" s="254" t="s">
        <v>93</v>
      </c>
      <c r="D1136" s="300" t="s">
        <v>132</v>
      </c>
      <c r="E1136" s="300" t="s">
        <v>22</v>
      </c>
      <c r="F1136" s="255" t="s">
        <v>129</v>
      </c>
      <c r="G1136" s="309" t="s">
        <v>3904</v>
      </c>
      <c r="H1136" s="255" t="s">
        <v>3905</v>
      </c>
      <c r="I1136" s="25">
        <v>39904</v>
      </c>
      <c r="J1136" s="25">
        <v>40025</v>
      </c>
      <c r="K1136" s="155" t="s">
        <v>3885</v>
      </c>
      <c r="L1136" s="205" t="s">
        <v>3906</v>
      </c>
      <c r="M1136" s="284">
        <v>36371</v>
      </c>
      <c r="N1136" s="284">
        <v>38331</v>
      </c>
      <c r="O1136" s="158">
        <v>40059</v>
      </c>
      <c r="P1136" s="25">
        <v>41272</v>
      </c>
      <c r="Q1136" s="25">
        <v>41150</v>
      </c>
      <c r="R1136" s="25">
        <v>41547</v>
      </c>
      <c r="S1136" s="64">
        <v>1</v>
      </c>
      <c r="T1136" s="284"/>
      <c r="U1136" s="159"/>
      <c r="V1136" s="406"/>
    </row>
    <row r="1137" spans="1:22" s="28" customFormat="1" ht="46.5" thickTop="1" thickBot="1" x14ac:dyDescent="0.3">
      <c r="A1137" s="203">
        <v>41943</v>
      </c>
      <c r="B1137" s="200">
        <v>2010</v>
      </c>
      <c r="C1137" s="254" t="s">
        <v>93</v>
      </c>
      <c r="D1137" s="300" t="s">
        <v>132</v>
      </c>
      <c r="E1137" s="300" t="s">
        <v>14</v>
      </c>
      <c r="F1137" s="255" t="s">
        <v>129</v>
      </c>
      <c r="G1137" s="309" t="s">
        <v>3867</v>
      </c>
      <c r="H1137" s="255" t="s">
        <v>3907</v>
      </c>
      <c r="I1137" s="25">
        <v>39498</v>
      </c>
      <c r="J1137" s="25">
        <v>40624</v>
      </c>
      <c r="K1137" s="155" t="s">
        <v>3908</v>
      </c>
      <c r="L1137" s="205" t="s">
        <v>3870</v>
      </c>
      <c r="M1137" s="284">
        <v>79509</v>
      </c>
      <c r="N1137" s="284">
        <v>131952</v>
      </c>
      <c r="O1137" s="158">
        <v>40624</v>
      </c>
      <c r="P1137" s="25">
        <v>41656</v>
      </c>
      <c r="Q1137" s="25">
        <v>41540</v>
      </c>
      <c r="R1137" s="25">
        <v>41698</v>
      </c>
      <c r="S1137" s="64">
        <v>0.99</v>
      </c>
      <c r="T1137" s="284"/>
      <c r="U1137" s="159"/>
      <c r="V1137" s="406"/>
    </row>
    <row r="1138" spans="1:22" s="28" customFormat="1" ht="16.5" thickTop="1" thickBot="1" x14ac:dyDescent="0.3">
      <c r="A1138" s="203">
        <v>41943</v>
      </c>
      <c r="B1138" s="200">
        <v>2010</v>
      </c>
      <c r="C1138" s="254" t="s">
        <v>93</v>
      </c>
      <c r="D1138" s="300" t="s">
        <v>132</v>
      </c>
      <c r="E1138" s="300" t="s">
        <v>14</v>
      </c>
      <c r="F1138" s="255" t="s">
        <v>129</v>
      </c>
      <c r="G1138" s="309" t="s">
        <v>3909</v>
      </c>
      <c r="H1138" s="255" t="s">
        <v>3910</v>
      </c>
      <c r="I1138" s="25">
        <v>40492</v>
      </c>
      <c r="J1138" s="25">
        <v>40592</v>
      </c>
      <c r="K1138" s="155" t="s">
        <v>3898</v>
      </c>
      <c r="L1138" s="205" t="s">
        <v>3911</v>
      </c>
      <c r="M1138" s="284">
        <v>12637</v>
      </c>
      <c r="N1138" s="284">
        <v>14208</v>
      </c>
      <c r="O1138" s="158">
        <v>40673</v>
      </c>
      <c r="P1138" s="25">
        <v>41414</v>
      </c>
      <c r="Q1138" s="25">
        <v>41147</v>
      </c>
      <c r="R1138" s="25">
        <v>41517</v>
      </c>
      <c r="S1138" s="64">
        <v>1</v>
      </c>
      <c r="T1138" s="284"/>
      <c r="U1138" s="159"/>
      <c r="V1138" s="406"/>
    </row>
    <row r="1139" spans="1:22" s="28" customFormat="1" ht="16.5" thickTop="1" thickBot="1" x14ac:dyDescent="0.3">
      <c r="A1139" s="203">
        <v>41943</v>
      </c>
      <c r="B1139" s="200">
        <v>2010</v>
      </c>
      <c r="C1139" s="254" t="s">
        <v>93</v>
      </c>
      <c r="D1139" s="300" t="s">
        <v>132</v>
      </c>
      <c r="E1139" s="300" t="s">
        <v>16</v>
      </c>
      <c r="F1139" s="255" t="s">
        <v>129</v>
      </c>
      <c r="G1139" s="309" t="s">
        <v>3912</v>
      </c>
      <c r="H1139" s="255" t="s">
        <v>3913</v>
      </c>
      <c r="I1139" s="25">
        <v>40115</v>
      </c>
      <c r="J1139" s="25">
        <v>40235</v>
      </c>
      <c r="K1139" s="155" t="s">
        <v>3914</v>
      </c>
      <c r="L1139" s="205" t="s">
        <v>3915</v>
      </c>
      <c r="M1139" s="284">
        <v>7909</v>
      </c>
      <c r="N1139" s="284">
        <v>9988</v>
      </c>
      <c r="O1139" s="158">
        <v>40295</v>
      </c>
      <c r="P1139" s="25">
        <v>41739</v>
      </c>
      <c r="Q1139" s="25">
        <v>40806</v>
      </c>
      <c r="R1139" s="25">
        <v>41912</v>
      </c>
      <c r="S1139" s="64">
        <v>0.99</v>
      </c>
      <c r="T1139" s="284">
        <f>-1900</f>
        <v>-1900</v>
      </c>
      <c r="U1139" s="159"/>
      <c r="V1139" s="406" t="s">
        <v>3916</v>
      </c>
    </row>
    <row r="1140" spans="1:22" s="28" customFormat="1" ht="16.5" thickTop="1" thickBot="1" x14ac:dyDescent="0.3">
      <c r="A1140" s="203">
        <v>41943</v>
      </c>
      <c r="B1140" s="200">
        <v>2010</v>
      </c>
      <c r="C1140" s="254" t="s">
        <v>93</v>
      </c>
      <c r="D1140" s="300" t="s">
        <v>132</v>
      </c>
      <c r="E1140" s="300" t="s">
        <v>41</v>
      </c>
      <c r="F1140" s="255" t="s">
        <v>129</v>
      </c>
      <c r="G1140" s="309" t="s">
        <v>3917</v>
      </c>
      <c r="H1140" s="255" t="s">
        <v>3918</v>
      </c>
      <c r="I1140" s="25">
        <v>40247</v>
      </c>
      <c r="J1140" s="25">
        <v>40375</v>
      </c>
      <c r="K1140" s="155" t="s">
        <v>3919</v>
      </c>
      <c r="L1140" s="205" t="s">
        <v>3920</v>
      </c>
      <c r="M1140" s="284">
        <v>11195</v>
      </c>
      <c r="N1140" s="284">
        <v>11195</v>
      </c>
      <c r="O1140" s="158">
        <v>40420</v>
      </c>
      <c r="P1140" s="25">
        <v>40920</v>
      </c>
      <c r="Q1140" s="25">
        <v>40848</v>
      </c>
      <c r="R1140" s="25">
        <v>40917</v>
      </c>
      <c r="S1140" s="64">
        <v>1</v>
      </c>
      <c r="T1140" s="284">
        <f>-2000</f>
        <v>-2000</v>
      </c>
      <c r="U1140" s="159"/>
      <c r="V1140" s="406" t="s">
        <v>3916</v>
      </c>
    </row>
    <row r="1141" spans="1:22" s="28" customFormat="1" ht="16.5" thickTop="1" thickBot="1" x14ac:dyDescent="0.3">
      <c r="A1141" s="203">
        <v>41943</v>
      </c>
      <c r="B1141" s="200">
        <v>2010</v>
      </c>
      <c r="C1141" s="254" t="s">
        <v>93</v>
      </c>
      <c r="D1141" s="300" t="s">
        <v>132</v>
      </c>
      <c r="E1141" s="300" t="s">
        <v>20</v>
      </c>
      <c r="F1141" s="255" t="s">
        <v>129</v>
      </c>
      <c r="G1141" s="309" t="s">
        <v>3921</v>
      </c>
      <c r="H1141" s="255" t="s">
        <v>3922</v>
      </c>
      <c r="I1141" s="25">
        <v>40229</v>
      </c>
      <c r="J1141" s="25">
        <v>40450</v>
      </c>
      <c r="K1141" s="155" t="s">
        <v>3923</v>
      </c>
      <c r="L1141" s="205" t="s">
        <v>3924</v>
      </c>
      <c r="M1141" s="284">
        <v>947</v>
      </c>
      <c r="N1141" s="284">
        <v>1047</v>
      </c>
      <c r="O1141" s="158">
        <v>40558</v>
      </c>
      <c r="P1141" s="25">
        <v>41229</v>
      </c>
      <c r="Q1141" s="25">
        <v>40885</v>
      </c>
      <c r="R1141" s="25">
        <v>41131</v>
      </c>
      <c r="S1141" s="64">
        <v>1</v>
      </c>
      <c r="T1141" s="284"/>
      <c r="U1141" s="159"/>
      <c r="V1141" s="406"/>
    </row>
    <row r="1142" spans="1:22" s="28" customFormat="1" ht="31.5" thickTop="1" thickBot="1" x14ac:dyDescent="0.3">
      <c r="A1142" s="203">
        <v>41943</v>
      </c>
      <c r="B1142" s="200">
        <v>2010</v>
      </c>
      <c r="C1142" s="254" t="s">
        <v>93</v>
      </c>
      <c r="D1142" s="300" t="s">
        <v>132</v>
      </c>
      <c r="E1142" s="300"/>
      <c r="F1142" s="255" t="s">
        <v>114</v>
      </c>
      <c r="G1142" s="309" t="s">
        <v>3925</v>
      </c>
      <c r="H1142" s="255" t="s">
        <v>3926</v>
      </c>
      <c r="I1142" s="25">
        <v>40197</v>
      </c>
      <c r="J1142" s="25">
        <v>40325</v>
      </c>
      <c r="K1142" s="155" t="s">
        <v>3927</v>
      </c>
      <c r="L1142" s="205" t="s">
        <v>3928</v>
      </c>
      <c r="M1142" s="284">
        <v>8594</v>
      </c>
      <c r="N1142" s="284">
        <v>8658</v>
      </c>
      <c r="O1142" s="158">
        <v>40325</v>
      </c>
      <c r="P1142" s="25">
        <v>40875</v>
      </c>
      <c r="Q1142" s="25">
        <v>41241</v>
      </c>
      <c r="R1142" s="25">
        <v>41241</v>
      </c>
      <c r="S1142" s="64">
        <v>1</v>
      </c>
      <c r="T1142" s="284">
        <f>-2200</f>
        <v>-2200</v>
      </c>
      <c r="U1142" s="159"/>
      <c r="V1142" s="406" t="s">
        <v>3916</v>
      </c>
    </row>
    <row r="1143" spans="1:22" s="28" customFormat="1" ht="16.5" thickTop="1" thickBot="1" x14ac:dyDescent="0.3">
      <c r="A1143" s="203">
        <v>41943</v>
      </c>
      <c r="B1143" s="200">
        <v>2010</v>
      </c>
      <c r="C1143" s="254" t="s">
        <v>93</v>
      </c>
      <c r="D1143" s="300" t="s">
        <v>132</v>
      </c>
      <c r="E1143" s="300"/>
      <c r="F1143" s="255" t="s">
        <v>111</v>
      </c>
      <c r="G1143" s="309" t="s">
        <v>3929</v>
      </c>
      <c r="H1143" s="255" t="s">
        <v>3930</v>
      </c>
      <c r="I1143" s="25">
        <v>40207</v>
      </c>
      <c r="J1143" s="25">
        <v>40451</v>
      </c>
      <c r="K1143" s="155" t="s">
        <v>3931</v>
      </c>
      <c r="L1143" s="205" t="s">
        <v>3932</v>
      </c>
      <c r="M1143" s="284">
        <v>19667</v>
      </c>
      <c r="N1143" s="284">
        <v>21060</v>
      </c>
      <c r="O1143" s="158">
        <v>40190</v>
      </c>
      <c r="P1143" s="25">
        <v>41461</v>
      </c>
      <c r="Q1143" s="25">
        <v>41099</v>
      </c>
      <c r="R1143" s="25">
        <v>41461</v>
      </c>
      <c r="S1143" s="64">
        <v>1</v>
      </c>
      <c r="T1143" s="284">
        <f>-8250</f>
        <v>-8250</v>
      </c>
      <c r="U1143" s="159"/>
      <c r="V1143" s="406" t="s">
        <v>3916</v>
      </c>
    </row>
    <row r="1144" spans="1:22" s="28" customFormat="1" ht="16.5" thickTop="1" thickBot="1" x14ac:dyDescent="0.3">
      <c r="A1144" s="203">
        <v>41943</v>
      </c>
      <c r="B1144" s="200">
        <v>2010</v>
      </c>
      <c r="C1144" s="254" t="s">
        <v>93</v>
      </c>
      <c r="D1144" s="300" t="s">
        <v>132</v>
      </c>
      <c r="E1144" s="300"/>
      <c r="F1144" s="255" t="s">
        <v>118</v>
      </c>
      <c r="G1144" s="309" t="s">
        <v>3933</v>
      </c>
      <c r="H1144" s="255" t="s">
        <v>3934</v>
      </c>
      <c r="I1144" s="25">
        <v>40190</v>
      </c>
      <c r="J1144" s="25">
        <v>40284</v>
      </c>
      <c r="K1144" s="155" t="s">
        <v>3935</v>
      </c>
      <c r="L1144" s="205" t="s">
        <v>3936</v>
      </c>
      <c r="M1144" s="284">
        <v>17844</v>
      </c>
      <c r="N1144" s="284">
        <v>19441</v>
      </c>
      <c r="O1144" s="158">
        <v>40417</v>
      </c>
      <c r="P1144" s="25">
        <v>42037</v>
      </c>
      <c r="Q1144" s="25">
        <v>41596</v>
      </c>
      <c r="R1144" s="25">
        <v>41958</v>
      </c>
      <c r="S1144" s="64">
        <v>0.93</v>
      </c>
      <c r="T1144" s="284">
        <f>-2789</f>
        <v>-2789</v>
      </c>
      <c r="U1144" s="159"/>
      <c r="V1144" s="406" t="s">
        <v>3916</v>
      </c>
    </row>
    <row r="1145" spans="1:22" s="28" customFormat="1" ht="31.5" thickTop="1" thickBot="1" x14ac:dyDescent="0.3">
      <c r="A1145" s="203">
        <v>41943</v>
      </c>
      <c r="B1145" s="200">
        <v>2010</v>
      </c>
      <c r="C1145" s="254" t="s">
        <v>93</v>
      </c>
      <c r="D1145" s="300" t="s">
        <v>132</v>
      </c>
      <c r="E1145" s="300"/>
      <c r="F1145" s="255" t="s">
        <v>128</v>
      </c>
      <c r="G1145" s="309" t="s">
        <v>3937</v>
      </c>
      <c r="H1145" s="255" t="s">
        <v>3938</v>
      </c>
      <c r="I1145" s="25">
        <v>40291</v>
      </c>
      <c r="J1145" s="25">
        <v>40437</v>
      </c>
      <c r="K1145" s="155" t="s">
        <v>3939</v>
      </c>
      <c r="L1145" s="205" t="s">
        <v>3940</v>
      </c>
      <c r="M1145" s="284">
        <v>3300</v>
      </c>
      <c r="N1145" s="284">
        <v>3300</v>
      </c>
      <c r="O1145" s="158">
        <v>40609</v>
      </c>
      <c r="P1145" s="25">
        <v>41337</v>
      </c>
      <c r="Q1145" s="25">
        <v>40773</v>
      </c>
      <c r="R1145" s="25">
        <v>40893</v>
      </c>
      <c r="S1145" s="64">
        <v>1</v>
      </c>
      <c r="T1145" s="284"/>
      <c r="U1145" s="159"/>
      <c r="V1145" s="406"/>
    </row>
    <row r="1146" spans="1:22" s="28" customFormat="1" ht="31.5" thickTop="1" thickBot="1" x14ac:dyDescent="0.3">
      <c r="A1146" s="203">
        <v>41943</v>
      </c>
      <c r="B1146" s="200">
        <v>2011</v>
      </c>
      <c r="C1146" s="254" t="s">
        <v>93</v>
      </c>
      <c r="D1146" s="300" t="s">
        <v>132</v>
      </c>
      <c r="E1146" s="300" t="s">
        <v>14</v>
      </c>
      <c r="F1146" s="255" t="s">
        <v>129</v>
      </c>
      <c r="G1146" s="309" t="s">
        <v>3867</v>
      </c>
      <c r="H1146" s="255" t="s">
        <v>3941</v>
      </c>
      <c r="I1146" s="25">
        <v>39498</v>
      </c>
      <c r="J1146" s="25">
        <v>40632</v>
      </c>
      <c r="K1146" s="155" t="s">
        <v>3908</v>
      </c>
      <c r="L1146" s="205" t="s">
        <v>3870</v>
      </c>
      <c r="M1146" s="284">
        <v>17400</v>
      </c>
      <c r="N1146" s="284">
        <v>149352</v>
      </c>
      <c r="O1146" s="158">
        <v>40632</v>
      </c>
      <c r="P1146" s="25">
        <v>41656</v>
      </c>
      <c r="Q1146" s="25">
        <v>41540</v>
      </c>
      <c r="R1146" s="25">
        <v>41698</v>
      </c>
      <c r="S1146" s="64">
        <v>0.99</v>
      </c>
      <c r="T1146" s="284"/>
      <c r="U1146" s="159"/>
      <c r="V1146" s="406"/>
    </row>
    <row r="1147" spans="1:22" s="28" customFormat="1" ht="16.5" thickTop="1" thickBot="1" x14ac:dyDescent="0.3">
      <c r="A1147" s="203">
        <v>41943</v>
      </c>
      <c r="B1147" s="200">
        <v>2011</v>
      </c>
      <c r="C1147" s="254" t="s">
        <v>93</v>
      </c>
      <c r="D1147" s="300" t="s">
        <v>132</v>
      </c>
      <c r="E1147" s="300" t="s">
        <v>14</v>
      </c>
      <c r="F1147" s="255" t="s">
        <v>129</v>
      </c>
      <c r="G1147" s="309" t="s">
        <v>3942</v>
      </c>
      <c r="H1147" s="255" t="s">
        <v>3943</v>
      </c>
      <c r="I1147" s="25">
        <v>40662</v>
      </c>
      <c r="J1147" s="25">
        <v>40724</v>
      </c>
      <c r="K1147" s="155" t="s">
        <v>2578</v>
      </c>
      <c r="L1147" s="205" t="s">
        <v>3944</v>
      </c>
      <c r="M1147" s="284">
        <v>2553</v>
      </c>
      <c r="N1147" s="284">
        <v>2733</v>
      </c>
      <c r="O1147" s="158">
        <v>40754</v>
      </c>
      <c r="P1147" s="25">
        <v>41432</v>
      </c>
      <c r="Q1147" s="25">
        <v>41105</v>
      </c>
      <c r="R1147" s="25">
        <v>41432</v>
      </c>
      <c r="S1147" s="64">
        <v>1</v>
      </c>
      <c r="T1147" s="284"/>
      <c r="U1147" s="159"/>
      <c r="V1147" s="406"/>
    </row>
    <row r="1148" spans="1:22" s="28" customFormat="1" ht="16.5" thickTop="1" thickBot="1" x14ac:dyDescent="0.3">
      <c r="A1148" s="203">
        <v>41943</v>
      </c>
      <c r="B1148" s="200">
        <v>2011</v>
      </c>
      <c r="C1148" s="254" t="s">
        <v>93</v>
      </c>
      <c r="D1148" s="300" t="s">
        <v>78</v>
      </c>
      <c r="E1148" s="300" t="s">
        <v>14</v>
      </c>
      <c r="F1148" s="255" t="s">
        <v>129</v>
      </c>
      <c r="G1148" s="309" t="s">
        <v>3945</v>
      </c>
      <c r="H1148" s="255" t="s">
        <v>3946</v>
      </c>
      <c r="I1148" s="25">
        <v>40984</v>
      </c>
      <c r="J1148" s="25">
        <v>41102</v>
      </c>
      <c r="K1148" s="155" t="s">
        <v>3947</v>
      </c>
      <c r="L1148" s="205" t="s">
        <v>3948</v>
      </c>
      <c r="M1148" s="284">
        <v>1019</v>
      </c>
      <c r="N1148" s="284">
        <v>1019</v>
      </c>
      <c r="O1148" s="158">
        <v>41116</v>
      </c>
      <c r="P1148" s="25">
        <v>41547</v>
      </c>
      <c r="Q1148" s="25">
        <v>41547</v>
      </c>
      <c r="R1148" s="25">
        <v>41517</v>
      </c>
      <c r="S1148" s="64">
        <v>1</v>
      </c>
      <c r="T1148" s="284"/>
      <c r="U1148" s="159"/>
      <c r="V1148" s="406"/>
    </row>
    <row r="1149" spans="1:22" s="28" customFormat="1" ht="16.5" thickTop="1" thickBot="1" x14ac:dyDescent="0.3">
      <c r="A1149" s="203">
        <v>41943</v>
      </c>
      <c r="B1149" s="200">
        <v>2011</v>
      </c>
      <c r="C1149" s="254" t="s">
        <v>93</v>
      </c>
      <c r="D1149" s="300" t="s">
        <v>132</v>
      </c>
      <c r="E1149" s="300" t="s">
        <v>17</v>
      </c>
      <c r="F1149" s="255" t="s">
        <v>129</v>
      </c>
      <c r="G1149" s="309" t="s">
        <v>3949</v>
      </c>
      <c r="H1149" s="255" t="s">
        <v>3950</v>
      </c>
      <c r="I1149" s="25">
        <v>40697</v>
      </c>
      <c r="J1149" s="25">
        <v>40801</v>
      </c>
      <c r="K1149" s="155" t="s">
        <v>3951</v>
      </c>
      <c r="L1149" s="205" t="s">
        <v>3952</v>
      </c>
      <c r="M1149" s="284">
        <v>1199</v>
      </c>
      <c r="N1149" s="284">
        <v>1398</v>
      </c>
      <c r="O1149" s="158">
        <v>40842</v>
      </c>
      <c r="P1149" s="25">
        <v>41638</v>
      </c>
      <c r="Q1149" s="25">
        <v>41213</v>
      </c>
      <c r="R1149" s="25">
        <v>41638</v>
      </c>
      <c r="S1149" s="64">
        <v>1</v>
      </c>
      <c r="T1149" s="284">
        <v>-980</v>
      </c>
      <c r="U1149" s="159"/>
      <c r="V1149" s="406" t="s">
        <v>3953</v>
      </c>
    </row>
    <row r="1150" spans="1:22" s="28" customFormat="1" ht="16.5" thickTop="1" thickBot="1" x14ac:dyDescent="0.3">
      <c r="A1150" s="203">
        <v>41943</v>
      </c>
      <c r="B1150" s="200">
        <v>2011</v>
      </c>
      <c r="C1150" s="254" t="s">
        <v>93</v>
      </c>
      <c r="D1150" s="300" t="s">
        <v>132</v>
      </c>
      <c r="E1150" s="300" t="s">
        <v>18</v>
      </c>
      <c r="F1150" s="255" t="s">
        <v>129</v>
      </c>
      <c r="G1150" s="309" t="s">
        <v>3954</v>
      </c>
      <c r="H1150" s="255" t="s">
        <v>3955</v>
      </c>
      <c r="I1150" s="25">
        <v>40546</v>
      </c>
      <c r="J1150" s="25">
        <v>40689</v>
      </c>
      <c r="K1150" s="155" t="s">
        <v>3956</v>
      </c>
      <c r="L1150" s="205" t="s">
        <v>3957</v>
      </c>
      <c r="M1150" s="284">
        <v>7584</v>
      </c>
      <c r="N1150" s="284">
        <v>8078</v>
      </c>
      <c r="O1150" s="158">
        <v>40716</v>
      </c>
      <c r="P1150" s="25">
        <v>41260</v>
      </c>
      <c r="Q1150" s="25">
        <v>41256</v>
      </c>
      <c r="R1150" s="25">
        <v>41516</v>
      </c>
      <c r="S1150" s="64">
        <v>1</v>
      </c>
      <c r="T1150" s="284"/>
      <c r="U1150" s="159"/>
      <c r="V1150" s="406"/>
    </row>
    <row r="1151" spans="1:22" s="28" customFormat="1" ht="16.5" thickTop="1" thickBot="1" x14ac:dyDescent="0.3">
      <c r="A1151" s="203">
        <v>41943</v>
      </c>
      <c r="B1151" s="200">
        <v>2011</v>
      </c>
      <c r="C1151" s="254" t="s">
        <v>93</v>
      </c>
      <c r="D1151" s="300" t="s">
        <v>132</v>
      </c>
      <c r="E1151" s="300" t="s">
        <v>42</v>
      </c>
      <c r="F1151" s="255" t="s">
        <v>129</v>
      </c>
      <c r="G1151" s="309" t="s">
        <v>3958</v>
      </c>
      <c r="H1151" s="255" t="s">
        <v>3959</v>
      </c>
      <c r="I1151" s="25">
        <v>40632</v>
      </c>
      <c r="J1151" s="25">
        <v>40788</v>
      </c>
      <c r="K1151" s="155" t="s">
        <v>1218</v>
      </c>
      <c r="L1151" s="205" t="s">
        <v>3960</v>
      </c>
      <c r="M1151" s="284">
        <v>16480</v>
      </c>
      <c r="N1151" s="284">
        <v>17158</v>
      </c>
      <c r="O1151" s="158">
        <v>40828</v>
      </c>
      <c r="P1151" s="25">
        <v>41787</v>
      </c>
      <c r="Q1151" s="25">
        <v>41011</v>
      </c>
      <c r="R1151" s="25">
        <v>41847</v>
      </c>
      <c r="S1151" s="64">
        <v>1</v>
      </c>
      <c r="T1151" s="284">
        <v>-8380</v>
      </c>
      <c r="U1151" s="159"/>
      <c r="V1151" s="406" t="s">
        <v>3953</v>
      </c>
    </row>
    <row r="1152" spans="1:22" s="28" customFormat="1" ht="31.5" thickTop="1" thickBot="1" x14ac:dyDescent="0.3">
      <c r="A1152" s="203">
        <v>41943</v>
      </c>
      <c r="B1152" s="200">
        <v>2011</v>
      </c>
      <c r="C1152" s="254" t="s">
        <v>93</v>
      </c>
      <c r="D1152" s="300" t="s">
        <v>132</v>
      </c>
      <c r="E1152" s="300" t="s">
        <v>30</v>
      </c>
      <c r="F1152" s="255" t="s">
        <v>129</v>
      </c>
      <c r="G1152" s="309" t="s">
        <v>3961</v>
      </c>
      <c r="H1152" s="255" t="s">
        <v>3962</v>
      </c>
      <c r="I1152" s="25">
        <v>40678</v>
      </c>
      <c r="J1152" s="25">
        <v>40847</v>
      </c>
      <c r="K1152" s="155" t="s">
        <v>3963</v>
      </c>
      <c r="L1152" s="205" t="s">
        <v>3964</v>
      </c>
      <c r="M1152" s="284">
        <v>7971</v>
      </c>
      <c r="N1152" s="284">
        <v>8470</v>
      </c>
      <c r="O1152" s="158">
        <v>40868</v>
      </c>
      <c r="P1152" s="25">
        <v>41563</v>
      </c>
      <c r="Q1152" s="25">
        <v>41397</v>
      </c>
      <c r="R1152" s="25">
        <v>41563</v>
      </c>
      <c r="S1152" s="64">
        <v>1</v>
      </c>
      <c r="T1152" s="284">
        <v>-4872</v>
      </c>
      <c r="U1152" s="159"/>
      <c r="V1152" s="406" t="s">
        <v>3953</v>
      </c>
    </row>
    <row r="1153" spans="1:22" s="28" customFormat="1" ht="16.5" thickTop="1" thickBot="1" x14ac:dyDescent="0.3">
      <c r="A1153" s="203">
        <v>41943</v>
      </c>
      <c r="B1153" s="200">
        <v>2011</v>
      </c>
      <c r="C1153" s="254" t="s">
        <v>91</v>
      </c>
      <c r="D1153" s="300" t="s">
        <v>132</v>
      </c>
      <c r="E1153" s="300" t="s">
        <v>33</v>
      </c>
      <c r="F1153" s="255" t="s">
        <v>129</v>
      </c>
      <c r="G1153" s="309" t="s">
        <v>3965</v>
      </c>
      <c r="H1153" s="255" t="s">
        <v>3966</v>
      </c>
      <c r="I1153" s="25">
        <v>40870</v>
      </c>
      <c r="J1153" s="25">
        <v>41138</v>
      </c>
      <c r="K1153" s="155" t="s">
        <v>3967</v>
      </c>
      <c r="L1153" s="205" t="s">
        <v>3968</v>
      </c>
      <c r="M1153" s="284">
        <v>80775</v>
      </c>
      <c r="N1153" s="284">
        <v>82555</v>
      </c>
      <c r="O1153" s="158">
        <v>41151</v>
      </c>
      <c r="P1153" s="25">
        <v>42429</v>
      </c>
      <c r="Q1153" s="25">
        <v>42265</v>
      </c>
      <c r="R1153" s="25">
        <v>42389</v>
      </c>
      <c r="S1153" s="64">
        <v>0.63</v>
      </c>
      <c r="T1153" s="284"/>
      <c r="U1153" s="159"/>
      <c r="V1153" s="406"/>
    </row>
    <row r="1154" spans="1:22" s="28" customFormat="1" ht="31.5" thickTop="1" thickBot="1" x14ac:dyDescent="0.3">
      <c r="A1154" s="203">
        <v>41943</v>
      </c>
      <c r="B1154" s="200">
        <v>2011</v>
      </c>
      <c r="C1154" s="254" t="s">
        <v>95</v>
      </c>
      <c r="D1154" s="300" t="s">
        <v>132</v>
      </c>
      <c r="E1154" s="300" t="s">
        <v>43</v>
      </c>
      <c r="F1154" s="255" t="s">
        <v>129</v>
      </c>
      <c r="G1154" s="309" t="s">
        <v>3969</v>
      </c>
      <c r="H1154" s="255" t="s">
        <v>3970</v>
      </c>
      <c r="I1154" s="25">
        <v>40637</v>
      </c>
      <c r="J1154" s="25">
        <v>40837</v>
      </c>
      <c r="K1154" s="155" t="s">
        <v>3971</v>
      </c>
      <c r="L1154" s="205" t="s">
        <v>3972</v>
      </c>
      <c r="M1154" s="284">
        <v>5883</v>
      </c>
      <c r="N1154" s="284">
        <v>6197</v>
      </c>
      <c r="O1154" s="158">
        <v>40857</v>
      </c>
      <c r="P1154" s="25">
        <v>41334</v>
      </c>
      <c r="Q1154" s="25">
        <v>41354</v>
      </c>
      <c r="R1154" s="25">
        <v>41788</v>
      </c>
      <c r="S1154" s="64">
        <v>1</v>
      </c>
      <c r="T1154" s="284"/>
      <c r="U1154" s="159"/>
      <c r="V1154" s="406"/>
    </row>
    <row r="1155" spans="1:22" s="28" customFormat="1" ht="16.5" thickTop="1" thickBot="1" x14ac:dyDescent="0.3">
      <c r="A1155" s="203">
        <v>41943</v>
      </c>
      <c r="B1155" s="200">
        <v>2011</v>
      </c>
      <c r="C1155" s="254" t="s">
        <v>93</v>
      </c>
      <c r="D1155" s="300" t="s">
        <v>132</v>
      </c>
      <c r="E1155" s="300" t="s">
        <v>22</v>
      </c>
      <c r="F1155" s="255" t="s">
        <v>129</v>
      </c>
      <c r="G1155" s="309" t="s">
        <v>3973</v>
      </c>
      <c r="H1155" s="255" t="s">
        <v>3974</v>
      </c>
      <c r="I1155" s="25">
        <v>40471</v>
      </c>
      <c r="J1155" s="25">
        <v>40798</v>
      </c>
      <c r="K1155" s="155" t="s">
        <v>3975</v>
      </c>
      <c r="L1155" s="205" t="s">
        <v>3976</v>
      </c>
      <c r="M1155" s="284">
        <v>28815</v>
      </c>
      <c r="N1155" s="284">
        <v>32208</v>
      </c>
      <c r="O1155" s="158">
        <v>41239</v>
      </c>
      <c r="P1155" s="25">
        <v>42175</v>
      </c>
      <c r="Q1155" s="25">
        <v>41823</v>
      </c>
      <c r="R1155" s="25">
        <v>42094</v>
      </c>
      <c r="S1155" s="64">
        <v>0.85</v>
      </c>
      <c r="T1155" s="284">
        <v>-9428</v>
      </c>
      <c r="U1155" s="159"/>
      <c r="V1155" s="406" t="s">
        <v>3977</v>
      </c>
    </row>
    <row r="1156" spans="1:22" s="28" customFormat="1" ht="16.5" thickTop="1" thickBot="1" x14ac:dyDescent="0.3">
      <c r="A1156" s="203">
        <v>41943</v>
      </c>
      <c r="B1156" s="200">
        <v>2011</v>
      </c>
      <c r="C1156" s="254" t="s">
        <v>93</v>
      </c>
      <c r="D1156" s="300" t="s">
        <v>132</v>
      </c>
      <c r="E1156" s="300"/>
      <c r="F1156" s="255" t="s">
        <v>117</v>
      </c>
      <c r="G1156" s="309" t="s">
        <v>3978</v>
      </c>
      <c r="H1156" s="255" t="s">
        <v>3979</v>
      </c>
      <c r="I1156" s="25">
        <v>40458</v>
      </c>
      <c r="J1156" s="25">
        <v>40721</v>
      </c>
      <c r="K1156" s="155" t="s">
        <v>3980</v>
      </c>
      <c r="L1156" s="205" t="s">
        <v>3981</v>
      </c>
      <c r="M1156" s="284">
        <v>1175</v>
      </c>
      <c r="N1156" s="284">
        <v>1175</v>
      </c>
      <c r="O1156" s="158">
        <v>40737</v>
      </c>
      <c r="P1156" s="25">
        <v>41222</v>
      </c>
      <c r="Q1156" s="25">
        <v>41209</v>
      </c>
      <c r="R1156" s="25">
        <v>41209</v>
      </c>
      <c r="S1156" s="64">
        <v>1</v>
      </c>
      <c r="T1156" s="284"/>
      <c r="U1156" s="159"/>
      <c r="V1156" s="406"/>
    </row>
    <row r="1157" spans="1:22" s="28" customFormat="1" ht="16.5" thickTop="1" thickBot="1" x14ac:dyDescent="0.3">
      <c r="A1157" s="203">
        <v>41943</v>
      </c>
      <c r="B1157" s="200">
        <v>2011</v>
      </c>
      <c r="C1157" s="254" t="s">
        <v>93</v>
      </c>
      <c r="D1157" s="300" t="s">
        <v>132</v>
      </c>
      <c r="E1157" s="300"/>
      <c r="F1157" s="255" t="s">
        <v>117</v>
      </c>
      <c r="G1157" s="309" t="s">
        <v>3982</v>
      </c>
      <c r="H1157" s="255" t="s">
        <v>3983</v>
      </c>
      <c r="I1157" s="25">
        <v>41041</v>
      </c>
      <c r="J1157" s="25">
        <v>41174</v>
      </c>
      <c r="K1157" s="155" t="s">
        <v>3984</v>
      </c>
      <c r="L1157" s="205" t="s">
        <v>3985</v>
      </c>
      <c r="M1157" s="284">
        <v>25204</v>
      </c>
      <c r="N1157" s="284">
        <v>25425</v>
      </c>
      <c r="O1157" s="158">
        <v>41306</v>
      </c>
      <c r="P1157" s="25">
        <v>42175</v>
      </c>
      <c r="Q1157" s="25">
        <v>42036</v>
      </c>
      <c r="R1157" s="25">
        <v>42064</v>
      </c>
      <c r="S1157" s="64">
        <v>0.84</v>
      </c>
      <c r="T1157" s="284"/>
      <c r="U1157" s="159"/>
      <c r="V1157" s="406"/>
    </row>
    <row r="1158" spans="1:22" s="28" customFormat="1" ht="16.5" thickTop="1" thickBot="1" x14ac:dyDescent="0.3">
      <c r="A1158" s="203">
        <v>41943</v>
      </c>
      <c r="B1158" s="200">
        <v>2011</v>
      </c>
      <c r="C1158" s="254" t="s">
        <v>93</v>
      </c>
      <c r="D1158" s="300" t="s">
        <v>132</v>
      </c>
      <c r="E1158" s="300"/>
      <c r="F1158" s="255" t="s">
        <v>128</v>
      </c>
      <c r="G1158" s="309" t="s">
        <v>3986</v>
      </c>
      <c r="H1158" s="255" t="s">
        <v>3987</v>
      </c>
      <c r="I1158" s="25">
        <v>40652</v>
      </c>
      <c r="J1158" s="25">
        <v>40883</v>
      </c>
      <c r="K1158" s="155" t="s">
        <v>3988</v>
      </c>
      <c r="L1158" s="205" t="s">
        <v>3989</v>
      </c>
      <c r="M1158" s="284">
        <v>12535.429</v>
      </c>
      <c r="N1158" s="284">
        <v>12535</v>
      </c>
      <c r="O1158" s="158">
        <v>40886</v>
      </c>
      <c r="P1158" s="25">
        <v>41754</v>
      </c>
      <c r="Q1158" s="25">
        <v>41347</v>
      </c>
      <c r="R1158" s="25">
        <v>41761</v>
      </c>
      <c r="S1158" s="64">
        <v>0.99</v>
      </c>
      <c r="T1158" s="284"/>
      <c r="U1158" s="159"/>
      <c r="V1158" s="406"/>
    </row>
    <row r="1159" spans="1:22" s="28" customFormat="1" ht="16.5" thickTop="1" thickBot="1" x14ac:dyDescent="0.3">
      <c r="A1159" s="203">
        <v>41943</v>
      </c>
      <c r="B1159" s="200">
        <v>2012</v>
      </c>
      <c r="C1159" s="254" t="s">
        <v>93</v>
      </c>
      <c r="D1159" s="300" t="s">
        <v>132</v>
      </c>
      <c r="E1159" s="300" t="s">
        <v>12</v>
      </c>
      <c r="F1159" s="255" t="s">
        <v>129</v>
      </c>
      <c r="G1159" s="309" t="s">
        <v>3990</v>
      </c>
      <c r="H1159" s="255" t="s">
        <v>3991</v>
      </c>
      <c r="I1159" s="25">
        <v>40968</v>
      </c>
      <c r="J1159" s="25">
        <v>41096</v>
      </c>
      <c r="K1159" s="155" t="s">
        <v>3992</v>
      </c>
      <c r="L1159" s="205" t="s">
        <v>3993</v>
      </c>
      <c r="M1159" s="284">
        <v>12210</v>
      </c>
      <c r="N1159" s="284">
        <v>12407</v>
      </c>
      <c r="O1159" s="158">
        <v>41106</v>
      </c>
      <c r="P1159" s="25">
        <v>41616</v>
      </c>
      <c r="Q1159" s="25">
        <v>41613</v>
      </c>
      <c r="R1159" s="25">
        <v>41836</v>
      </c>
      <c r="S1159" s="64">
        <v>1</v>
      </c>
      <c r="T1159" s="284"/>
      <c r="U1159" s="159"/>
      <c r="V1159" s="406"/>
    </row>
    <row r="1160" spans="1:22" s="28" customFormat="1" ht="16.5" thickTop="1" thickBot="1" x14ac:dyDescent="0.3">
      <c r="A1160" s="203">
        <v>41943</v>
      </c>
      <c r="B1160" s="200">
        <v>2012</v>
      </c>
      <c r="C1160" s="254" t="s">
        <v>93</v>
      </c>
      <c r="D1160" s="300" t="s">
        <v>132</v>
      </c>
      <c r="E1160" s="300" t="s">
        <v>13</v>
      </c>
      <c r="F1160" s="255" t="s">
        <v>129</v>
      </c>
      <c r="G1160" s="309" t="s">
        <v>3994</v>
      </c>
      <c r="H1160" s="255" t="s">
        <v>3995</v>
      </c>
      <c r="I1160" s="25">
        <v>41033</v>
      </c>
      <c r="J1160" s="25">
        <v>41177</v>
      </c>
      <c r="K1160" s="155" t="s">
        <v>3996</v>
      </c>
      <c r="L1160" s="205" t="s">
        <v>3997</v>
      </c>
      <c r="M1160" s="284">
        <v>18252</v>
      </c>
      <c r="N1160" s="284">
        <v>19125</v>
      </c>
      <c r="O1160" s="158">
        <v>41226</v>
      </c>
      <c r="P1160" s="25">
        <v>42037</v>
      </c>
      <c r="Q1160" s="25">
        <v>41946</v>
      </c>
      <c r="R1160" s="25">
        <v>41976</v>
      </c>
      <c r="S1160" s="64">
        <v>0.99</v>
      </c>
      <c r="T1160" s="284"/>
      <c r="U1160" s="159"/>
      <c r="V1160" s="406"/>
    </row>
    <row r="1161" spans="1:22" s="28" customFormat="1" ht="16.5" thickTop="1" thickBot="1" x14ac:dyDescent="0.3">
      <c r="A1161" s="203">
        <v>41943</v>
      </c>
      <c r="B1161" s="200">
        <v>2012</v>
      </c>
      <c r="C1161" s="254" t="s">
        <v>93</v>
      </c>
      <c r="D1161" s="300" t="s">
        <v>132</v>
      </c>
      <c r="E1161" s="300" t="s">
        <v>14</v>
      </c>
      <c r="F1161" s="255" t="s">
        <v>129</v>
      </c>
      <c r="G1161" s="309" t="s">
        <v>3998</v>
      </c>
      <c r="H1161" s="255" t="s">
        <v>3999</v>
      </c>
      <c r="I1161" s="25">
        <v>41044</v>
      </c>
      <c r="J1161" s="25">
        <v>41320</v>
      </c>
      <c r="K1161" s="155" t="s">
        <v>3692</v>
      </c>
      <c r="L1161" s="205" t="s">
        <v>4000</v>
      </c>
      <c r="M1161" s="284">
        <v>27453</v>
      </c>
      <c r="N1161" s="284">
        <v>27610</v>
      </c>
      <c r="O1161" s="158">
        <v>41333</v>
      </c>
      <c r="P1161" s="25">
        <v>42074</v>
      </c>
      <c r="Q1161" s="25">
        <v>42087</v>
      </c>
      <c r="R1161" s="25">
        <v>42186</v>
      </c>
      <c r="S1161" s="64">
        <v>0.69</v>
      </c>
      <c r="T1161" s="284">
        <v>10000</v>
      </c>
      <c r="U1161" s="159" t="s">
        <v>4001</v>
      </c>
      <c r="V1161" s="406" t="s">
        <v>4002</v>
      </c>
    </row>
    <row r="1162" spans="1:22" s="28" customFormat="1" ht="31.5" thickTop="1" thickBot="1" x14ac:dyDescent="0.3">
      <c r="A1162" s="203">
        <v>41943</v>
      </c>
      <c r="B1162" s="200">
        <v>2012</v>
      </c>
      <c r="C1162" s="254" t="s">
        <v>93</v>
      </c>
      <c r="D1162" s="300" t="s">
        <v>132</v>
      </c>
      <c r="E1162" s="300" t="s">
        <v>14</v>
      </c>
      <c r="F1162" s="255" t="s">
        <v>129</v>
      </c>
      <c r="G1162" s="309" t="s">
        <v>3867</v>
      </c>
      <c r="H1162" s="255" t="s">
        <v>4003</v>
      </c>
      <c r="I1162" s="25">
        <v>39498</v>
      </c>
      <c r="J1162" s="25">
        <v>40997</v>
      </c>
      <c r="K1162" s="155" t="s">
        <v>3908</v>
      </c>
      <c r="L1162" s="205" t="s">
        <v>4004</v>
      </c>
      <c r="M1162" s="284">
        <v>15512</v>
      </c>
      <c r="N1162" s="284">
        <v>164864</v>
      </c>
      <c r="O1162" s="158">
        <v>40997</v>
      </c>
      <c r="P1162" s="25">
        <v>41656</v>
      </c>
      <c r="Q1162" s="25">
        <v>41540</v>
      </c>
      <c r="R1162" s="25">
        <v>41698</v>
      </c>
      <c r="S1162" s="64">
        <v>0.99</v>
      </c>
      <c r="T1162" s="284"/>
      <c r="U1162" s="159"/>
      <c r="V1162" s="406"/>
    </row>
    <row r="1163" spans="1:22" s="28" customFormat="1" ht="16.5" thickTop="1" thickBot="1" x14ac:dyDescent="0.3">
      <c r="A1163" s="203">
        <v>41943</v>
      </c>
      <c r="B1163" s="200">
        <v>2012</v>
      </c>
      <c r="C1163" s="254" t="s">
        <v>91</v>
      </c>
      <c r="D1163" s="300" t="s">
        <v>132</v>
      </c>
      <c r="E1163" s="300" t="s">
        <v>14</v>
      </c>
      <c r="F1163" s="255" t="s">
        <v>129</v>
      </c>
      <c r="G1163" s="309" t="s">
        <v>4005</v>
      </c>
      <c r="H1163" s="255" t="s">
        <v>4006</v>
      </c>
      <c r="I1163" s="25">
        <v>40974</v>
      </c>
      <c r="J1163" s="25">
        <v>41106</v>
      </c>
      <c r="K1163" s="155" t="s">
        <v>4007</v>
      </c>
      <c r="L1163" s="205" t="s">
        <v>4008</v>
      </c>
      <c r="M1163" s="284">
        <v>14615</v>
      </c>
      <c r="N1163" s="284">
        <v>15091</v>
      </c>
      <c r="O1163" s="158">
        <v>41150</v>
      </c>
      <c r="P1163" s="25">
        <v>41978</v>
      </c>
      <c r="Q1163" s="25">
        <v>41722</v>
      </c>
      <c r="R1163" s="25">
        <v>41951</v>
      </c>
      <c r="S1163" s="64">
        <v>0.94</v>
      </c>
      <c r="T1163" s="284"/>
      <c r="U1163" s="159"/>
      <c r="V1163" s="406"/>
    </row>
    <row r="1164" spans="1:22" s="28" customFormat="1" ht="16.5" thickTop="1" thickBot="1" x14ac:dyDescent="0.3">
      <c r="A1164" s="203">
        <v>41943</v>
      </c>
      <c r="B1164" s="200">
        <v>2012</v>
      </c>
      <c r="C1164" s="254" t="s">
        <v>93</v>
      </c>
      <c r="D1164" s="300" t="s">
        <v>132</v>
      </c>
      <c r="E1164" s="300" t="s">
        <v>16</v>
      </c>
      <c r="F1164" s="255" t="s">
        <v>129</v>
      </c>
      <c r="G1164" s="309" t="s">
        <v>4009</v>
      </c>
      <c r="H1164" s="255" t="s">
        <v>4010</v>
      </c>
      <c r="I1164" s="25">
        <v>40921</v>
      </c>
      <c r="J1164" s="25">
        <v>40989</v>
      </c>
      <c r="K1164" s="155" t="s">
        <v>4011</v>
      </c>
      <c r="L1164" s="205" t="s">
        <v>4012</v>
      </c>
      <c r="M1164" s="284">
        <v>2500</v>
      </c>
      <c r="N1164" s="284">
        <v>3167</v>
      </c>
      <c r="O1164" s="158">
        <v>40989</v>
      </c>
      <c r="P1164" s="25">
        <v>41691</v>
      </c>
      <c r="Q1164" s="25">
        <v>41357</v>
      </c>
      <c r="R1164" s="25">
        <v>41901</v>
      </c>
      <c r="S1164" s="64">
        <v>1</v>
      </c>
      <c r="T1164" s="284"/>
      <c r="U1164" s="159"/>
      <c r="V1164" s="406"/>
    </row>
    <row r="1165" spans="1:22" s="28" customFormat="1" ht="16.5" thickTop="1" thickBot="1" x14ac:dyDescent="0.3">
      <c r="A1165" s="203">
        <v>41943</v>
      </c>
      <c r="B1165" s="200">
        <v>2012</v>
      </c>
      <c r="C1165" s="254" t="s">
        <v>93</v>
      </c>
      <c r="D1165" s="300" t="s">
        <v>132</v>
      </c>
      <c r="E1165" s="300" t="s">
        <v>18</v>
      </c>
      <c r="F1165" s="255" t="s">
        <v>129</v>
      </c>
      <c r="G1165" s="309" t="s">
        <v>4013</v>
      </c>
      <c r="H1165" s="255" t="s">
        <v>4014</v>
      </c>
      <c r="I1165" s="25">
        <v>40837</v>
      </c>
      <c r="J1165" s="25">
        <v>40981</v>
      </c>
      <c r="K1165" s="155" t="s">
        <v>4015</v>
      </c>
      <c r="L1165" s="205" t="s">
        <v>4000</v>
      </c>
      <c r="M1165" s="284">
        <v>5079</v>
      </c>
      <c r="N1165" s="284">
        <v>5681</v>
      </c>
      <c r="O1165" s="158">
        <v>41126</v>
      </c>
      <c r="P1165" s="25">
        <v>41543</v>
      </c>
      <c r="Q1165" s="25">
        <v>41373</v>
      </c>
      <c r="R1165" s="25">
        <v>41543</v>
      </c>
      <c r="S1165" s="64">
        <v>1</v>
      </c>
      <c r="T1165" s="284"/>
      <c r="U1165" s="159"/>
      <c r="V1165" s="406"/>
    </row>
    <row r="1166" spans="1:22" s="28" customFormat="1" ht="16.5" thickTop="1" thickBot="1" x14ac:dyDescent="0.3">
      <c r="A1166" s="203">
        <v>41943</v>
      </c>
      <c r="B1166" s="200">
        <v>2012</v>
      </c>
      <c r="C1166" s="254" t="s">
        <v>93</v>
      </c>
      <c r="D1166" s="300" t="s">
        <v>132</v>
      </c>
      <c r="E1166" s="300" t="s">
        <v>18</v>
      </c>
      <c r="F1166" s="255" t="s">
        <v>129</v>
      </c>
      <c r="G1166" s="309" t="s">
        <v>4016</v>
      </c>
      <c r="H1166" s="255" t="s">
        <v>4017</v>
      </c>
      <c r="I1166" s="25">
        <v>40919</v>
      </c>
      <c r="J1166" s="25">
        <v>40998</v>
      </c>
      <c r="K1166" s="155" t="s">
        <v>4018</v>
      </c>
      <c r="L1166" s="205" t="s">
        <v>4019</v>
      </c>
      <c r="M1166" s="284">
        <v>5500</v>
      </c>
      <c r="N1166" s="284">
        <v>6430</v>
      </c>
      <c r="O1166" s="158">
        <v>41134</v>
      </c>
      <c r="P1166" s="25">
        <v>41912</v>
      </c>
      <c r="Q1166" s="25">
        <v>41439</v>
      </c>
      <c r="R1166" s="25">
        <v>41758</v>
      </c>
      <c r="S1166" s="64">
        <v>0.99</v>
      </c>
      <c r="T1166" s="284"/>
      <c r="U1166" s="159"/>
      <c r="V1166" s="406"/>
    </row>
    <row r="1167" spans="1:22" s="28" customFormat="1" ht="16.5" thickTop="1" thickBot="1" x14ac:dyDescent="0.3">
      <c r="A1167" s="203">
        <v>41943</v>
      </c>
      <c r="B1167" s="200">
        <v>2012</v>
      </c>
      <c r="C1167" s="254" t="s">
        <v>93</v>
      </c>
      <c r="D1167" s="300" t="s">
        <v>132</v>
      </c>
      <c r="E1167" s="300" t="s">
        <v>29</v>
      </c>
      <c r="F1167" s="255" t="s">
        <v>129</v>
      </c>
      <c r="G1167" s="309" t="s">
        <v>4020</v>
      </c>
      <c r="H1167" s="255" t="s">
        <v>4021</v>
      </c>
      <c r="I1167" s="25">
        <v>40820</v>
      </c>
      <c r="J1167" s="25">
        <v>40938</v>
      </c>
      <c r="K1167" s="155" t="s">
        <v>4022</v>
      </c>
      <c r="L1167" s="205" t="s">
        <v>4023</v>
      </c>
      <c r="M1167" s="284">
        <v>4687</v>
      </c>
      <c r="N1167" s="284">
        <v>5470</v>
      </c>
      <c r="O1167" s="158">
        <v>40967</v>
      </c>
      <c r="P1167" s="25">
        <v>41488</v>
      </c>
      <c r="Q1167" s="25">
        <v>41347</v>
      </c>
      <c r="R1167" s="25">
        <v>41502</v>
      </c>
      <c r="S1167" s="64">
        <v>1</v>
      </c>
      <c r="T1167" s="284"/>
      <c r="U1167" s="159"/>
      <c r="V1167" s="406"/>
    </row>
    <row r="1168" spans="1:22" s="28" customFormat="1" ht="16.5" thickTop="1" thickBot="1" x14ac:dyDescent="0.3">
      <c r="A1168" s="203">
        <v>41943</v>
      </c>
      <c r="B1168" s="200">
        <v>2012</v>
      </c>
      <c r="C1168" s="254" t="s">
        <v>93</v>
      </c>
      <c r="D1168" s="300" t="s">
        <v>132</v>
      </c>
      <c r="E1168" s="300" t="s">
        <v>44</v>
      </c>
      <c r="F1168" s="255" t="s">
        <v>129</v>
      </c>
      <c r="G1168" s="309" t="s">
        <v>4024</v>
      </c>
      <c r="H1168" s="255" t="s">
        <v>4025</v>
      </c>
      <c r="I1168" s="25">
        <v>41102</v>
      </c>
      <c r="J1168" s="25">
        <v>41422</v>
      </c>
      <c r="K1168" s="155" t="s">
        <v>3692</v>
      </c>
      <c r="L1168" s="205" t="s">
        <v>4026</v>
      </c>
      <c r="M1168" s="284">
        <v>24480</v>
      </c>
      <c r="N1168" s="284">
        <v>25378</v>
      </c>
      <c r="O1168" s="158">
        <v>41443</v>
      </c>
      <c r="P1168" s="25">
        <v>42408</v>
      </c>
      <c r="Q1168" s="25">
        <v>42402</v>
      </c>
      <c r="R1168" s="25">
        <v>42408</v>
      </c>
      <c r="S1168" s="64">
        <v>0.46</v>
      </c>
      <c r="T1168" s="284">
        <v>4500</v>
      </c>
      <c r="U1168" s="159" t="s">
        <v>4027</v>
      </c>
      <c r="V1168" s="406" t="s">
        <v>4002</v>
      </c>
    </row>
    <row r="1169" spans="1:22" s="28" customFormat="1" ht="16.5" thickTop="1" thickBot="1" x14ac:dyDescent="0.3">
      <c r="A1169" s="203">
        <v>41943</v>
      </c>
      <c r="B1169" s="200">
        <v>2012</v>
      </c>
      <c r="C1169" s="254" t="s">
        <v>93</v>
      </c>
      <c r="D1169" s="300" t="s">
        <v>132</v>
      </c>
      <c r="E1169" s="300" t="s">
        <v>39</v>
      </c>
      <c r="F1169" s="255" t="s">
        <v>129</v>
      </c>
      <c r="G1169" s="309" t="s">
        <v>4028</v>
      </c>
      <c r="H1169" s="255" t="s">
        <v>4029</v>
      </c>
      <c r="I1169" s="25">
        <v>40953</v>
      </c>
      <c r="J1169" s="25">
        <v>41029</v>
      </c>
      <c r="K1169" s="155" t="s">
        <v>3956</v>
      </c>
      <c r="L1169" s="205" t="s">
        <v>4030</v>
      </c>
      <c r="M1169" s="284">
        <v>2360</v>
      </c>
      <c r="N1169" s="284">
        <v>2424</v>
      </c>
      <c r="O1169" s="158">
        <v>41067</v>
      </c>
      <c r="P1169" s="25">
        <v>41443</v>
      </c>
      <c r="Q1169" s="25">
        <v>41443</v>
      </c>
      <c r="R1169" s="25">
        <v>41443</v>
      </c>
      <c r="S1169" s="64">
        <v>1</v>
      </c>
      <c r="T1169" s="284"/>
      <c r="U1169" s="159"/>
      <c r="V1169" s="406"/>
    </row>
    <row r="1170" spans="1:22" s="28" customFormat="1" ht="31.5" thickTop="1" thickBot="1" x14ac:dyDescent="0.3">
      <c r="A1170" s="203">
        <v>41943</v>
      </c>
      <c r="B1170" s="200">
        <v>2012</v>
      </c>
      <c r="C1170" s="254" t="s">
        <v>95</v>
      </c>
      <c r="D1170" s="300" t="s">
        <v>132</v>
      </c>
      <c r="E1170" s="300" t="s">
        <v>43</v>
      </c>
      <c r="F1170" s="255" t="s">
        <v>129</v>
      </c>
      <c r="G1170" s="309" t="s">
        <v>4031</v>
      </c>
      <c r="H1170" s="255" t="s">
        <v>4032</v>
      </c>
      <c r="I1170" s="25">
        <v>40958</v>
      </c>
      <c r="J1170" s="25">
        <v>41033</v>
      </c>
      <c r="K1170" s="155" t="s">
        <v>4033</v>
      </c>
      <c r="L1170" s="205" t="s">
        <v>4034</v>
      </c>
      <c r="M1170" s="284">
        <v>8550</v>
      </c>
      <c r="N1170" s="284">
        <v>10318</v>
      </c>
      <c r="O1170" s="158">
        <v>41067</v>
      </c>
      <c r="P1170" s="25">
        <v>41897</v>
      </c>
      <c r="Q1170" s="25">
        <v>41540</v>
      </c>
      <c r="R1170" s="25">
        <v>41997</v>
      </c>
      <c r="S1170" s="64">
        <v>0.95</v>
      </c>
      <c r="T1170" s="284"/>
      <c r="U1170" s="159"/>
      <c r="V1170" s="406"/>
    </row>
    <row r="1171" spans="1:22" s="28" customFormat="1" ht="16.5" thickTop="1" thickBot="1" x14ac:dyDescent="0.3">
      <c r="A1171" s="203">
        <v>41943</v>
      </c>
      <c r="B1171" s="200">
        <v>2012</v>
      </c>
      <c r="C1171" s="254" t="s">
        <v>93</v>
      </c>
      <c r="D1171" s="300" t="s">
        <v>132</v>
      </c>
      <c r="E1171" s="300" t="s">
        <v>45</v>
      </c>
      <c r="F1171" s="255" t="s">
        <v>129</v>
      </c>
      <c r="G1171" s="309" t="s">
        <v>4035</v>
      </c>
      <c r="H1171" s="255" t="s">
        <v>4036</v>
      </c>
      <c r="I1171" s="25">
        <v>40994</v>
      </c>
      <c r="J1171" s="25">
        <v>41169</v>
      </c>
      <c r="K1171" s="155" t="s">
        <v>3956</v>
      </c>
      <c r="L1171" s="205" t="s">
        <v>4037</v>
      </c>
      <c r="M1171" s="284">
        <v>8856</v>
      </c>
      <c r="N1171" s="284">
        <v>8671</v>
      </c>
      <c r="O1171" s="158">
        <v>41199</v>
      </c>
      <c r="P1171" s="25">
        <v>41631</v>
      </c>
      <c r="Q1171" s="25">
        <v>41699</v>
      </c>
      <c r="R1171" s="25">
        <v>41631</v>
      </c>
      <c r="S1171" s="64">
        <v>1</v>
      </c>
      <c r="T1171" s="284"/>
      <c r="U1171" s="159"/>
      <c r="V1171" s="406"/>
    </row>
    <row r="1172" spans="1:22" s="28" customFormat="1" ht="16.5" thickTop="1" thickBot="1" x14ac:dyDescent="0.3">
      <c r="A1172" s="203">
        <v>41943</v>
      </c>
      <c r="B1172" s="200">
        <v>2012</v>
      </c>
      <c r="C1172" s="254" t="s">
        <v>91</v>
      </c>
      <c r="D1172" s="300" t="s">
        <v>132</v>
      </c>
      <c r="E1172" s="300" t="s">
        <v>33</v>
      </c>
      <c r="F1172" s="255" t="s">
        <v>129</v>
      </c>
      <c r="G1172" s="309" t="s">
        <v>4038</v>
      </c>
      <c r="H1172" s="255" t="s">
        <v>4039</v>
      </c>
      <c r="I1172" s="25">
        <v>41381</v>
      </c>
      <c r="J1172" s="25">
        <v>41547</v>
      </c>
      <c r="K1172" s="155" t="s">
        <v>4040</v>
      </c>
      <c r="L1172" s="205" t="s">
        <v>4041</v>
      </c>
      <c r="M1172" s="284">
        <v>16327</v>
      </c>
      <c r="N1172" s="284">
        <v>16327</v>
      </c>
      <c r="O1172" s="158">
        <v>41674</v>
      </c>
      <c r="P1172" s="25">
        <v>42450</v>
      </c>
      <c r="Q1172" s="25">
        <v>42450</v>
      </c>
      <c r="R1172" s="25">
        <v>42450</v>
      </c>
      <c r="S1172" s="64">
        <v>0.06</v>
      </c>
      <c r="T1172" s="284"/>
      <c r="U1172" s="159"/>
      <c r="V1172" s="406"/>
    </row>
    <row r="1173" spans="1:22" s="28" customFormat="1" ht="31.5" thickTop="1" thickBot="1" x14ac:dyDescent="0.3">
      <c r="A1173" s="203">
        <v>41943</v>
      </c>
      <c r="B1173" s="200">
        <v>2012</v>
      </c>
      <c r="C1173" s="254" t="s">
        <v>91</v>
      </c>
      <c r="D1173" s="300" t="s">
        <v>132</v>
      </c>
      <c r="E1173" s="300" t="s">
        <v>33</v>
      </c>
      <c r="F1173" s="255" t="s">
        <v>129</v>
      </c>
      <c r="G1173" s="309" t="s">
        <v>4042</v>
      </c>
      <c r="H1173" s="255" t="s">
        <v>4043</v>
      </c>
      <c r="I1173" s="25">
        <v>41169</v>
      </c>
      <c r="J1173" s="25">
        <v>41598</v>
      </c>
      <c r="K1173" s="155" t="s">
        <v>4044</v>
      </c>
      <c r="L1173" s="205" t="s">
        <v>4045</v>
      </c>
      <c r="M1173" s="284">
        <v>24622</v>
      </c>
      <c r="N1173" s="284">
        <v>24622</v>
      </c>
      <c r="O1173" s="158">
        <v>41653</v>
      </c>
      <c r="P1173" s="25">
        <v>42300</v>
      </c>
      <c r="Q1173" s="25">
        <v>42214</v>
      </c>
      <c r="R1173" s="25">
        <v>42214</v>
      </c>
      <c r="S1173" s="64">
        <v>0.46</v>
      </c>
      <c r="T1173" s="284">
        <v>3802</v>
      </c>
      <c r="U1173" s="159" t="s">
        <v>4046</v>
      </c>
      <c r="V1173" s="406" t="s">
        <v>4002</v>
      </c>
    </row>
    <row r="1174" spans="1:22" s="28" customFormat="1" ht="31.5" thickTop="1" thickBot="1" x14ac:dyDescent="0.3">
      <c r="A1174" s="203">
        <v>41943</v>
      </c>
      <c r="B1174" s="200">
        <v>2012</v>
      </c>
      <c r="C1174" s="254" t="s">
        <v>94</v>
      </c>
      <c r="D1174" s="300" t="s">
        <v>132</v>
      </c>
      <c r="E1174" s="300" t="s">
        <v>33</v>
      </c>
      <c r="F1174" s="255" t="s">
        <v>129</v>
      </c>
      <c r="G1174" s="309" t="s">
        <v>4047</v>
      </c>
      <c r="H1174" s="255" t="s">
        <v>4048</v>
      </c>
      <c r="I1174" s="25">
        <v>40996</v>
      </c>
      <c r="J1174" s="25">
        <v>41061</v>
      </c>
      <c r="K1174" s="155" t="s">
        <v>4049</v>
      </c>
      <c r="L1174" s="205" t="s">
        <v>4050</v>
      </c>
      <c r="M1174" s="284">
        <v>4775</v>
      </c>
      <c r="N1174" s="284">
        <v>7240</v>
      </c>
      <c r="O1174" s="158">
        <v>41074</v>
      </c>
      <c r="P1174" s="25">
        <v>41758</v>
      </c>
      <c r="Q1174" s="25">
        <v>41472</v>
      </c>
      <c r="R1174" s="25">
        <v>41796</v>
      </c>
      <c r="S1174" s="64">
        <v>0.99</v>
      </c>
      <c r="T1174" s="284"/>
      <c r="U1174" s="159"/>
      <c r="V1174" s="406"/>
    </row>
    <row r="1175" spans="1:22" s="28" customFormat="1" ht="16.5" thickTop="1" thickBot="1" x14ac:dyDescent="0.3">
      <c r="A1175" s="203">
        <v>41943</v>
      </c>
      <c r="B1175" s="200">
        <v>2012</v>
      </c>
      <c r="C1175" s="254" t="s">
        <v>93</v>
      </c>
      <c r="D1175" s="300" t="s">
        <v>132</v>
      </c>
      <c r="E1175" s="300" t="s">
        <v>35</v>
      </c>
      <c r="F1175" s="255" t="s">
        <v>129</v>
      </c>
      <c r="G1175" s="309" t="s">
        <v>4051</v>
      </c>
      <c r="H1175" s="255" t="s">
        <v>4052</v>
      </c>
      <c r="I1175" s="25">
        <v>40917</v>
      </c>
      <c r="J1175" s="25">
        <v>41180</v>
      </c>
      <c r="K1175" s="155" t="s">
        <v>4053</v>
      </c>
      <c r="L1175" s="205" t="s">
        <v>4054</v>
      </c>
      <c r="M1175" s="284">
        <v>26700</v>
      </c>
      <c r="N1175" s="284">
        <v>26485</v>
      </c>
      <c r="O1175" s="158">
        <v>41243</v>
      </c>
      <c r="P1175" s="25">
        <v>42003</v>
      </c>
      <c r="Q1175" s="25">
        <v>41841</v>
      </c>
      <c r="R1175" s="25">
        <v>41969</v>
      </c>
      <c r="S1175" s="64">
        <v>0.9</v>
      </c>
      <c r="T1175" s="284">
        <v>5132</v>
      </c>
      <c r="U1175" s="159" t="s">
        <v>4055</v>
      </c>
      <c r="V1175" s="406" t="s">
        <v>4056</v>
      </c>
    </row>
    <row r="1176" spans="1:22" s="28" customFormat="1" ht="16.5" thickTop="1" thickBot="1" x14ac:dyDescent="0.3">
      <c r="A1176" s="203">
        <v>41943</v>
      </c>
      <c r="B1176" s="200">
        <v>2012</v>
      </c>
      <c r="C1176" s="254" t="s">
        <v>93</v>
      </c>
      <c r="D1176" s="300" t="s">
        <v>132</v>
      </c>
      <c r="E1176" s="300" t="s">
        <v>23</v>
      </c>
      <c r="F1176" s="255" t="s">
        <v>129</v>
      </c>
      <c r="G1176" s="309" t="s">
        <v>4057</v>
      </c>
      <c r="H1176" s="255" t="s">
        <v>4058</v>
      </c>
      <c r="I1176" s="25">
        <v>40844</v>
      </c>
      <c r="J1176" s="25">
        <v>40941</v>
      </c>
      <c r="K1176" s="155" t="s">
        <v>1218</v>
      </c>
      <c r="L1176" s="205" t="s">
        <v>4059</v>
      </c>
      <c r="M1176" s="284">
        <v>10217</v>
      </c>
      <c r="N1176" s="284">
        <v>10660</v>
      </c>
      <c r="O1176" s="158">
        <v>40966</v>
      </c>
      <c r="P1176" s="25">
        <v>41541</v>
      </c>
      <c r="Q1176" s="25">
        <v>41411</v>
      </c>
      <c r="R1176" s="25">
        <v>41547</v>
      </c>
      <c r="S1176" s="64">
        <v>1</v>
      </c>
      <c r="T1176" s="284"/>
      <c r="U1176" s="159"/>
      <c r="V1176" s="406"/>
    </row>
    <row r="1177" spans="1:22" s="28" customFormat="1" ht="16.5" thickTop="1" thickBot="1" x14ac:dyDescent="0.3">
      <c r="A1177" s="203">
        <v>41943</v>
      </c>
      <c r="B1177" s="200">
        <v>2012</v>
      </c>
      <c r="C1177" s="254" t="s">
        <v>93</v>
      </c>
      <c r="D1177" s="300" t="s">
        <v>132</v>
      </c>
      <c r="E1177" s="300" t="s">
        <v>23</v>
      </c>
      <c r="F1177" s="255" t="s">
        <v>129</v>
      </c>
      <c r="G1177" s="309" t="s">
        <v>4060</v>
      </c>
      <c r="H1177" s="255" t="s">
        <v>4061</v>
      </c>
      <c r="I1177" s="25">
        <v>40988</v>
      </c>
      <c r="J1177" s="25">
        <v>41333</v>
      </c>
      <c r="K1177" s="155" t="s">
        <v>3919</v>
      </c>
      <c r="L1177" s="205" t="s">
        <v>4062</v>
      </c>
      <c r="M1177" s="284">
        <v>16984</v>
      </c>
      <c r="N1177" s="284">
        <v>17506</v>
      </c>
      <c r="O1177" s="158">
        <v>41333</v>
      </c>
      <c r="P1177" s="25">
        <v>41852</v>
      </c>
      <c r="Q1177" s="25">
        <v>41881</v>
      </c>
      <c r="R1177" s="25">
        <v>41948</v>
      </c>
      <c r="S1177" s="64">
        <v>1</v>
      </c>
      <c r="T1177" s="284"/>
      <c r="U1177" s="159"/>
      <c r="V1177" s="406"/>
    </row>
    <row r="1178" spans="1:22" s="28" customFormat="1" ht="16.5" thickTop="1" thickBot="1" x14ac:dyDescent="0.3">
      <c r="A1178" s="203">
        <v>41943</v>
      </c>
      <c r="B1178" s="200">
        <v>2012</v>
      </c>
      <c r="C1178" s="254" t="s">
        <v>93</v>
      </c>
      <c r="D1178" s="300" t="s">
        <v>132</v>
      </c>
      <c r="E1178" s="300" t="s">
        <v>37</v>
      </c>
      <c r="F1178" s="255" t="s">
        <v>129</v>
      </c>
      <c r="G1178" s="309" t="s">
        <v>4063</v>
      </c>
      <c r="H1178" s="255" t="s">
        <v>4064</v>
      </c>
      <c r="I1178" s="25">
        <v>41025</v>
      </c>
      <c r="J1178" s="25">
        <v>41095</v>
      </c>
      <c r="K1178" s="155" t="s">
        <v>3947</v>
      </c>
      <c r="L1178" s="205" t="s">
        <v>4065</v>
      </c>
      <c r="M1178" s="284">
        <v>1930</v>
      </c>
      <c r="N1178" s="284">
        <v>1945</v>
      </c>
      <c r="O1178" s="158">
        <v>41093</v>
      </c>
      <c r="P1178" s="25">
        <v>42107</v>
      </c>
      <c r="Q1178" s="25">
        <v>41613</v>
      </c>
      <c r="R1178" s="25">
        <v>41759</v>
      </c>
      <c r="S1178" s="64">
        <v>0.99</v>
      </c>
      <c r="T1178" s="284"/>
      <c r="U1178" s="159"/>
      <c r="V1178" s="406"/>
    </row>
    <row r="1179" spans="1:22" s="28" customFormat="1" ht="16.5" thickTop="1" thickBot="1" x14ac:dyDescent="0.3">
      <c r="A1179" s="203">
        <v>41943</v>
      </c>
      <c r="B1179" s="200">
        <v>2013</v>
      </c>
      <c r="C1179" s="254" t="s">
        <v>93</v>
      </c>
      <c r="D1179" s="300" t="s">
        <v>132</v>
      </c>
      <c r="E1179" s="300" t="s">
        <v>13</v>
      </c>
      <c r="F1179" s="255" t="s">
        <v>129</v>
      </c>
      <c r="G1179" s="309" t="s">
        <v>4066</v>
      </c>
      <c r="H1179" s="255" t="s">
        <v>4067</v>
      </c>
      <c r="I1179" s="25">
        <v>41214</v>
      </c>
      <c r="J1179" s="25">
        <v>41494</v>
      </c>
      <c r="K1179" s="155" t="s">
        <v>4068</v>
      </c>
      <c r="L1179" s="205" t="s">
        <v>4069</v>
      </c>
      <c r="M1179" s="284">
        <v>1322</v>
      </c>
      <c r="N1179" s="284">
        <v>1322</v>
      </c>
      <c r="O1179" s="158">
        <v>41547</v>
      </c>
      <c r="P1179" s="25">
        <v>42220</v>
      </c>
      <c r="Q1179" s="25">
        <v>41854</v>
      </c>
      <c r="R1179" s="25">
        <v>42219</v>
      </c>
      <c r="S1179" s="64">
        <v>0.06</v>
      </c>
      <c r="T1179" s="284">
        <v>400</v>
      </c>
      <c r="U1179" s="159" t="s">
        <v>4070</v>
      </c>
      <c r="V1179" s="406" t="s">
        <v>4002</v>
      </c>
    </row>
    <row r="1180" spans="1:22" s="28" customFormat="1" ht="31.5" thickTop="1" thickBot="1" x14ac:dyDescent="0.3">
      <c r="A1180" s="203">
        <v>41943</v>
      </c>
      <c r="B1180" s="200">
        <v>2013</v>
      </c>
      <c r="C1180" s="254" t="s">
        <v>92</v>
      </c>
      <c r="D1180" s="300" t="s">
        <v>78</v>
      </c>
      <c r="E1180" s="300" t="s">
        <v>14</v>
      </c>
      <c r="F1180" s="255" t="s">
        <v>129</v>
      </c>
      <c r="G1180" s="309" t="s">
        <v>4071</v>
      </c>
      <c r="H1180" s="255" t="s">
        <v>4072</v>
      </c>
      <c r="I1180" s="25">
        <v>41395</v>
      </c>
      <c r="J1180" s="25">
        <v>41409</v>
      </c>
      <c r="K1180" s="155" t="s">
        <v>3947</v>
      </c>
      <c r="L1180" s="205" t="s">
        <v>4073</v>
      </c>
      <c r="M1180" s="284">
        <v>925</v>
      </c>
      <c r="N1180" s="284">
        <v>925</v>
      </c>
      <c r="O1180" s="158">
        <v>41426</v>
      </c>
      <c r="P1180" s="25">
        <v>41930</v>
      </c>
      <c r="Q1180" s="25">
        <v>41613</v>
      </c>
      <c r="R1180" s="25">
        <v>41633</v>
      </c>
      <c r="S1180" s="64">
        <v>1</v>
      </c>
      <c r="T1180" s="284"/>
      <c r="U1180" s="159"/>
      <c r="V1180" s="406"/>
    </row>
    <row r="1181" spans="1:22" s="28" customFormat="1" ht="16.5" thickTop="1" thickBot="1" x14ac:dyDescent="0.3">
      <c r="A1181" s="203">
        <v>41943</v>
      </c>
      <c r="B1181" s="200">
        <v>2013</v>
      </c>
      <c r="C1181" s="254" t="s">
        <v>93</v>
      </c>
      <c r="D1181" s="300" t="s">
        <v>132</v>
      </c>
      <c r="E1181" s="300" t="s">
        <v>14</v>
      </c>
      <c r="F1181" s="255" t="s">
        <v>129</v>
      </c>
      <c r="G1181" s="309" t="s">
        <v>4074</v>
      </c>
      <c r="H1181" s="255" t="s">
        <v>4075</v>
      </c>
      <c r="I1181" s="25">
        <v>41417</v>
      </c>
      <c r="J1181" s="25">
        <v>41544</v>
      </c>
      <c r="K1181" s="155" t="s">
        <v>3996</v>
      </c>
      <c r="L1181" s="205" t="s">
        <v>4076</v>
      </c>
      <c r="M1181" s="284">
        <v>19513</v>
      </c>
      <c r="N1181" s="284">
        <v>19661</v>
      </c>
      <c r="O1181" s="158">
        <v>41598</v>
      </c>
      <c r="P1181" s="25">
        <v>42811</v>
      </c>
      <c r="Q1181" s="25">
        <v>42661</v>
      </c>
      <c r="R1181" s="25">
        <v>43076</v>
      </c>
      <c r="S1181" s="64">
        <v>0.26</v>
      </c>
      <c r="T1181" s="284"/>
      <c r="U1181" s="159"/>
      <c r="V1181" s="406"/>
    </row>
    <row r="1182" spans="1:22" s="28" customFormat="1" ht="16.5" thickTop="1" thickBot="1" x14ac:dyDescent="0.3">
      <c r="A1182" s="203">
        <v>41943</v>
      </c>
      <c r="B1182" s="200">
        <v>2013</v>
      </c>
      <c r="C1182" s="254" t="s">
        <v>93</v>
      </c>
      <c r="D1182" s="300" t="s">
        <v>132</v>
      </c>
      <c r="E1182" s="300" t="s">
        <v>14</v>
      </c>
      <c r="F1182" s="255" t="s">
        <v>129</v>
      </c>
      <c r="G1182" s="309" t="s">
        <v>4077</v>
      </c>
      <c r="H1182" s="255" t="s">
        <v>4078</v>
      </c>
      <c r="I1182" s="25">
        <v>41445</v>
      </c>
      <c r="J1182" s="25">
        <v>41547</v>
      </c>
      <c r="K1182" s="155" t="s">
        <v>4079</v>
      </c>
      <c r="L1182" s="205" t="s">
        <v>4080</v>
      </c>
      <c r="M1182" s="284">
        <v>66378</v>
      </c>
      <c r="N1182" s="284">
        <v>66378</v>
      </c>
      <c r="O1182" s="158">
        <v>41654</v>
      </c>
      <c r="P1182" s="25">
        <v>43022</v>
      </c>
      <c r="Q1182" s="25">
        <v>43022</v>
      </c>
      <c r="R1182" s="25">
        <v>43023</v>
      </c>
      <c r="S1182" s="64">
        <v>0.2</v>
      </c>
      <c r="T1182" s="284"/>
      <c r="U1182" s="159"/>
      <c r="V1182" s="406"/>
    </row>
    <row r="1183" spans="1:22" s="28" customFormat="1" ht="16.5" thickTop="1" thickBot="1" x14ac:dyDescent="0.3">
      <c r="A1183" s="203">
        <v>41943</v>
      </c>
      <c r="B1183" s="200">
        <v>2013</v>
      </c>
      <c r="C1183" s="254" t="s">
        <v>93</v>
      </c>
      <c r="D1183" s="300" t="s">
        <v>132</v>
      </c>
      <c r="E1183" s="300" t="s">
        <v>46</v>
      </c>
      <c r="F1183" s="255" t="s">
        <v>129</v>
      </c>
      <c r="G1183" s="309" t="s">
        <v>4081</v>
      </c>
      <c r="H1183" s="255" t="s">
        <v>4082</v>
      </c>
      <c r="I1183" s="25">
        <v>41486</v>
      </c>
      <c r="J1183" s="25">
        <v>41543</v>
      </c>
      <c r="K1183" s="155" t="s">
        <v>3956</v>
      </c>
      <c r="L1183" s="205" t="s">
        <v>4083</v>
      </c>
      <c r="M1183" s="284">
        <v>1800</v>
      </c>
      <c r="N1183" s="284">
        <v>1800</v>
      </c>
      <c r="O1183" s="158">
        <v>41614</v>
      </c>
      <c r="P1183" s="25">
        <v>42122</v>
      </c>
      <c r="Q1183" s="25">
        <v>42062</v>
      </c>
      <c r="R1183" s="25">
        <v>42122</v>
      </c>
      <c r="S1183" s="64">
        <v>7.0000000000000007E-2</v>
      </c>
      <c r="T1183" s="284"/>
      <c r="U1183" s="159"/>
      <c r="V1183" s="406"/>
    </row>
    <row r="1184" spans="1:22" s="28" customFormat="1" ht="16.5" thickTop="1" thickBot="1" x14ac:dyDescent="0.3">
      <c r="A1184" s="203">
        <v>41943</v>
      </c>
      <c r="B1184" s="200">
        <v>2013</v>
      </c>
      <c r="C1184" s="254" t="s">
        <v>93</v>
      </c>
      <c r="D1184" s="300" t="s">
        <v>132</v>
      </c>
      <c r="E1184" s="300" t="s">
        <v>16</v>
      </c>
      <c r="F1184" s="255" t="s">
        <v>129</v>
      </c>
      <c r="G1184" s="309" t="s">
        <v>4084</v>
      </c>
      <c r="H1184" s="255" t="s">
        <v>4085</v>
      </c>
      <c r="I1184" s="25">
        <v>41287</v>
      </c>
      <c r="J1184" s="25">
        <v>41487</v>
      </c>
      <c r="K1184" s="155" t="s">
        <v>4086</v>
      </c>
      <c r="L1184" s="205" t="s">
        <v>4087</v>
      </c>
      <c r="M1184" s="284">
        <v>15952</v>
      </c>
      <c r="N1184" s="284">
        <v>15952</v>
      </c>
      <c r="O1184" s="158">
        <v>41578</v>
      </c>
      <c r="P1184" s="25">
        <v>42353</v>
      </c>
      <c r="Q1184" s="25">
        <v>42261</v>
      </c>
      <c r="R1184" s="25">
        <v>42353</v>
      </c>
      <c r="S1184" s="64">
        <v>0.38</v>
      </c>
      <c r="T1184" s="284"/>
      <c r="U1184" s="159"/>
      <c r="V1184" s="406"/>
    </row>
    <row r="1185" spans="1:22" s="28" customFormat="1" ht="31.5" thickTop="1" thickBot="1" x14ac:dyDescent="0.3">
      <c r="A1185" s="203">
        <v>41943</v>
      </c>
      <c r="B1185" s="200">
        <v>2013</v>
      </c>
      <c r="C1185" s="254" t="s">
        <v>93</v>
      </c>
      <c r="D1185" s="300" t="s">
        <v>132</v>
      </c>
      <c r="E1185" s="300"/>
      <c r="F1185" s="255" t="s">
        <v>114</v>
      </c>
      <c r="G1185" s="309" t="s">
        <v>4088</v>
      </c>
      <c r="H1185" s="255" t="s">
        <v>4089</v>
      </c>
      <c r="I1185" s="25">
        <v>41509</v>
      </c>
      <c r="J1185" s="25">
        <v>41550</v>
      </c>
      <c r="K1185" s="155" t="s">
        <v>4090</v>
      </c>
      <c r="L1185" s="205" t="s">
        <v>4091</v>
      </c>
      <c r="M1185" s="284">
        <v>36366</v>
      </c>
      <c r="N1185" s="284">
        <v>36366</v>
      </c>
      <c r="O1185" s="158">
        <v>41575</v>
      </c>
      <c r="P1185" s="25">
        <v>42275</v>
      </c>
      <c r="Q1185" s="25">
        <v>42305</v>
      </c>
      <c r="R1185" s="25">
        <v>42305</v>
      </c>
      <c r="S1185" s="64">
        <v>0.21</v>
      </c>
      <c r="T1185" s="284"/>
      <c r="U1185" s="159"/>
      <c r="V1185" s="406"/>
    </row>
    <row r="1186" spans="1:22" s="28" customFormat="1" ht="31.5" thickTop="1" thickBot="1" x14ac:dyDescent="0.3">
      <c r="A1186" s="203">
        <v>41943</v>
      </c>
      <c r="B1186" s="200">
        <v>2013</v>
      </c>
      <c r="C1186" s="254" t="s">
        <v>93</v>
      </c>
      <c r="D1186" s="300" t="s">
        <v>132</v>
      </c>
      <c r="E1186" s="300"/>
      <c r="F1186" s="255" t="s">
        <v>114</v>
      </c>
      <c r="G1186" s="309" t="s">
        <v>4092</v>
      </c>
      <c r="H1186" s="255" t="s">
        <v>4093</v>
      </c>
      <c r="I1186" s="25">
        <v>41509</v>
      </c>
      <c r="J1186" s="25">
        <v>41550</v>
      </c>
      <c r="K1186" s="155" t="s">
        <v>4090</v>
      </c>
      <c r="L1186" s="205" t="s">
        <v>4094</v>
      </c>
      <c r="M1186" s="284">
        <v>1961</v>
      </c>
      <c r="N1186" s="284">
        <v>1961</v>
      </c>
      <c r="O1186" s="158">
        <v>41575</v>
      </c>
      <c r="P1186" s="25">
        <v>42275</v>
      </c>
      <c r="Q1186" s="25">
        <v>42305</v>
      </c>
      <c r="R1186" s="25">
        <v>42305</v>
      </c>
      <c r="S1186" s="64">
        <v>0.2</v>
      </c>
      <c r="T1186" s="284"/>
      <c r="U1186" s="159"/>
      <c r="V1186" s="406"/>
    </row>
    <row r="1187" spans="1:22" s="28" customFormat="1" ht="16.5" thickTop="1" thickBot="1" x14ac:dyDescent="0.3">
      <c r="A1187" s="203">
        <v>41943</v>
      </c>
      <c r="B1187" s="200">
        <v>2013</v>
      </c>
      <c r="C1187" s="254" t="s">
        <v>93</v>
      </c>
      <c r="D1187" s="300" t="s">
        <v>132</v>
      </c>
      <c r="E1187" s="300" t="s">
        <v>1094</v>
      </c>
      <c r="F1187" s="255" t="s">
        <v>113</v>
      </c>
      <c r="G1187" s="309" t="s">
        <v>4095</v>
      </c>
      <c r="H1187" s="255" t="s">
        <v>4096</v>
      </c>
      <c r="I1187" s="25">
        <v>41445</v>
      </c>
      <c r="J1187" s="25">
        <v>41629</v>
      </c>
      <c r="K1187" s="155" t="s">
        <v>4097</v>
      </c>
      <c r="L1187" s="205" t="s">
        <v>4098</v>
      </c>
      <c r="M1187" s="284">
        <v>4311</v>
      </c>
      <c r="N1187" s="284">
        <v>4311</v>
      </c>
      <c r="O1187" s="158">
        <v>41526</v>
      </c>
      <c r="P1187" s="25">
        <v>42061</v>
      </c>
      <c r="Q1187" s="25">
        <v>42061</v>
      </c>
      <c r="R1187" s="25">
        <v>42061</v>
      </c>
      <c r="S1187" s="64">
        <v>0.66</v>
      </c>
      <c r="T1187" s="284"/>
      <c r="U1187" s="159"/>
      <c r="V1187" s="406"/>
    </row>
    <row r="1188" spans="1:22" s="28" customFormat="1" ht="16.5" thickTop="1" thickBot="1" x14ac:dyDescent="0.3">
      <c r="A1188" s="203">
        <v>41943</v>
      </c>
      <c r="B1188" s="200">
        <v>2013</v>
      </c>
      <c r="C1188" s="254" t="s">
        <v>93</v>
      </c>
      <c r="D1188" s="300" t="s">
        <v>132</v>
      </c>
      <c r="E1188" s="300" t="s">
        <v>29</v>
      </c>
      <c r="F1188" s="255" t="s">
        <v>129</v>
      </c>
      <c r="G1188" s="309" t="s">
        <v>4099</v>
      </c>
      <c r="H1188" s="255" t="s">
        <v>4100</v>
      </c>
      <c r="I1188" s="25">
        <v>41212</v>
      </c>
      <c r="J1188" s="25">
        <v>41499</v>
      </c>
      <c r="K1188" s="155" t="s">
        <v>4101</v>
      </c>
      <c r="L1188" s="205" t="s">
        <v>4102</v>
      </c>
      <c r="M1188" s="284"/>
      <c r="N1188" s="284"/>
      <c r="O1188" s="158"/>
      <c r="P1188" s="25"/>
      <c r="Q1188" s="25"/>
      <c r="R1188" s="25"/>
      <c r="S1188" s="64"/>
      <c r="T1188" s="284"/>
      <c r="U1188" s="159"/>
      <c r="V1188" s="406"/>
    </row>
    <row r="1189" spans="1:22" s="28" customFormat="1" ht="31.5" thickTop="1" thickBot="1" x14ac:dyDescent="0.3">
      <c r="A1189" s="203">
        <v>41943</v>
      </c>
      <c r="B1189" s="200">
        <v>2013</v>
      </c>
      <c r="C1189" s="254" t="s">
        <v>93</v>
      </c>
      <c r="D1189" s="300" t="s">
        <v>132</v>
      </c>
      <c r="E1189" s="300" t="s">
        <v>20</v>
      </c>
      <c r="F1189" s="255" t="s">
        <v>129</v>
      </c>
      <c r="G1189" s="309" t="s">
        <v>4103</v>
      </c>
      <c r="H1189" s="255" t="s">
        <v>4104</v>
      </c>
      <c r="I1189" s="25">
        <v>41332</v>
      </c>
      <c r="J1189" s="25">
        <v>41464</v>
      </c>
      <c r="K1189" s="155" t="s">
        <v>4105</v>
      </c>
      <c r="L1189" s="205" t="s">
        <v>4106</v>
      </c>
      <c r="M1189" s="284">
        <v>1494</v>
      </c>
      <c r="N1189" s="284">
        <v>1542</v>
      </c>
      <c r="O1189" s="158">
        <v>41480</v>
      </c>
      <c r="P1189" s="25">
        <v>41925</v>
      </c>
      <c r="Q1189" s="25">
        <v>41747</v>
      </c>
      <c r="R1189" s="25">
        <v>41952</v>
      </c>
      <c r="S1189" s="64">
        <v>0.95</v>
      </c>
      <c r="T1189" s="284"/>
      <c r="U1189" s="159"/>
      <c r="V1189" s="406"/>
    </row>
    <row r="1190" spans="1:22" s="28" customFormat="1" ht="31.5" thickTop="1" thickBot="1" x14ac:dyDescent="0.3">
      <c r="A1190" s="203">
        <v>41943</v>
      </c>
      <c r="B1190" s="200">
        <v>2013</v>
      </c>
      <c r="C1190" s="254" t="s">
        <v>91</v>
      </c>
      <c r="D1190" s="300" t="s">
        <v>132</v>
      </c>
      <c r="E1190" s="300" t="s">
        <v>33</v>
      </c>
      <c r="F1190" s="255" t="s">
        <v>129</v>
      </c>
      <c r="G1190" s="309" t="s">
        <v>4107</v>
      </c>
      <c r="H1190" s="255" t="s">
        <v>4108</v>
      </c>
      <c r="I1190" s="25">
        <v>41745</v>
      </c>
      <c r="J1190" s="25">
        <v>41901</v>
      </c>
      <c r="K1190" s="155" t="s">
        <v>4109</v>
      </c>
      <c r="L1190" s="205" t="s">
        <v>4110</v>
      </c>
      <c r="M1190" s="284">
        <v>6800</v>
      </c>
      <c r="N1190" s="284">
        <v>6800</v>
      </c>
      <c r="O1190" s="158">
        <v>41922</v>
      </c>
      <c r="P1190" s="25">
        <v>42706</v>
      </c>
      <c r="Q1190" s="25">
        <v>42706</v>
      </c>
      <c r="R1190" s="25">
        <v>42706</v>
      </c>
      <c r="S1190" s="64">
        <v>0</v>
      </c>
      <c r="T1190" s="284"/>
      <c r="U1190" s="159"/>
      <c r="V1190" s="406"/>
    </row>
    <row r="1191" spans="1:22" s="28" customFormat="1" ht="31.5" thickTop="1" thickBot="1" x14ac:dyDescent="0.3">
      <c r="A1191" s="203">
        <v>41943</v>
      </c>
      <c r="B1191" s="200">
        <v>2013</v>
      </c>
      <c r="C1191" s="254" t="s">
        <v>91</v>
      </c>
      <c r="D1191" s="300" t="s">
        <v>132</v>
      </c>
      <c r="E1191" s="300" t="s">
        <v>33</v>
      </c>
      <c r="F1191" s="255" t="s">
        <v>129</v>
      </c>
      <c r="G1191" s="309" t="s">
        <v>4111</v>
      </c>
      <c r="H1191" s="255" t="s">
        <v>4112</v>
      </c>
      <c r="I1191" s="25">
        <v>41487</v>
      </c>
      <c r="J1191" s="25">
        <v>41817</v>
      </c>
      <c r="K1191" s="155" t="s">
        <v>4113</v>
      </c>
      <c r="L1191" s="205" t="s">
        <v>4114</v>
      </c>
      <c r="M1191" s="284">
        <v>9600</v>
      </c>
      <c r="N1191" s="284">
        <v>9600</v>
      </c>
      <c r="O1191" s="158">
        <v>41848</v>
      </c>
      <c r="P1191" s="25">
        <v>42435</v>
      </c>
      <c r="Q1191" s="25">
        <v>42390</v>
      </c>
      <c r="R1191" s="25">
        <v>42373</v>
      </c>
      <c r="S1191" s="64">
        <v>0.01</v>
      </c>
      <c r="T1191" s="284">
        <v>5000</v>
      </c>
      <c r="U1191" s="160" t="s">
        <v>4115</v>
      </c>
      <c r="V1191" s="406" t="s">
        <v>4002</v>
      </c>
    </row>
    <row r="1192" spans="1:22" s="28" customFormat="1" ht="16.5" thickTop="1" thickBot="1" x14ac:dyDescent="0.3">
      <c r="A1192" s="203">
        <v>41943</v>
      </c>
      <c r="B1192" s="200">
        <v>2014</v>
      </c>
      <c r="C1192" s="254" t="s">
        <v>93</v>
      </c>
      <c r="D1192" s="300" t="s">
        <v>132</v>
      </c>
      <c r="E1192" s="300" t="s">
        <v>14</v>
      </c>
      <c r="F1192" s="255" t="s">
        <v>129</v>
      </c>
      <c r="G1192" s="309" t="s">
        <v>4116</v>
      </c>
      <c r="H1192" s="255" t="s">
        <v>4117</v>
      </c>
      <c r="I1192" s="25">
        <v>41791</v>
      </c>
      <c r="J1192" s="25">
        <v>41821</v>
      </c>
      <c r="K1192" s="155" t="s">
        <v>4118</v>
      </c>
      <c r="L1192" s="205" t="s">
        <v>4119</v>
      </c>
      <c r="M1192" s="284">
        <v>1994</v>
      </c>
      <c r="N1192" s="284">
        <v>1994</v>
      </c>
      <c r="O1192" s="158">
        <v>41820</v>
      </c>
      <c r="P1192" s="25">
        <v>42323</v>
      </c>
      <c r="Q1192" s="25">
        <v>42323</v>
      </c>
      <c r="R1192" s="25">
        <v>42323</v>
      </c>
      <c r="S1192" s="64">
        <v>0</v>
      </c>
      <c r="T1192" s="284"/>
      <c r="U1192" s="159"/>
      <c r="V1192" s="406"/>
    </row>
    <row r="1193" spans="1:22" s="28" customFormat="1" ht="16.5" thickTop="1" thickBot="1" x14ac:dyDescent="0.3">
      <c r="A1193" s="203">
        <v>41943</v>
      </c>
      <c r="B1193" s="200">
        <v>2014</v>
      </c>
      <c r="C1193" s="254" t="s">
        <v>91</v>
      </c>
      <c r="D1193" s="300" t="s">
        <v>132</v>
      </c>
      <c r="E1193" s="300" t="s">
        <v>14</v>
      </c>
      <c r="F1193" s="255" t="s">
        <v>129</v>
      </c>
      <c r="G1193" s="309" t="s">
        <v>4120</v>
      </c>
      <c r="H1193" s="255" t="s">
        <v>4121</v>
      </c>
      <c r="I1193" s="25">
        <v>41813</v>
      </c>
      <c r="J1193" s="25">
        <v>41887</v>
      </c>
      <c r="K1193" s="155" t="s">
        <v>4122</v>
      </c>
      <c r="L1193" s="205" t="s">
        <v>4123</v>
      </c>
      <c r="M1193" s="284">
        <v>1994</v>
      </c>
      <c r="N1193" s="284">
        <v>1994</v>
      </c>
      <c r="O1193" s="158">
        <v>41820</v>
      </c>
      <c r="P1193" s="25">
        <v>42464</v>
      </c>
      <c r="Q1193" s="25">
        <v>42323</v>
      </c>
      <c r="R1193" s="25">
        <v>42524</v>
      </c>
      <c r="S1193" s="64">
        <v>0</v>
      </c>
      <c r="T1193" s="284"/>
      <c r="U1193" s="159"/>
      <c r="V1193" s="406"/>
    </row>
    <row r="1194" spans="1:22" s="28" customFormat="1" ht="31.5" thickTop="1" thickBot="1" x14ac:dyDescent="0.3">
      <c r="A1194" s="203">
        <v>41943</v>
      </c>
      <c r="B1194" s="200">
        <v>2014</v>
      </c>
      <c r="C1194" s="254" t="s">
        <v>93</v>
      </c>
      <c r="D1194" s="300" t="s">
        <v>132</v>
      </c>
      <c r="E1194" s="300" t="s">
        <v>16</v>
      </c>
      <c r="F1194" s="255" t="s">
        <v>129</v>
      </c>
      <c r="G1194" s="309" t="s">
        <v>4124</v>
      </c>
      <c r="H1194" s="255" t="s">
        <v>4125</v>
      </c>
      <c r="I1194" s="25">
        <v>41726</v>
      </c>
      <c r="J1194" s="25">
        <v>41753</v>
      </c>
      <c r="K1194" s="155" t="s">
        <v>4126</v>
      </c>
      <c r="L1194" s="205" t="s">
        <v>4127</v>
      </c>
      <c r="M1194" s="284">
        <v>1994</v>
      </c>
      <c r="N1194" s="284">
        <v>1994</v>
      </c>
      <c r="O1194" s="158">
        <v>41820</v>
      </c>
      <c r="P1194" s="25">
        <v>42323</v>
      </c>
      <c r="Q1194" s="25">
        <v>42323</v>
      </c>
      <c r="R1194" s="25">
        <v>42323</v>
      </c>
      <c r="S1194" s="64">
        <v>0.02</v>
      </c>
      <c r="T1194" s="284"/>
      <c r="U1194" s="159"/>
      <c r="V1194" s="406"/>
    </row>
    <row r="1195" spans="1:22" s="28" customFormat="1" ht="16.5" thickTop="1" thickBot="1" x14ac:dyDescent="0.3">
      <c r="A1195" s="203">
        <v>41943</v>
      </c>
      <c r="B1195" s="200">
        <v>2014</v>
      </c>
      <c r="C1195" s="254" t="s">
        <v>93</v>
      </c>
      <c r="D1195" s="300" t="s">
        <v>132</v>
      </c>
      <c r="E1195" s="300" t="s">
        <v>16</v>
      </c>
      <c r="F1195" s="255" t="s">
        <v>129</v>
      </c>
      <c r="G1195" s="309" t="s">
        <v>4128</v>
      </c>
      <c r="H1195" s="255"/>
      <c r="I1195" s="25"/>
      <c r="J1195" s="25"/>
      <c r="K1195" s="155"/>
      <c r="L1195" s="205"/>
      <c r="M1195" s="284">
        <v>5438</v>
      </c>
      <c r="N1195" s="284">
        <v>5438</v>
      </c>
      <c r="O1195" s="158">
        <v>41820</v>
      </c>
      <c r="P1195" s="25">
        <v>42287</v>
      </c>
      <c r="Q1195" s="25">
        <v>42287</v>
      </c>
      <c r="R1195" s="25">
        <v>42287</v>
      </c>
      <c r="S1195" s="64">
        <v>0.01</v>
      </c>
      <c r="T1195" s="284"/>
      <c r="U1195" s="159"/>
      <c r="V1195" s="406"/>
    </row>
    <row r="1196" spans="1:22" s="28" customFormat="1" ht="16.5" thickTop="1" thickBot="1" x14ac:dyDescent="0.3">
      <c r="A1196" s="203">
        <v>41943</v>
      </c>
      <c r="B1196" s="200">
        <v>2014</v>
      </c>
      <c r="C1196" s="254" t="s">
        <v>93</v>
      </c>
      <c r="D1196" s="300" t="s">
        <v>132</v>
      </c>
      <c r="E1196" s="300" t="s">
        <v>17</v>
      </c>
      <c r="F1196" s="255" t="s">
        <v>129</v>
      </c>
      <c r="G1196" s="309" t="s">
        <v>4129</v>
      </c>
      <c r="H1196" s="255" t="s">
        <v>4130</v>
      </c>
      <c r="I1196" s="25">
        <v>41800</v>
      </c>
      <c r="J1196" s="25">
        <v>41887</v>
      </c>
      <c r="K1196" s="155" t="s">
        <v>4131</v>
      </c>
      <c r="L1196" s="205" t="s">
        <v>4132</v>
      </c>
      <c r="M1196" s="284">
        <v>13407</v>
      </c>
      <c r="N1196" s="284">
        <v>13407</v>
      </c>
      <c r="O1196" s="158">
        <v>41901</v>
      </c>
      <c r="P1196" s="25">
        <v>42441</v>
      </c>
      <c r="Q1196" s="25">
        <v>42441</v>
      </c>
      <c r="R1196" s="25">
        <v>42440</v>
      </c>
      <c r="S1196" s="64">
        <v>0</v>
      </c>
      <c r="T1196" s="284"/>
      <c r="U1196" s="159"/>
      <c r="V1196" s="406"/>
    </row>
    <row r="1197" spans="1:22" s="28" customFormat="1" ht="16.5" thickTop="1" thickBot="1" x14ac:dyDescent="0.3">
      <c r="A1197" s="203">
        <v>41943</v>
      </c>
      <c r="B1197" s="200">
        <v>2014</v>
      </c>
      <c r="C1197" s="254" t="s">
        <v>93</v>
      </c>
      <c r="D1197" s="300" t="s">
        <v>132</v>
      </c>
      <c r="E1197" s="300" t="s">
        <v>17</v>
      </c>
      <c r="F1197" s="255" t="s">
        <v>129</v>
      </c>
      <c r="G1197" s="309" t="s">
        <v>4133</v>
      </c>
      <c r="H1197" s="255" t="s">
        <v>4134</v>
      </c>
      <c r="I1197" s="25">
        <v>41716</v>
      </c>
      <c r="J1197" s="25">
        <v>41743</v>
      </c>
      <c r="K1197" s="155" t="s">
        <v>4135</v>
      </c>
      <c r="L1197" s="205" t="s">
        <v>4136</v>
      </c>
      <c r="M1197" s="284">
        <v>3780</v>
      </c>
      <c r="N1197" s="284">
        <v>3780</v>
      </c>
      <c r="O1197" s="158">
        <v>41774</v>
      </c>
      <c r="P1197" s="25">
        <v>42139</v>
      </c>
      <c r="Q1197" s="25">
        <v>42139</v>
      </c>
      <c r="R1197" s="25">
        <v>42139</v>
      </c>
      <c r="S1197" s="64">
        <v>0.06</v>
      </c>
      <c r="T1197" s="284"/>
      <c r="U1197" s="159"/>
      <c r="V1197" s="406" t="s">
        <v>4137</v>
      </c>
    </row>
    <row r="1198" spans="1:22" s="28" customFormat="1" ht="16.5" thickTop="1" thickBot="1" x14ac:dyDescent="0.3">
      <c r="A1198" s="203">
        <v>41943</v>
      </c>
      <c r="B1198" s="200">
        <v>2014</v>
      </c>
      <c r="C1198" s="254" t="s">
        <v>93</v>
      </c>
      <c r="D1198" s="300" t="s">
        <v>132</v>
      </c>
      <c r="E1198" s="300"/>
      <c r="F1198" s="255" t="s">
        <v>117</v>
      </c>
      <c r="G1198" s="309" t="s">
        <v>4124</v>
      </c>
      <c r="H1198" s="255" t="s">
        <v>4138</v>
      </c>
      <c r="I1198" s="25">
        <v>41761</v>
      </c>
      <c r="J1198" s="25">
        <v>41849</v>
      </c>
      <c r="K1198" s="155" t="s">
        <v>4139</v>
      </c>
      <c r="L1198" s="205" t="s">
        <v>4140</v>
      </c>
      <c r="M1198" s="284">
        <v>1994</v>
      </c>
      <c r="N1198" s="284">
        <v>1994</v>
      </c>
      <c r="O1198" s="158">
        <v>41894</v>
      </c>
      <c r="P1198" s="25">
        <v>42323</v>
      </c>
      <c r="Q1198" s="25">
        <v>42323</v>
      </c>
      <c r="R1198" s="25">
        <v>42323</v>
      </c>
      <c r="S1198" s="64">
        <v>0</v>
      </c>
      <c r="T1198" s="284"/>
      <c r="U1198" s="159"/>
      <c r="V1198" s="406"/>
    </row>
    <row r="1199" spans="1:22" s="28" customFormat="1" ht="31.5" thickTop="1" thickBot="1" x14ac:dyDescent="0.3">
      <c r="A1199" s="203">
        <v>41943</v>
      </c>
      <c r="B1199" s="200">
        <v>2014</v>
      </c>
      <c r="C1199" s="254" t="s">
        <v>93</v>
      </c>
      <c r="D1199" s="300" t="s">
        <v>132</v>
      </c>
      <c r="E1199" s="300" t="s">
        <v>38</v>
      </c>
      <c r="F1199" s="255" t="s">
        <v>129</v>
      </c>
      <c r="G1199" s="309" t="s">
        <v>4141</v>
      </c>
      <c r="H1199" s="255" t="s">
        <v>4142</v>
      </c>
      <c r="I1199" s="25">
        <v>41828</v>
      </c>
      <c r="J1199" s="25">
        <v>41912</v>
      </c>
      <c r="K1199" s="155" t="s">
        <v>4143</v>
      </c>
      <c r="L1199" s="205" t="s">
        <v>4144</v>
      </c>
      <c r="M1199" s="284">
        <v>8637</v>
      </c>
      <c r="N1199" s="284">
        <v>8637</v>
      </c>
      <c r="O1199" s="158">
        <v>41942</v>
      </c>
      <c r="P1199" s="25">
        <v>42536</v>
      </c>
      <c r="Q1199" s="25">
        <v>42536</v>
      </c>
      <c r="R1199" s="25">
        <v>42537</v>
      </c>
      <c r="S1199" s="64">
        <v>0</v>
      </c>
      <c r="T1199" s="284"/>
      <c r="U1199" s="159"/>
      <c r="V1199" s="406"/>
    </row>
    <row r="1200" spans="1:22" s="28" customFormat="1" ht="16.5" thickTop="1" thickBot="1" x14ac:dyDescent="0.3">
      <c r="A1200" s="203">
        <v>41943</v>
      </c>
      <c r="B1200" s="200">
        <v>2014</v>
      </c>
      <c r="C1200" s="254" t="s">
        <v>93</v>
      </c>
      <c r="D1200" s="300" t="s">
        <v>132</v>
      </c>
      <c r="E1200" s="300" t="s">
        <v>57</v>
      </c>
      <c r="F1200" s="255" t="s">
        <v>129</v>
      </c>
      <c r="G1200" s="309" t="s">
        <v>4145</v>
      </c>
      <c r="H1200" s="255" t="s">
        <v>4146</v>
      </c>
      <c r="I1200" s="25">
        <v>41698</v>
      </c>
      <c r="J1200" s="25">
        <v>41803</v>
      </c>
      <c r="K1200" s="155" t="s">
        <v>3956</v>
      </c>
      <c r="L1200" s="205" t="s">
        <v>4147</v>
      </c>
      <c r="M1200" s="284">
        <v>4092</v>
      </c>
      <c r="N1200" s="284">
        <v>4092</v>
      </c>
      <c r="O1200" s="158">
        <v>41852</v>
      </c>
      <c r="P1200" s="25">
        <v>42583</v>
      </c>
      <c r="Q1200" s="25">
        <v>42583</v>
      </c>
      <c r="R1200" s="25">
        <v>42583</v>
      </c>
      <c r="S1200" s="64">
        <v>0</v>
      </c>
      <c r="T1200" s="284"/>
      <c r="U1200" s="159"/>
      <c r="V1200" s="406"/>
    </row>
    <row r="1201" spans="1:22" s="28" customFormat="1" ht="16.5" thickTop="1" thickBot="1" x14ac:dyDescent="0.3">
      <c r="A1201" s="203">
        <v>41943</v>
      </c>
      <c r="B1201" s="200">
        <v>2014</v>
      </c>
      <c r="C1201" s="254" t="s">
        <v>93</v>
      </c>
      <c r="D1201" s="300" t="s">
        <v>132</v>
      </c>
      <c r="E1201" s="300" t="s">
        <v>45</v>
      </c>
      <c r="F1201" s="255" t="s">
        <v>129</v>
      </c>
      <c r="G1201" s="309" t="s">
        <v>4148</v>
      </c>
      <c r="H1201" s="255" t="s">
        <v>4149</v>
      </c>
      <c r="I1201" s="25">
        <v>41708</v>
      </c>
      <c r="J1201" s="25">
        <v>41802</v>
      </c>
      <c r="K1201" s="155" t="s">
        <v>4150</v>
      </c>
      <c r="L1201" s="205" t="s">
        <v>4151</v>
      </c>
      <c r="M1201" s="284">
        <v>1917</v>
      </c>
      <c r="N1201" s="284">
        <v>1917</v>
      </c>
      <c r="O1201" s="158">
        <v>41831</v>
      </c>
      <c r="P1201" s="25">
        <v>42264</v>
      </c>
      <c r="Q1201" s="25">
        <v>42264</v>
      </c>
      <c r="R1201" s="25">
        <v>42264</v>
      </c>
      <c r="S1201" s="64">
        <v>0</v>
      </c>
      <c r="T1201" s="284"/>
      <c r="U1201" s="159"/>
      <c r="V1201" s="406"/>
    </row>
    <row r="1202" spans="1:22" s="28" customFormat="1" ht="16.5" thickTop="1" thickBot="1" x14ac:dyDescent="0.3">
      <c r="A1202" s="203">
        <v>41943</v>
      </c>
      <c r="B1202" s="200">
        <v>2014</v>
      </c>
      <c r="C1202" s="254" t="s">
        <v>93</v>
      </c>
      <c r="D1202" s="300" t="s">
        <v>132</v>
      </c>
      <c r="E1202" s="300" t="s">
        <v>45</v>
      </c>
      <c r="F1202" s="255" t="s">
        <v>129</v>
      </c>
      <c r="G1202" s="309" t="s">
        <v>4152</v>
      </c>
      <c r="H1202" s="255" t="s">
        <v>4153</v>
      </c>
      <c r="I1202" s="25">
        <v>41799</v>
      </c>
      <c r="J1202" s="25">
        <v>41933</v>
      </c>
      <c r="K1202" s="155" t="s">
        <v>3996</v>
      </c>
      <c r="L1202" s="205" t="s">
        <v>4154</v>
      </c>
      <c r="M1202" s="284">
        <v>32060</v>
      </c>
      <c r="N1202" s="284">
        <v>32060</v>
      </c>
      <c r="O1202" s="158">
        <v>41974</v>
      </c>
      <c r="P1202" s="25">
        <v>42523</v>
      </c>
      <c r="Q1202" s="25">
        <v>42523</v>
      </c>
      <c r="R1202" s="25">
        <v>42523</v>
      </c>
      <c r="S1202" s="64">
        <v>0</v>
      </c>
      <c r="T1202" s="284"/>
      <c r="U1202" s="159"/>
      <c r="V1202" s="406"/>
    </row>
    <row r="1203" spans="1:22" s="28" customFormat="1" ht="16.5" thickTop="1" thickBot="1" x14ac:dyDescent="0.3">
      <c r="A1203" s="203">
        <v>41943</v>
      </c>
      <c r="B1203" s="201">
        <v>2014</v>
      </c>
      <c r="C1203" s="255" t="s">
        <v>93</v>
      </c>
      <c r="D1203" s="301" t="s">
        <v>132</v>
      </c>
      <c r="E1203" s="301" t="s">
        <v>23</v>
      </c>
      <c r="F1203" s="255" t="s">
        <v>129</v>
      </c>
      <c r="G1203" s="309" t="s">
        <v>4155</v>
      </c>
      <c r="H1203" s="255" t="s">
        <v>4156</v>
      </c>
      <c r="I1203" s="25">
        <v>41829</v>
      </c>
      <c r="J1203" s="25">
        <v>41912</v>
      </c>
      <c r="K1203" s="155" t="s">
        <v>4157</v>
      </c>
      <c r="L1203" s="205" t="s">
        <v>4158</v>
      </c>
      <c r="M1203" s="284">
        <v>8749</v>
      </c>
      <c r="N1203" s="284">
        <v>8749</v>
      </c>
      <c r="O1203" s="158">
        <v>41973</v>
      </c>
      <c r="P1203" s="25">
        <v>42482</v>
      </c>
      <c r="Q1203" s="25">
        <v>42482</v>
      </c>
      <c r="R1203" s="25">
        <v>42482</v>
      </c>
      <c r="S1203" s="64">
        <v>0</v>
      </c>
      <c r="T1203" s="284"/>
      <c r="U1203" s="159"/>
      <c r="V1203" s="407"/>
    </row>
    <row r="1204" spans="1:22" s="28" customFormat="1" ht="15.75" thickBot="1" x14ac:dyDescent="0.3">
      <c r="A1204" s="203">
        <v>41943</v>
      </c>
      <c r="B1204" s="198">
        <v>2007</v>
      </c>
      <c r="C1204" s="161" t="s">
        <v>99</v>
      </c>
      <c r="D1204" s="162" t="s">
        <v>132</v>
      </c>
      <c r="E1204" s="162" t="s">
        <v>19</v>
      </c>
      <c r="F1204" s="161" t="s">
        <v>129</v>
      </c>
      <c r="G1204" s="262" t="s">
        <v>4168</v>
      </c>
      <c r="H1204" s="161" t="s">
        <v>4169</v>
      </c>
      <c r="I1204" s="46">
        <v>39175</v>
      </c>
      <c r="J1204" s="46">
        <v>39325</v>
      </c>
      <c r="K1204" s="126" t="s">
        <v>4170</v>
      </c>
      <c r="L1204" s="437" t="s">
        <v>4171</v>
      </c>
      <c r="M1204" s="163">
        <v>16050</v>
      </c>
      <c r="N1204" s="163">
        <v>16149.241019999999</v>
      </c>
      <c r="O1204" s="438">
        <v>39342</v>
      </c>
      <c r="P1204" s="439">
        <v>40094</v>
      </c>
      <c r="Q1204" s="439">
        <v>39882</v>
      </c>
      <c r="R1204" s="439">
        <v>40151</v>
      </c>
      <c r="S1204" s="440">
        <v>0.99</v>
      </c>
      <c r="T1204" s="163"/>
      <c r="U1204" s="396"/>
      <c r="V1204" s="164"/>
    </row>
    <row r="1205" spans="1:22" s="28" customFormat="1" ht="15.75" thickBot="1" x14ac:dyDescent="0.3">
      <c r="A1205" s="203">
        <v>41943</v>
      </c>
      <c r="B1205" s="198">
        <v>2010</v>
      </c>
      <c r="C1205" s="161" t="s">
        <v>99</v>
      </c>
      <c r="D1205" s="162" t="s">
        <v>132</v>
      </c>
      <c r="E1205" s="162"/>
      <c r="F1205" s="161" t="s">
        <v>110</v>
      </c>
      <c r="G1205" s="262" t="s">
        <v>4172</v>
      </c>
      <c r="H1205" s="161" t="s">
        <v>4173</v>
      </c>
      <c r="I1205" s="441">
        <v>40970</v>
      </c>
      <c r="J1205" s="442"/>
      <c r="K1205" s="443" t="s">
        <v>3222</v>
      </c>
      <c r="L1205" s="444" t="s">
        <v>4174</v>
      </c>
      <c r="M1205" s="163">
        <v>70600.76182</v>
      </c>
      <c r="N1205" s="163">
        <v>70600.76182</v>
      </c>
      <c r="O1205" s="445"/>
      <c r="P1205" s="442"/>
      <c r="Q1205" s="442"/>
      <c r="R1205" s="442"/>
      <c r="S1205" s="446">
        <v>0</v>
      </c>
      <c r="T1205" s="163"/>
      <c r="U1205" s="447"/>
      <c r="V1205" s="165"/>
    </row>
    <row r="1206" spans="1:22" s="28" customFormat="1" ht="15.75" thickBot="1" x14ac:dyDescent="0.3">
      <c r="A1206" s="203">
        <v>41943</v>
      </c>
      <c r="B1206" s="198">
        <v>2010</v>
      </c>
      <c r="C1206" s="161" t="s">
        <v>99</v>
      </c>
      <c r="D1206" s="162" t="s">
        <v>132</v>
      </c>
      <c r="E1206" s="162" t="s">
        <v>17</v>
      </c>
      <c r="F1206" s="161" t="s">
        <v>129</v>
      </c>
      <c r="G1206" s="262" t="s">
        <v>4175</v>
      </c>
      <c r="H1206" s="161" t="s">
        <v>4176</v>
      </c>
      <c r="I1206" s="340">
        <v>40599</v>
      </c>
      <c r="J1206" s="340">
        <v>40697</v>
      </c>
      <c r="K1206" s="167" t="s">
        <v>4177</v>
      </c>
      <c r="L1206" s="448" t="s">
        <v>4178</v>
      </c>
      <c r="M1206" s="163">
        <v>19764</v>
      </c>
      <c r="N1206" s="163">
        <v>20538.225999999999</v>
      </c>
      <c r="O1206" s="449">
        <v>41122</v>
      </c>
      <c r="P1206" s="450">
        <v>41852</v>
      </c>
      <c r="Q1206" s="450">
        <v>41622</v>
      </c>
      <c r="R1206" s="450">
        <v>41859</v>
      </c>
      <c r="S1206" s="451">
        <v>0.98</v>
      </c>
      <c r="T1206" s="163"/>
      <c r="U1206" s="447"/>
      <c r="V1206" s="164"/>
    </row>
    <row r="1207" spans="1:22" s="28" customFormat="1" ht="30.75" thickBot="1" x14ac:dyDescent="0.3">
      <c r="A1207" s="203">
        <v>41943</v>
      </c>
      <c r="B1207" s="198">
        <v>2010</v>
      </c>
      <c r="C1207" s="161" t="s">
        <v>99</v>
      </c>
      <c r="D1207" s="162" t="s">
        <v>132</v>
      </c>
      <c r="E1207" s="162"/>
      <c r="F1207" s="161" t="s">
        <v>110</v>
      </c>
      <c r="G1207" s="262" t="s">
        <v>4179</v>
      </c>
      <c r="H1207" s="161" t="s">
        <v>4180</v>
      </c>
      <c r="I1207" s="340">
        <v>40448</v>
      </c>
      <c r="J1207" s="340">
        <v>40617</v>
      </c>
      <c r="K1207" s="167" t="s">
        <v>4181</v>
      </c>
      <c r="L1207" s="448" t="s">
        <v>4182</v>
      </c>
      <c r="M1207" s="163">
        <v>15509.45901</v>
      </c>
      <c r="N1207" s="163">
        <v>17705.00963</v>
      </c>
      <c r="O1207" s="449">
        <v>40672</v>
      </c>
      <c r="P1207" s="450">
        <v>41530</v>
      </c>
      <c r="Q1207" s="450">
        <v>41293</v>
      </c>
      <c r="R1207" s="450">
        <v>41542</v>
      </c>
      <c r="S1207" s="451">
        <v>0.99</v>
      </c>
      <c r="T1207" s="163"/>
      <c r="U1207" s="447"/>
      <c r="V1207" s="164"/>
    </row>
    <row r="1208" spans="1:22" s="28" customFormat="1" x14ac:dyDescent="0.25">
      <c r="A1208" s="203">
        <v>41943</v>
      </c>
      <c r="B1208" s="580">
        <v>2010</v>
      </c>
      <c r="C1208" s="588" t="s">
        <v>99</v>
      </c>
      <c r="D1208" s="590" t="s">
        <v>132</v>
      </c>
      <c r="E1208" s="590"/>
      <c r="F1208" s="588" t="s">
        <v>110</v>
      </c>
      <c r="G1208" s="592" t="s">
        <v>4183</v>
      </c>
      <c r="H1208" s="588" t="s">
        <v>4184</v>
      </c>
      <c r="I1208" s="341">
        <v>41344</v>
      </c>
      <c r="J1208" s="341">
        <v>41470</v>
      </c>
      <c r="K1208" s="169" t="s">
        <v>4185</v>
      </c>
      <c r="L1208" s="452" t="s">
        <v>4186</v>
      </c>
      <c r="M1208" s="170">
        <v>46694.923280000003</v>
      </c>
      <c r="N1208" s="170">
        <v>48009.609920000003</v>
      </c>
      <c r="O1208" s="453">
        <v>41484</v>
      </c>
      <c r="P1208" s="454"/>
      <c r="Q1208" s="454">
        <v>42124</v>
      </c>
      <c r="R1208" s="454">
        <v>42185</v>
      </c>
      <c r="S1208" s="455">
        <v>0.5</v>
      </c>
      <c r="T1208" s="170"/>
      <c r="U1208" s="585"/>
      <c r="V1208" s="171"/>
    </row>
    <row r="1209" spans="1:22" s="28" customFormat="1" x14ac:dyDescent="0.25">
      <c r="A1209" s="203">
        <v>41943</v>
      </c>
      <c r="B1209" s="581"/>
      <c r="C1209" s="589"/>
      <c r="D1209" s="591"/>
      <c r="E1209" s="591"/>
      <c r="F1209" s="589"/>
      <c r="G1209" s="593"/>
      <c r="H1209" s="589"/>
      <c r="I1209" s="342">
        <v>41344</v>
      </c>
      <c r="J1209" s="342">
        <v>41470</v>
      </c>
      <c r="K1209" s="173" t="s">
        <v>4185</v>
      </c>
      <c r="L1209" s="456" t="s">
        <v>4187</v>
      </c>
      <c r="M1209" s="174">
        <v>0</v>
      </c>
      <c r="N1209" s="174">
        <v>513.91334999999992</v>
      </c>
      <c r="O1209" s="457">
        <v>41484</v>
      </c>
      <c r="P1209" s="458"/>
      <c r="Q1209" s="458">
        <v>42124</v>
      </c>
      <c r="R1209" s="458">
        <v>42185</v>
      </c>
      <c r="S1209" s="459">
        <v>0.5</v>
      </c>
      <c r="T1209" s="174"/>
      <c r="U1209" s="586"/>
      <c r="V1209" s="175"/>
    </row>
    <row r="1210" spans="1:22" s="28" customFormat="1" ht="15.75" thickBot="1" x14ac:dyDescent="0.3">
      <c r="A1210" s="203">
        <v>41943</v>
      </c>
      <c r="B1210" s="581"/>
      <c r="C1210" s="589"/>
      <c r="D1210" s="591"/>
      <c r="E1210" s="591"/>
      <c r="F1210" s="589"/>
      <c r="G1210" s="593"/>
      <c r="H1210" s="589"/>
      <c r="I1210" s="343">
        <v>41344</v>
      </c>
      <c r="J1210" s="343">
        <v>41470</v>
      </c>
      <c r="K1210" s="177" t="s">
        <v>4185</v>
      </c>
      <c r="L1210" s="460" t="s">
        <v>4188</v>
      </c>
      <c r="M1210" s="55">
        <v>0</v>
      </c>
      <c r="N1210" s="55">
        <v>0</v>
      </c>
      <c r="O1210" s="461">
        <v>41484</v>
      </c>
      <c r="P1210" s="462"/>
      <c r="Q1210" s="462">
        <v>42124</v>
      </c>
      <c r="R1210" s="462">
        <v>42185</v>
      </c>
      <c r="S1210" s="463">
        <v>0.5</v>
      </c>
      <c r="T1210" s="55"/>
      <c r="U1210" s="587"/>
      <c r="V1210" s="165"/>
    </row>
    <row r="1211" spans="1:22" s="28" customFormat="1" x14ac:dyDescent="0.25">
      <c r="A1211" s="203">
        <v>41943</v>
      </c>
      <c r="B1211" s="580">
        <v>2010</v>
      </c>
      <c r="C1211" s="588" t="s">
        <v>99</v>
      </c>
      <c r="D1211" s="590" t="s">
        <v>132</v>
      </c>
      <c r="E1211" s="590"/>
      <c r="F1211" s="588" t="s">
        <v>107</v>
      </c>
      <c r="G1211" s="592" t="s">
        <v>4189</v>
      </c>
      <c r="H1211" s="588" t="s">
        <v>4190</v>
      </c>
      <c r="I1211" s="341">
        <v>40731</v>
      </c>
      <c r="J1211" s="341">
        <v>40886</v>
      </c>
      <c r="K1211" s="169" t="s">
        <v>4191</v>
      </c>
      <c r="L1211" s="452" t="s">
        <v>4192</v>
      </c>
      <c r="M1211" s="170">
        <v>31414.633579999998</v>
      </c>
      <c r="N1211" s="170">
        <v>32686.465199999999</v>
      </c>
      <c r="O1211" s="453">
        <v>40926</v>
      </c>
      <c r="P1211" s="454">
        <v>41824</v>
      </c>
      <c r="Q1211" s="454">
        <v>41746</v>
      </c>
      <c r="R1211" s="454">
        <v>41824</v>
      </c>
      <c r="S1211" s="455">
        <v>0.95</v>
      </c>
      <c r="T1211" s="170"/>
      <c r="U1211" s="585"/>
      <c r="V1211" s="171"/>
    </row>
    <row r="1212" spans="1:22" s="28" customFormat="1" ht="15.75" thickBot="1" x14ac:dyDescent="0.3">
      <c r="A1212" s="203">
        <v>41943</v>
      </c>
      <c r="B1212" s="581"/>
      <c r="C1212" s="589"/>
      <c r="D1212" s="591"/>
      <c r="E1212" s="591"/>
      <c r="F1212" s="589"/>
      <c r="G1212" s="593"/>
      <c r="H1212" s="589"/>
      <c r="I1212" s="343">
        <v>40731</v>
      </c>
      <c r="J1212" s="343">
        <v>41078</v>
      </c>
      <c r="K1212" s="177" t="s">
        <v>4193</v>
      </c>
      <c r="L1212" s="460" t="s">
        <v>4194</v>
      </c>
      <c r="M1212" s="55">
        <v>1652.18534</v>
      </c>
      <c r="N1212" s="55">
        <v>1719.19469</v>
      </c>
      <c r="O1212" s="461">
        <v>41095</v>
      </c>
      <c r="P1212" s="462">
        <v>41248</v>
      </c>
      <c r="Q1212" s="462">
        <v>42208</v>
      </c>
      <c r="R1212" s="462">
        <v>41278</v>
      </c>
      <c r="S1212" s="463">
        <v>0.95</v>
      </c>
      <c r="T1212" s="55"/>
      <c r="U1212" s="587"/>
      <c r="V1212" s="165"/>
    </row>
    <row r="1213" spans="1:22" s="28" customFormat="1" x14ac:dyDescent="0.25">
      <c r="A1213" s="203">
        <v>41943</v>
      </c>
      <c r="B1213" s="580">
        <v>2011</v>
      </c>
      <c r="C1213" s="588" t="s">
        <v>99</v>
      </c>
      <c r="D1213" s="590" t="s">
        <v>132</v>
      </c>
      <c r="E1213" s="590"/>
      <c r="F1213" s="588" t="s">
        <v>110</v>
      </c>
      <c r="G1213" s="592" t="s">
        <v>4195</v>
      </c>
      <c r="H1213" s="588" t="s">
        <v>4196</v>
      </c>
      <c r="I1213" s="341">
        <v>41344</v>
      </c>
      <c r="J1213" s="341">
        <v>41470</v>
      </c>
      <c r="K1213" s="169" t="s">
        <v>4185</v>
      </c>
      <c r="L1213" s="452" t="s">
        <v>4197</v>
      </c>
      <c r="M1213" s="170">
        <v>41869.32213</v>
      </c>
      <c r="N1213" s="170">
        <v>43498.330829999999</v>
      </c>
      <c r="O1213" s="453">
        <v>41484</v>
      </c>
      <c r="P1213" s="454"/>
      <c r="Q1213" s="454">
        <v>42124</v>
      </c>
      <c r="R1213" s="454">
        <v>42184</v>
      </c>
      <c r="S1213" s="455">
        <v>0.46</v>
      </c>
      <c r="T1213" s="170"/>
      <c r="U1213" s="585"/>
      <c r="V1213" s="171"/>
    </row>
    <row r="1214" spans="1:22" s="28" customFormat="1" x14ac:dyDescent="0.25">
      <c r="A1214" s="203">
        <v>41943</v>
      </c>
      <c r="B1214" s="581"/>
      <c r="C1214" s="589"/>
      <c r="D1214" s="591"/>
      <c r="E1214" s="591"/>
      <c r="F1214" s="589"/>
      <c r="G1214" s="593"/>
      <c r="H1214" s="589"/>
      <c r="I1214" s="342">
        <v>41344</v>
      </c>
      <c r="J1214" s="342">
        <v>41470</v>
      </c>
      <c r="K1214" s="173" t="s">
        <v>4185</v>
      </c>
      <c r="L1214" s="456" t="s">
        <v>4198</v>
      </c>
      <c r="M1214" s="174">
        <v>0</v>
      </c>
      <c r="N1214" s="174">
        <v>0</v>
      </c>
      <c r="O1214" s="457">
        <v>41484</v>
      </c>
      <c r="P1214" s="458"/>
      <c r="Q1214" s="458">
        <v>42124</v>
      </c>
      <c r="R1214" s="458">
        <v>42184</v>
      </c>
      <c r="S1214" s="459">
        <v>0.46</v>
      </c>
      <c r="T1214" s="174"/>
      <c r="U1214" s="586"/>
      <c r="V1214" s="175"/>
    </row>
    <row r="1215" spans="1:22" s="28" customFormat="1" ht="15.75" thickBot="1" x14ac:dyDescent="0.3">
      <c r="A1215" s="203">
        <v>41943</v>
      </c>
      <c r="B1215" s="581"/>
      <c r="C1215" s="589"/>
      <c r="D1215" s="591"/>
      <c r="E1215" s="591"/>
      <c r="F1215" s="589"/>
      <c r="G1215" s="593"/>
      <c r="H1215" s="589"/>
      <c r="I1215" s="343">
        <v>41344</v>
      </c>
      <c r="J1215" s="343">
        <v>41470</v>
      </c>
      <c r="K1215" s="177" t="s">
        <v>4185</v>
      </c>
      <c r="L1215" s="460" t="s">
        <v>4199</v>
      </c>
      <c r="M1215" s="55">
        <v>0</v>
      </c>
      <c r="N1215" s="55">
        <v>292.87435999999997</v>
      </c>
      <c r="O1215" s="461">
        <v>41484</v>
      </c>
      <c r="P1215" s="462"/>
      <c r="Q1215" s="462">
        <v>42124</v>
      </c>
      <c r="R1215" s="462">
        <v>42184</v>
      </c>
      <c r="S1215" s="463">
        <v>0.46</v>
      </c>
      <c r="T1215" s="55"/>
      <c r="U1215" s="587"/>
      <c r="V1215" s="165"/>
    </row>
    <row r="1216" spans="1:22" s="28" customFormat="1" ht="15.75" thickBot="1" x14ac:dyDescent="0.3">
      <c r="A1216" s="203">
        <v>41943</v>
      </c>
      <c r="B1216" s="198">
        <v>2011</v>
      </c>
      <c r="C1216" s="161" t="s">
        <v>99</v>
      </c>
      <c r="D1216" s="162" t="s">
        <v>132</v>
      </c>
      <c r="E1216" s="162" t="s">
        <v>24</v>
      </c>
      <c r="F1216" s="161" t="s">
        <v>129</v>
      </c>
      <c r="G1216" s="262" t="s">
        <v>4200</v>
      </c>
      <c r="H1216" s="161" t="s">
        <v>4201</v>
      </c>
      <c r="I1216" s="340">
        <v>40742</v>
      </c>
      <c r="J1216" s="340">
        <v>40836</v>
      </c>
      <c r="K1216" s="167" t="s">
        <v>4202</v>
      </c>
      <c r="L1216" s="464" t="s">
        <v>4203</v>
      </c>
      <c r="M1216" s="179">
        <v>23974</v>
      </c>
      <c r="N1216" s="179">
        <v>26098</v>
      </c>
      <c r="O1216" s="180">
        <v>40875</v>
      </c>
      <c r="P1216" s="344">
        <v>41715</v>
      </c>
      <c r="Q1216" s="344">
        <v>41910</v>
      </c>
      <c r="R1216" s="344">
        <v>41715</v>
      </c>
      <c r="S1216" s="399">
        <v>0.99</v>
      </c>
      <c r="T1216" s="179"/>
      <c r="U1216" s="183"/>
      <c r="V1216" s="181"/>
    </row>
    <row r="1217" spans="1:22" s="28" customFormat="1" x14ac:dyDescent="0.25">
      <c r="A1217" s="203">
        <v>41943</v>
      </c>
      <c r="B1217" s="580">
        <v>2011</v>
      </c>
      <c r="C1217" s="588" t="s">
        <v>99</v>
      </c>
      <c r="D1217" s="590" t="s">
        <v>132</v>
      </c>
      <c r="E1217" s="590"/>
      <c r="F1217" s="588" t="s">
        <v>107</v>
      </c>
      <c r="G1217" s="592" t="s">
        <v>4204</v>
      </c>
      <c r="H1217" s="588" t="s">
        <v>4205</v>
      </c>
      <c r="I1217" s="341">
        <v>41017</v>
      </c>
      <c r="J1217" s="341">
        <v>40886</v>
      </c>
      <c r="K1217" s="169" t="s">
        <v>4191</v>
      </c>
      <c r="L1217" s="452" t="s">
        <v>4206</v>
      </c>
      <c r="M1217" s="170">
        <v>26260</v>
      </c>
      <c r="N1217" s="170">
        <v>26929</v>
      </c>
      <c r="O1217" s="168">
        <v>40926</v>
      </c>
      <c r="P1217" s="341">
        <v>41824</v>
      </c>
      <c r="Q1217" s="341">
        <v>41746</v>
      </c>
      <c r="R1217" s="341">
        <v>41824</v>
      </c>
      <c r="S1217" s="394">
        <v>0.95</v>
      </c>
      <c r="T1217" s="170"/>
      <c r="U1217" s="585"/>
      <c r="V1217" s="171"/>
    </row>
    <row r="1218" spans="1:22" s="28" customFormat="1" x14ac:dyDescent="0.25">
      <c r="A1218" s="203">
        <v>41943</v>
      </c>
      <c r="B1218" s="581"/>
      <c r="C1218" s="589"/>
      <c r="D1218" s="591"/>
      <c r="E1218" s="591"/>
      <c r="F1218" s="589"/>
      <c r="G1218" s="593"/>
      <c r="H1218" s="589"/>
      <c r="I1218" s="342">
        <v>41017</v>
      </c>
      <c r="J1218" s="342">
        <v>41078</v>
      </c>
      <c r="K1218" s="173" t="s">
        <v>4193</v>
      </c>
      <c r="L1218" s="456" t="s">
        <v>4207</v>
      </c>
      <c r="M1218" s="174">
        <v>5843</v>
      </c>
      <c r="N1218" s="174">
        <v>6002</v>
      </c>
      <c r="O1218" s="172">
        <v>41095</v>
      </c>
      <c r="P1218" s="342">
        <v>41248</v>
      </c>
      <c r="Q1218" s="342">
        <v>42208</v>
      </c>
      <c r="R1218" s="342">
        <v>41278</v>
      </c>
      <c r="S1218" s="400">
        <v>0.95</v>
      </c>
      <c r="T1218" s="174"/>
      <c r="U1218" s="586"/>
      <c r="V1218" s="175"/>
    </row>
    <row r="1219" spans="1:22" s="28" customFormat="1" ht="15.75" thickBot="1" x14ac:dyDescent="0.3">
      <c r="A1219" s="203">
        <v>41943</v>
      </c>
      <c r="B1219" s="582"/>
      <c r="C1219" s="589"/>
      <c r="D1219" s="591"/>
      <c r="E1219" s="591"/>
      <c r="F1219" s="589"/>
      <c r="G1219" s="593"/>
      <c r="H1219" s="589"/>
      <c r="I1219" s="343">
        <v>41017</v>
      </c>
      <c r="J1219" s="343">
        <v>41110</v>
      </c>
      <c r="K1219" s="177" t="s">
        <v>4208</v>
      </c>
      <c r="L1219" s="460" t="s">
        <v>4209</v>
      </c>
      <c r="M1219" s="182">
        <v>28674</v>
      </c>
      <c r="N1219" s="182">
        <v>28774</v>
      </c>
      <c r="O1219" s="176">
        <v>41122</v>
      </c>
      <c r="P1219" s="343"/>
      <c r="Q1219" s="343">
        <v>42017</v>
      </c>
      <c r="R1219" s="343">
        <v>41992</v>
      </c>
      <c r="S1219" s="81">
        <v>0.83</v>
      </c>
      <c r="T1219" s="182"/>
      <c r="U1219" s="587"/>
      <c r="V1219" s="165"/>
    </row>
    <row r="1220" spans="1:22" s="28" customFormat="1" ht="15.75" thickBot="1" x14ac:dyDescent="0.3">
      <c r="A1220" s="203">
        <v>41943</v>
      </c>
      <c r="B1220" s="198">
        <v>2011</v>
      </c>
      <c r="C1220" s="161" t="s">
        <v>99</v>
      </c>
      <c r="D1220" s="162" t="s">
        <v>132</v>
      </c>
      <c r="E1220" s="162" t="s">
        <v>20</v>
      </c>
      <c r="F1220" s="161" t="s">
        <v>129</v>
      </c>
      <c r="G1220" s="262" t="s">
        <v>4210</v>
      </c>
      <c r="H1220" s="161" t="s">
        <v>4211</v>
      </c>
      <c r="I1220" s="340">
        <v>40984</v>
      </c>
      <c r="J1220" s="340">
        <v>41072</v>
      </c>
      <c r="K1220" s="167" t="s">
        <v>365</v>
      </c>
      <c r="L1220" s="464" t="s">
        <v>4212</v>
      </c>
      <c r="M1220" s="179">
        <v>50968</v>
      </c>
      <c r="N1220" s="179">
        <v>51394</v>
      </c>
      <c r="O1220" s="180">
        <v>41108</v>
      </c>
      <c r="P1220" s="344"/>
      <c r="Q1220" s="344">
        <v>41748</v>
      </c>
      <c r="R1220" s="344">
        <v>42124</v>
      </c>
      <c r="S1220" s="399">
        <v>0.5</v>
      </c>
      <c r="T1220" s="179"/>
      <c r="U1220" s="183"/>
      <c r="V1220" s="181"/>
    </row>
    <row r="1221" spans="1:22" s="28" customFormat="1" ht="15.75" thickBot="1" x14ac:dyDescent="0.3">
      <c r="A1221" s="203">
        <v>41943</v>
      </c>
      <c r="B1221" s="198">
        <v>2011</v>
      </c>
      <c r="C1221" s="161" t="s">
        <v>99</v>
      </c>
      <c r="D1221" s="162" t="s">
        <v>132</v>
      </c>
      <c r="E1221" s="162" t="s">
        <v>22</v>
      </c>
      <c r="F1221" s="161" t="s">
        <v>129</v>
      </c>
      <c r="G1221" s="262" t="s">
        <v>4213</v>
      </c>
      <c r="H1221" s="161" t="s">
        <v>4214</v>
      </c>
      <c r="I1221" s="344">
        <v>41089</v>
      </c>
      <c r="J1221" s="344">
        <v>41181</v>
      </c>
      <c r="K1221" s="231" t="s">
        <v>4215</v>
      </c>
      <c r="L1221" s="207" t="s">
        <v>4216</v>
      </c>
      <c r="M1221" s="179">
        <v>42297</v>
      </c>
      <c r="N1221" s="179">
        <v>43397</v>
      </c>
      <c r="O1221" s="180">
        <v>41181</v>
      </c>
      <c r="P1221" s="344"/>
      <c r="Q1221" s="344">
        <v>41912</v>
      </c>
      <c r="R1221" s="344">
        <v>42156</v>
      </c>
      <c r="S1221" s="399">
        <v>0.78</v>
      </c>
      <c r="T1221" s="179"/>
      <c r="U1221" s="183"/>
      <c r="V1221" s="181"/>
    </row>
    <row r="1222" spans="1:22" s="28" customFormat="1" ht="15.75" thickBot="1" x14ac:dyDescent="0.3">
      <c r="A1222" s="203">
        <v>41943</v>
      </c>
      <c r="B1222" s="198">
        <v>2011</v>
      </c>
      <c r="C1222" s="161" t="s">
        <v>99</v>
      </c>
      <c r="D1222" s="162" t="s">
        <v>132</v>
      </c>
      <c r="E1222" s="162" t="s">
        <v>20</v>
      </c>
      <c r="F1222" s="161" t="s">
        <v>129</v>
      </c>
      <c r="G1222" s="262" t="s">
        <v>4217</v>
      </c>
      <c r="H1222" s="161" t="s">
        <v>4218</v>
      </c>
      <c r="I1222" s="344">
        <v>41053</v>
      </c>
      <c r="J1222" s="344">
        <v>41136</v>
      </c>
      <c r="K1222" s="231" t="s">
        <v>3498</v>
      </c>
      <c r="L1222" s="464" t="s">
        <v>4219</v>
      </c>
      <c r="M1222" s="179">
        <v>14851</v>
      </c>
      <c r="N1222" s="179">
        <v>16356</v>
      </c>
      <c r="O1222" s="180">
        <v>41164</v>
      </c>
      <c r="P1222" s="344">
        <v>41876</v>
      </c>
      <c r="Q1222" s="344">
        <v>41732</v>
      </c>
      <c r="R1222" s="344">
        <v>41835</v>
      </c>
      <c r="S1222" s="399">
        <v>0.98</v>
      </c>
      <c r="T1222" s="179"/>
      <c r="U1222" s="183"/>
      <c r="V1222" s="181"/>
    </row>
    <row r="1223" spans="1:22" s="28" customFormat="1" ht="15.75" thickBot="1" x14ac:dyDescent="0.3">
      <c r="A1223" s="203">
        <v>41943</v>
      </c>
      <c r="B1223" s="198">
        <v>2011</v>
      </c>
      <c r="C1223" s="161" t="s">
        <v>99</v>
      </c>
      <c r="D1223" s="162" t="s">
        <v>132</v>
      </c>
      <c r="E1223" s="162" t="s">
        <v>20</v>
      </c>
      <c r="F1223" s="161" t="s">
        <v>129</v>
      </c>
      <c r="G1223" s="262" t="s">
        <v>4220</v>
      </c>
      <c r="H1223" s="161" t="s">
        <v>4221</v>
      </c>
      <c r="I1223" s="344">
        <v>41053</v>
      </c>
      <c r="J1223" s="344">
        <v>41136</v>
      </c>
      <c r="K1223" s="231" t="s">
        <v>3498</v>
      </c>
      <c r="L1223" s="464" t="s">
        <v>4222</v>
      </c>
      <c r="M1223" s="179">
        <v>16413</v>
      </c>
      <c r="N1223" s="179">
        <v>17049</v>
      </c>
      <c r="O1223" s="180">
        <v>41164</v>
      </c>
      <c r="P1223" s="344">
        <v>41876</v>
      </c>
      <c r="Q1223" s="344">
        <v>41732</v>
      </c>
      <c r="R1223" s="344">
        <v>41835</v>
      </c>
      <c r="S1223" s="399">
        <v>0.98</v>
      </c>
      <c r="T1223" s="179"/>
      <c r="U1223" s="183"/>
      <c r="V1223" s="181"/>
    </row>
    <row r="1224" spans="1:22" s="28" customFormat="1" ht="30.75" thickBot="1" x14ac:dyDescent="0.3">
      <c r="A1224" s="203">
        <v>41943</v>
      </c>
      <c r="B1224" s="198">
        <v>2012</v>
      </c>
      <c r="C1224" s="161" t="s">
        <v>99</v>
      </c>
      <c r="D1224" s="162" t="s">
        <v>132</v>
      </c>
      <c r="E1224" s="162"/>
      <c r="F1224" s="161" t="s">
        <v>117</v>
      </c>
      <c r="G1224" s="262" t="s">
        <v>4223</v>
      </c>
      <c r="H1224" s="161" t="s">
        <v>4224</v>
      </c>
      <c r="I1224" s="344">
        <v>41208</v>
      </c>
      <c r="J1224" s="344">
        <v>41332</v>
      </c>
      <c r="K1224" s="231" t="s">
        <v>4225</v>
      </c>
      <c r="L1224" s="464" t="s">
        <v>4226</v>
      </c>
      <c r="M1224" s="179">
        <v>9644</v>
      </c>
      <c r="N1224" s="179">
        <v>9719</v>
      </c>
      <c r="O1224" s="180">
        <v>41359</v>
      </c>
      <c r="P1224" s="344"/>
      <c r="Q1224" s="344">
        <v>42210</v>
      </c>
      <c r="R1224" s="344">
        <v>42295</v>
      </c>
      <c r="S1224" s="399">
        <v>0.87</v>
      </c>
      <c r="T1224" s="179"/>
      <c r="U1224" s="183"/>
      <c r="V1224" s="181"/>
    </row>
    <row r="1225" spans="1:22" s="28" customFormat="1" x14ac:dyDescent="0.25">
      <c r="A1225" s="203">
        <v>41943</v>
      </c>
      <c r="B1225" s="580">
        <v>2012</v>
      </c>
      <c r="C1225" s="588" t="s">
        <v>99</v>
      </c>
      <c r="D1225" s="590" t="s">
        <v>132</v>
      </c>
      <c r="E1225" s="590"/>
      <c r="F1225" s="588" t="s">
        <v>110</v>
      </c>
      <c r="G1225" s="592" t="s">
        <v>4227</v>
      </c>
      <c r="H1225" s="588" t="s">
        <v>4228</v>
      </c>
      <c r="I1225" s="341">
        <v>41432</v>
      </c>
      <c r="J1225" s="341">
        <v>41543</v>
      </c>
      <c r="K1225" s="169" t="s">
        <v>1159</v>
      </c>
      <c r="L1225" s="452" t="s">
        <v>4229</v>
      </c>
      <c r="M1225" s="170">
        <v>575</v>
      </c>
      <c r="N1225" s="170">
        <v>575</v>
      </c>
      <c r="O1225" s="168">
        <v>41575</v>
      </c>
      <c r="P1225" s="341"/>
      <c r="Q1225" s="341">
        <v>42075</v>
      </c>
      <c r="R1225" s="341">
        <v>42153</v>
      </c>
      <c r="S1225" s="394">
        <v>0.22</v>
      </c>
      <c r="T1225" s="170"/>
      <c r="U1225" s="585"/>
      <c r="V1225" s="171"/>
    </row>
    <row r="1226" spans="1:22" s="28" customFormat="1" ht="15.75" thickBot="1" x14ac:dyDescent="0.3">
      <c r="A1226" s="203">
        <v>41943</v>
      </c>
      <c r="B1226" s="582"/>
      <c r="C1226" s="589"/>
      <c r="D1226" s="591"/>
      <c r="E1226" s="591"/>
      <c r="F1226" s="589"/>
      <c r="G1226" s="593"/>
      <c r="H1226" s="589"/>
      <c r="I1226" s="343">
        <v>41432</v>
      </c>
      <c r="J1226" s="343">
        <v>41543</v>
      </c>
      <c r="K1226" s="177" t="s">
        <v>1159</v>
      </c>
      <c r="L1226" s="465" t="s">
        <v>4230</v>
      </c>
      <c r="M1226" s="466">
        <v>11783.77167</v>
      </c>
      <c r="N1226" s="466">
        <v>11831.83224</v>
      </c>
      <c r="O1226" s="176">
        <v>41575</v>
      </c>
      <c r="P1226" s="343"/>
      <c r="Q1226" s="343">
        <v>42075</v>
      </c>
      <c r="R1226" s="343">
        <v>42153</v>
      </c>
      <c r="S1226" s="81">
        <v>0.22</v>
      </c>
      <c r="T1226" s="466"/>
      <c r="U1226" s="587"/>
      <c r="V1226" s="165"/>
    </row>
    <row r="1227" spans="1:22" s="28" customFormat="1" ht="15.75" thickBot="1" x14ac:dyDescent="0.3">
      <c r="A1227" s="203">
        <v>41943</v>
      </c>
      <c r="B1227" s="198">
        <v>2012</v>
      </c>
      <c r="C1227" s="161" t="s">
        <v>99</v>
      </c>
      <c r="D1227" s="162" t="s">
        <v>132</v>
      </c>
      <c r="E1227" s="162"/>
      <c r="F1227" s="161" t="s">
        <v>118</v>
      </c>
      <c r="G1227" s="262" t="s">
        <v>4231</v>
      </c>
      <c r="H1227" s="161" t="s">
        <v>4232</v>
      </c>
      <c r="I1227" s="340">
        <v>41432</v>
      </c>
      <c r="J1227" s="340">
        <v>41547</v>
      </c>
      <c r="K1227" s="167" t="s">
        <v>3665</v>
      </c>
      <c r="L1227" s="448" t="s">
        <v>4233</v>
      </c>
      <c r="M1227" s="163">
        <v>29187</v>
      </c>
      <c r="N1227" s="163">
        <v>29764</v>
      </c>
      <c r="O1227" s="166">
        <v>41547</v>
      </c>
      <c r="P1227" s="340"/>
      <c r="Q1227" s="340">
        <v>42347</v>
      </c>
      <c r="R1227" s="340">
        <v>42064</v>
      </c>
      <c r="S1227" s="401">
        <v>0.16</v>
      </c>
      <c r="T1227" s="163"/>
      <c r="U1227" s="447"/>
      <c r="V1227" s="181"/>
    </row>
    <row r="1228" spans="1:22" s="28" customFormat="1" x14ac:dyDescent="0.25">
      <c r="A1228" s="203">
        <v>41943</v>
      </c>
      <c r="B1228" s="580">
        <v>2013</v>
      </c>
      <c r="C1228" s="588" t="s">
        <v>99</v>
      </c>
      <c r="D1228" s="590" t="s">
        <v>132</v>
      </c>
      <c r="E1228" s="590" t="s">
        <v>17</v>
      </c>
      <c r="F1228" s="588" t="s">
        <v>129</v>
      </c>
      <c r="G1228" s="592" t="s">
        <v>4234</v>
      </c>
      <c r="H1228" s="588" t="s">
        <v>4235</v>
      </c>
      <c r="I1228" s="341">
        <v>41347</v>
      </c>
      <c r="J1228" s="341">
        <v>41586</v>
      </c>
      <c r="K1228" s="169" t="s">
        <v>1250</v>
      </c>
      <c r="L1228" s="452" t="s">
        <v>4236</v>
      </c>
      <c r="M1228" s="467">
        <v>32987</v>
      </c>
      <c r="N1228" s="467">
        <v>32987</v>
      </c>
      <c r="O1228" s="168">
        <v>41619</v>
      </c>
      <c r="P1228" s="341"/>
      <c r="Q1228" s="341">
        <v>42349</v>
      </c>
      <c r="R1228" s="341">
        <v>42387</v>
      </c>
      <c r="S1228" s="394">
        <v>0.15</v>
      </c>
      <c r="T1228" s="467"/>
      <c r="U1228" s="585"/>
      <c r="V1228" s="171"/>
    </row>
    <row r="1229" spans="1:22" s="28" customFormat="1" ht="15.75" thickBot="1" x14ac:dyDescent="0.3">
      <c r="A1229" s="203">
        <v>41943</v>
      </c>
      <c r="B1229" s="582"/>
      <c r="C1229" s="589"/>
      <c r="D1229" s="591"/>
      <c r="E1229" s="591"/>
      <c r="F1229" s="589"/>
      <c r="G1229" s="593"/>
      <c r="H1229" s="589"/>
      <c r="I1229" s="48">
        <v>41347</v>
      </c>
      <c r="J1229" s="48">
        <v>41586</v>
      </c>
      <c r="K1229" s="184" t="s">
        <v>1250</v>
      </c>
      <c r="L1229" s="460" t="s">
        <v>4237</v>
      </c>
      <c r="M1229" s="55">
        <v>0</v>
      </c>
      <c r="N1229" s="55">
        <v>0</v>
      </c>
      <c r="O1229" s="185">
        <v>41619</v>
      </c>
      <c r="P1229" s="48"/>
      <c r="Q1229" s="48">
        <v>42349</v>
      </c>
      <c r="R1229" s="345">
        <v>42387</v>
      </c>
      <c r="S1229" s="81">
        <v>0.15</v>
      </c>
      <c r="T1229" s="55"/>
      <c r="U1229" s="587"/>
      <c r="V1229" s="165"/>
    </row>
    <row r="1230" spans="1:22" s="28" customFormat="1" ht="15.75" thickBot="1" x14ac:dyDescent="0.3">
      <c r="A1230" s="203">
        <v>41943</v>
      </c>
      <c r="B1230" s="198">
        <v>2013</v>
      </c>
      <c r="C1230" s="161" t="s">
        <v>99</v>
      </c>
      <c r="D1230" s="162" t="s">
        <v>132</v>
      </c>
      <c r="E1230" s="162" t="s">
        <v>44</v>
      </c>
      <c r="F1230" s="161" t="s">
        <v>129</v>
      </c>
      <c r="G1230" s="262" t="s">
        <v>4238</v>
      </c>
      <c r="H1230" s="161" t="s">
        <v>4239</v>
      </c>
      <c r="I1230" s="344">
        <v>41213</v>
      </c>
      <c r="J1230" s="344">
        <v>41628</v>
      </c>
      <c r="K1230" s="231" t="s">
        <v>4240</v>
      </c>
      <c r="L1230" s="382" t="s">
        <v>4241</v>
      </c>
      <c r="M1230" s="179">
        <v>31687</v>
      </c>
      <c r="N1230" s="179">
        <v>31994</v>
      </c>
      <c r="O1230" s="180">
        <v>41681</v>
      </c>
      <c r="P1230" s="344"/>
      <c r="Q1230" s="344">
        <v>42481</v>
      </c>
      <c r="R1230" s="344">
        <v>42601</v>
      </c>
      <c r="S1230" s="399">
        <v>0.17</v>
      </c>
      <c r="T1230" s="179"/>
      <c r="U1230" s="183"/>
      <c r="V1230" s="181"/>
    </row>
    <row r="1231" spans="1:22" s="28" customFormat="1" ht="30.75" thickBot="1" x14ac:dyDescent="0.3">
      <c r="A1231" s="203">
        <v>41943</v>
      </c>
      <c r="B1231" s="198">
        <v>2013</v>
      </c>
      <c r="C1231" s="161" t="s">
        <v>99</v>
      </c>
      <c r="D1231" s="162" t="s">
        <v>132</v>
      </c>
      <c r="E1231" s="162" t="s">
        <v>19</v>
      </c>
      <c r="F1231" s="161" t="s">
        <v>129</v>
      </c>
      <c r="G1231" s="262" t="s">
        <v>4242</v>
      </c>
      <c r="H1231" s="161" t="s">
        <v>4243</v>
      </c>
      <c r="I1231" s="344">
        <v>41347</v>
      </c>
      <c r="J1231" s="344">
        <v>41605</v>
      </c>
      <c r="K1231" s="231" t="s">
        <v>4244</v>
      </c>
      <c r="L1231" s="382" t="s">
        <v>4245</v>
      </c>
      <c r="M1231" s="179">
        <v>39362</v>
      </c>
      <c r="N1231" s="179">
        <v>39371</v>
      </c>
      <c r="O1231" s="180">
        <v>41725</v>
      </c>
      <c r="P1231" s="344"/>
      <c r="Q1231" s="344">
        <v>42355</v>
      </c>
      <c r="R1231" s="344">
        <v>42444</v>
      </c>
      <c r="S1231" s="399">
        <v>7.0000000000000007E-2</v>
      </c>
      <c r="T1231" s="179"/>
      <c r="U1231" s="183"/>
      <c r="V1231" s="181"/>
    </row>
    <row r="1232" spans="1:22" s="28" customFormat="1" ht="15.75" thickBot="1" x14ac:dyDescent="0.3">
      <c r="A1232" s="203">
        <v>41943</v>
      </c>
      <c r="B1232" s="198">
        <v>2012</v>
      </c>
      <c r="C1232" s="161" t="s">
        <v>99</v>
      </c>
      <c r="D1232" s="162" t="s">
        <v>132</v>
      </c>
      <c r="E1232" s="162" t="s">
        <v>19</v>
      </c>
      <c r="F1232" s="161" t="s">
        <v>129</v>
      </c>
      <c r="G1232" s="262" t="s">
        <v>4246</v>
      </c>
      <c r="H1232" s="161" t="s">
        <v>4247</v>
      </c>
      <c r="I1232" s="344">
        <v>41337</v>
      </c>
      <c r="J1232" s="344">
        <v>41691</v>
      </c>
      <c r="K1232" s="231" t="s">
        <v>4248</v>
      </c>
      <c r="L1232" s="382" t="s">
        <v>4249</v>
      </c>
      <c r="M1232" s="179">
        <v>32685</v>
      </c>
      <c r="N1232" s="179">
        <v>32828</v>
      </c>
      <c r="O1232" s="180">
        <v>41709</v>
      </c>
      <c r="P1232" s="344"/>
      <c r="Q1232" s="344">
        <v>42319</v>
      </c>
      <c r="R1232" s="344">
        <v>42399</v>
      </c>
      <c r="S1232" s="399">
        <v>0.06</v>
      </c>
      <c r="T1232" s="179"/>
      <c r="U1232" s="183"/>
      <c r="V1232" s="181"/>
    </row>
    <row r="1233" spans="1:22" s="28" customFormat="1" x14ac:dyDescent="0.25">
      <c r="A1233" s="203">
        <v>41943</v>
      </c>
      <c r="B1233" s="580">
        <v>2013</v>
      </c>
      <c r="C1233" s="588" t="s">
        <v>99</v>
      </c>
      <c r="D1233" s="590" t="s">
        <v>132</v>
      </c>
      <c r="E1233" s="590"/>
      <c r="F1233" s="588" t="s">
        <v>110</v>
      </c>
      <c r="G1233" s="592" t="s">
        <v>4250</v>
      </c>
      <c r="H1233" s="588" t="s">
        <v>4251</v>
      </c>
      <c r="I1233" s="341">
        <v>41912</v>
      </c>
      <c r="J1233" s="341">
        <v>41705</v>
      </c>
      <c r="K1233" s="169" t="s">
        <v>3222</v>
      </c>
      <c r="L1233" s="452" t="s">
        <v>4252</v>
      </c>
      <c r="M1233" s="170">
        <v>0</v>
      </c>
      <c r="N1233" s="170">
        <v>0</v>
      </c>
      <c r="O1233" s="168">
        <v>41722</v>
      </c>
      <c r="P1233" s="341">
        <v>41862</v>
      </c>
      <c r="Q1233" s="341">
        <v>41872</v>
      </c>
      <c r="R1233" s="341">
        <v>41881</v>
      </c>
      <c r="S1233" s="394">
        <v>0.05</v>
      </c>
      <c r="T1233" s="170"/>
      <c r="U1233" s="585"/>
      <c r="V1233" s="171"/>
    </row>
    <row r="1234" spans="1:22" s="28" customFormat="1" x14ac:dyDescent="0.25">
      <c r="A1234" s="203">
        <v>41943</v>
      </c>
      <c r="B1234" s="581"/>
      <c r="C1234" s="589"/>
      <c r="D1234" s="591"/>
      <c r="E1234" s="591"/>
      <c r="F1234" s="589"/>
      <c r="G1234" s="593"/>
      <c r="H1234" s="589"/>
      <c r="I1234" s="342">
        <v>41912</v>
      </c>
      <c r="J1234" s="342">
        <v>41810</v>
      </c>
      <c r="K1234" s="173" t="s">
        <v>3222</v>
      </c>
      <c r="L1234" s="456" t="s">
        <v>4253</v>
      </c>
      <c r="M1234" s="174">
        <v>662</v>
      </c>
      <c r="N1234" s="174">
        <v>662</v>
      </c>
      <c r="O1234" s="172">
        <v>41912</v>
      </c>
      <c r="P1234" s="342"/>
      <c r="Q1234" s="342">
        <v>41975</v>
      </c>
      <c r="R1234" s="342">
        <v>42035</v>
      </c>
      <c r="S1234" s="400">
        <v>0.05</v>
      </c>
      <c r="T1234" s="174"/>
      <c r="U1234" s="586"/>
      <c r="V1234" s="175"/>
    </row>
    <row r="1235" spans="1:22" s="28" customFormat="1" ht="15.75" thickBot="1" x14ac:dyDescent="0.3">
      <c r="A1235" s="203">
        <v>41943</v>
      </c>
      <c r="B1235" s="582"/>
      <c r="C1235" s="589"/>
      <c r="D1235" s="591"/>
      <c r="E1235" s="591"/>
      <c r="F1235" s="589"/>
      <c r="G1235" s="593"/>
      <c r="H1235" s="589"/>
      <c r="I1235" s="343">
        <v>41912</v>
      </c>
      <c r="J1235" s="343" t="s">
        <v>10</v>
      </c>
      <c r="K1235" s="177" t="s">
        <v>3222</v>
      </c>
      <c r="L1235" s="460" t="s">
        <v>4254</v>
      </c>
      <c r="M1235" s="55">
        <v>48926.016859999996</v>
      </c>
      <c r="N1235" s="55">
        <v>48954.454920000004</v>
      </c>
      <c r="O1235" s="176" t="s">
        <v>10</v>
      </c>
      <c r="P1235" s="343"/>
      <c r="Q1235" s="343">
        <v>42847</v>
      </c>
      <c r="R1235" s="343">
        <v>42877</v>
      </c>
      <c r="S1235" s="81">
        <v>0</v>
      </c>
      <c r="T1235" s="55"/>
      <c r="U1235" s="587"/>
      <c r="V1235" s="165"/>
    </row>
    <row r="1236" spans="1:22" s="28" customFormat="1" ht="90.75" thickBot="1" x14ac:dyDescent="0.3">
      <c r="A1236" s="203">
        <v>41943</v>
      </c>
      <c r="B1236" s="198">
        <v>2012</v>
      </c>
      <c r="C1236" s="161" t="s">
        <v>99</v>
      </c>
      <c r="D1236" s="162" t="s">
        <v>132</v>
      </c>
      <c r="E1236" s="162" t="s">
        <v>20</v>
      </c>
      <c r="F1236" s="161" t="s">
        <v>129</v>
      </c>
      <c r="G1236" s="262" t="s">
        <v>4255</v>
      </c>
      <c r="H1236" s="161" t="s">
        <v>4256</v>
      </c>
      <c r="I1236" s="344">
        <v>41368</v>
      </c>
      <c r="J1236" s="344">
        <v>41694</v>
      </c>
      <c r="K1236" s="231" t="s">
        <v>4257</v>
      </c>
      <c r="L1236" s="207" t="s">
        <v>4258</v>
      </c>
      <c r="M1236" s="179">
        <v>23339</v>
      </c>
      <c r="N1236" s="179">
        <v>23372</v>
      </c>
      <c r="O1236" s="180">
        <v>41694</v>
      </c>
      <c r="P1236" s="344">
        <v>42522</v>
      </c>
      <c r="Q1236" s="344">
        <v>42522</v>
      </c>
      <c r="R1236" s="344">
        <v>42875</v>
      </c>
      <c r="S1236" s="400">
        <v>0.21</v>
      </c>
      <c r="T1236" s="179"/>
      <c r="U1236" s="186"/>
      <c r="V1236" s="181" t="s">
        <v>4259</v>
      </c>
    </row>
    <row r="1237" spans="1:22" s="28" customFormat="1" x14ac:dyDescent="0.25">
      <c r="A1237" s="203">
        <v>41943</v>
      </c>
      <c r="B1237" s="580">
        <v>2013</v>
      </c>
      <c r="C1237" s="588" t="s">
        <v>99</v>
      </c>
      <c r="D1237" s="590" t="s">
        <v>132</v>
      </c>
      <c r="E1237" s="590"/>
      <c r="F1237" s="588" t="s">
        <v>117</v>
      </c>
      <c r="G1237" s="592" t="s">
        <v>4260</v>
      </c>
      <c r="H1237" s="588" t="s">
        <v>4261</v>
      </c>
      <c r="I1237" s="345">
        <v>41438</v>
      </c>
      <c r="J1237" s="345">
        <v>41808</v>
      </c>
      <c r="K1237" s="369" t="s">
        <v>4262</v>
      </c>
      <c r="L1237" s="187" t="s">
        <v>4263</v>
      </c>
      <c r="M1237" s="187">
        <v>1475</v>
      </c>
      <c r="N1237" s="55">
        <v>1475</v>
      </c>
      <c r="O1237" s="185">
        <v>41827</v>
      </c>
      <c r="P1237" s="345"/>
      <c r="Q1237" s="345">
        <v>42667</v>
      </c>
      <c r="R1237" s="345">
        <v>42736</v>
      </c>
      <c r="S1237" s="394">
        <v>0</v>
      </c>
      <c r="T1237" s="187"/>
      <c r="U1237" s="585"/>
      <c r="V1237" s="175"/>
    </row>
    <row r="1238" spans="1:22" s="28" customFormat="1" ht="30" x14ac:dyDescent="0.25">
      <c r="A1238" s="203">
        <v>41943</v>
      </c>
      <c r="B1238" s="581"/>
      <c r="C1238" s="589"/>
      <c r="D1238" s="591"/>
      <c r="E1238" s="591"/>
      <c r="F1238" s="589"/>
      <c r="G1238" s="593"/>
      <c r="H1238" s="589"/>
      <c r="I1238" s="51">
        <v>41438</v>
      </c>
      <c r="J1238" s="51">
        <v>41808</v>
      </c>
      <c r="K1238" s="188" t="s">
        <v>4262</v>
      </c>
      <c r="L1238" s="139" t="s">
        <v>4264</v>
      </c>
      <c r="M1238" s="55">
        <v>2469</v>
      </c>
      <c r="N1238" s="55">
        <v>2469</v>
      </c>
      <c r="O1238" s="185">
        <v>41827</v>
      </c>
      <c r="P1238" s="51"/>
      <c r="Q1238" s="345">
        <v>42667</v>
      </c>
      <c r="R1238" s="345">
        <v>42736</v>
      </c>
      <c r="S1238" s="400">
        <v>0</v>
      </c>
      <c r="T1238" s="55"/>
      <c r="U1238" s="586"/>
      <c r="V1238" s="175"/>
    </row>
    <row r="1239" spans="1:22" s="28" customFormat="1" x14ac:dyDescent="0.25">
      <c r="A1239" s="203">
        <v>41943</v>
      </c>
      <c r="B1239" s="581"/>
      <c r="C1239" s="589"/>
      <c r="D1239" s="591"/>
      <c r="E1239" s="591"/>
      <c r="F1239" s="589"/>
      <c r="G1239" s="593"/>
      <c r="H1239" s="589"/>
      <c r="I1239" s="51">
        <v>41438</v>
      </c>
      <c r="J1239" s="51">
        <v>41808</v>
      </c>
      <c r="K1239" s="188" t="s">
        <v>4262</v>
      </c>
      <c r="L1239" s="139" t="s">
        <v>4265</v>
      </c>
      <c r="M1239" s="55">
        <v>4612</v>
      </c>
      <c r="N1239" s="55">
        <v>4612</v>
      </c>
      <c r="O1239" s="185">
        <v>41827</v>
      </c>
      <c r="P1239" s="51"/>
      <c r="Q1239" s="345">
        <v>42667</v>
      </c>
      <c r="R1239" s="345">
        <v>42736</v>
      </c>
      <c r="S1239" s="400">
        <v>0</v>
      </c>
      <c r="T1239" s="55"/>
      <c r="U1239" s="586"/>
      <c r="V1239" s="175"/>
    </row>
    <row r="1240" spans="1:22" s="28" customFormat="1" ht="30.75" thickBot="1" x14ac:dyDescent="0.3">
      <c r="A1240" s="203">
        <v>41943</v>
      </c>
      <c r="B1240" s="582"/>
      <c r="C1240" s="589"/>
      <c r="D1240" s="591"/>
      <c r="E1240" s="591"/>
      <c r="F1240" s="589"/>
      <c r="G1240" s="593"/>
      <c r="H1240" s="589"/>
      <c r="I1240" s="25">
        <v>41438</v>
      </c>
      <c r="J1240" s="25">
        <v>41808</v>
      </c>
      <c r="K1240" s="155" t="s">
        <v>4262</v>
      </c>
      <c r="L1240" s="144" t="s">
        <v>4266</v>
      </c>
      <c r="M1240" s="55">
        <v>62418</v>
      </c>
      <c r="N1240" s="27">
        <v>62418</v>
      </c>
      <c r="O1240" s="176">
        <v>41827</v>
      </c>
      <c r="P1240" s="25"/>
      <c r="Q1240" s="343">
        <v>42667</v>
      </c>
      <c r="R1240" s="343">
        <v>42736</v>
      </c>
      <c r="S1240" s="64">
        <v>0</v>
      </c>
      <c r="T1240" s="55"/>
      <c r="U1240" s="586"/>
      <c r="V1240" s="189"/>
    </row>
    <row r="1241" spans="1:22" s="28" customFormat="1" x14ac:dyDescent="0.25">
      <c r="A1241" s="203">
        <v>41943</v>
      </c>
      <c r="B1241" s="580">
        <v>2012</v>
      </c>
      <c r="C1241" s="588" t="s">
        <v>99</v>
      </c>
      <c r="D1241" s="590" t="s">
        <v>132</v>
      </c>
      <c r="E1241" s="590"/>
      <c r="F1241" s="588" t="s">
        <v>110</v>
      </c>
      <c r="G1241" s="592" t="s">
        <v>4267</v>
      </c>
      <c r="H1241" s="588" t="s">
        <v>4268</v>
      </c>
      <c r="I1241" s="345">
        <v>41717</v>
      </c>
      <c r="J1241" s="345">
        <v>41780</v>
      </c>
      <c r="K1241" s="369" t="s">
        <v>4269</v>
      </c>
      <c r="L1241" s="374" t="s">
        <v>4270</v>
      </c>
      <c r="M1241" s="187">
        <v>283</v>
      </c>
      <c r="N1241" s="187">
        <v>283</v>
      </c>
      <c r="O1241" s="185">
        <v>41795</v>
      </c>
      <c r="P1241" s="345"/>
      <c r="Q1241" s="345">
        <v>42273</v>
      </c>
      <c r="R1241" s="345">
        <v>42318</v>
      </c>
      <c r="S1241" s="400">
        <v>0.16</v>
      </c>
      <c r="T1241" s="187"/>
      <c r="U1241" s="585"/>
      <c r="V1241" s="175"/>
    </row>
    <row r="1242" spans="1:22" s="28" customFormat="1" ht="15.75" thickBot="1" x14ac:dyDescent="0.3">
      <c r="A1242" s="203">
        <v>41943</v>
      </c>
      <c r="B1242" s="582"/>
      <c r="C1242" s="589"/>
      <c r="D1242" s="591"/>
      <c r="E1242" s="591"/>
      <c r="F1242" s="589"/>
      <c r="G1242" s="593"/>
      <c r="H1242" s="589"/>
      <c r="I1242" s="51">
        <v>41717</v>
      </c>
      <c r="J1242" s="51">
        <v>41780</v>
      </c>
      <c r="K1242" s="188" t="s">
        <v>4269</v>
      </c>
      <c r="L1242" s="205" t="s">
        <v>4271</v>
      </c>
      <c r="M1242" s="55">
        <v>5366</v>
      </c>
      <c r="N1242" s="55">
        <v>5401</v>
      </c>
      <c r="O1242" s="185">
        <v>41795</v>
      </c>
      <c r="P1242" s="51"/>
      <c r="Q1242" s="345">
        <v>42273</v>
      </c>
      <c r="R1242" s="345">
        <v>42318</v>
      </c>
      <c r="S1242" s="400">
        <v>0.16</v>
      </c>
      <c r="T1242" s="55"/>
      <c r="U1242" s="586"/>
      <c r="V1242" s="189"/>
    </row>
    <row r="1243" spans="1:22" s="28" customFormat="1" ht="30.75" thickBot="1" x14ac:dyDescent="0.3">
      <c r="A1243" s="203">
        <v>41943</v>
      </c>
      <c r="B1243" s="198">
        <v>2014</v>
      </c>
      <c r="C1243" s="161" t="s">
        <v>99</v>
      </c>
      <c r="D1243" s="162" t="s">
        <v>132</v>
      </c>
      <c r="E1243" s="162" t="s">
        <v>17</v>
      </c>
      <c r="F1243" s="161" t="s">
        <v>129</v>
      </c>
      <c r="G1243" s="262" t="s">
        <v>4272</v>
      </c>
      <c r="H1243" s="161" t="s">
        <v>4273</v>
      </c>
      <c r="I1243" s="45">
        <v>41809</v>
      </c>
      <c r="J1243" s="45">
        <v>41874</v>
      </c>
      <c r="K1243" s="190" t="s">
        <v>4274</v>
      </c>
      <c r="L1243" s="207" t="s">
        <v>4275</v>
      </c>
      <c r="M1243" s="393">
        <v>4897</v>
      </c>
      <c r="N1243" s="393">
        <v>4897</v>
      </c>
      <c r="O1243" s="191"/>
      <c r="P1243" s="45"/>
      <c r="Q1243" s="45">
        <v>42390</v>
      </c>
      <c r="R1243" s="45">
        <v>42390</v>
      </c>
      <c r="S1243" s="394">
        <v>0</v>
      </c>
      <c r="T1243" s="393"/>
      <c r="U1243" s="396"/>
      <c r="V1243" s="181"/>
    </row>
    <row r="1244" spans="1:22" s="28" customFormat="1" ht="15.75" thickBot="1" x14ac:dyDescent="0.3">
      <c r="A1244" s="203">
        <v>41943</v>
      </c>
      <c r="B1244" s="198">
        <v>2014</v>
      </c>
      <c r="C1244" s="161" t="s">
        <v>99</v>
      </c>
      <c r="D1244" s="162" t="s">
        <v>132</v>
      </c>
      <c r="E1244" s="162" t="s">
        <v>19</v>
      </c>
      <c r="F1244" s="161" t="s">
        <v>129</v>
      </c>
      <c r="G1244" s="262" t="s">
        <v>4276</v>
      </c>
      <c r="H1244" s="161" t="s">
        <v>4277</v>
      </c>
      <c r="I1244" s="45">
        <v>41767</v>
      </c>
      <c r="J1244" s="45">
        <v>41837</v>
      </c>
      <c r="K1244" s="190" t="s">
        <v>4278</v>
      </c>
      <c r="L1244" s="373" t="s">
        <v>4279</v>
      </c>
      <c r="M1244" s="393">
        <v>34748</v>
      </c>
      <c r="N1244" s="393">
        <v>34773</v>
      </c>
      <c r="O1244" s="191">
        <v>41857</v>
      </c>
      <c r="P1244" s="45"/>
      <c r="Q1244" s="45">
        <v>42457</v>
      </c>
      <c r="R1244" s="45">
        <v>42517</v>
      </c>
      <c r="S1244" s="394">
        <v>0.05</v>
      </c>
      <c r="T1244" s="393"/>
      <c r="U1244" s="396"/>
      <c r="V1244" s="181"/>
    </row>
    <row r="1245" spans="1:22" s="28" customFormat="1" ht="15.75" thickBot="1" x14ac:dyDescent="0.3">
      <c r="A1245" s="203">
        <v>41943</v>
      </c>
      <c r="B1245" s="198">
        <v>2014</v>
      </c>
      <c r="C1245" s="161" t="s">
        <v>99</v>
      </c>
      <c r="D1245" s="162" t="s">
        <v>132</v>
      </c>
      <c r="E1245" s="162" t="s">
        <v>17</v>
      </c>
      <c r="F1245" s="161" t="s">
        <v>129</v>
      </c>
      <c r="G1245" s="262" t="s">
        <v>4280</v>
      </c>
      <c r="H1245" s="161" t="s">
        <v>4281</v>
      </c>
      <c r="I1245" s="45">
        <v>41842</v>
      </c>
      <c r="J1245" s="45">
        <v>41892</v>
      </c>
      <c r="K1245" s="190" t="s">
        <v>4282</v>
      </c>
      <c r="L1245" s="373" t="s">
        <v>4283</v>
      </c>
      <c r="M1245" s="393">
        <v>40073</v>
      </c>
      <c r="N1245" s="393">
        <v>40073</v>
      </c>
      <c r="O1245" s="191"/>
      <c r="P1245" s="45"/>
      <c r="Q1245" s="45">
        <v>42627</v>
      </c>
      <c r="R1245" s="45">
        <v>42627</v>
      </c>
      <c r="S1245" s="394">
        <v>0</v>
      </c>
      <c r="T1245" s="393"/>
      <c r="U1245" s="396"/>
      <c r="V1245" s="181"/>
    </row>
    <row r="1246" spans="1:22" s="28" customFormat="1" ht="15.75" thickBot="1" x14ac:dyDescent="0.3">
      <c r="A1246" s="203">
        <v>41943</v>
      </c>
      <c r="B1246" s="198">
        <v>2014</v>
      </c>
      <c r="C1246" s="161" t="s">
        <v>99</v>
      </c>
      <c r="D1246" s="162" t="s">
        <v>132</v>
      </c>
      <c r="E1246" s="162"/>
      <c r="F1246" s="161" t="s">
        <v>118</v>
      </c>
      <c r="G1246" s="262" t="s">
        <v>4284</v>
      </c>
      <c r="H1246" s="161" t="s">
        <v>4285</v>
      </c>
      <c r="I1246" s="45">
        <v>41852</v>
      </c>
      <c r="J1246" s="45">
        <v>41908</v>
      </c>
      <c r="K1246" s="190" t="s">
        <v>4286</v>
      </c>
      <c r="L1246" s="373" t="s">
        <v>4287</v>
      </c>
      <c r="M1246" s="393">
        <v>28954</v>
      </c>
      <c r="N1246" s="393">
        <v>28954</v>
      </c>
      <c r="O1246" s="191">
        <v>41911</v>
      </c>
      <c r="P1246" s="45"/>
      <c r="Q1246" s="45">
        <v>42646</v>
      </c>
      <c r="R1246" s="45">
        <v>42714</v>
      </c>
      <c r="S1246" s="394">
        <v>0</v>
      </c>
      <c r="T1246" s="393"/>
      <c r="U1246" s="396"/>
      <c r="V1246" s="181"/>
    </row>
    <row r="1247" spans="1:22" s="28" customFormat="1" ht="15.75" thickBot="1" x14ac:dyDescent="0.3">
      <c r="A1247" s="203">
        <v>41943</v>
      </c>
      <c r="B1247" s="125">
        <v>2014</v>
      </c>
      <c r="C1247" s="161" t="s">
        <v>99</v>
      </c>
      <c r="D1247" s="162" t="s">
        <v>132</v>
      </c>
      <c r="E1247" s="287"/>
      <c r="F1247" s="192" t="s">
        <v>117</v>
      </c>
      <c r="G1247" s="285" t="s">
        <v>4288</v>
      </c>
      <c r="H1247" s="192" t="s">
        <v>4289</v>
      </c>
      <c r="I1247" s="193">
        <v>41444</v>
      </c>
      <c r="J1247" s="193">
        <v>41908</v>
      </c>
      <c r="K1247" s="194" t="s">
        <v>4290</v>
      </c>
      <c r="L1247" s="373" t="s">
        <v>4291</v>
      </c>
      <c r="M1247" s="202">
        <v>95476</v>
      </c>
      <c r="N1247" s="202">
        <v>95476</v>
      </c>
      <c r="O1247" s="195">
        <v>41935</v>
      </c>
      <c r="P1247" s="193"/>
      <c r="Q1247" s="193">
        <v>42696</v>
      </c>
      <c r="R1247" s="193">
        <v>42776</v>
      </c>
      <c r="S1247" s="399">
        <v>0</v>
      </c>
      <c r="T1247" s="202"/>
      <c r="U1247" s="183"/>
      <c r="V1247" s="165"/>
    </row>
    <row r="1248" spans="1:22" s="28" customFormat="1" ht="15.75" thickBot="1" x14ac:dyDescent="0.3">
      <c r="A1248" s="203">
        <v>41943</v>
      </c>
      <c r="B1248" s="199">
        <v>2014</v>
      </c>
      <c r="C1248" s="192" t="s">
        <v>99</v>
      </c>
      <c r="D1248" s="287" t="s">
        <v>132</v>
      </c>
      <c r="E1248" s="78" t="s">
        <v>17</v>
      </c>
      <c r="F1248" s="196" t="s">
        <v>129</v>
      </c>
      <c r="G1248" s="259" t="s">
        <v>4292</v>
      </c>
      <c r="H1248" s="196" t="s">
        <v>4293</v>
      </c>
      <c r="I1248" s="48">
        <v>41809</v>
      </c>
      <c r="J1248" s="48">
        <v>41909</v>
      </c>
      <c r="K1248" s="184" t="s">
        <v>4294</v>
      </c>
      <c r="L1248" s="373" t="s">
        <v>4295</v>
      </c>
      <c r="M1248" s="54">
        <v>31791</v>
      </c>
      <c r="N1248" s="54">
        <v>31791</v>
      </c>
      <c r="O1248" s="197"/>
      <c r="P1248" s="48"/>
      <c r="Q1248" s="48">
        <v>42608</v>
      </c>
      <c r="R1248" s="48">
        <v>42608</v>
      </c>
      <c r="S1248" s="81">
        <v>0</v>
      </c>
      <c r="T1248" s="54"/>
      <c r="U1248" s="468"/>
      <c r="V1248" s="165"/>
    </row>
    <row r="1249" spans="1:22" s="28" customFormat="1" ht="15.75" thickBot="1" x14ac:dyDescent="0.3">
      <c r="A1249" s="203">
        <v>41943</v>
      </c>
      <c r="B1249" s="265">
        <v>2012</v>
      </c>
      <c r="C1249" s="194" t="s">
        <v>98</v>
      </c>
      <c r="D1249" s="285" t="s">
        <v>132</v>
      </c>
      <c r="E1249" s="285" t="s">
        <v>22</v>
      </c>
      <c r="F1249" s="194" t="s">
        <v>129</v>
      </c>
      <c r="G1249" s="285" t="s">
        <v>4310</v>
      </c>
      <c r="H1249" s="194" t="s">
        <v>4311</v>
      </c>
      <c r="I1249" s="193">
        <v>41173</v>
      </c>
      <c r="J1249" s="193">
        <v>41362</v>
      </c>
      <c r="K1249" s="194" t="s">
        <v>1265</v>
      </c>
      <c r="L1249" s="373"/>
      <c r="M1249" s="202">
        <v>25149</v>
      </c>
      <c r="N1249" s="202">
        <v>28248</v>
      </c>
      <c r="O1249" s="193">
        <v>41394</v>
      </c>
      <c r="P1249" s="193">
        <v>41908</v>
      </c>
      <c r="Q1249" s="193">
        <v>41842</v>
      </c>
      <c r="R1249" s="193">
        <v>41907</v>
      </c>
      <c r="S1249" s="399">
        <v>0.99</v>
      </c>
      <c r="T1249" s="202"/>
      <c r="U1249" s="286"/>
      <c r="V1249" s="283" t="s">
        <v>4312</v>
      </c>
    </row>
    <row r="1250" spans="1:22" s="28" customFormat="1" ht="30.75" thickBot="1" x14ac:dyDescent="0.3">
      <c r="A1250" s="203">
        <v>41943</v>
      </c>
      <c r="B1250" s="276">
        <v>2012</v>
      </c>
      <c r="C1250" s="184" t="s">
        <v>98</v>
      </c>
      <c r="D1250" s="259" t="s">
        <v>132</v>
      </c>
      <c r="E1250" s="259" t="s">
        <v>22</v>
      </c>
      <c r="F1250" s="184" t="s">
        <v>129</v>
      </c>
      <c r="G1250" s="259" t="s">
        <v>4313</v>
      </c>
      <c r="H1250" s="184" t="s">
        <v>4314</v>
      </c>
      <c r="I1250" s="48">
        <v>41296</v>
      </c>
      <c r="J1250" s="48">
        <v>41470</v>
      </c>
      <c r="K1250" s="184" t="s">
        <v>4315</v>
      </c>
      <c r="L1250" s="373"/>
      <c r="M1250" s="54">
        <v>2967</v>
      </c>
      <c r="N1250" s="54">
        <v>2967</v>
      </c>
      <c r="O1250" s="48">
        <v>41487</v>
      </c>
      <c r="P1250" s="48"/>
      <c r="Q1250" s="48">
        <v>41852</v>
      </c>
      <c r="R1250" s="48">
        <v>41992</v>
      </c>
      <c r="S1250" s="81">
        <v>0.72</v>
      </c>
      <c r="T1250" s="54"/>
      <c r="U1250" s="278"/>
      <c r="V1250" s="283" t="s">
        <v>4316</v>
      </c>
    </row>
    <row r="1251" spans="1:22" s="28" customFormat="1" ht="30.75" thickBot="1" x14ac:dyDescent="0.3">
      <c r="A1251" s="203">
        <v>41943</v>
      </c>
      <c r="B1251" s="276">
        <v>2009</v>
      </c>
      <c r="C1251" s="204" t="s">
        <v>86</v>
      </c>
      <c r="D1251" s="61" t="s">
        <v>78</v>
      </c>
      <c r="E1251" s="61"/>
      <c r="F1251" s="204" t="s">
        <v>126</v>
      </c>
      <c r="G1251" s="73" t="s">
        <v>155</v>
      </c>
      <c r="H1251" s="204" t="s">
        <v>4317</v>
      </c>
      <c r="I1251" s="351">
        <v>40801</v>
      </c>
      <c r="J1251" s="351">
        <v>40835</v>
      </c>
      <c r="K1251" s="233" t="s">
        <v>4318</v>
      </c>
      <c r="L1251" s="205" t="s">
        <v>4319</v>
      </c>
      <c r="M1251" s="318">
        <v>1885</v>
      </c>
      <c r="N1251" s="318">
        <v>1900</v>
      </c>
      <c r="O1251" s="469">
        <v>40842</v>
      </c>
      <c r="P1251" s="349">
        <v>41575</v>
      </c>
      <c r="Q1251" s="351">
        <v>40908</v>
      </c>
      <c r="R1251" s="351">
        <v>41593</v>
      </c>
      <c r="S1251" s="227">
        <v>1</v>
      </c>
      <c r="T1251" s="318"/>
      <c r="U1251" s="248"/>
      <c r="V1251" s="206"/>
    </row>
    <row r="1252" spans="1:22" s="28" customFormat="1" ht="30.75" thickBot="1" x14ac:dyDescent="0.3">
      <c r="A1252" s="203">
        <v>41943</v>
      </c>
      <c r="B1252" s="276">
        <v>2009</v>
      </c>
      <c r="C1252" s="192" t="s">
        <v>86</v>
      </c>
      <c r="D1252" s="287" t="s">
        <v>78</v>
      </c>
      <c r="E1252" s="287" t="s">
        <v>12</v>
      </c>
      <c r="F1252" s="192" t="s">
        <v>129</v>
      </c>
      <c r="G1252" s="285" t="s">
        <v>159</v>
      </c>
      <c r="H1252" s="192" t="s">
        <v>4320</v>
      </c>
      <c r="I1252" s="352">
        <v>41306</v>
      </c>
      <c r="J1252" s="352">
        <v>41354</v>
      </c>
      <c r="K1252" s="236" t="s">
        <v>4321</v>
      </c>
      <c r="L1252" s="207" t="s">
        <v>4322</v>
      </c>
      <c r="M1252" s="319">
        <v>1564</v>
      </c>
      <c r="N1252" s="319">
        <v>1207</v>
      </c>
      <c r="O1252" s="470">
        <v>41355</v>
      </c>
      <c r="P1252" s="346">
        <v>41458</v>
      </c>
      <c r="Q1252" s="352">
        <v>41455</v>
      </c>
      <c r="R1252" s="352">
        <v>41458</v>
      </c>
      <c r="S1252" s="219">
        <v>1</v>
      </c>
      <c r="T1252" s="319"/>
      <c r="U1252" s="240"/>
      <c r="V1252" s="208"/>
    </row>
    <row r="1253" spans="1:22" s="28" customFormat="1" ht="30.75" thickBot="1" x14ac:dyDescent="0.3">
      <c r="A1253" s="203">
        <v>41943</v>
      </c>
      <c r="B1253" s="276">
        <v>2010</v>
      </c>
      <c r="C1253" s="192" t="s">
        <v>86</v>
      </c>
      <c r="D1253" s="287" t="s">
        <v>78</v>
      </c>
      <c r="E1253" s="287" t="s">
        <v>12</v>
      </c>
      <c r="F1253" s="192" t="s">
        <v>129</v>
      </c>
      <c r="G1253" s="285" t="s">
        <v>159</v>
      </c>
      <c r="H1253" s="192" t="s">
        <v>4320</v>
      </c>
      <c r="I1253" s="352">
        <v>41306</v>
      </c>
      <c r="J1253" s="352">
        <v>41354</v>
      </c>
      <c r="K1253" s="236" t="s">
        <v>4321</v>
      </c>
      <c r="L1253" s="207" t="s">
        <v>4322</v>
      </c>
      <c r="M1253" s="319">
        <v>1564</v>
      </c>
      <c r="N1253" s="319">
        <v>243</v>
      </c>
      <c r="O1253" s="470">
        <v>41355</v>
      </c>
      <c r="P1253" s="346">
        <v>41458</v>
      </c>
      <c r="Q1253" s="352">
        <v>41455</v>
      </c>
      <c r="R1253" s="352">
        <v>41458</v>
      </c>
      <c r="S1253" s="219">
        <v>1</v>
      </c>
      <c r="T1253" s="319"/>
      <c r="U1253" s="240"/>
      <c r="V1253" s="208"/>
    </row>
    <row r="1254" spans="1:22" s="28" customFormat="1" ht="15.75" thickBot="1" x14ac:dyDescent="0.3">
      <c r="A1254" s="203">
        <v>41943</v>
      </c>
      <c r="B1254" s="276">
        <v>2010</v>
      </c>
      <c r="C1254" s="192" t="s">
        <v>86</v>
      </c>
      <c r="D1254" s="287" t="s">
        <v>78</v>
      </c>
      <c r="E1254" s="287"/>
      <c r="F1254" s="192" t="s">
        <v>120</v>
      </c>
      <c r="G1254" s="285" t="s">
        <v>158</v>
      </c>
      <c r="H1254" s="192" t="s">
        <v>4323</v>
      </c>
      <c r="I1254" s="352">
        <v>41722</v>
      </c>
      <c r="J1254" s="352">
        <v>41768</v>
      </c>
      <c r="K1254" s="236" t="s">
        <v>4324</v>
      </c>
      <c r="L1254" s="207" t="s">
        <v>4325</v>
      </c>
      <c r="M1254" s="319">
        <v>1832</v>
      </c>
      <c r="N1254" s="319">
        <v>1832</v>
      </c>
      <c r="O1254" s="470">
        <v>41807</v>
      </c>
      <c r="P1254" s="346">
        <v>41984</v>
      </c>
      <c r="Q1254" s="352">
        <v>41984</v>
      </c>
      <c r="R1254" s="352">
        <v>41984</v>
      </c>
      <c r="S1254" s="219">
        <v>0.66</v>
      </c>
      <c r="T1254" s="319"/>
      <c r="U1254" s="240"/>
      <c r="V1254" s="208"/>
    </row>
    <row r="1255" spans="1:22" s="28" customFormat="1" ht="15.75" thickBot="1" x14ac:dyDescent="0.3">
      <c r="A1255" s="203">
        <v>41943</v>
      </c>
      <c r="B1255" s="276">
        <v>2010</v>
      </c>
      <c r="C1255" s="192" t="s">
        <v>86</v>
      </c>
      <c r="D1255" s="287" t="s">
        <v>132</v>
      </c>
      <c r="E1255" s="287" t="s">
        <v>22</v>
      </c>
      <c r="F1255" s="192" t="s">
        <v>129</v>
      </c>
      <c r="G1255" s="285" t="s">
        <v>160</v>
      </c>
      <c r="H1255" s="192" t="s">
        <v>4326</v>
      </c>
      <c r="I1255" s="352">
        <v>40260</v>
      </c>
      <c r="J1255" s="352">
        <v>40359</v>
      </c>
      <c r="K1255" s="236" t="s">
        <v>1469</v>
      </c>
      <c r="L1255" s="207" t="s">
        <v>4327</v>
      </c>
      <c r="M1255" s="319">
        <v>18813</v>
      </c>
      <c r="N1255" s="319">
        <v>18748</v>
      </c>
      <c r="O1255" s="470">
        <v>40374</v>
      </c>
      <c r="P1255" s="346">
        <v>41194</v>
      </c>
      <c r="Q1255" s="352">
        <v>41213</v>
      </c>
      <c r="R1255" s="352">
        <v>41213</v>
      </c>
      <c r="S1255" s="219">
        <v>1</v>
      </c>
      <c r="T1255" s="319">
        <v>5700</v>
      </c>
      <c r="U1255" s="471" t="s">
        <v>4328</v>
      </c>
      <c r="V1255" s="208" t="s">
        <v>4329</v>
      </c>
    </row>
    <row r="1256" spans="1:22" s="28" customFormat="1" x14ac:dyDescent="0.25">
      <c r="A1256" s="203">
        <v>41943</v>
      </c>
      <c r="B1256" s="580">
        <v>2010</v>
      </c>
      <c r="C1256" s="594" t="s">
        <v>86</v>
      </c>
      <c r="D1256" s="541" t="s">
        <v>132</v>
      </c>
      <c r="E1256" s="541" t="s">
        <v>18</v>
      </c>
      <c r="F1256" s="594" t="s">
        <v>129</v>
      </c>
      <c r="G1256" s="596" t="s">
        <v>165</v>
      </c>
      <c r="H1256" s="594" t="s">
        <v>4330</v>
      </c>
      <c r="I1256" s="390">
        <v>40724</v>
      </c>
      <c r="J1256" s="390">
        <v>40758</v>
      </c>
      <c r="K1256" s="472" t="s">
        <v>4331</v>
      </c>
      <c r="L1256" s="209" t="s">
        <v>4332</v>
      </c>
      <c r="M1256" s="320">
        <v>294</v>
      </c>
      <c r="N1256" s="320">
        <v>294</v>
      </c>
      <c r="O1256" s="473">
        <v>40794</v>
      </c>
      <c r="P1256" s="350">
        <v>40865</v>
      </c>
      <c r="Q1256" s="390">
        <v>40865</v>
      </c>
      <c r="R1256" s="390">
        <v>40865</v>
      </c>
      <c r="S1256" s="230">
        <v>1</v>
      </c>
      <c r="T1256" s="320"/>
      <c r="U1256" s="598"/>
      <c r="V1256" s="210" t="s">
        <v>4333</v>
      </c>
    </row>
    <row r="1257" spans="1:22" s="28" customFormat="1" ht="30.75" thickBot="1" x14ac:dyDescent="0.3">
      <c r="A1257" s="203">
        <v>41943</v>
      </c>
      <c r="B1257" s="582"/>
      <c r="C1257" s="595"/>
      <c r="D1257" s="542"/>
      <c r="E1257" s="542"/>
      <c r="F1257" s="595"/>
      <c r="G1257" s="597"/>
      <c r="H1257" s="595"/>
      <c r="I1257" s="351">
        <v>40927</v>
      </c>
      <c r="J1257" s="351">
        <v>41064</v>
      </c>
      <c r="K1257" s="233" t="s">
        <v>4334</v>
      </c>
      <c r="L1257" s="205" t="s">
        <v>4091</v>
      </c>
      <c r="M1257" s="318">
        <v>59616</v>
      </c>
      <c r="N1257" s="318">
        <v>69657</v>
      </c>
      <c r="O1257" s="234">
        <v>41094</v>
      </c>
      <c r="P1257" s="349">
        <v>41515</v>
      </c>
      <c r="Q1257" s="351">
        <v>41529</v>
      </c>
      <c r="R1257" s="351">
        <v>41585</v>
      </c>
      <c r="S1257" s="227">
        <v>1</v>
      </c>
      <c r="T1257" s="318"/>
      <c r="U1257" s="599"/>
      <c r="V1257" s="206" t="s">
        <v>4335</v>
      </c>
    </row>
    <row r="1258" spans="1:22" s="28" customFormat="1" ht="15.75" thickBot="1" x14ac:dyDescent="0.3">
      <c r="A1258" s="203">
        <v>41943</v>
      </c>
      <c r="B1258" s="276">
        <v>2012</v>
      </c>
      <c r="C1258" s="192" t="s">
        <v>86</v>
      </c>
      <c r="D1258" s="287" t="s">
        <v>132</v>
      </c>
      <c r="E1258" s="287" t="s">
        <v>48</v>
      </c>
      <c r="F1258" s="192" t="s">
        <v>129</v>
      </c>
      <c r="G1258" s="285" t="s">
        <v>154</v>
      </c>
      <c r="H1258" s="192" t="s">
        <v>4336</v>
      </c>
      <c r="I1258" s="352">
        <v>40945</v>
      </c>
      <c r="J1258" s="352">
        <v>41078</v>
      </c>
      <c r="K1258" s="236" t="s">
        <v>4337</v>
      </c>
      <c r="L1258" s="207" t="s">
        <v>4338</v>
      </c>
      <c r="M1258" s="319">
        <v>51330</v>
      </c>
      <c r="N1258" s="319">
        <v>59842</v>
      </c>
      <c r="O1258" s="237">
        <v>41100</v>
      </c>
      <c r="P1258" s="346">
        <v>41816</v>
      </c>
      <c r="Q1258" s="352">
        <v>41830</v>
      </c>
      <c r="R1258" s="352">
        <v>41927</v>
      </c>
      <c r="S1258" s="219">
        <v>1</v>
      </c>
      <c r="T1258" s="319"/>
      <c r="U1258" s="240"/>
      <c r="V1258" s="208"/>
    </row>
    <row r="1259" spans="1:22" s="28" customFormat="1" ht="15.75" thickBot="1" x14ac:dyDescent="0.3">
      <c r="A1259" s="203">
        <v>41943</v>
      </c>
      <c r="B1259" s="276">
        <v>2013</v>
      </c>
      <c r="C1259" s="192" t="s">
        <v>86</v>
      </c>
      <c r="D1259" s="287" t="s">
        <v>132</v>
      </c>
      <c r="E1259" s="287" t="s">
        <v>24</v>
      </c>
      <c r="F1259" s="192" t="s">
        <v>129</v>
      </c>
      <c r="G1259" s="285" t="s">
        <v>146</v>
      </c>
      <c r="H1259" s="192" t="s">
        <v>4339</v>
      </c>
      <c r="I1259" s="352">
        <v>41347</v>
      </c>
      <c r="J1259" s="352">
        <v>41432</v>
      </c>
      <c r="K1259" s="236" t="s">
        <v>4340</v>
      </c>
      <c r="L1259" s="207" t="s">
        <v>4341</v>
      </c>
      <c r="M1259" s="319">
        <v>12584</v>
      </c>
      <c r="N1259" s="319">
        <v>15270</v>
      </c>
      <c r="O1259" s="237">
        <v>41496</v>
      </c>
      <c r="P1259" s="346">
        <v>41971</v>
      </c>
      <c r="Q1259" s="352">
        <v>41971</v>
      </c>
      <c r="R1259" s="352">
        <v>41971</v>
      </c>
      <c r="S1259" s="219">
        <v>0.9</v>
      </c>
      <c r="T1259" s="319"/>
      <c r="U1259" s="240"/>
      <c r="V1259" s="208" t="s">
        <v>4342</v>
      </c>
    </row>
    <row r="1260" spans="1:22" s="28" customFormat="1" ht="30.75" thickBot="1" x14ac:dyDescent="0.3">
      <c r="A1260" s="203">
        <v>41943</v>
      </c>
      <c r="B1260" s="276">
        <v>2013</v>
      </c>
      <c r="C1260" s="192" t="s">
        <v>86</v>
      </c>
      <c r="D1260" s="287" t="s">
        <v>132</v>
      </c>
      <c r="E1260" s="287"/>
      <c r="F1260" s="192" t="s">
        <v>123</v>
      </c>
      <c r="G1260" s="285" t="s">
        <v>142</v>
      </c>
      <c r="H1260" s="192" t="s">
        <v>4343</v>
      </c>
      <c r="I1260" s="352">
        <v>41313</v>
      </c>
      <c r="J1260" s="352">
        <v>41464</v>
      </c>
      <c r="K1260" s="236" t="s">
        <v>4344</v>
      </c>
      <c r="L1260" s="207" t="s">
        <v>4345</v>
      </c>
      <c r="M1260" s="319">
        <v>118300</v>
      </c>
      <c r="N1260" s="319">
        <v>81785</v>
      </c>
      <c r="O1260" s="237">
        <v>41486</v>
      </c>
      <c r="P1260" s="346">
        <v>42048</v>
      </c>
      <c r="Q1260" s="352">
        <v>42246</v>
      </c>
      <c r="R1260" s="352">
        <v>42267</v>
      </c>
      <c r="S1260" s="219">
        <v>0.45</v>
      </c>
      <c r="T1260" s="319"/>
      <c r="U1260" s="240"/>
      <c r="V1260" s="208" t="s">
        <v>4694</v>
      </c>
    </row>
    <row r="1261" spans="1:22" s="28" customFormat="1" ht="30.75" thickBot="1" x14ac:dyDescent="0.3">
      <c r="A1261" s="203">
        <v>41943</v>
      </c>
      <c r="B1261" s="276">
        <v>2014</v>
      </c>
      <c r="C1261" s="192" t="s">
        <v>86</v>
      </c>
      <c r="D1261" s="287" t="s">
        <v>132</v>
      </c>
      <c r="E1261" s="287"/>
      <c r="F1261" s="192" t="s">
        <v>123</v>
      </c>
      <c r="G1261" s="285" t="s">
        <v>147</v>
      </c>
      <c r="H1261" s="192" t="s">
        <v>4346</v>
      </c>
      <c r="I1261" s="352">
        <v>41313</v>
      </c>
      <c r="J1261" s="352">
        <v>41464</v>
      </c>
      <c r="K1261" s="236" t="s">
        <v>4344</v>
      </c>
      <c r="L1261" s="207" t="s">
        <v>4345</v>
      </c>
      <c r="M1261" s="319">
        <v>118300</v>
      </c>
      <c r="N1261" s="319">
        <v>28946</v>
      </c>
      <c r="O1261" s="237">
        <v>41486</v>
      </c>
      <c r="P1261" s="346">
        <v>42048</v>
      </c>
      <c r="Q1261" s="352">
        <v>42246</v>
      </c>
      <c r="R1261" s="352">
        <v>42267</v>
      </c>
      <c r="S1261" s="219">
        <v>0.45</v>
      </c>
      <c r="T1261" s="319"/>
      <c r="U1261" s="240"/>
      <c r="V1261" s="208" t="s">
        <v>4694</v>
      </c>
    </row>
    <row r="1262" spans="1:22" s="28" customFormat="1" ht="15.75" thickBot="1" x14ac:dyDescent="0.3">
      <c r="A1262" s="203">
        <v>41943</v>
      </c>
      <c r="B1262" s="276">
        <v>2014</v>
      </c>
      <c r="C1262" s="192" t="s">
        <v>86</v>
      </c>
      <c r="D1262" s="287" t="s">
        <v>132</v>
      </c>
      <c r="E1262" s="287" t="s">
        <v>12</v>
      </c>
      <c r="F1262" s="192" t="s">
        <v>129</v>
      </c>
      <c r="G1262" s="285" t="s">
        <v>151</v>
      </c>
      <c r="H1262" s="192" t="s">
        <v>4347</v>
      </c>
      <c r="I1262" s="352">
        <v>41661</v>
      </c>
      <c r="J1262" s="352">
        <v>41733</v>
      </c>
      <c r="K1262" s="236" t="s">
        <v>4348</v>
      </c>
      <c r="L1262" s="207" t="s">
        <v>4349</v>
      </c>
      <c r="M1262" s="319">
        <v>13300</v>
      </c>
      <c r="N1262" s="319">
        <v>13300</v>
      </c>
      <c r="O1262" s="237">
        <v>41827</v>
      </c>
      <c r="P1262" s="346">
        <v>42375</v>
      </c>
      <c r="Q1262" s="352">
        <v>42886</v>
      </c>
      <c r="R1262" s="352">
        <v>42886</v>
      </c>
      <c r="S1262" s="219">
        <v>0.19</v>
      </c>
      <c r="T1262" s="319"/>
      <c r="U1262" s="240"/>
      <c r="V1262" s="208" t="s">
        <v>4342</v>
      </c>
    </row>
    <row r="1263" spans="1:22" s="28" customFormat="1" ht="30.75" thickBot="1" x14ac:dyDescent="0.3">
      <c r="A1263" s="203">
        <v>41943</v>
      </c>
      <c r="B1263" s="276">
        <v>2014</v>
      </c>
      <c r="C1263" s="192" t="s">
        <v>86</v>
      </c>
      <c r="D1263" s="287" t="s">
        <v>132</v>
      </c>
      <c r="E1263" s="287"/>
      <c r="F1263" s="192" t="s">
        <v>117</v>
      </c>
      <c r="G1263" s="285" t="s">
        <v>4350</v>
      </c>
      <c r="H1263" s="192" t="s">
        <v>4351</v>
      </c>
      <c r="I1263" s="352">
        <v>41691</v>
      </c>
      <c r="J1263" s="352">
        <v>41761</v>
      </c>
      <c r="K1263" s="236" t="s">
        <v>4352</v>
      </c>
      <c r="L1263" s="207" t="s">
        <v>4353</v>
      </c>
      <c r="M1263" s="319">
        <v>12991</v>
      </c>
      <c r="N1263" s="319">
        <v>12991</v>
      </c>
      <c r="O1263" s="237">
        <v>41786</v>
      </c>
      <c r="P1263" s="352">
        <v>42013</v>
      </c>
      <c r="Q1263" s="352">
        <v>42013</v>
      </c>
      <c r="R1263" s="352">
        <v>42013</v>
      </c>
      <c r="S1263" s="219">
        <v>0.72</v>
      </c>
      <c r="T1263" s="319"/>
      <c r="U1263" s="240"/>
      <c r="V1263" s="208" t="s">
        <v>4694</v>
      </c>
    </row>
    <row r="1264" spans="1:22" s="28" customFormat="1" ht="30.75" thickBot="1" x14ac:dyDescent="0.3">
      <c r="A1264" s="203">
        <v>41943</v>
      </c>
      <c r="B1264" s="276">
        <v>2014</v>
      </c>
      <c r="C1264" s="192" t="s">
        <v>86</v>
      </c>
      <c r="D1264" s="287" t="s">
        <v>132</v>
      </c>
      <c r="E1264" s="287" t="s">
        <v>12</v>
      </c>
      <c r="F1264" s="192" t="s">
        <v>129</v>
      </c>
      <c r="G1264" s="285" t="s">
        <v>166</v>
      </c>
      <c r="H1264" s="192" t="s">
        <v>4354</v>
      </c>
      <c r="I1264" s="352">
        <v>41662</v>
      </c>
      <c r="J1264" s="352">
        <v>41775</v>
      </c>
      <c r="K1264" s="236" t="s">
        <v>1324</v>
      </c>
      <c r="L1264" s="207" t="s">
        <v>4355</v>
      </c>
      <c r="M1264" s="319">
        <v>42838</v>
      </c>
      <c r="N1264" s="319">
        <v>42838</v>
      </c>
      <c r="O1264" s="237">
        <v>41786</v>
      </c>
      <c r="P1264" s="352">
        <v>42521</v>
      </c>
      <c r="Q1264" s="352">
        <v>42521</v>
      </c>
      <c r="R1264" s="352">
        <v>42521</v>
      </c>
      <c r="S1264" s="219">
        <v>0.05</v>
      </c>
      <c r="T1264" s="319"/>
      <c r="U1264" s="240"/>
      <c r="V1264" s="208" t="s">
        <v>4342</v>
      </c>
    </row>
    <row r="1265" spans="1:22" s="28" customFormat="1" ht="30.75" thickBot="1" x14ac:dyDescent="0.3">
      <c r="A1265" s="203">
        <v>41943</v>
      </c>
      <c r="B1265" s="276">
        <v>2012</v>
      </c>
      <c r="C1265" s="161" t="s">
        <v>96</v>
      </c>
      <c r="D1265" s="162" t="s">
        <v>132</v>
      </c>
      <c r="E1265" s="162" t="s">
        <v>54</v>
      </c>
      <c r="F1265" s="161" t="s">
        <v>129</v>
      </c>
      <c r="G1265" s="262" t="s">
        <v>4375</v>
      </c>
      <c r="H1265" s="392" t="s">
        <v>4376</v>
      </c>
      <c r="I1265" s="45">
        <v>41018</v>
      </c>
      <c r="J1265" s="45">
        <v>41095</v>
      </c>
      <c r="K1265" s="188" t="s">
        <v>4377</v>
      </c>
      <c r="L1265" s="53"/>
      <c r="M1265" s="393">
        <v>8202</v>
      </c>
      <c r="N1265" s="393">
        <v>11198</v>
      </c>
      <c r="O1265" s="45">
        <v>41127</v>
      </c>
      <c r="P1265" s="45">
        <v>41660</v>
      </c>
      <c r="Q1265" s="45">
        <v>41492</v>
      </c>
      <c r="R1265" s="45">
        <v>42003</v>
      </c>
      <c r="S1265" s="394">
        <v>0.99</v>
      </c>
      <c r="T1265" s="393"/>
      <c r="U1265" s="396"/>
      <c r="V1265" s="181"/>
    </row>
    <row r="1266" spans="1:22" s="28" customFormat="1" ht="30.75" thickBot="1" x14ac:dyDescent="0.3">
      <c r="A1266" s="203">
        <v>41943</v>
      </c>
      <c r="B1266" s="276">
        <v>2012</v>
      </c>
      <c r="C1266" s="192" t="s">
        <v>96</v>
      </c>
      <c r="D1266" s="287" t="s">
        <v>132</v>
      </c>
      <c r="E1266" s="287" t="s">
        <v>22</v>
      </c>
      <c r="F1266" s="192" t="s">
        <v>129</v>
      </c>
      <c r="G1266" s="285" t="s">
        <v>4378</v>
      </c>
      <c r="H1266" s="397" t="s">
        <v>4379</v>
      </c>
      <c r="I1266" s="45">
        <v>41065</v>
      </c>
      <c r="J1266" s="193">
        <v>41176</v>
      </c>
      <c r="K1266" s="194" t="s">
        <v>4380</v>
      </c>
      <c r="L1266" s="49"/>
      <c r="M1266" s="202">
        <v>32387</v>
      </c>
      <c r="N1266" s="202">
        <v>39495</v>
      </c>
      <c r="O1266" s="193">
        <v>41215</v>
      </c>
      <c r="P1266" s="45">
        <v>41789</v>
      </c>
      <c r="Q1266" s="45">
        <v>41641</v>
      </c>
      <c r="R1266" s="45">
        <v>42020</v>
      </c>
      <c r="S1266" s="394">
        <v>0.99</v>
      </c>
      <c r="T1266" s="202">
        <v>1975</v>
      </c>
      <c r="U1266" s="395" t="s">
        <v>4375</v>
      </c>
      <c r="V1266" s="181"/>
    </row>
    <row r="1267" spans="1:22" s="28" customFormat="1" ht="30.75" thickBot="1" x14ac:dyDescent="0.3">
      <c r="A1267" s="203">
        <v>41943</v>
      </c>
      <c r="B1267" s="276">
        <v>2007</v>
      </c>
      <c r="C1267" s="288" t="s">
        <v>96</v>
      </c>
      <c r="D1267" s="289" t="s">
        <v>79</v>
      </c>
      <c r="E1267" s="289" t="s">
        <v>22</v>
      </c>
      <c r="F1267" s="288" t="s">
        <v>129</v>
      </c>
      <c r="G1267" s="132"/>
      <c r="H1267" s="398" t="s">
        <v>4381</v>
      </c>
      <c r="I1267" s="45"/>
      <c r="J1267" s="48"/>
      <c r="K1267" s="184"/>
      <c r="L1267" s="49"/>
      <c r="M1267" s="54"/>
      <c r="N1267" s="54"/>
      <c r="O1267" s="48"/>
      <c r="P1267" s="193">
        <v>40801</v>
      </c>
      <c r="Q1267" s="45">
        <v>41440</v>
      </c>
      <c r="R1267" s="45">
        <v>42004</v>
      </c>
      <c r="S1267" s="215">
        <v>0.99</v>
      </c>
      <c r="T1267" s="54"/>
      <c r="U1267" s="396"/>
      <c r="V1267" s="165" t="s">
        <v>4382</v>
      </c>
    </row>
    <row r="1268" spans="1:22" s="28" customFormat="1" ht="30.75" thickBot="1" x14ac:dyDescent="0.3">
      <c r="A1268" s="203">
        <v>41943</v>
      </c>
      <c r="B1268" s="276">
        <v>2008</v>
      </c>
      <c r="C1268" s="192" t="s">
        <v>96</v>
      </c>
      <c r="D1268" s="287" t="s">
        <v>79</v>
      </c>
      <c r="E1268" s="287" t="s">
        <v>22</v>
      </c>
      <c r="F1268" s="192" t="s">
        <v>129</v>
      </c>
      <c r="G1268" s="285" t="s">
        <v>4383</v>
      </c>
      <c r="H1268" s="397" t="s">
        <v>4384</v>
      </c>
      <c r="I1268" s="193">
        <v>39234</v>
      </c>
      <c r="J1268" s="48">
        <v>39304</v>
      </c>
      <c r="K1268" s="184" t="s">
        <v>4380</v>
      </c>
      <c r="L1268" s="49"/>
      <c r="M1268" s="54">
        <v>1181439</v>
      </c>
      <c r="N1268" s="54">
        <v>1398710</v>
      </c>
      <c r="O1268" s="48">
        <v>39331</v>
      </c>
      <c r="P1268" s="48">
        <v>40652</v>
      </c>
      <c r="Q1268" s="193">
        <v>40899</v>
      </c>
      <c r="R1268" s="193">
        <v>42004</v>
      </c>
      <c r="S1268" s="216">
        <v>0.99</v>
      </c>
      <c r="T1268" s="54"/>
      <c r="U1268" s="183"/>
      <c r="V1268" s="165" t="s">
        <v>4385</v>
      </c>
    </row>
    <row r="1269" spans="1:22" s="292" customFormat="1" ht="15.75" thickBot="1" x14ac:dyDescent="0.3">
      <c r="A1269" s="203">
        <v>41943</v>
      </c>
      <c r="B1269" s="276">
        <v>2009</v>
      </c>
      <c r="C1269" s="290" t="s">
        <v>97</v>
      </c>
      <c r="D1269" s="290" t="s">
        <v>132</v>
      </c>
      <c r="E1269" s="290" t="s">
        <v>30</v>
      </c>
      <c r="F1269" s="290" t="s">
        <v>129</v>
      </c>
      <c r="G1269" s="474">
        <v>21120</v>
      </c>
      <c r="H1269" s="61" t="s">
        <v>4386</v>
      </c>
      <c r="I1269" s="349">
        <v>40301</v>
      </c>
      <c r="J1269" s="349">
        <v>40420</v>
      </c>
      <c r="K1269" s="61" t="s">
        <v>4387</v>
      </c>
      <c r="L1269" s="290" t="s">
        <v>4388</v>
      </c>
      <c r="M1269" s="6">
        <v>12060</v>
      </c>
      <c r="N1269" s="6">
        <v>13760</v>
      </c>
      <c r="O1269" s="296">
        <v>40442</v>
      </c>
      <c r="P1269" s="349">
        <v>41291</v>
      </c>
      <c r="Q1269" s="349">
        <v>41291</v>
      </c>
      <c r="R1269" s="349">
        <v>41747</v>
      </c>
      <c r="S1269" s="64">
        <v>0.99</v>
      </c>
      <c r="T1269" s="6"/>
      <c r="U1269" s="248"/>
      <c r="V1269" s="290"/>
    </row>
    <row r="1270" spans="1:22" s="28" customFormat="1" ht="15.75" thickBot="1" x14ac:dyDescent="0.3">
      <c r="A1270" s="203">
        <v>41943</v>
      </c>
      <c r="B1270" s="276">
        <v>2010</v>
      </c>
      <c r="C1270" s="291" t="s">
        <v>97</v>
      </c>
      <c r="D1270" s="291" t="s">
        <v>132</v>
      </c>
      <c r="E1270" s="291" t="s">
        <v>30</v>
      </c>
      <c r="F1270" s="291" t="s">
        <v>129</v>
      </c>
      <c r="G1270" s="310">
        <v>17872</v>
      </c>
      <c r="H1270" s="287" t="s">
        <v>4389</v>
      </c>
      <c r="I1270" s="346">
        <v>40301</v>
      </c>
      <c r="J1270" s="346">
        <v>40420</v>
      </c>
      <c r="K1270" s="287" t="s">
        <v>4387</v>
      </c>
      <c r="L1270" s="291" t="s">
        <v>4388</v>
      </c>
      <c r="M1270" s="217">
        <v>113223</v>
      </c>
      <c r="N1270" s="217">
        <v>124647</v>
      </c>
      <c r="O1270" s="218">
        <v>40442</v>
      </c>
      <c r="P1270" s="352">
        <v>41772</v>
      </c>
      <c r="Q1270" s="352">
        <v>41747</v>
      </c>
      <c r="R1270" s="352">
        <v>41988</v>
      </c>
      <c r="S1270" s="219">
        <v>0.92</v>
      </c>
      <c r="T1270" s="217">
        <v>37500</v>
      </c>
      <c r="U1270" s="240"/>
      <c r="V1270" s="287" t="s">
        <v>4390</v>
      </c>
    </row>
    <row r="1271" spans="1:22" s="292" customFormat="1" ht="15.75" thickBot="1" x14ac:dyDescent="0.3">
      <c r="A1271" s="203">
        <v>41943</v>
      </c>
      <c r="B1271" s="276">
        <v>2010</v>
      </c>
      <c r="C1271" s="291" t="s">
        <v>97</v>
      </c>
      <c r="D1271" s="291" t="s">
        <v>132</v>
      </c>
      <c r="E1271" s="291" t="s">
        <v>30</v>
      </c>
      <c r="F1271" s="291" t="s">
        <v>129</v>
      </c>
      <c r="G1271" s="310">
        <v>21372</v>
      </c>
      <c r="H1271" s="287" t="s">
        <v>4391</v>
      </c>
      <c r="I1271" s="346">
        <v>39937</v>
      </c>
      <c r="J1271" s="346">
        <v>40416</v>
      </c>
      <c r="K1271" s="287" t="s">
        <v>4392</v>
      </c>
      <c r="L1271" s="291" t="s">
        <v>4393</v>
      </c>
      <c r="M1271" s="217">
        <v>4443</v>
      </c>
      <c r="N1271" s="217">
        <v>4544</v>
      </c>
      <c r="O1271" s="218">
        <v>40430</v>
      </c>
      <c r="P1271" s="352">
        <v>41089</v>
      </c>
      <c r="Q1271" s="352">
        <v>40812</v>
      </c>
      <c r="R1271" s="352">
        <v>41089</v>
      </c>
      <c r="S1271" s="219">
        <v>1</v>
      </c>
      <c r="T1271" s="217"/>
      <c r="U1271" s="240"/>
      <c r="V1271" s="291"/>
    </row>
    <row r="1272" spans="1:22" s="292" customFormat="1" ht="15.75" thickBot="1" x14ac:dyDescent="0.3">
      <c r="A1272" s="203">
        <v>41943</v>
      </c>
      <c r="B1272" s="276">
        <v>2010</v>
      </c>
      <c r="C1272" s="291" t="s">
        <v>97</v>
      </c>
      <c r="D1272" s="291" t="s">
        <v>132</v>
      </c>
      <c r="E1272" s="291" t="s">
        <v>30</v>
      </c>
      <c r="F1272" s="291" t="s">
        <v>129</v>
      </c>
      <c r="G1272" s="310">
        <v>25047</v>
      </c>
      <c r="H1272" s="287" t="s">
        <v>4394</v>
      </c>
      <c r="I1272" s="346">
        <v>41199</v>
      </c>
      <c r="J1272" s="346">
        <v>41324</v>
      </c>
      <c r="K1272" s="287" t="s">
        <v>4395</v>
      </c>
      <c r="L1272" s="291" t="s">
        <v>4396</v>
      </c>
      <c r="M1272" s="217">
        <v>5253</v>
      </c>
      <c r="N1272" s="217">
        <v>5657</v>
      </c>
      <c r="O1272" s="218">
        <v>41340</v>
      </c>
      <c r="P1272" s="352">
        <v>41912</v>
      </c>
      <c r="Q1272" s="352">
        <v>41705</v>
      </c>
      <c r="R1272" s="352">
        <v>41964</v>
      </c>
      <c r="S1272" s="219">
        <v>0.96599999999999997</v>
      </c>
      <c r="T1272" s="217"/>
      <c r="U1272" s="240"/>
      <c r="V1272" s="291"/>
    </row>
    <row r="1273" spans="1:22" s="292" customFormat="1" ht="15.75" thickBot="1" x14ac:dyDescent="0.3">
      <c r="A1273" s="203">
        <v>41943</v>
      </c>
      <c r="B1273" s="276">
        <v>2010</v>
      </c>
      <c r="C1273" s="291" t="s">
        <v>97</v>
      </c>
      <c r="D1273" s="291" t="s">
        <v>132</v>
      </c>
      <c r="E1273" s="291" t="s">
        <v>30</v>
      </c>
      <c r="F1273" s="291" t="s">
        <v>129</v>
      </c>
      <c r="G1273" s="310">
        <v>17781</v>
      </c>
      <c r="H1273" s="287" t="s">
        <v>4397</v>
      </c>
      <c r="I1273" s="346">
        <v>40049</v>
      </c>
      <c r="J1273" s="346">
        <v>40353</v>
      </c>
      <c r="K1273" s="287" t="s">
        <v>4398</v>
      </c>
      <c r="L1273" s="291" t="s">
        <v>4399</v>
      </c>
      <c r="M1273" s="217">
        <v>11700</v>
      </c>
      <c r="N1273" s="217">
        <v>11700</v>
      </c>
      <c r="O1273" s="218">
        <v>40359</v>
      </c>
      <c r="P1273" s="352">
        <v>41059</v>
      </c>
      <c r="Q1273" s="352">
        <v>40775</v>
      </c>
      <c r="R1273" s="352">
        <v>41059</v>
      </c>
      <c r="S1273" s="219">
        <v>1</v>
      </c>
      <c r="T1273" s="217"/>
      <c r="U1273" s="240"/>
      <c r="V1273" s="291"/>
    </row>
    <row r="1274" spans="1:22" s="292" customFormat="1" ht="15.75" thickBot="1" x14ac:dyDescent="0.3">
      <c r="A1274" s="203">
        <v>41943</v>
      </c>
      <c r="B1274" s="276">
        <v>2010</v>
      </c>
      <c r="C1274" s="291" t="s">
        <v>97</v>
      </c>
      <c r="D1274" s="291" t="s">
        <v>132</v>
      </c>
      <c r="E1274" s="291" t="s">
        <v>30</v>
      </c>
      <c r="F1274" s="291" t="s">
        <v>129</v>
      </c>
      <c r="G1274" s="310">
        <v>17782</v>
      </c>
      <c r="H1274" s="287" t="s">
        <v>4400</v>
      </c>
      <c r="I1274" s="346">
        <v>40694</v>
      </c>
      <c r="J1274" s="346">
        <v>40785</v>
      </c>
      <c r="K1274" s="287" t="s">
        <v>4401</v>
      </c>
      <c r="L1274" s="291" t="s">
        <v>4402</v>
      </c>
      <c r="M1274" s="217">
        <v>3200</v>
      </c>
      <c r="N1274" s="217">
        <v>3200</v>
      </c>
      <c r="O1274" s="218">
        <v>40854</v>
      </c>
      <c r="P1274" s="352">
        <v>41943</v>
      </c>
      <c r="Q1274" s="352">
        <v>41468</v>
      </c>
      <c r="R1274" s="352">
        <v>42062</v>
      </c>
      <c r="S1274" s="219">
        <v>0.78</v>
      </c>
      <c r="T1274" s="217"/>
      <c r="U1274" s="240"/>
      <c r="V1274" s="291"/>
    </row>
    <row r="1275" spans="1:22" s="292" customFormat="1" ht="15.75" thickBot="1" x14ac:dyDescent="0.3">
      <c r="A1275" s="203">
        <v>41943</v>
      </c>
      <c r="B1275" s="276">
        <v>2010</v>
      </c>
      <c r="C1275" s="291" t="s">
        <v>97</v>
      </c>
      <c r="D1275" s="291" t="s">
        <v>132</v>
      </c>
      <c r="E1275" s="291"/>
      <c r="F1275" s="291" t="s">
        <v>128</v>
      </c>
      <c r="G1275" s="310">
        <v>18052</v>
      </c>
      <c r="H1275" s="287" t="s">
        <v>4403</v>
      </c>
      <c r="I1275" s="346">
        <v>40238</v>
      </c>
      <c r="J1275" s="346">
        <v>40617</v>
      </c>
      <c r="K1275" s="287" t="s">
        <v>4404</v>
      </c>
      <c r="L1275" s="291" t="s">
        <v>4405</v>
      </c>
      <c r="M1275" s="217">
        <v>7566</v>
      </c>
      <c r="N1275" s="217">
        <v>8257</v>
      </c>
      <c r="O1275" s="218">
        <v>40633</v>
      </c>
      <c r="P1275" s="352">
        <v>41773</v>
      </c>
      <c r="Q1275" s="352">
        <v>41306</v>
      </c>
      <c r="R1275" s="352">
        <v>41773</v>
      </c>
      <c r="S1275" s="219">
        <v>1</v>
      </c>
      <c r="T1275" s="217"/>
      <c r="U1275" s="240"/>
      <c r="V1275" s="291"/>
    </row>
    <row r="1276" spans="1:22" s="292" customFormat="1" ht="15.75" thickBot="1" x14ac:dyDescent="0.3">
      <c r="A1276" s="203">
        <v>41943</v>
      </c>
      <c r="B1276" s="276">
        <v>2010</v>
      </c>
      <c r="C1276" s="291" t="s">
        <v>97</v>
      </c>
      <c r="D1276" s="291" t="s">
        <v>132</v>
      </c>
      <c r="E1276" s="291"/>
      <c r="F1276" s="291" t="s">
        <v>128</v>
      </c>
      <c r="G1276" s="310">
        <v>18053</v>
      </c>
      <c r="H1276" s="287" t="s">
        <v>4403</v>
      </c>
      <c r="I1276" s="346">
        <v>40238</v>
      </c>
      <c r="J1276" s="346">
        <v>40954</v>
      </c>
      <c r="K1276" s="287" t="s">
        <v>4406</v>
      </c>
      <c r="L1276" s="291" t="s">
        <v>4405</v>
      </c>
      <c r="M1276" s="217">
        <v>16095</v>
      </c>
      <c r="N1276" s="217">
        <v>16448</v>
      </c>
      <c r="O1276" s="218">
        <v>40939</v>
      </c>
      <c r="P1276" s="352">
        <v>41790</v>
      </c>
      <c r="Q1276" s="352">
        <v>41306</v>
      </c>
      <c r="R1276" s="352">
        <v>41790</v>
      </c>
      <c r="S1276" s="219">
        <v>1</v>
      </c>
      <c r="T1276" s="217"/>
      <c r="U1276" s="240"/>
      <c r="V1276" s="291"/>
    </row>
    <row r="1277" spans="1:22" s="292" customFormat="1" ht="15.75" thickBot="1" x14ac:dyDescent="0.3">
      <c r="A1277" s="203">
        <v>41943</v>
      </c>
      <c r="B1277" s="276">
        <v>2010</v>
      </c>
      <c r="C1277" s="291" t="s">
        <v>97</v>
      </c>
      <c r="D1277" s="291" t="s">
        <v>132</v>
      </c>
      <c r="E1277" s="291"/>
      <c r="F1277" s="291" t="s">
        <v>128</v>
      </c>
      <c r="G1277" s="310">
        <v>18054</v>
      </c>
      <c r="H1277" s="287" t="s">
        <v>4403</v>
      </c>
      <c r="I1277" s="346">
        <v>40238</v>
      </c>
      <c r="J1277" s="346">
        <v>41133</v>
      </c>
      <c r="K1277" s="287" t="s">
        <v>4407</v>
      </c>
      <c r="L1277" s="291" t="s">
        <v>4405</v>
      </c>
      <c r="M1277" s="217">
        <v>7085</v>
      </c>
      <c r="N1277" s="217">
        <v>7316</v>
      </c>
      <c r="O1277" s="218">
        <v>41243</v>
      </c>
      <c r="P1277" s="352">
        <v>41882</v>
      </c>
      <c r="Q1277" s="352">
        <v>41306</v>
      </c>
      <c r="R1277" s="352">
        <v>41882</v>
      </c>
      <c r="S1277" s="219">
        <v>0.92</v>
      </c>
      <c r="T1277" s="217"/>
      <c r="U1277" s="246"/>
      <c r="V1277" s="293"/>
    </row>
    <row r="1278" spans="1:22" s="28" customFormat="1" x14ac:dyDescent="0.25">
      <c r="A1278" s="203">
        <v>41943</v>
      </c>
      <c r="B1278" s="580">
        <v>2011</v>
      </c>
      <c r="C1278" s="589" t="s">
        <v>97</v>
      </c>
      <c r="D1278" s="591" t="s">
        <v>132</v>
      </c>
      <c r="E1278" s="591" t="s">
        <v>66</v>
      </c>
      <c r="F1278" s="589" t="s">
        <v>130</v>
      </c>
      <c r="G1278" s="603">
        <v>22573</v>
      </c>
      <c r="H1278" s="589" t="s">
        <v>4408</v>
      </c>
      <c r="I1278" s="347">
        <v>41136</v>
      </c>
      <c r="J1278" s="347">
        <v>41182</v>
      </c>
      <c r="K1278" s="133" t="s">
        <v>4409</v>
      </c>
      <c r="L1278" s="294" t="s">
        <v>4410</v>
      </c>
      <c r="M1278" s="220">
        <v>12000</v>
      </c>
      <c r="N1278" s="220">
        <v>21500</v>
      </c>
      <c r="O1278" s="221">
        <v>41244</v>
      </c>
      <c r="P1278" s="354">
        <v>41548</v>
      </c>
      <c r="Q1278" s="354">
        <v>41547</v>
      </c>
      <c r="R1278" s="354">
        <v>41713</v>
      </c>
      <c r="S1278" s="222">
        <v>0.99</v>
      </c>
      <c r="T1278" s="220"/>
      <c r="U1278" s="585"/>
      <c r="V1278" s="210"/>
    </row>
    <row r="1279" spans="1:22" s="28" customFormat="1" x14ac:dyDescent="0.25">
      <c r="A1279" s="203">
        <v>41943</v>
      </c>
      <c r="B1279" s="581"/>
      <c r="C1279" s="589"/>
      <c r="D1279" s="591"/>
      <c r="E1279" s="591"/>
      <c r="F1279" s="589"/>
      <c r="G1279" s="603"/>
      <c r="H1279" s="589"/>
      <c r="I1279" s="348">
        <v>41122</v>
      </c>
      <c r="J1279" s="348">
        <v>41173</v>
      </c>
      <c r="K1279" s="107" t="s">
        <v>4411</v>
      </c>
      <c r="L1279" s="295" t="s">
        <v>4410</v>
      </c>
      <c r="M1279" s="5">
        <v>12000</v>
      </c>
      <c r="N1279" s="5">
        <v>12000</v>
      </c>
      <c r="O1279" s="223">
        <v>41177</v>
      </c>
      <c r="P1279" s="389">
        <v>41167</v>
      </c>
      <c r="Q1279" s="389">
        <v>41368</v>
      </c>
      <c r="R1279" s="389">
        <v>41368</v>
      </c>
      <c r="S1279" s="224">
        <v>1</v>
      </c>
      <c r="T1279" s="5"/>
      <c r="U1279" s="586"/>
      <c r="V1279" s="225"/>
    </row>
    <row r="1280" spans="1:22" s="28" customFormat="1" ht="15.75" thickBot="1" x14ac:dyDescent="0.3">
      <c r="A1280" s="203">
        <v>41943</v>
      </c>
      <c r="B1280" s="582"/>
      <c r="C1280" s="601"/>
      <c r="D1280" s="600"/>
      <c r="E1280" s="600"/>
      <c r="F1280" s="601"/>
      <c r="G1280" s="604"/>
      <c r="H1280" s="601"/>
      <c r="I1280" s="349">
        <v>41091</v>
      </c>
      <c r="J1280" s="349">
        <v>41120</v>
      </c>
      <c r="K1280" s="61" t="s">
        <v>4412</v>
      </c>
      <c r="L1280" s="290" t="s">
        <v>4410</v>
      </c>
      <c r="M1280" s="6">
        <v>200</v>
      </c>
      <c r="N1280" s="6">
        <v>200</v>
      </c>
      <c r="O1280" s="226">
        <v>41136</v>
      </c>
      <c r="P1280" s="351">
        <v>41167</v>
      </c>
      <c r="Q1280" s="351">
        <v>41151</v>
      </c>
      <c r="R1280" s="351">
        <v>41151</v>
      </c>
      <c r="S1280" s="227">
        <v>1</v>
      </c>
      <c r="T1280" s="6"/>
      <c r="U1280" s="587"/>
      <c r="V1280" s="228"/>
    </row>
    <row r="1281" spans="1:22" s="292" customFormat="1" ht="15.75" thickBot="1" x14ac:dyDescent="0.3">
      <c r="A1281" s="203">
        <v>41943</v>
      </c>
      <c r="B1281" s="276">
        <v>2011</v>
      </c>
      <c r="C1281" s="293" t="s">
        <v>97</v>
      </c>
      <c r="D1281" s="293" t="s">
        <v>132</v>
      </c>
      <c r="E1281" s="293" t="s">
        <v>30</v>
      </c>
      <c r="F1281" s="293" t="s">
        <v>129</v>
      </c>
      <c r="G1281" s="311">
        <v>17866</v>
      </c>
      <c r="H1281" s="287" t="s">
        <v>4413</v>
      </c>
      <c r="I1281" s="346">
        <v>40704</v>
      </c>
      <c r="J1281" s="346">
        <v>40802</v>
      </c>
      <c r="K1281" s="287" t="s">
        <v>3850</v>
      </c>
      <c r="L1281" s="291" t="s">
        <v>4414</v>
      </c>
      <c r="M1281" s="217">
        <v>125900</v>
      </c>
      <c r="N1281" s="217">
        <v>132254</v>
      </c>
      <c r="O1281" s="218">
        <v>40820</v>
      </c>
      <c r="P1281" s="352">
        <v>41973</v>
      </c>
      <c r="Q1281" s="352">
        <v>41973</v>
      </c>
      <c r="R1281" s="352">
        <v>42020</v>
      </c>
      <c r="S1281" s="219">
        <v>0.98</v>
      </c>
      <c r="T1281" s="217">
        <v>50100</v>
      </c>
      <c r="U1281" s="117" t="s">
        <v>4415</v>
      </c>
      <c r="V1281" s="213"/>
    </row>
    <row r="1282" spans="1:22" s="28" customFormat="1" x14ac:dyDescent="0.25">
      <c r="A1282" s="203">
        <v>41943</v>
      </c>
      <c r="B1282" s="580">
        <v>2011</v>
      </c>
      <c r="C1282" s="588" t="s">
        <v>97</v>
      </c>
      <c r="D1282" s="590" t="s">
        <v>132</v>
      </c>
      <c r="E1282" s="590" t="s">
        <v>17</v>
      </c>
      <c r="F1282" s="588" t="s">
        <v>129</v>
      </c>
      <c r="G1282" s="602">
        <v>20489</v>
      </c>
      <c r="H1282" s="133" t="s">
        <v>4416</v>
      </c>
      <c r="I1282" s="347">
        <v>40900</v>
      </c>
      <c r="J1282" s="347">
        <v>41426</v>
      </c>
      <c r="K1282" s="289" t="s">
        <v>4417</v>
      </c>
      <c r="L1282" s="294" t="s">
        <v>1592</v>
      </c>
      <c r="M1282" s="220">
        <v>7657</v>
      </c>
      <c r="N1282" s="220">
        <v>8867</v>
      </c>
      <c r="O1282" s="221">
        <v>41059</v>
      </c>
      <c r="P1282" s="354">
        <v>41701</v>
      </c>
      <c r="Q1282" s="354">
        <v>41669</v>
      </c>
      <c r="R1282" s="354">
        <v>42020</v>
      </c>
      <c r="S1282" s="222">
        <v>1</v>
      </c>
      <c r="T1282" s="220"/>
      <c r="U1282" s="585"/>
      <c r="V1282" s="210"/>
    </row>
    <row r="1283" spans="1:22" s="28" customFormat="1" x14ac:dyDescent="0.25">
      <c r="A1283" s="203">
        <v>41943</v>
      </c>
      <c r="B1283" s="581"/>
      <c r="C1283" s="589"/>
      <c r="D1283" s="591"/>
      <c r="E1283" s="591"/>
      <c r="F1283" s="589"/>
      <c r="G1283" s="603"/>
      <c r="H1283" s="107" t="s">
        <v>4418</v>
      </c>
      <c r="I1283" s="348">
        <v>41554</v>
      </c>
      <c r="J1283" s="348">
        <v>41598</v>
      </c>
      <c r="K1283" s="370" t="s">
        <v>4417</v>
      </c>
      <c r="L1283" s="295" t="s">
        <v>1592</v>
      </c>
      <c r="M1283" s="5">
        <v>2620</v>
      </c>
      <c r="N1283" s="5">
        <v>2657</v>
      </c>
      <c r="O1283" s="223">
        <v>41604</v>
      </c>
      <c r="P1283" s="389">
        <v>41912</v>
      </c>
      <c r="Q1283" s="389">
        <v>41698</v>
      </c>
      <c r="R1283" s="389">
        <v>41757</v>
      </c>
      <c r="S1283" s="224">
        <v>0.98</v>
      </c>
      <c r="T1283" s="5"/>
      <c r="U1283" s="586"/>
      <c r="V1283" s="225"/>
    </row>
    <row r="1284" spans="1:22" s="28" customFormat="1" ht="15.75" thickBot="1" x14ac:dyDescent="0.3">
      <c r="A1284" s="203">
        <v>41943</v>
      </c>
      <c r="B1284" s="582"/>
      <c r="C1284" s="589"/>
      <c r="D1284" s="591"/>
      <c r="E1284" s="600"/>
      <c r="F1284" s="601"/>
      <c r="G1284" s="603"/>
      <c r="H1284" s="61" t="s">
        <v>4419</v>
      </c>
      <c r="I1284" s="349">
        <v>41025</v>
      </c>
      <c r="J1284" s="349">
        <v>41078</v>
      </c>
      <c r="K1284" s="61" t="s">
        <v>4420</v>
      </c>
      <c r="L1284" s="290" t="s">
        <v>4421</v>
      </c>
      <c r="M1284" s="6">
        <v>15315</v>
      </c>
      <c r="N1284" s="6">
        <v>16526</v>
      </c>
      <c r="O1284" s="226">
        <v>41108</v>
      </c>
      <c r="P1284" s="351">
        <v>41829</v>
      </c>
      <c r="Q1284" s="351" t="s">
        <v>4422</v>
      </c>
      <c r="R1284" s="351">
        <v>41935</v>
      </c>
      <c r="S1284" s="227">
        <v>0.95</v>
      </c>
      <c r="T1284" s="6"/>
      <c r="U1284" s="587"/>
      <c r="V1284" s="228"/>
    </row>
    <row r="1285" spans="1:22" s="28" customFormat="1" x14ac:dyDescent="0.25">
      <c r="A1285" s="203">
        <v>41943</v>
      </c>
      <c r="B1285" s="580">
        <v>2012</v>
      </c>
      <c r="C1285" s="588" t="s">
        <v>97</v>
      </c>
      <c r="D1285" s="590" t="s">
        <v>132</v>
      </c>
      <c r="E1285" s="590" t="s">
        <v>15</v>
      </c>
      <c r="F1285" s="588" t="s">
        <v>129</v>
      </c>
      <c r="G1285" s="602">
        <v>23051</v>
      </c>
      <c r="H1285" s="162" t="s">
        <v>4415</v>
      </c>
      <c r="I1285" s="350">
        <v>40956</v>
      </c>
      <c r="J1285" s="350">
        <v>41178</v>
      </c>
      <c r="K1285" s="148" t="s">
        <v>3850</v>
      </c>
      <c r="L1285" s="298" t="s">
        <v>4423</v>
      </c>
      <c r="M1285" s="18">
        <v>116975</v>
      </c>
      <c r="N1285" s="18">
        <v>125035</v>
      </c>
      <c r="O1285" s="229">
        <v>41215</v>
      </c>
      <c r="P1285" s="390">
        <v>42207</v>
      </c>
      <c r="Q1285" s="390">
        <v>42127</v>
      </c>
      <c r="R1285" s="390">
        <v>42150</v>
      </c>
      <c r="S1285" s="230">
        <v>0.78</v>
      </c>
      <c r="T1285" s="18"/>
      <c r="U1285" s="585"/>
      <c r="V1285" s="225"/>
    </row>
    <row r="1286" spans="1:22" s="28" customFormat="1" ht="15.75" thickBot="1" x14ac:dyDescent="0.3">
      <c r="A1286" s="203">
        <v>41943</v>
      </c>
      <c r="B1286" s="582"/>
      <c r="C1286" s="601"/>
      <c r="D1286" s="600"/>
      <c r="E1286" s="600"/>
      <c r="F1286" s="601"/>
      <c r="G1286" s="604"/>
      <c r="H1286" s="61" t="s">
        <v>4415</v>
      </c>
      <c r="I1286" s="349">
        <v>40953</v>
      </c>
      <c r="J1286" s="349">
        <v>41546</v>
      </c>
      <c r="K1286" s="61" t="s">
        <v>4424</v>
      </c>
      <c r="L1286" s="290" t="s">
        <v>4425</v>
      </c>
      <c r="M1286" s="6">
        <v>5621</v>
      </c>
      <c r="N1286" s="6">
        <v>5621</v>
      </c>
      <c r="O1286" s="226">
        <v>41560</v>
      </c>
      <c r="P1286" s="351"/>
      <c r="Q1286" s="351">
        <v>41684</v>
      </c>
      <c r="R1286" s="351">
        <v>42277</v>
      </c>
      <c r="S1286" s="227">
        <v>1</v>
      </c>
      <c r="T1286" s="6"/>
      <c r="U1286" s="587"/>
      <c r="V1286" s="206"/>
    </row>
    <row r="1287" spans="1:22" s="292" customFormat="1" ht="15.75" thickBot="1" x14ac:dyDescent="0.3">
      <c r="A1287" s="203">
        <v>41943</v>
      </c>
      <c r="B1287" s="276">
        <v>2012</v>
      </c>
      <c r="C1287" s="291" t="s">
        <v>97</v>
      </c>
      <c r="D1287" s="291" t="s">
        <v>132</v>
      </c>
      <c r="E1287" s="291" t="s">
        <v>30</v>
      </c>
      <c r="F1287" s="291" t="s">
        <v>129</v>
      </c>
      <c r="G1287" s="310">
        <v>24649</v>
      </c>
      <c r="H1287" s="287" t="s">
        <v>4426</v>
      </c>
      <c r="I1287" s="346">
        <v>41030</v>
      </c>
      <c r="J1287" s="346">
        <v>41331</v>
      </c>
      <c r="K1287" s="287" t="s">
        <v>4427</v>
      </c>
      <c r="L1287" s="291" t="s">
        <v>4428</v>
      </c>
      <c r="M1287" s="217">
        <v>564589</v>
      </c>
      <c r="N1287" s="217">
        <v>591254</v>
      </c>
      <c r="O1287" s="218">
        <v>41345</v>
      </c>
      <c r="P1287" s="352">
        <v>42277</v>
      </c>
      <c r="Q1287" s="352">
        <v>42263</v>
      </c>
      <c r="R1287" s="352">
        <v>42277</v>
      </c>
      <c r="S1287" s="219">
        <v>0.62</v>
      </c>
      <c r="T1287" s="217"/>
      <c r="U1287" s="240"/>
      <c r="V1287" s="291"/>
    </row>
    <row r="1288" spans="1:22" s="292" customFormat="1" ht="15.75" thickBot="1" x14ac:dyDescent="0.3">
      <c r="A1288" s="203">
        <v>41943</v>
      </c>
      <c r="B1288" s="276">
        <v>2013</v>
      </c>
      <c r="C1288" s="291" t="s">
        <v>97</v>
      </c>
      <c r="D1288" s="291" t="s">
        <v>132</v>
      </c>
      <c r="E1288" s="291" t="s">
        <v>30</v>
      </c>
      <c r="F1288" s="291" t="s">
        <v>129</v>
      </c>
      <c r="G1288" s="310">
        <v>26170</v>
      </c>
      <c r="H1288" s="287" t="s">
        <v>4429</v>
      </c>
      <c r="I1288" s="346">
        <v>40165</v>
      </c>
      <c r="J1288" s="346">
        <v>40445</v>
      </c>
      <c r="K1288" s="231" t="s">
        <v>3725</v>
      </c>
      <c r="L1288" s="291" t="s">
        <v>4430</v>
      </c>
      <c r="M1288" s="217">
        <v>91866</v>
      </c>
      <c r="N1288" s="217">
        <v>92192</v>
      </c>
      <c r="O1288" s="218">
        <v>41571</v>
      </c>
      <c r="P1288" s="352">
        <v>42374</v>
      </c>
      <c r="Q1288" s="352">
        <v>42293</v>
      </c>
      <c r="R1288" s="352">
        <v>42293</v>
      </c>
      <c r="S1288" s="219">
        <v>0.1</v>
      </c>
      <c r="T1288" s="217"/>
      <c r="U1288" s="240"/>
      <c r="V1288" s="291"/>
    </row>
    <row r="1289" spans="1:22" s="28" customFormat="1" ht="15.75" thickBot="1" x14ac:dyDescent="0.3">
      <c r="A1289" s="203">
        <v>41943</v>
      </c>
      <c r="B1289" s="276">
        <v>2008</v>
      </c>
      <c r="C1289" s="233" t="s">
        <v>85</v>
      </c>
      <c r="D1289" s="364" t="s">
        <v>132</v>
      </c>
      <c r="E1289" s="364"/>
      <c r="F1289" s="364" t="s">
        <v>122</v>
      </c>
      <c r="G1289" s="233" t="s">
        <v>4433</v>
      </c>
      <c r="H1289" s="233" t="s">
        <v>4434</v>
      </c>
      <c r="I1289" s="351">
        <v>40675</v>
      </c>
      <c r="J1289" s="351">
        <v>40912</v>
      </c>
      <c r="K1289" s="233" t="s">
        <v>1132</v>
      </c>
      <c r="L1289" s="233" t="s">
        <v>4435</v>
      </c>
      <c r="M1289" s="318">
        <v>16751</v>
      </c>
      <c r="N1289" s="318">
        <v>17554.95174</v>
      </c>
      <c r="O1289" s="234">
        <v>40939</v>
      </c>
      <c r="P1289" s="351">
        <v>41942</v>
      </c>
      <c r="Q1289" s="351">
        <v>41388</v>
      </c>
      <c r="R1289" s="351">
        <v>41883</v>
      </c>
      <c r="S1289" s="227">
        <v>0.98</v>
      </c>
      <c r="T1289" s="318"/>
      <c r="U1289" s="249"/>
      <c r="V1289" s="155"/>
    </row>
    <row r="1290" spans="1:22" s="28" customFormat="1" ht="15.75" thickBot="1" x14ac:dyDescent="0.3">
      <c r="A1290" s="203">
        <v>41943</v>
      </c>
      <c r="B1290" s="276">
        <v>2008</v>
      </c>
      <c r="C1290" s="236" t="s">
        <v>85</v>
      </c>
      <c r="D1290" s="238" t="s">
        <v>132</v>
      </c>
      <c r="E1290" s="238"/>
      <c r="F1290" s="238" t="s">
        <v>122</v>
      </c>
      <c r="G1290" s="236" t="s">
        <v>4436</v>
      </c>
      <c r="H1290" s="236" t="s">
        <v>792</v>
      </c>
      <c r="I1290" s="352">
        <v>40675</v>
      </c>
      <c r="J1290" s="352">
        <v>40912</v>
      </c>
      <c r="K1290" s="236" t="s">
        <v>1132</v>
      </c>
      <c r="L1290" s="236" t="s">
        <v>4437</v>
      </c>
      <c r="M1290" s="319">
        <v>4575</v>
      </c>
      <c r="N1290" s="319">
        <v>5123.2844699999996</v>
      </c>
      <c r="O1290" s="237">
        <v>40939</v>
      </c>
      <c r="P1290" s="352">
        <v>41942</v>
      </c>
      <c r="Q1290" s="352">
        <v>41388</v>
      </c>
      <c r="R1290" s="352">
        <v>41883</v>
      </c>
      <c r="S1290" s="219">
        <v>0.98</v>
      </c>
      <c r="T1290" s="319"/>
      <c r="U1290" s="239"/>
      <c r="V1290" s="194"/>
    </row>
    <row r="1291" spans="1:22" s="28" customFormat="1" ht="15.75" thickBot="1" x14ac:dyDescent="0.3">
      <c r="A1291" s="203">
        <v>41943</v>
      </c>
      <c r="B1291" s="276">
        <v>2008</v>
      </c>
      <c r="C1291" s="236" t="s">
        <v>85</v>
      </c>
      <c r="D1291" s="238" t="s">
        <v>132</v>
      </c>
      <c r="E1291" s="236"/>
      <c r="F1291" s="238" t="s">
        <v>122</v>
      </c>
      <c r="G1291" s="236" t="s">
        <v>4438</v>
      </c>
      <c r="H1291" s="236" t="s">
        <v>4439</v>
      </c>
      <c r="I1291" s="352">
        <v>40675</v>
      </c>
      <c r="J1291" s="352">
        <v>40912</v>
      </c>
      <c r="K1291" s="236" t="s">
        <v>1132</v>
      </c>
      <c r="L1291" s="236" t="s">
        <v>4440</v>
      </c>
      <c r="M1291" s="319">
        <v>3603</v>
      </c>
      <c r="N1291" s="319">
        <v>3766.21162</v>
      </c>
      <c r="O1291" s="237">
        <v>40939</v>
      </c>
      <c r="P1291" s="352">
        <v>41942</v>
      </c>
      <c r="Q1291" s="352">
        <v>41388</v>
      </c>
      <c r="R1291" s="352">
        <v>41883</v>
      </c>
      <c r="S1291" s="219">
        <v>0.98</v>
      </c>
      <c r="T1291" s="319"/>
      <c r="U1291" s="239"/>
      <c r="V1291" s="194"/>
    </row>
    <row r="1292" spans="1:22" s="28" customFormat="1" ht="15.75" thickBot="1" x14ac:dyDescent="0.3">
      <c r="A1292" s="203">
        <v>41943</v>
      </c>
      <c r="B1292" s="276">
        <v>2008</v>
      </c>
      <c r="C1292" s="241" t="s">
        <v>85</v>
      </c>
      <c r="D1292" s="314" t="s">
        <v>132</v>
      </c>
      <c r="E1292" s="314"/>
      <c r="F1292" s="314" t="s">
        <v>122</v>
      </c>
      <c r="G1292" s="241" t="s">
        <v>4441</v>
      </c>
      <c r="H1292" s="241" t="s">
        <v>4442</v>
      </c>
      <c r="I1292" s="353">
        <v>40675</v>
      </c>
      <c r="J1292" s="353">
        <v>40912</v>
      </c>
      <c r="K1292" s="241" t="s">
        <v>1132</v>
      </c>
      <c r="L1292" s="241" t="s">
        <v>4443</v>
      </c>
      <c r="M1292" s="321">
        <v>2931</v>
      </c>
      <c r="N1292" s="321">
        <v>3078.5665600000002</v>
      </c>
      <c r="O1292" s="242">
        <v>40939</v>
      </c>
      <c r="P1292" s="353">
        <v>41942</v>
      </c>
      <c r="Q1292" s="353">
        <v>41388</v>
      </c>
      <c r="R1292" s="353">
        <v>41883</v>
      </c>
      <c r="S1292" s="243">
        <v>0.98</v>
      </c>
      <c r="T1292" s="321"/>
      <c r="U1292" s="277"/>
      <c r="V1292" s="184"/>
    </row>
    <row r="1293" spans="1:22" s="28" customFormat="1" ht="15.75" thickBot="1" x14ac:dyDescent="0.3">
      <c r="A1293" s="203">
        <v>41943</v>
      </c>
      <c r="B1293" s="276">
        <v>2011</v>
      </c>
      <c r="C1293" s="236" t="s">
        <v>85</v>
      </c>
      <c r="D1293" s="238" t="s">
        <v>132</v>
      </c>
      <c r="E1293" s="238" t="s">
        <v>20</v>
      </c>
      <c r="F1293" s="238" t="s">
        <v>129</v>
      </c>
      <c r="G1293" s="236" t="s">
        <v>4444</v>
      </c>
      <c r="H1293" s="236" t="s">
        <v>4445</v>
      </c>
      <c r="I1293" s="352">
        <v>40989</v>
      </c>
      <c r="J1293" s="352">
        <v>40745</v>
      </c>
      <c r="K1293" s="236" t="s">
        <v>4446</v>
      </c>
      <c r="L1293" s="236" t="s">
        <v>4447</v>
      </c>
      <c r="M1293" s="319">
        <v>13388</v>
      </c>
      <c r="N1293" s="319">
        <v>15184.249659999999</v>
      </c>
      <c r="O1293" s="237">
        <v>40780</v>
      </c>
      <c r="P1293" s="352">
        <v>42132</v>
      </c>
      <c r="Q1293" s="352">
        <v>41800</v>
      </c>
      <c r="R1293" s="352">
        <v>41982</v>
      </c>
      <c r="S1293" s="219">
        <v>0.89</v>
      </c>
      <c r="T1293" s="319"/>
      <c r="U1293" s="239"/>
      <c r="V1293" s="194"/>
    </row>
    <row r="1294" spans="1:22" s="28" customFormat="1" ht="15.75" thickBot="1" x14ac:dyDescent="0.3">
      <c r="A1294" s="203">
        <v>41943</v>
      </c>
      <c r="B1294" s="276">
        <v>2011</v>
      </c>
      <c r="C1294" s="236" t="s">
        <v>85</v>
      </c>
      <c r="D1294" s="238" t="s">
        <v>132</v>
      </c>
      <c r="E1294" s="238" t="s">
        <v>17</v>
      </c>
      <c r="F1294" s="238" t="s">
        <v>129</v>
      </c>
      <c r="G1294" s="236" t="s">
        <v>4448</v>
      </c>
      <c r="H1294" s="236" t="s">
        <v>4449</v>
      </c>
      <c r="I1294" s="352">
        <v>40721</v>
      </c>
      <c r="J1294" s="352">
        <v>40805</v>
      </c>
      <c r="K1294" s="236" t="s">
        <v>4450</v>
      </c>
      <c r="L1294" s="236" t="s">
        <v>4451</v>
      </c>
      <c r="M1294" s="319">
        <v>15391.578</v>
      </c>
      <c r="N1294" s="319">
        <v>15637.173000000001</v>
      </c>
      <c r="O1294" s="237">
        <v>40904</v>
      </c>
      <c r="P1294" s="352">
        <v>41851</v>
      </c>
      <c r="Q1294" s="352">
        <v>41437</v>
      </c>
      <c r="R1294" s="352">
        <v>41851</v>
      </c>
      <c r="S1294" s="219">
        <v>0.98</v>
      </c>
      <c r="T1294" s="319"/>
      <c r="U1294" s="239"/>
      <c r="V1294" s="194"/>
    </row>
    <row r="1295" spans="1:22" s="28" customFormat="1" ht="15.75" thickBot="1" x14ac:dyDescent="0.3">
      <c r="A1295" s="203">
        <v>41943</v>
      </c>
      <c r="B1295" s="276">
        <v>2011</v>
      </c>
      <c r="C1295" s="236" t="s">
        <v>85</v>
      </c>
      <c r="D1295" s="238" t="s">
        <v>132</v>
      </c>
      <c r="E1295" s="238" t="s">
        <v>20</v>
      </c>
      <c r="F1295" s="238" t="s">
        <v>129</v>
      </c>
      <c r="G1295" s="236" t="s">
        <v>4452</v>
      </c>
      <c r="H1295" s="236" t="s">
        <v>4453</v>
      </c>
      <c r="I1295" s="352">
        <v>40641</v>
      </c>
      <c r="J1295" s="352">
        <v>41059</v>
      </c>
      <c r="K1295" s="236" t="s">
        <v>4454</v>
      </c>
      <c r="L1295" s="236" t="s">
        <v>4455</v>
      </c>
      <c r="M1295" s="319">
        <v>41446</v>
      </c>
      <c r="N1295" s="319">
        <v>44322.421849999999</v>
      </c>
      <c r="O1295" s="237">
        <v>41074</v>
      </c>
      <c r="P1295" s="352">
        <v>42129</v>
      </c>
      <c r="Q1295" s="352">
        <v>41816</v>
      </c>
      <c r="R1295" s="352">
        <v>41949</v>
      </c>
      <c r="S1295" s="219">
        <v>0.99</v>
      </c>
      <c r="T1295" s="319"/>
      <c r="U1295" s="239"/>
      <c r="V1295" s="194"/>
    </row>
    <row r="1296" spans="1:22" s="28" customFormat="1" ht="15.75" thickBot="1" x14ac:dyDescent="0.3">
      <c r="A1296" s="203">
        <v>41943</v>
      </c>
      <c r="B1296" s="276">
        <v>2011</v>
      </c>
      <c r="C1296" s="236" t="s">
        <v>85</v>
      </c>
      <c r="D1296" s="238" t="s">
        <v>132</v>
      </c>
      <c r="E1296" s="238" t="s">
        <v>20</v>
      </c>
      <c r="F1296" s="238" t="s">
        <v>129</v>
      </c>
      <c r="G1296" s="236" t="s">
        <v>4456</v>
      </c>
      <c r="H1296" s="236" t="s">
        <v>4457</v>
      </c>
      <c r="I1296" s="352">
        <v>40429</v>
      </c>
      <c r="J1296" s="352">
        <v>40812</v>
      </c>
      <c r="K1296" s="236" t="s">
        <v>4458</v>
      </c>
      <c r="L1296" s="236" t="s">
        <v>4459</v>
      </c>
      <c r="M1296" s="319">
        <v>8487</v>
      </c>
      <c r="N1296" s="319">
        <v>9166</v>
      </c>
      <c r="O1296" s="237">
        <v>40843</v>
      </c>
      <c r="P1296" s="352">
        <v>41599</v>
      </c>
      <c r="Q1296" s="352">
        <v>41382</v>
      </c>
      <c r="R1296" s="352">
        <v>41662</v>
      </c>
      <c r="S1296" s="219">
        <v>0.99</v>
      </c>
      <c r="T1296" s="319"/>
      <c r="U1296" s="239"/>
      <c r="V1296" s="194"/>
    </row>
    <row r="1297" spans="1:22" s="28" customFormat="1" ht="15.75" thickBot="1" x14ac:dyDescent="0.3">
      <c r="A1297" s="203">
        <v>41943</v>
      </c>
      <c r="B1297" s="276">
        <v>2011</v>
      </c>
      <c r="C1297" s="236" t="s">
        <v>85</v>
      </c>
      <c r="D1297" s="238" t="s">
        <v>132</v>
      </c>
      <c r="E1297" s="238" t="s">
        <v>21</v>
      </c>
      <c r="F1297" s="238" t="s">
        <v>129</v>
      </c>
      <c r="G1297" s="236" t="s">
        <v>4460</v>
      </c>
      <c r="H1297" s="236" t="s">
        <v>4461</v>
      </c>
      <c r="I1297" s="352">
        <v>40676</v>
      </c>
      <c r="J1297" s="352">
        <v>40795</v>
      </c>
      <c r="K1297" s="236" t="s">
        <v>4462</v>
      </c>
      <c r="L1297" s="236" t="s">
        <v>4463</v>
      </c>
      <c r="M1297" s="319">
        <v>19432</v>
      </c>
      <c r="N1297" s="319">
        <v>20310.963749999999</v>
      </c>
      <c r="O1297" s="237">
        <v>40827</v>
      </c>
      <c r="P1297" s="352">
        <v>41768</v>
      </c>
      <c r="Q1297" s="352">
        <v>41577</v>
      </c>
      <c r="R1297" s="352">
        <v>41774</v>
      </c>
      <c r="S1297" s="219">
        <v>0.99</v>
      </c>
      <c r="T1297" s="319"/>
      <c r="U1297" s="239"/>
      <c r="V1297" s="194"/>
    </row>
    <row r="1298" spans="1:22" s="28" customFormat="1" ht="15.75" thickBot="1" x14ac:dyDescent="0.3">
      <c r="A1298" s="203">
        <v>41943</v>
      </c>
      <c r="B1298" s="276">
        <v>2011</v>
      </c>
      <c r="C1298" s="236" t="s">
        <v>85</v>
      </c>
      <c r="D1298" s="238" t="s">
        <v>132</v>
      </c>
      <c r="E1298" s="238" t="s">
        <v>21</v>
      </c>
      <c r="F1298" s="238" t="s">
        <v>129</v>
      </c>
      <c r="G1298" s="236" t="s">
        <v>4464</v>
      </c>
      <c r="H1298" s="236" t="s">
        <v>4465</v>
      </c>
      <c r="I1298" s="352">
        <v>40648</v>
      </c>
      <c r="J1298" s="352">
        <v>40842</v>
      </c>
      <c r="K1298" s="236" t="s">
        <v>4462</v>
      </c>
      <c r="L1298" s="236" t="s">
        <v>4466</v>
      </c>
      <c r="M1298" s="319">
        <v>13613.73</v>
      </c>
      <c r="N1298" s="319">
        <v>13723.63042</v>
      </c>
      <c r="O1298" s="237">
        <v>41158</v>
      </c>
      <c r="P1298" s="352">
        <v>41793</v>
      </c>
      <c r="Q1298" s="352">
        <v>41472</v>
      </c>
      <c r="R1298" s="352">
        <v>41793</v>
      </c>
      <c r="S1298" s="219">
        <v>0.99</v>
      </c>
      <c r="T1298" s="319">
        <v>7132</v>
      </c>
      <c r="U1298" s="239" t="s">
        <v>4452</v>
      </c>
      <c r="V1298" s="194"/>
    </row>
    <row r="1299" spans="1:22" s="28" customFormat="1" ht="15.75" thickBot="1" x14ac:dyDescent="0.3">
      <c r="A1299" s="203">
        <v>41943</v>
      </c>
      <c r="B1299" s="276">
        <v>2012</v>
      </c>
      <c r="C1299" s="236" t="s">
        <v>85</v>
      </c>
      <c r="D1299" s="238" t="s">
        <v>132</v>
      </c>
      <c r="E1299" s="238" t="s">
        <v>20</v>
      </c>
      <c r="F1299" s="238" t="s">
        <v>129</v>
      </c>
      <c r="G1299" s="236" t="s">
        <v>4467</v>
      </c>
      <c r="H1299" s="236" t="s">
        <v>4468</v>
      </c>
      <c r="I1299" s="352">
        <v>41010</v>
      </c>
      <c r="J1299" s="352">
        <v>41114</v>
      </c>
      <c r="K1299" s="236" t="s">
        <v>4469</v>
      </c>
      <c r="L1299" s="236" t="s">
        <v>4470</v>
      </c>
      <c r="M1299" s="319">
        <v>8290.3169999999991</v>
      </c>
      <c r="N1299" s="319">
        <v>8469.8947599999992</v>
      </c>
      <c r="O1299" s="237">
        <v>41164</v>
      </c>
      <c r="P1299" s="352">
        <v>42009</v>
      </c>
      <c r="Q1299" s="352">
        <v>41509</v>
      </c>
      <c r="R1299" s="352">
        <v>41943</v>
      </c>
      <c r="S1299" s="219">
        <v>0.87</v>
      </c>
      <c r="T1299" s="319"/>
      <c r="U1299" s="239"/>
      <c r="V1299" s="194"/>
    </row>
    <row r="1300" spans="1:22" s="28" customFormat="1" ht="15.75" thickBot="1" x14ac:dyDescent="0.3">
      <c r="A1300" s="203">
        <v>41943</v>
      </c>
      <c r="B1300" s="276">
        <v>2012</v>
      </c>
      <c r="C1300" s="236" t="s">
        <v>85</v>
      </c>
      <c r="D1300" s="238" t="s">
        <v>132</v>
      </c>
      <c r="E1300" s="238" t="s">
        <v>20</v>
      </c>
      <c r="F1300" s="238" t="s">
        <v>129</v>
      </c>
      <c r="G1300" s="236" t="s">
        <v>4471</v>
      </c>
      <c r="H1300" s="236" t="s">
        <v>4472</v>
      </c>
      <c r="I1300" s="352">
        <v>40941</v>
      </c>
      <c r="J1300" s="352">
        <v>41026</v>
      </c>
      <c r="K1300" s="236" t="s">
        <v>835</v>
      </c>
      <c r="L1300" s="236" t="s">
        <v>4473</v>
      </c>
      <c r="M1300" s="319">
        <v>10605</v>
      </c>
      <c r="N1300" s="319">
        <v>10909.020839999999</v>
      </c>
      <c r="O1300" s="237">
        <v>41066</v>
      </c>
      <c r="P1300" s="352">
        <v>41982</v>
      </c>
      <c r="Q1300" s="352">
        <v>41617</v>
      </c>
      <c r="R1300" s="352">
        <v>41922</v>
      </c>
      <c r="S1300" s="219">
        <v>0.86</v>
      </c>
      <c r="T1300" s="319"/>
      <c r="U1300" s="239"/>
      <c r="V1300" s="194"/>
    </row>
    <row r="1301" spans="1:22" s="28" customFormat="1" ht="15.75" thickBot="1" x14ac:dyDescent="0.3">
      <c r="A1301" s="203">
        <v>41943</v>
      </c>
      <c r="B1301" s="276">
        <v>2012</v>
      </c>
      <c r="C1301" s="236" t="s">
        <v>85</v>
      </c>
      <c r="D1301" s="238" t="s">
        <v>132</v>
      </c>
      <c r="E1301" s="238" t="s">
        <v>19</v>
      </c>
      <c r="F1301" s="238" t="s">
        <v>129</v>
      </c>
      <c r="G1301" s="236" t="s">
        <v>4474</v>
      </c>
      <c r="H1301" s="236" t="s">
        <v>4475</v>
      </c>
      <c r="I1301" s="352">
        <v>40875</v>
      </c>
      <c r="J1301" s="352">
        <v>40998</v>
      </c>
      <c r="K1301" s="236" t="s">
        <v>4476</v>
      </c>
      <c r="L1301" s="236" t="s">
        <v>4477</v>
      </c>
      <c r="M1301" s="319">
        <v>34350</v>
      </c>
      <c r="N1301" s="319">
        <v>35203.167999999998</v>
      </c>
      <c r="O1301" s="237">
        <v>41015</v>
      </c>
      <c r="P1301" s="352">
        <v>41957</v>
      </c>
      <c r="Q1301" s="352">
        <v>41698</v>
      </c>
      <c r="R1301" s="352">
        <v>41943</v>
      </c>
      <c r="S1301" s="219">
        <v>0.93</v>
      </c>
      <c r="T1301" s="319"/>
      <c r="U1301" s="239"/>
      <c r="V1301" s="194"/>
    </row>
    <row r="1302" spans="1:22" s="28" customFormat="1" ht="15.75" thickBot="1" x14ac:dyDescent="0.3">
      <c r="A1302" s="203">
        <v>41943</v>
      </c>
      <c r="B1302" s="276">
        <v>2012</v>
      </c>
      <c r="C1302" s="236" t="s">
        <v>85</v>
      </c>
      <c r="D1302" s="238" t="s">
        <v>132</v>
      </c>
      <c r="E1302" s="238" t="s">
        <v>20</v>
      </c>
      <c r="F1302" s="238" t="s">
        <v>129</v>
      </c>
      <c r="G1302" s="236" t="s">
        <v>4478</v>
      </c>
      <c r="H1302" s="236" t="s">
        <v>4479</v>
      </c>
      <c r="I1302" s="352">
        <v>41030</v>
      </c>
      <c r="J1302" s="352">
        <v>41170</v>
      </c>
      <c r="K1302" s="236" t="s">
        <v>4480</v>
      </c>
      <c r="L1302" s="236" t="s">
        <v>4481</v>
      </c>
      <c r="M1302" s="319">
        <v>16772.305</v>
      </c>
      <c r="N1302" s="319">
        <v>16772.305</v>
      </c>
      <c r="O1302" s="237">
        <v>41253</v>
      </c>
      <c r="P1302" s="352">
        <v>42019</v>
      </c>
      <c r="Q1302" s="352">
        <v>41793</v>
      </c>
      <c r="R1302" s="352">
        <v>41988</v>
      </c>
      <c r="S1302" s="219">
        <v>0.74</v>
      </c>
      <c r="T1302" s="319"/>
      <c r="U1302" s="239"/>
      <c r="V1302" s="194"/>
    </row>
    <row r="1303" spans="1:22" s="28" customFormat="1" ht="15.75" thickBot="1" x14ac:dyDescent="0.3">
      <c r="A1303" s="203">
        <v>41943</v>
      </c>
      <c r="B1303" s="276">
        <v>2012</v>
      </c>
      <c r="C1303" s="236" t="s">
        <v>85</v>
      </c>
      <c r="D1303" s="238" t="s">
        <v>132</v>
      </c>
      <c r="E1303" s="238" t="s">
        <v>20</v>
      </c>
      <c r="F1303" s="238" t="s">
        <v>129</v>
      </c>
      <c r="G1303" s="236" t="s">
        <v>4482</v>
      </c>
      <c r="H1303" s="236" t="s">
        <v>4483</v>
      </c>
      <c r="I1303" s="352">
        <v>41038</v>
      </c>
      <c r="J1303" s="352">
        <v>41169</v>
      </c>
      <c r="K1303" s="236" t="s">
        <v>4450</v>
      </c>
      <c r="L1303" s="236" t="s">
        <v>4484</v>
      </c>
      <c r="M1303" s="319">
        <v>15649.974</v>
      </c>
      <c r="N1303" s="319">
        <v>16272.739390000001</v>
      </c>
      <c r="O1303" s="237">
        <v>41227</v>
      </c>
      <c r="P1303" s="352">
        <v>42133</v>
      </c>
      <c r="Q1303" s="352">
        <v>41767</v>
      </c>
      <c r="R1303" s="352">
        <v>42073</v>
      </c>
      <c r="S1303" s="219">
        <v>0.42</v>
      </c>
      <c r="T1303" s="319"/>
      <c r="U1303" s="239"/>
      <c r="V1303" s="194"/>
    </row>
    <row r="1304" spans="1:22" s="28" customFormat="1" ht="15.75" thickBot="1" x14ac:dyDescent="0.3">
      <c r="A1304" s="203">
        <v>41943</v>
      </c>
      <c r="B1304" s="276">
        <v>2012</v>
      </c>
      <c r="C1304" s="236" t="s">
        <v>85</v>
      </c>
      <c r="D1304" s="238" t="s">
        <v>132</v>
      </c>
      <c r="E1304" s="238" t="s">
        <v>20</v>
      </c>
      <c r="F1304" s="238" t="s">
        <v>129</v>
      </c>
      <c r="G1304" s="236" t="s">
        <v>4485</v>
      </c>
      <c r="H1304" s="236" t="s">
        <v>4486</v>
      </c>
      <c r="I1304" s="352">
        <v>41066</v>
      </c>
      <c r="J1304" s="352">
        <v>41177</v>
      </c>
      <c r="K1304" s="236" t="s">
        <v>4487</v>
      </c>
      <c r="L1304" s="236" t="s">
        <v>4488</v>
      </c>
      <c r="M1304" s="319">
        <v>18525.847000000002</v>
      </c>
      <c r="N1304" s="319">
        <v>18434.374</v>
      </c>
      <c r="O1304" s="237">
        <v>41220</v>
      </c>
      <c r="P1304" s="352">
        <v>42021</v>
      </c>
      <c r="Q1304" s="352">
        <v>41810</v>
      </c>
      <c r="R1304" s="352">
        <v>41991</v>
      </c>
      <c r="S1304" s="219">
        <v>0.71</v>
      </c>
      <c r="T1304" s="319"/>
      <c r="U1304" s="239"/>
      <c r="V1304" s="194"/>
    </row>
    <row r="1305" spans="1:22" s="28" customFormat="1" ht="15.75" thickBot="1" x14ac:dyDescent="0.3">
      <c r="A1305" s="203">
        <v>41943</v>
      </c>
      <c r="B1305" s="276">
        <v>2012</v>
      </c>
      <c r="C1305" s="236" t="s">
        <v>85</v>
      </c>
      <c r="D1305" s="238" t="s">
        <v>132</v>
      </c>
      <c r="E1305" s="238" t="s">
        <v>23</v>
      </c>
      <c r="F1305" s="238" t="s">
        <v>129</v>
      </c>
      <c r="G1305" s="236" t="s">
        <v>4489</v>
      </c>
      <c r="H1305" s="236" t="s">
        <v>4490</v>
      </c>
      <c r="I1305" s="352">
        <v>41017</v>
      </c>
      <c r="J1305" s="352">
        <v>41151</v>
      </c>
      <c r="K1305" s="236" t="s">
        <v>4491</v>
      </c>
      <c r="L1305" s="236" t="s">
        <v>4492</v>
      </c>
      <c r="M1305" s="319">
        <v>18751</v>
      </c>
      <c r="N1305" s="319">
        <v>18626.363000000001</v>
      </c>
      <c r="O1305" s="237">
        <v>41191</v>
      </c>
      <c r="P1305" s="352">
        <v>41811</v>
      </c>
      <c r="Q1305" s="352">
        <v>41751</v>
      </c>
      <c r="R1305" s="352">
        <v>41810</v>
      </c>
      <c r="S1305" s="219">
        <v>0.99</v>
      </c>
      <c r="T1305" s="319"/>
      <c r="U1305" s="239"/>
      <c r="V1305" s="194"/>
    </row>
    <row r="1306" spans="1:22" s="28" customFormat="1" ht="15.75" thickBot="1" x14ac:dyDescent="0.3">
      <c r="A1306" s="203">
        <v>41943</v>
      </c>
      <c r="B1306" s="276">
        <v>2012</v>
      </c>
      <c r="C1306" s="236" t="s">
        <v>85</v>
      </c>
      <c r="D1306" s="238" t="s">
        <v>132</v>
      </c>
      <c r="E1306" s="238" t="s">
        <v>20</v>
      </c>
      <c r="F1306" s="238" t="s">
        <v>129</v>
      </c>
      <c r="G1306" s="236" t="s">
        <v>4493</v>
      </c>
      <c r="H1306" s="236" t="s">
        <v>4494</v>
      </c>
      <c r="I1306" s="352">
        <v>41080</v>
      </c>
      <c r="J1306" s="352">
        <v>41207</v>
      </c>
      <c r="K1306" s="236" t="s">
        <v>4487</v>
      </c>
      <c r="L1306" s="236" t="s">
        <v>4495</v>
      </c>
      <c r="M1306" s="319">
        <v>32201.303090000001</v>
      </c>
      <c r="N1306" s="319">
        <v>31942.487089999999</v>
      </c>
      <c r="O1306" s="237">
        <v>41207</v>
      </c>
      <c r="P1306" s="352">
        <v>42156</v>
      </c>
      <c r="Q1306" s="352">
        <v>41848</v>
      </c>
      <c r="R1306" s="352">
        <v>42012</v>
      </c>
      <c r="S1306" s="219">
        <v>0.7</v>
      </c>
      <c r="T1306" s="319"/>
      <c r="U1306" s="239"/>
      <c r="V1306" s="194"/>
    </row>
    <row r="1307" spans="1:22" s="28" customFormat="1" ht="15.75" thickBot="1" x14ac:dyDescent="0.3">
      <c r="A1307" s="203">
        <v>41943</v>
      </c>
      <c r="B1307" s="276">
        <v>2012</v>
      </c>
      <c r="C1307" s="236" t="s">
        <v>85</v>
      </c>
      <c r="D1307" s="238" t="s">
        <v>132</v>
      </c>
      <c r="E1307" s="238" t="s">
        <v>16</v>
      </c>
      <c r="F1307" s="238" t="s">
        <v>129</v>
      </c>
      <c r="G1307" s="236" t="s">
        <v>4496</v>
      </c>
      <c r="H1307" s="236" t="s">
        <v>4497</v>
      </c>
      <c r="I1307" s="352">
        <v>40991</v>
      </c>
      <c r="J1307" s="352">
        <v>41114</v>
      </c>
      <c r="K1307" s="236" t="s">
        <v>4498</v>
      </c>
      <c r="L1307" s="236" t="s">
        <v>4499</v>
      </c>
      <c r="M1307" s="319">
        <v>14673.727000000001</v>
      </c>
      <c r="N1307" s="319">
        <v>15674.302</v>
      </c>
      <c r="O1307" s="237">
        <v>41164</v>
      </c>
      <c r="P1307" s="352">
        <v>42486</v>
      </c>
      <c r="Q1307" s="352">
        <v>41817</v>
      </c>
      <c r="R1307" s="352">
        <v>42396</v>
      </c>
      <c r="S1307" s="219">
        <v>0.75</v>
      </c>
      <c r="T1307" s="319"/>
      <c r="U1307" s="239"/>
      <c r="V1307" s="194"/>
    </row>
    <row r="1308" spans="1:22" s="28" customFormat="1" ht="15.75" thickBot="1" x14ac:dyDescent="0.3">
      <c r="A1308" s="203">
        <v>41943</v>
      </c>
      <c r="B1308" s="276">
        <v>2012</v>
      </c>
      <c r="C1308" s="236" t="s">
        <v>85</v>
      </c>
      <c r="D1308" s="238" t="s">
        <v>132</v>
      </c>
      <c r="E1308" s="238" t="s">
        <v>16</v>
      </c>
      <c r="F1308" s="238" t="s">
        <v>129</v>
      </c>
      <c r="G1308" s="236" t="s">
        <v>4500</v>
      </c>
      <c r="H1308" s="236" t="s">
        <v>4501</v>
      </c>
      <c r="I1308" s="352">
        <v>40991</v>
      </c>
      <c r="J1308" s="352">
        <v>41114</v>
      </c>
      <c r="K1308" s="236" t="s">
        <v>4498</v>
      </c>
      <c r="L1308" s="236" t="s">
        <v>4502</v>
      </c>
      <c r="M1308" s="319">
        <v>17092.800999999999</v>
      </c>
      <c r="N1308" s="319">
        <v>17142.71</v>
      </c>
      <c r="O1308" s="237">
        <v>41164</v>
      </c>
      <c r="P1308" s="352">
        <v>42486</v>
      </c>
      <c r="Q1308" s="352">
        <v>41547</v>
      </c>
      <c r="R1308" s="352">
        <v>42396</v>
      </c>
      <c r="S1308" s="219">
        <v>0.75</v>
      </c>
      <c r="T1308" s="319"/>
      <c r="U1308" s="239"/>
      <c r="V1308" s="194"/>
    </row>
    <row r="1309" spans="1:22" s="28" customFormat="1" ht="15.75" thickBot="1" x14ac:dyDescent="0.3">
      <c r="A1309" s="203">
        <v>41943</v>
      </c>
      <c r="B1309" s="276">
        <v>2012</v>
      </c>
      <c r="C1309" s="236" t="s">
        <v>85</v>
      </c>
      <c r="D1309" s="238" t="s">
        <v>132</v>
      </c>
      <c r="E1309" s="238" t="s">
        <v>20</v>
      </c>
      <c r="F1309" s="238" t="s">
        <v>129</v>
      </c>
      <c r="G1309" s="236" t="s">
        <v>4503</v>
      </c>
      <c r="H1309" s="236" t="s">
        <v>4504</v>
      </c>
      <c r="I1309" s="352">
        <v>40969</v>
      </c>
      <c r="J1309" s="352">
        <v>41081</v>
      </c>
      <c r="K1309" s="236" t="s">
        <v>4469</v>
      </c>
      <c r="L1309" s="236" t="s">
        <v>4505</v>
      </c>
      <c r="M1309" s="319">
        <v>9771.1610000000001</v>
      </c>
      <c r="N1309" s="319">
        <v>11158.10583</v>
      </c>
      <c r="O1309" s="237">
        <v>41136</v>
      </c>
      <c r="P1309" s="352">
        <v>41943</v>
      </c>
      <c r="Q1309" s="352">
        <v>41618</v>
      </c>
      <c r="R1309" s="352">
        <v>41911</v>
      </c>
      <c r="S1309" s="219">
        <v>0.99</v>
      </c>
      <c r="T1309" s="319"/>
      <c r="U1309" s="239"/>
      <c r="V1309" s="194"/>
    </row>
    <row r="1310" spans="1:22" s="28" customFormat="1" ht="15.75" thickBot="1" x14ac:dyDescent="0.3">
      <c r="A1310" s="203">
        <v>41943</v>
      </c>
      <c r="B1310" s="276">
        <v>2012</v>
      </c>
      <c r="C1310" s="236" t="s">
        <v>85</v>
      </c>
      <c r="D1310" s="238" t="s">
        <v>132</v>
      </c>
      <c r="E1310" s="238" t="s">
        <v>19</v>
      </c>
      <c r="F1310" s="238" t="s">
        <v>129</v>
      </c>
      <c r="G1310" s="236" t="s">
        <v>4506</v>
      </c>
      <c r="H1310" s="236" t="s">
        <v>4507</v>
      </c>
      <c r="I1310" s="352">
        <v>40875</v>
      </c>
      <c r="J1310" s="352">
        <v>41036</v>
      </c>
      <c r="K1310" s="236" t="s">
        <v>1265</v>
      </c>
      <c r="L1310" s="236" t="s">
        <v>4508</v>
      </c>
      <c r="M1310" s="319">
        <v>32450</v>
      </c>
      <c r="N1310" s="319">
        <v>33728.627</v>
      </c>
      <c r="O1310" s="237">
        <v>41051</v>
      </c>
      <c r="P1310" s="352">
        <v>41880</v>
      </c>
      <c r="Q1310" s="352">
        <v>41721</v>
      </c>
      <c r="R1310" s="352">
        <v>41943</v>
      </c>
      <c r="S1310" s="219">
        <v>0.99</v>
      </c>
      <c r="T1310" s="319"/>
      <c r="U1310" s="239"/>
      <c r="V1310" s="194"/>
    </row>
    <row r="1311" spans="1:22" s="28" customFormat="1" ht="15.75" thickBot="1" x14ac:dyDescent="0.3">
      <c r="A1311" s="203">
        <v>41943</v>
      </c>
      <c r="B1311" s="276">
        <v>2012</v>
      </c>
      <c r="C1311" s="236" t="s">
        <v>85</v>
      </c>
      <c r="D1311" s="238" t="s">
        <v>132</v>
      </c>
      <c r="E1311" s="238" t="s">
        <v>21</v>
      </c>
      <c r="F1311" s="238" t="s">
        <v>129</v>
      </c>
      <c r="G1311" s="236" t="s">
        <v>4509</v>
      </c>
      <c r="H1311" s="236" t="s">
        <v>4510</v>
      </c>
      <c r="I1311" s="352">
        <v>41054</v>
      </c>
      <c r="J1311" s="352">
        <v>41208</v>
      </c>
      <c r="K1311" s="236" t="s">
        <v>4511</v>
      </c>
      <c r="L1311" s="236" t="s">
        <v>4512</v>
      </c>
      <c r="M1311" s="319">
        <v>7413</v>
      </c>
      <c r="N1311" s="319">
        <v>7874.8241099999996</v>
      </c>
      <c r="O1311" s="237">
        <v>41222</v>
      </c>
      <c r="P1311" s="352">
        <v>41831</v>
      </c>
      <c r="Q1311" s="352">
        <v>42010</v>
      </c>
      <c r="R1311" s="352">
        <v>41861</v>
      </c>
      <c r="S1311" s="219">
        <v>0.99</v>
      </c>
      <c r="T1311" s="319"/>
      <c r="U1311" s="239"/>
      <c r="V1311" s="194"/>
    </row>
    <row r="1312" spans="1:22" s="28" customFormat="1" ht="15.75" thickBot="1" x14ac:dyDescent="0.3">
      <c r="A1312" s="203">
        <v>41943</v>
      </c>
      <c r="B1312" s="276">
        <v>2012</v>
      </c>
      <c r="C1312" s="236" t="s">
        <v>85</v>
      </c>
      <c r="D1312" s="238" t="s">
        <v>132</v>
      </c>
      <c r="E1312" s="238" t="s">
        <v>21</v>
      </c>
      <c r="F1312" s="238" t="s">
        <v>129</v>
      </c>
      <c r="G1312" s="236" t="s">
        <v>4513</v>
      </c>
      <c r="H1312" s="236" t="s">
        <v>4514</v>
      </c>
      <c r="I1312" s="352">
        <v>41059</v>
      </c>
      <c r="J1312" s="352">
        <v>41148</v>
      </c>
      <c r="K1312" s="236" t="s">
        <v>4515</v>
      </c>
      <c r="L1312" s="236" t="s">
        <v>4516</v>
      </c>
      <c r="M1312" s="319">
        <v>9329</v>
      </c>
      <c r="N1312" s="319">
        <v>9714.6074499999995</v>
      </c>
      <c r="O1312" s="237">
        <v>41229</v>
      </c>
      <c r="P1312" s="352">
        <v>41880</v>
      </c>
      <c r="Q1312" s="352">
        <v>41838</v>
      </c>
      <c r="R1312" s="352">
        <v>41877</v>
      </c>
      <c r="S1312" s="219">
        <v>0.99</v>
      </c>
      <c r="T1312" s="319"/>
      <c r="U1312" s="239"/>
      <c r="V1312" s="194"/>
    </row>
    <row r="1313" spans="1:22" s="28" customFormat="1" ht="15.75" thickBot="1" x14ac:dyDescent="0.3">
      <c r="A1313" s="203">
        <v>41943</v>
      </c>
      <c r="B1313" s="276">
        <v>2012</v>
      </c>
      <c r="C1313" s="236" t="s">
        <v>85</v>
      </c>
      <c r="D1313" s="238" t="s">
        <v>132</v>
      </c>
      <c r="E1313" s="238" t="s">
        <v>21</v>
      </c>
      <c r="F1313" s="238" t="s">
        <v>129</v>
      </c>
      <c r="G1313" s="236" t="s">
        <v>4517</v>
      </c>
      <c r="H1313" s="236" t="s">
        <v>4518</v>
      </c>
      <c r="I1313" s="352">
        <v>41011</v>
      </c>
      <c r="J1313" s="352">
        <v>41164</v>
      </c>
      <c r="K1313" s="236" t="s">
        <v>4519</v>
      </c>
      <c r="L1313" s="236" t="s">
        <v>4520</v>
      </c>
      <c r="M1313" s="319">
        <v>14700</v>
      </c>
      <c r="N1313" s="319">
        <v>14966.26842</v>
      </c>
      <c r="O1313" s="237">
        <v>41284</v>
      </c>
      <c r="P1313" s="352">
        <v>41904</v>
      </c>
      <c r="Q1313" s="352">
        <v>41995</v>
      </c>
      <c r="R1313" s="352">
        <v>41901</v>
      </c>
      <c r="S1313" s="219">
        <v>0.99</v>
      </c>
      <c r="T1313" s="319"/>
      <c r="U1313" s="239"/>
      <c r="V1313" s="194"/>
    </row>
    <row r="1314" spans="1:22" s="28" customFormat="1" ht="15.75" thickBot="1" x14ac:dyDescent="0.3">
      <c r="A1314" s="203">
        <v>41943</v>
      </c>
      <c r="B1314" s="276">
        <v>2012</v>
      </c>
      <c r="C1314" s="236" t="s">
        <v>85</v>
      </c>
      <c r="D1314" s="238" t="s">
        <v>132</v>
      </c>
      <c r="E1314" s="238" t="s">
        <v>21</v>
      </c>
      <c r="F1314" s="238" t="s">
        <v>129</v>
      </c>
      <c r="G1314" s="236" t="s">
        <v>4521</v>
      </c>
      <c r="H1314" s="236" t="s">
        <v>4522</v>
      </c>
      <c r="I1314" s="352">
        <v>41019</v>
      </c>
      <c r="J1314" s="352">
        <v>41152</v>
      </c>
      <c r="K1314" s="236" t="s">
        <v>480</v>
      </c>
      <c r="L1314" s="236" t="s">
        <v>4523</v>
      </c>
      <c r="M1314" s="319">
        <v>28160</v>
      </c>
      <c r="N1314" s="319">
        <v>29105.546999999999</v>
      </c>
      <c r="O1314" s="237">
        <v>41206</v>
      </c>
      <c r="P1314" s="352">
        <v>42009</v>
      </c>
      <c r="Q1314" s="352">
        <v>41996</v>
      </c>
      <c r="R1314" s="352">
        <v>41889</v>
      </c>
      <c r="S1314" s="219">
        <v>0.98</v>
      </c>
      <c r="T1314" s="319"/>
      <c r="U1314" s="239"/>
      <c r="V1314" s="194"/>
    </row>
    <row r="1315" spans="1:22" s="28" customFormat="1" ht="15.75" thickBot="1" x14ac:dyDescent="0.3">
      <c r="A1315" s="203">
        <v>41943</v>
      </c>
      <c r="B1315" s="276">
        <v>2012</v>
      </c>
      <c r="C1315" s="236" t="s">
        <v>85</v>
      </c>
      <c r="D1315" s="238" t="s">
        <v>132</v>
      </c>
      <c r="E1315" s="238" t="s">
        <v>21</v>
      </c>
      <c r="F1315" s="238" t="s">
        <v>129</v>
      </c>
      <c r="G1315" s="236" t="s">
        <v>4524</v>
      </c>
      <c r="H1315" s="236" t="s">
        <v>4525</v>
      </c>
      <c r="I1315" s="352">
        <v>41054</v>
      </c>
      <c r="J1315" s="352">
        <v>41208</v>
      </c>
      <c r="K1315" s="236" t="s">
        <v>4511</v>
      </c>
      <c r="L1315" s="236" t="s">
        <v>4526</v>
      </c>
      <c r="M1315" s="319">
        <v>10615</v>
      </c>
      <c r="N1315" s="319">
        <v>11040</v>
      </c>
      <c r="O1315" s="237">
        <v>41222</v>
      </c>
      <c r="P1315" s="352">
        <v>41789</v>
      </c>
      <c r="Q1315" s="352">
        <v>42010</v>
      </c>
      <c r="R1315" s="352">
        <v>41789</v>
      </c>
      <c r="S1315" s="219">
        <v>0.99</v>
      </c>
      <c r="T1315" s="319">
        <v>2293</v>
      </c>
      <c r="U1315" s="239" t="s">
        <v>4527</v>
      </c>
      <c r="V1315" s="194"/>
    </row>
    <row r="1316" spans="1:22" s="28" customFormat="1" ht="15.75" thickBot="1" x14ac:dyDescent="0.3">
      <c r="A1316" s="203">
        <v>41943</v>
      </c>
      <c r="B1316" s="276">
        <v>2012</v>
      </c>
      <c r="C1316" s="236" t="s">
        <v>85</v>
      </c>
      <c r="D1316" s="238" t="s">
        <v>132</v>
      </c>
      <c r="E1316" s="238" t="s">
        <v>16</v>
      </c>
      <c r="F1316" s="238" t="s">
        <v>129</v>
      </c>
      <c r="G1316" s="236" t="s">
        <v>4528</v>
      </c>
      <c r="H1316" s="236" t="s">
        <v>4529</v>
      </c>
      <c r="I1316" s="352">
        <v>41030</v>
      </c>
      <c r="J1316" s="352">
        <v>41130</v>
      </c>
      <c r="K1316" s="236" t="s">
        <v>4530</v>
      </c>
      <c r="L1316" s="236" t="s">
        <v>1645</v>
      </c>
      <c r="M1316" s="319">
        <v>5551</v>
      </c>
      <c r="N1316" s="319">
        <v>5543</v>
      </c>
      <c r="O1316" s="237">
        <v>41165</v>
      </c>
      <c r="P1316" s="352">
        <v>41838</v>
      </c>
      <c r="Q1316" s="352">
        <v>41632</v>
      </c>
      <c r="R1316" s="352">
        <v>41838</v>
      </c>
      <c r="S1316" s="219">
        <v>0.99</v>
      </c>
      <c r="T1316" s="319"/>
      <c r="U1316" s="239"/>
      <c r="V1316" s="194"/>
    </row>
    <row r="1317" spans="1:22" s="28" customFormat="1" ht="15.75" thickBot="1" x14ac:dyDescent="0.3">
      <c r="A1317" s="203">
        <v>41943</v>
      </c>
      <c r="B1317" s="276">
        <v>2012</v>
      </c>
      <c r="C1317" s="236" t="s">
        <v>85</v>
      </c>
      <c r="D1317" s="238" t="s">
        <v>132</v>
      </c>
      <c r="E1317" s="238" t="s">
        <v>14</v>
      </c>
      <c r="F1317" s="238" t="s">
        <v>129</v>
      </c>
      <c r="G1317" s="236" t="s">
        <v>4531</v>
      </c>
      <c r="H1317" s="236" t="s">
        <v>4532</v>
      </c>
      <c r="I1317" s="352">
        <v>41221</v>
      </c>
      <c r="J1317" s="352">
        <v>41311</v>
      </c>
      <c r="K1317" s="236" t="s">
        <v>4533</v>
      </c>
      <c r="L1317" s="236" t="s">
        <v>4534</v>
      </c>
      <c r="M1317" s="319">
        <v>8129</v>
      </c>
      <c r="N1317" s="319">
        <v>8130</v>
      </c>
      <c r="O1317" s="237">
        <v>41428</v>
      </c>
      <c r="P1317" s="352">
        <v>42207</v>
      </c>
      <c r="Q1317" s="352">
        <v>41956</v>
      </c>
      <c r="R1317" s="352">
        <v>41956</v>
      </c>
      <c r="S1317" s="219">
        <v>0.11</v>
      </c>
      <c r="T1317" s="319"/>
      <c r="U1317" s="239"/>
      <c r="V1317" s="194"/>
    </row>
    <row r="1318" spans="1:22" s="28" customFormat="1" ht="15.75" thickBot="1" x14ac:dyDescent="0.3">
      <c r="A1318" s="203">
        <v>41943</v>
      </c>
      <c r="B1318" s="276">
        <v>2012</v>
      </c>
      <c r="C1318" s="236" t="s">
        <v>85</v>
      </c>
      <c r="D1318" s="238" t="s">
        <v>132</v>
      </c>
      <c r="E1318" s="238" t="s">
        <v>14</v>
      </c>
      <c r="F1318" s="238" t="s">
        <v>129</v>
      </c>
      <c r="G1318" s="236" t="s">
        <v>4535</v>
      </c>
      <c r="H1318" s="236" t="s">
        <v>4536</v>
      </c>
      <c r="I1318" s="352">
        <v>41050</v>
      </c>
      <c r="J1318" s="352">
        <v>41158</v>
      </c>
      <c r="K1318" s="236" t="s">
        <v>4537</v>
      </c>
      <c r="L1318" s="236" t="s">
        <v>4538</v>
      </c>
      <c r="M1318" s="319">
        <v>3075</v>
      </c>
      <c r="N1318" s="319">
        <v>3302</v>
      </c>
      <c r="O1318" s="237">
        <v>41185</v>
      </c>
      <c r="P1318" s="352">
        <v>41957</v>
      </c>
      <c r="Q1318" s="352">
        <v>41721</v>
      </c>
      <c r="R1318" s="352">
        <v>41957</v>
      </c>
      <c r="S1318" s="219">
        <v>0.67</v>
      </c>
      <c r="T1318" s="319"/>
      <c r="U1318" s="239"/>
      <c r="V1318" s="194"/>
    </row>
    <row r="1319" spans="1:22" s="28" customFormat="1" ht="15.75" thickBot="1" x14ac:dyDescent="0.3">
      <c r="A1319" s="203">
        <v>41943</v>
      </c>
      <c r="B1319" s="276">
        <v>2012</v>
      </c>
      <c r="C1319" s="236" t="s">
        <v>85</v>
      </c>
      <c r="D1319" s="238" t="s">
        <v>132</v>
      </c>
      <c r="E1319" s="238" t="s">
        <v>22</v>
      </c>
      <c r="F1319" s="238" t="s">
        <v>129</v>
      </c>
      <c r="G1319" s="236" t="s">
        <v>4539</v>
      </c>
      <c r="H1319" s="236" t="s">
        <v>4540</v>
      </c>
      <c r="I1319" s="352">
        <v>41122</v>
      </c>
      <c r="J1319" s="352">
        <v>41239</v>
      </c>
      <c r="K1319" s="236" t="s">
        <v>4541</v>
      </c>
      <c r="L1319" s="236" t="s">
        <v>4542</v>
      </c>
      <c r="M1319" s="319">
        <v>11727</v>
      </c>
      <c r="N1319" s="319">
        <v>11727</v>
      </c>
      <c r="O1319" s="237">
        <v>41252</v>
      </c>
      <c r="P1319" s="352">
        <v>42065</v>
      </c>
      <c r="Q1319" s="352">
        <v>41844</v>
      </c>
      <c r="R1319" s="352">
        <v>41844</v>
      </c>
      <c r="S1319" s="219">
        <v>0.67</v>
      </c>
      <c r="T1319" s="319"/>
      <c r="U1319" s="239"/>
      <c r="V1319" s="194"/>
    </row>
    <row r="1320" spans="1:22" s="28" customFormat="1" ht="15.75" thickBot="1" x14ac:dyDescent="0.3">
      <c r="A1320" s="203">
        <v>41943</v>
      </c>
      <c r="B1320" s="276">
        <v>2012</v>
      </c>
      <c r="C1320" s="236" t="s">
        <v>85</v>
      </c>
      <c r="D1320" s="238" t="s">
        <v>132</v>
      </c>
      <c r="E1320" s="238" t="s">
        <v>22</v>
      </c>
      <c r="F1320" s="238" t="s">
        <v>129</v>
      </c>
      <c r="G1320" s="236" t="s">
        <v>4543</v>
      </c>
      <c r="H1320" s="236" t="s">
        <v>4544</v>
      </c>
      <c r="I1320" s="352">
        <v>41247</v>
      </c>
      <c r="J1320" s="352">
        <v>41544</v>
      </c>
      <c r="K1320" s="236" t="s">
        <v>4545</v>
      </c>
      <c r="L1320" s="236" t="s">
        <v>4546</v>
      </c>
      <c r="M1320" s="319">
        <v>23366</v>
      </c>
      <c r="N1320" s="319">
        <v>23366</v>
      </c>
      <c r="O1320" s="237">
        <v>41864</v>
      </c>
      <c r="P1320" s="352">
        <v>42365</v>
      </c>
      <c r="Q1320" s="352">
        <v>42365</v>
      </c>
      <c r="R1320" s="352">
        <v>42365</v>
      </c>
      <c r="S1320" s="219">
        <v>0.09</v>
      </c>
      <c r="T1320" s="319"/>
      <c r="U1320" s="239"/>
      <c r="V1320" s="194"/>
    </row>
    <row r="1321" spans="1:22" s="28" customFormat="1" ht="15.75" thickBot="1" x14ac:dyDescent="0.3">
      <c r="A1321" s="203">
        <v>41943</v>
      </c>
      <c r="B1321" s="276">
        <v>2012</v>
      </c>
      <c r="C1321" s="236" t="s">
        <v>85</v>
      </c>
      <c r="D1321" s="238" t="s">
        <v>78</v>
      </c>
      <c r="E1321" s="238" t="s">
        <v>22</v>
      </c>
      <c r="F1321" s="238" t="s">
        <v>129</v>
      </c>
      <c r="G1321" s="236" t="s">
        <v>4547</v>
      </c>
      <c r="H1321" s="236" t="s">
        <v>4548</v>
      </c>
      <c r="I1321" s="352">
        <v>41345</v>
      </c>
      <c r="J1321" s="352">
        <v>41417</v>
      </c>
      <c r="K1321" s="236" t="s">
        <v>4068</v>
      </c>
      <c r="L1321" s="236" t="s">
        <v>4549</v>
      </c>
      <c r="M1321" s="319">
        <v>1660</v>
      </c>
      <c r="N1321" s="319">
        <v>1660</v>
      </c>
      <c r="O1321" s="237">
        <v>41611</v>
      </c>
      <c r="P1321" s="352">
        <v>41932</v>
      </c>
      <c r="Q1321" s="352">
        <v>41932</v>
      </c>
      <c r="R1321" s="352">
        <v>41932</v>
      </c>
      <c r="S1321" s="219">
        <v>0.74</v>
      </c>
      <c r="T1321" s="319"/>
      <c r="U1321" s="239"/>
      <c r="V1321" s="194"/>
    </row>
    <row r="1322" spans="1:22" s="28" customFormat="1" ht="15.75" thickBot="1" x14ac:dyDescent="0.3">
      <c r="A1322" s="203">
        <v>41943</v>
      </c>
      <c r="B1322" s="276">
        <v>2012</v>
      </c>
      <c r="C1322" s="236" t="s">
        <v>85</v>
      </c>
      <c r="D1322" s="238" t="s">
        <v>132</v>
      </c>
      <c r="E1322" s="238" t="s">
        <v>12</v>
      </c>
      <c r="F1322" s="238" t="s">
        <v>129</v>
      </c>
      <c r="G1322" s="236" t="s">
        <v>4550</v>
      </c>
      <c r="H1322" s="236" t="s">
        <v>4551</v>
      </c>
      <c r="I1322" s="352">
        <v>41029</v>
      </c>
      <c r="J1322" s="352">
        <v>41179</v>
      </c>
      <c r="K1322" s="236" t="s">
        <v>4552</v>
      </c>
      <c r="L1322" s="236" t="s">
        <v>4553</v>
      </c>
      <c r="M1322" s="319">
        <v>17449</v>
      </c>
      <c r="N1322" s="319">
        <v>17449</v>
      </c>
      <c r="O1322" s="237">
        <v>41702</v>
      </c>
      <c r="P1322" s="352">
        <v>42130</v>
      </c>
      <c r="Q1322" s="352">
        <v>42109</v>
      </c>
      <c r="R1322" s="352">
        <v>42109</v>
      </c>
      <c r="S1322" s="219">
        <v>0.56000000000000005</v>
      </c>
      <c r="T1322" s="319"/>
      <c r="U1322" s="239"/>
      <c r="V1322" s="194"/>
    </row>
    <row r="1323" spans="1:22" s="28" customFormat="1" ht="15.75" thickBot="1" x14ac:dyDescent="0.3">
      <c r="A1323" s="203">
        <v>41943</v>
      </c>
      <c r="B1323" s="276">
        <v>2012</v>
      </c>
      <c r="C1323" s="241" t="s">
        <v>85</v>
      </c>
      <c r="D1323" s="314" t="s">
        <v>132</v>
      </c>
      <c r="E1323" s="314" t="s">
        <v>22</v>
      </c>
      <c r="F1323" s="314" t="s">
        <v>129</v>
      </c>
      <c r="G1323" s="241" t="s">
        <v>4554</v>
      </c>
      <c r="H1323" s="241" t="s">
        <v>4555</v>
      </c>
      <c r="I1323" s="353">
        <v>41176</v>
      </c>
      <c r="J1323" s="353">
        <v>41262</v>
      </c>
      <c r="K1323" s="241" t="s">
        <v>4556</v>
      </c>
      <c r="L1323" s="241" t="s">
        <v>4557</v>
      </c>
      <c r="M1323" s="321">
        <v>3022</v>
      </c>
      <c r="N1323" s="321">
        <v>3441</v>
      </c>
      <c r="O1323" s="242">
        <v>41276</v>
      </c>
      <c r="P1323" s="353">
        <v>41878</v>
      </c>
      <c r="Q1323" s="353">
        <v>41817</v>
      </c>
      <c r="R1323" s="353">
        <v>41817</v>
      </c>
      <c r="S1323" s="243">
        <v>0.81</v>
      </c>
      <c r="T1323" s="321"/>
      <c r="U1323" s="277"/>
      <c r="V1323" s="184"/>
    </row>
    <row r="1324" spans="1:22" s="28" customFormat="1" ht="15.75" thickBot="1" x14ac:dyDescent="0.3">
      <c r="A1324" s="203">
        <v>41943</v>
      </c>
      <c r="B1324" s="276">
        <v>2012</v>
      </c>
      <c r="C1324" s="236" t="s">
        <v>85</v>
      </c>
      <c r="D1324" s="238" t="s">
        <v>132</v>
      </c>
      <c r="E1324" s="238" t="s">
        <v>22</v>
      </c>
      <c r="F1324" s="238" t="s">
        <v>129</v>
      </c>
      <c r="G1324" s="236" t="s">
        <v>4558</v>
      </c>
      <c r="H1324" s="236" t="s">
        <v>4559</v>
      </c>
      <c r="I1324" s="352">
        <v>41122</v>
      </c>
      <c r="J1324" s="352">
        <v>41239</v>
      </c>
      <c r="K1324" s="236" t="s">
        <v>4541</v>
      </c>
      <c r="L1324" s="236" t="s">
        <v>4542</v>
      </c>
      <c r="M1324" s="319">
        <v>4139</v>
      </c>
      <c r="N1324" s="319">
        <v>4139</v>
      </c>
      <c r="O1324" s="237">
        <v>41252</v>
      </c>
      <c r="P1324" s="352">
        <v>41844</v>
      </c>
      <c r="Q1324" s="352">
        <v>41844</v>
      </c>
      <c r="R1324" s="352">
        <v>41844</v>
      </c>
      <c r="S1324" s="219">
        <v>0.67</v>
      </c>
      <c r="T1324" s="319"/>
      <c r="U1324" s="239"/>
      <c r="V1324" s="194"/>
    </row>
    <row r="1325" spans="1:22" s="28" customFormat="1" ht="15.75" thickBot="1" x14ac:dyDescent="0.3">
      <c r="A1325" s="203">
        <v>41943</v>
      </c>
      <c r="B1325" s="276">
        <v>2012</v>
      </c>
      <c r="C1325" s="236" t="s">
        <v>85</v>
      </c>
      <c r="D1325" s="238" t="s">
        <v>132</v>
      </c>
      <c r="E1325" s="238" t="s">
        <v>20</v>
      </c>
      <c r="F1325" s="238" t="s">
        <v>129</v>
      </c>
      <c r="G1325" s="236" t="s">
        <v>4560</v>
      </c>
      <c r="H1325" s="236" t="s">
        <v>4561</v>
      </c>
      <c r="I1325" s="352">
        <v>40939</v>
      </c>
      <c r="J1325" s="352">
        <v>41023</v>
      </c>
      <c r="K1325" s="236" t="s">
        <v>4562</v>
      </c>
      <c r="L1325" s="236" t="s">
        <v>4563</v>
      </c>
      <c r="M1325" s="319">
        <v>4773.799</v>
      </c>
      <c r="N1325" s="319">
        <v>4752.7374399999999</v>
      </c>
      <c r="O1325" s="237">
        <v>41060</v>
      </c>
      <c r="P1325" s="352">
        <v>41941</v>
      </c>
      <c r="Q1325" s="352">
        <v>41600</v>
      </c>
      <c r="R1325" s="352">
        <v>41931</v>
      </c>
      <c r="S1325" s="219">
        <v>0.99</v>
      </c>
      <c r="T1325" s="319"/>
      <c r="U1325" s="239"/>
      <c r="V1325" s="194"/>
    </row>
    <row r="1326" spans="1:22" s="28" customFormat="1" ht="15.75" thickBot="1" x14ac:dyDescent="0.3">
      <c r="A1326" s="203">
        <v>41943</v>
      </c>
      <c r="B1326" s="276">
        <v>2013</v>
      </c>
      <c r="C1326" s="236" t="s">
        <v>85</v>
      </c>
      <c r="D1326" s="238" t="s">
        <v>132</v>
      </c>
      <c r="E1326" s="236" t="s">
        <v>13</v>
      </c>
      <c r="F1326" s="238" t="s">
        <v>129</v>
      </c>
      <c r="G1326" s="236" t="s">
        <v>4564</v>
      </c>
      <c r="H1326" s="236" t="s">
        <v>4565</v>
      </c>
      <c r="I1326" s="352">
        <v>41781</v>
      </c>
      <c r="J1326" s="352">
        <v>41907</v>
      </c>
      <c r="K1326" s="236" t="s">
        <v>4566</v>
      </c>
      <c r="L1326" s="236" t="s">
        <v>4567</v>
      </c>
      <c r="M1326" s="319">
        <v>6546.92</v>
      </c>
      <c r="N1326" s="319">
        <v>6546.92</v>
      </c>
      <c r="O1326" s="237">
        <v>41952</v>
      </c>
      <c r="P1326" s="352">
        <v>42499</v>
      </c>
      <c r="Q1326" s="352">
        <v>42499</v>
      </c>
      <c r="R1326" s="352">
        <v>42499</v>
      </c>
      <c r="S1326" s="219">
        <v>0</v>
      </c>
      <c r="T1326" s="319"/>
      <c r="U1326" s="239"/>
      <c r="V1326" s="194"/>
    </row>
    <row r="1327" spans="1:22" s="28" customFormat="1" ht="15.75" thickBot="1" x14ac:dyDescent="0.3">
      <c r="A1327" s="203">
        <v>41943</v>
      </c>
      <c r="B1327" s="276">
        <v>2013</v>
      </c>
      <c r="C1327" s="236" t="s">
        <v>85</v>
      </c>
      <c r="D1327" s="238" t="s">
        <v>132</v>
      </c>
      <c r="E1327" s="238" t="s">
        <v>20</v>
      </c>
      <c r="F1327" s="238" t="s">
        <v>129</v>
      </c>
      <c r="G1327" s="236" t="s">
        <v>4568</v>
      </c>
      <c r="H1327" s="236" t="s">
        <v>4569</v>
      </c>
      <c r="I1327" s="352">
        <v>41492</v>
      </c>
      <c r="J1327" s="352">
        <v>41540</v>
      </c>
      <c r="K1327" s="236" t="s">
        <v>4570</v>
      </c>
      <c r="L1327" s="236" t="s">
        <v>4571</v>
      </c>
      <c r="M1327" s="319">
        <v>3199.9989999999998</v>
      </c>
      <c r="N1327" s="319">
        <v>3283.4702299999999</v>
      </c>
      <c r="O1327" s="237">
        <v>41563</v>
      </c>
      <c r="P1327" s="352">
        <v>42096</v>
      </c>
      <c r="Q1327" s="352">
        <v>42241</v>
      </c>
      <c r="R1327" s="352">
        <v>41976</v>
      </c>
      <c r="S1327" s="219">
        <v>0.51</v>
      </c>
      <c r="T1327" s="319"/>
      <c r="U1327" s="239"/>
      <c r="V1327" s="194"/>
    </row>
    <row r="1328" spans="1:22" s="28" customFormat="1" ht="15.75" thickBot="1" x14ac:dyDescent="0.3">
      <c r="A1328" s="203">
        <v>41943</v>
      </c>
      <c r="B1328" s="276">
        <v>2013</v>
      </c>
      <c r="C1328" s="236" t="s">
        <v>85</v>
      </c>
      <c r="D1328" s="238" t="s">
        <v>132</v>
      </c>
      <c r="E1328" s="238" t="s">
        <v>19</v>
      </c>
      <c r="F1328" s="238" t="s">
        <v>129</v>
      </c>
      <c r="G1328" s="236" t="s">
        <v>4572</v>
      </c>
      <c r="H1328" s="236" t="s">
        <v>4573</v>
      </c>
      <c r="I1328" s="352">
        <v>41435</v>
      </c>
      <c r="J1328" s="352">
        <v>41744</v>
      </c>
      <c r="K1328" s="236" t="s">
        <v>4574</v>
      </c>
      <c r="L1328" s="236" t="s">
        <v>4575</v>
      </c>
      <c r="M1328" s="319">
        <v>3384.8939999999998</v>
      </c>
      <c r="N1328" s="319">
        <v>3384.8939999999998</v>
      </c>
      <c r="O1328" s="237">
        <v>41758</v>
      </c>
      <c r="P1328" s="352">
        <v>42328</v>
      </c>
      <c r="Q1328" s="352">
        <v>42298</v>
      </c>
      <c r="R1328" s="352">
        <v>42298</v>
      </c>
      <c r="S1328" s="219">
        <v>0.08</v>
      </c>
      <c r="T1328" s="319"/>
      <c r="U1328" s="239"/>
      <c r="V1328" s="194"/>
    </row>
    <row r="1329" spans="1:22" s="28" customFormat="1" x14ac:dyDescent="0.25">
      <c r="A1329" s="203">
        <v>41943</v>
      </c>
      <c r="B1329" s="605">
        <v>2013</v>
      </c>
      <c r="C1329" s="607" t="s">
        <v>85</v>
      </c>
      <c r="D1329" s="609" t="s">
        <v>132</v>
      </c>
      <c r="E1329" s="609" t="s">
        <v>20</v>
      </c>
      <c r="F1329" s="609" t="s">
        <v>129</v>
      </c>
      <c r="G1329" s="607">
        <v>69287</v>
      </c>
      <c r="H1329" s="607" t="s">
        <v>4479</v>
      </c>
      <c r="I1329" s="354">
        <v>41428</v>
      </c>
      <c r="J1329" s="354">
        <v>41534</v>
      </c>
      <c r="K1329" s="245" t="s">
        <v>4576</v>
      </c>
      <c r="L1329" s="245" t="s">
        <v>4577</v>
      </c>
      <c r="M1329" s="322">
        <v>30907.435000000001</v>
      </c>
      <c r="N1329" s="322">
        <v>30907.435000000001</v>
      </c>
      <c r="O1329" s="244">
        <v>41556</v>
      </c>
      <c r="P1329" s="354">
        <v>42301</v>
      </c>
      <c r="Q1329" s="354">
        <v>42137</v>
      </c>
      <c r="R1329" s="354">
        <v>42211</v>
      </c>
      <c r="S1329" s="222">
        <v>0.26</v>
      </c>
      <c r="T1329" s="322"/>
      <c r="U1329" s="247"/>
      <c r="V1329" s="188"/>
    </row>
    <row r="1330" spans="1:22" s="28" customFormat="1" ht="15.75" thickBot="1" x14ac:dyDescent="0.3">
      <c r="A1330" s="203">
        <v>41943</v>
      </c>
      <c r="B1330" s="606"/>
      <c r="C1330" s="608"/>
      <c r="D1330" s="610"/>
      <c r="E1330" s="610"/>
      <c r="F1330" s="610"/>
      <c r="G1330" s="608"/>
      <c r="H1330" s="608"/>
      <c r="I1330" s="351"/>
      <c r="J1330" s="351">
        <v>41909</v>
      </c>
      <c r="K1330" s="233" t="s">
        <v>1469</v>
      </c>
      <c r="L1330" s="233" t="s">
        <v>4578</v>
      </c>
      <c r="M1330" s="318">
        <v>15404</v>
      </c>
      <c r="N1330" s="318">
        <v>15404</v>
      </c>
      <c r="O1330" s="234"/>
      <c r="P1330" s="351"/>
      <c r="Q1330" s="351"/>
      <c r="R1330" s="351"/>
      <c r="S1330" s="227">
        <v>0</v>
      </c>
      <c r="T1330" s="318"/>
      <c r="U1330" s="249"/>
      <c r="V1330" s="155"/>
    </row>
    <row r="1331" spans="1:22" s="28" customFormat="1" ht="15.75" thickBot="1" x14ac:dyDescent="0.3">
      <c r="A1331" s="203">
        <v>41943</v>
      </c>
      <c r="B1331" s="276">
        <v>2013</v>
      </c>
      <c r="C1331" s="236" t="s">
        <v>85</v>
      </c>
      <c r="D1331" s="238" t="s">
        <v>132</v>
      </c>
      <c r="E1331" s="238" t="s">
        <v>20</v>
      </c>
      <c r="F1331" s="238" t="s">
        <v>129</v>
      </c>
      <c r="G1331" s="236" t="s">
        <v>4579</v>
      </c>
      <c r="H1331" s="236" t="s">
        <v>4580</v>
      </c>
      <c r="I1331" s="352">
        <v>41425</v>
      </c>
      <c r="J1331" s="352">
        <v>41544</v>
      </c>
      <c r="K1331" s="236" t="s">
        <v>1492</v>
      </c>
      <c r="L1331" s="236" t="s">
        <v>4581</v>
      </c>
      <c r="M1331" s="319">
        <v>25816</v>
      </c>
      <c r="N1331" s="319">
        <v>25816</v>
      </c>
      <c r="O1331" s="237">
        <v>41563</v>
      </c>
      <c r="P1331" s="352">
        <v>41988</v>
      </c>
      <c r="Q1331" s="352">
        <v>42230</v>
      </c>
      <c r="R1331" s="352">
        <v>41988</v>
      </c>
      <c r="S1331" s="219">
        <v>0.28000000000000003</v>
      </c>
      <c r="T1331" s="319"/>
      <c r="U1331" s="239"/>
      <c r="V1331" s="194"/>
    </row>
    <row r="1332" spans="1:22" s="28" customFormat="1" ht="15.75" thickBot="1" x14ac:dyDescent="0.3">
      <c r="A1332" s="203">
        <v>41943</v>
      </c>
      <c r="B1332" s="276">
        <v>2013</v>
      </c>
      <c r="C1332" s="236" t="s">
        <v>85</v>
      </c>
      <c r="D1332" s="238" t="s">
        <v>132</v>
      </c>
      <c r="E1332" s="238" t="s">
        <v>19</v>
      </c>
      <c r="F1332" s="238" t="s">
        <v>129</v>
      </c>
      <c r="G1332" s="236" t="s">
        <v>4582</v>
      </c>
      <c r="H1332" s="236" t="s">
        <v>4583</v>
      </c>
      <c r="I1332" s="352">
        <v>41438</v>
      </c>
      <c r="J1332" s="352">
        <v>41729</v>
      </c>
      <c r="K1332" s="236" t="s">
        <v>4584</v>
      </c>
      <c r="L1332" s="236" t="s">
        <v>4585</v>
      </c>
      <c r="M1332" s="319">
        <v>22123.180209999999</v>
      </c>
      <c r="N1332" s="319">
        <v>22183.180209999999</v>
      </c>
      <c r="O1332" s="237">
        <v>41743</v>
      </c>
      <c r="P1332" s="352">
        <v>42473</v>
      </c>
      <c r="Q1332" s="352">
        <v>42413</v>
      </c>
      <c r="R1332" s="352">
        <v>42413</v>
      </c>
      <c r="S1332" s="219">
        <v>7.0000000000000007E-2</v>
      </c>
      <c r="T1332" s="319"/>
      <c r="U1332" s="239"/>
      <c r="V1332" s="194"/>
    </row>
    <row r="1333" spans="1:22" s="28" customFormat="1" ht="15.75" thickBot="1" x14ac:dyDescent="0.3">
      <c r="A1333" s="203">
        <v>41943</v>
      </c>
      <c r="B1333" s="276">
        <v>2013</v>
      </c>
      <c r="C1333" s="236" t="s">
        <v>85</v>
      </c>
      <c r="D1333" s="238" t="s">
        <v>132</v>
      </c>
      <c r="E1333" s="238" t="s">
        <v>20</v>
      </c>
      <c r="F1333" s="238" t="s">
        <v>129</v>
      </c>
      <c r="G1333" s="236" t="s">
        <v>4586</v>
      </c>
      <c r="H1333" s="236" t="s">
        <v>4587</v>
      </c>
      <c r="I1333" s="352">
        <v>41452</v>
      </c>
      <c r="J1333" s="352">
        <v>41746</v>
      </c>
      <c r="K1333" s="236" t="s">
        <v>4588</v>
      </c>
      <c r="L1333" s="236" t="s">
        <v>4589</v>
      </c>
      <c r="M1333" s="319">
        <v>23085</v>
      </c>
      <c r="N1333" s="319">
        <v>23085</v>
      </c>
      <c r="O1333" s="237">
        <v>41808</v>
      </c>
      <c r="P1333" s="352">
        <v>42657</v>
      </c>
      <c r="Q1333" s="352">
        <v>42492</v>
      </c>
      <c r="R1333" s="352">
        <v>42492</v>
      </c>
      <c r="S1333" s="219">
        <v>0.03</v>
      </c>
      <c r="T1333" s="319"/>
      <c r="U1333" s="239"/>
      <c r="V1333" s="194"/>
    </row>
    <row r="1334" spans="1:22" s="28" customFormat="1" ht="15.75" thickBot="1" x14ac:dyDescent="0.3">
      <c r="A1334" s="203">
        <v>41943</v>
      </c>
      <c r="B1334" s="276">
        <v>2013</v>
      </c>
      <c r="C1334" s="236" t="s">
        <v>85</v>
      </c>
      <c r="D1334" s="238" t="s">
        <v>132</v>
      </c>
      <c r="E1334" s="238" t="s">
        <v>15</v>
      </c>
      <c r="F1334" s="238" t="s">
        <v>129</v>
      </c>
      <c r="G1334" s="236" t="s">
        <v>4590</v>
      </c>
      <c r="H1334" s="236" t="s">
        <v>4591</v>
      </c>
      <c r="I1334" s="352">
        <v>41473</v>
      </c>
      <c r="J1334" s="352">
        <v>41837</v>
      </c>
      <c r="K1334" s="236" t="s">
        <v>1174</v>
      </c>
      <c r="L1334" s="236" t="s">
        <v>4592</v>
      </c>
      <c r="M1334" s="319">
        <v>36441</v>
      </c>
      <c r="N1334" s="319">
        <v>36461</v>
      </c>
      <c r="O1334" s="237"/>
      <c r="P1334" s="352">
        <v>42631</v>
      </c>
      <c r="Q1334" s="352">
        <v>42537</v>
      </c>
      <c r="R1334" s="352">
        <v>42571</v>
      </c>
      <c r="S1334" s="219">
        <v>0.01</v>
      </c>
      <c r="T1334" s="319"/>
      <c r="U1334" s="239"/>
      <c r="V1334" s="194"/>
    </row>
    <row r="1335" spans="1:22" s="28" customFormat="1" ht="15.75" thickBot="1" x14ac:dyDescent="0.3">
      <c r="A1335" s="203">
        <v>41943</v>
      </c>
      <c r="B1335" s="276">
        <v>2013</v>
      </c>
      <c r="C1335" s="236" t="s">
        <v>85</v>
      </c>
      <c r="D1335" s="238" t="s">
        <v>78</v>
      </c>
      <c r="E1335" s="238" t="s">
        <v>20</v>
      </c>
      <c r="F1335" s="238" t="s">
        <v>129</v>
      </c>
      <c r="G1335" s="236" t="s">
        <v>4593</v>
      </c>
      <c r="H1335" s="236" t="s">
        <v>4594</v>
      </c>
      <c r="I1335" s="352">
        <v>41153</v>
      </c>
      <c r="J1335" s="352">
        <v>41443</v>
      </c>
      <c r="K1335" s="236" t="s">
        <v>4595</v>
      </c>
      <c r="L1335" s="236" t="s">
        <v>4596</v>
      </c>
      <c r="M1335" s="319">
        <v>1592</v>
      </c>
      <c r="N1335" s="319">
        <v>1592</v>
      </c>
      <c r="O1335" s="237">
        <v>41443</v>
      </c>
      <c r="P1335" s="352">
        <v>41941</v>
      </c>
      <c r="Q1335" s="352">
        <v>41927</v>
      </c>
      <c r="R1335" s="352">
        <v>41928</v>
      </c>
      <c r="S1335" s="219">
        <v>0.37</v>
      </c>
      <c r="T1335" s="319"/>
      <c r="U1335" s="239"/>
      <c r="V1335" s="194"/>
    </row>
    <row r="1336" spans="1:22" s="28" customFormat="1" ht="15.75" thickBot="1" x14ac:dyDescent="0.3">
      <c r="A1336" s="203">
        <v>41943</v>
      </c>
      <c r="B1336" s="276">
        <v>2013</v>
      </c>
      <c r="C1336" s="236" t="s">
        <v>85</v>
      </c>
      <c r="D1336" s="238" t="s">
        <v>78</v>
      </c>
      <c r="E1336" s="238" t="s">
        <v>20</v>
      </c>
      <c r="F1336" s="238" t="s">
        <v>129</v>
      </c>
      <c r="G1336" s="236" t="s">
        <v>4597</v>
      </c>
      <c r="H1336" s="236" t="s">
        <v>4598</v>
      </c>
      <c r="I1336" s="352">
        <v>41441</v>
      </c>
      <c r="J1336" s="352">
        <v>41661</v>
      </c>
      <c r="K1336" s="236" t="s">
        <v>4599</v>
      </c>
      <c r="L1336" s="236" t="s">
        <v>4600</v>
      </c>
      <c r="M1336" s="319">
        <v>1531.7653</v>
      </c>
      <c r="N1336" s="319">
        <v>1531.7653</v>
      </c>
      <c r="O1336" s="237">
        <v>41682</v>
      </c>
      <c r="P1336" s="352">
        <v>42292</v>
      </c>
      <c r="Q1336" s="352">
        <v>42139</v>
      </c>
      <c r="R1336" s="352">
        <v>42202</v>
      </c>
      <c r="S1336" s="219">
        <v>0.17</v>
      </c>
      <c r="T1336" s="319"/>
      <c r="U1336" s="239"/>
      <c r="V1336" s="194"/>
    </row>
    <row r="1337" spans="1:22" s="28" customFormat="1" ht="15.75" thickBot="1" x14ac:dyDescent="0.3">
      <c r="A1337" s="203">
        <v>41943</v>
      </c>
      <c r="B1337" s="276">
        <v>2013</v>
      </c>
      <c r="C1337" s="236" t="s">
        <v>85</v>
      </c>
      <c r="D1337" s="238" t="s">
        <v>78</v>
      </c>
      <c r="E1337" s="238" t="s">
        <v>15</v>
      </c>
      <c r="F1337" s="238" t="s">
        <v>129</v>
      </c>
      <c r="G1337" s="236" t="s">
        <v>4601</v>
      </c>
      <c r="H1337" s="236" t="s">
        <v>4602</v>
      </c>
      <c r="I1337" s="352">
        <v>41453</v>
      </c>
      <c r="J1337" s="352">
        <v>41528</v>
      </c>
      <c r="K1337" s="236" t="s">
        <v>4603</v>
      </c>
      <c r="L1337" s="236" t="s">
        <v>4604</v>
      </c>
      <c r="M1337" s="319">
        <v>1513</v>
      </c>
      <c r="N1337" s="319">
        <v>1628</v>
      </c>
      <c r="O1337" s="237">
        <v>41537</v>
      </c>
      <c r="P1337" s="352">
        <v>41957</v>
      </c>
      <c r="Q1337" s="352">
        <v>41927</v>
      </c>
      <c r="R1337" s="352">
        <v>41897</v>
      </c>
      <c r="S1337" s="219">
        <v>0.99</v>
      </c>
      <c r="T1337" s="319"/>
      <c r="U1337" s="239"/>
      <c r="V1337" s="194"/>
    </row>
    <row r="1338" spans="1:22" s="28" customFormat="1" ht="15.75" thickBot="1" x14ac:dyDescent="0.3">
      <c r="A1338" s="203">
        <v>41943</v>
      </c>
      <c r="B1338" s="276">
        <v>2013</v>
      </c>
      <c r="C1338" s="236" t="s">
        <v>85</v>
      </c>
      <c r="D1338" s="238" t="s">
        <v>132</v>
      </c>
      <c r="E1338" s="238" t="s">
        <v>21</v>
      </c>
      <c r="F1338" s="238" t="s">
        <v>129</v>
      </c>
      <c r="G1338" s="236" t="s">
        <v>4605</v>
      </c>
      <c r="H1338" s="236" t="s">
        <v>4606</v>
      </c>
      <c r="I1338" s="352">
        <v>41467</v>
      </c>
      <c r="J1338" s="352">
        <v>41781</v>
      </c>
      <c r="K1338" s="236" t="s">
        <v>4607</v>
      </c>
      <c r="L1338" s="236" t="s">
        <v>4608</v>
      </c>
      <c r="M1338" s="319">
        <v>19481.987700000001</v>
      </c>
      <c r="N1338" s="319">
        <v>19476.938699999999</v>
      </c>
      <c r="O1338" s="237">
        <v>41803</v>
      </c>
      <c r="P1338" s="352">
        <v>42420</v>
      </c>
      <c r="Q1338" s="352">
        <v>42229</v>
      </c>
      <c r="R1338" s="352">
        <v>42330</v>
      </c>
      <c r="S1338" s="219">
        <v>0.22</v>
      </c>
      <c r="T1338" s="319"/>
      <c r="U1338" s="239"/>
      <c r="V1338" s="194"/>
    </row>
    <row r="1339" spans="1:22" s="28" customFormat="1" ht="15.75" thickBot="1" x14ac:dyDescent="0.3">
      <c r="A1339" s="203">
        <v>41943</v>
      </c>
      <c r="B1339" s="276">
        <v>2013</v>
      </c>
      <c r="C1339" s="236" t="s">
        <v>85</v>
      </c>
      <c r="D1339" s="238" t="s">
        <v>78</v>
      </c>
      <c r="E1339" s="238" t="s">
        <v>21</v>
      </c>
      <c r="F1339" s="238" t="s">
        <v>129</v>
      </c>
      <c r="G1339" s="236" t="s">
        <v>4609</v>
      </c>
      <c r="H1339" s="236" t="s">
        <v>4610</v>
      </c>
      <c r="I1339" s="352">
        <v>41704</v>
      </c>
      <c r="J1339" s="352">
        <v>41821</v>
      </c>
      <c r="K1339" s="236" t="s">
        <v>4462</v>
      </c>
      <c r="L1339" s="236" t="s">
        <v>4611</v>
      </c>
      <c r="M1339" s="319">
        <v>1547</v>
      </c>
      <c r="N1339" s="319">
        <v>1547</v>
      </c>
      <c r="O1339" s="237">
        <v>41848</v>
      </c>
      <c r="P1339" s="352">
        <v>42148</v>
      </c>
      <c r="Q1339" s="352">
        <v>42148</v>
      </c>
      <c r="R1339" s="352">
        <v>42148</v>
      </c>
      <c r="S1339" s="219">
        <v>0.12</v>
      </c>
      <c r="T1339" s="319"/>
      <c r="U1339" s="239"/>
      <c r="V1339" s="194"/>
    </row>
    <row r="1340" spans="1:22" s="28" customFormat="1" ht="15.75" thickBot="1" x14ac:dyDescent="0.3">
      <c r="A1340" s="203">
        <v>41943</v>
      </c>
      <c r="B1340" s="276">
        <v>2013</v>
      </c>
      <c r="C1340" s="236" t="s">
        <v>85</v>
      </c>
      <c r="D1340" s="238" t="s">
        <v>132</v>
      </c>
      <c r="E1340" s="238" t="s">
        <v>16</v>
      </c>
      <c r="F1340" s="238" t="s">
        <v>129</v>
      </c>
      <c r="G1340" s="236" t="s">
        <v>4612</v>
      </c>
      <c r="H1340" s="236" t="s">
        <v>4613</v>
      </c>
      <c r="I1340" s="352">
        <v>41401</v>
      </c>
      <c r="J1340" s="352">
        <v>41537</v>
      </c>
      <c r="K1340" s="236" t="s">
        <v>4294</v>
      </c>
      <c r="L1340" s="236" t="s">
        <v>4614</v>
      </c>
      <c r="M1340" s="319">
        <v>29942.3</v>
      </c>
      <c r="N1340" s="319">
        <v>29974.109</v>
      </c>
      <c r="O1340" s="237">
        <v>41583</v>
      </c>
      <c r="P1340" s="352">
        <v>42819</v>
      </c>
      <c r="Q1340" s="352">
        <v>42705</v>
      </c>
      <c r="R1340" s="352">
        <v>42729</v>
      </c>
      <c r="S1340" s="219">
        <v>0.21</v>
      </c>
      <c r="T1340" s="319"/>
      <c r="U1340" s="239"/>
      <c r="V1340" s="194"/>
    </row>
    <row r="1341" spans="1:22" s="28" customFormat="1" ht="15.75" thickBot="1" x14ac:dyDescent="0.3">
      <c r="A1341" s="203">
        <v>41943</v>
      </c>
      <c r="B1341" s="276">
        <v>2013</v>
      </c>
      <c r="C1341" s="236" t="s">
        <v>85</v>
      </c>
      <c r="D1341" s="238" t="s">
        <v>132</v>
      </c>
      <c r="E1341" s="238" t="s">
        <v>16</v>
      </c>
      <c r="F1341" s="238" t="s">
        <v>129</v>
      </c>
      <c r="G1341" s="236" t="s">
        <v>4615</v>
      </c>
      <c r="H1341" s="236" t="s">
        <v>4616</v>
      </c>
      <c r="I1341" s="352">
        <v>41458</v>
      </c>
      <c r="J1341" s="352">
        <v>41535</v>
      </c>
      <c r="K1341" s="236" t="s">
        <v>4617</v>
      </c>
      <c r="L1341" s="236" t="s">
        <v>4618</v>
      </c>
      <c r="M1341" s="319">
        <v>24753.024570000001</v>
      </c>
      <c r="N1341" s="319">
        <v>24836.992569999999</v>
      </c>
      <c r="O1341" s="237">
        <v>41582</v>
      </c>
      <c r="P1341" s="352">
        <v>42273</v>
      </c>
      <c r="Q1341" s="352">
        <v>42262</v>
      </c>
      <c r="R1341" s="352">
        <v>42183</v>
      </c>
      <c r="S1341" s="219">
        <v>0.17</v>
      </c>
      <c r="T1341" s="319"/>
      <c r="U1341" s="239"/>
      <c r="V1341" s="194"/>
    </row>
    <row r="1342" spans="1:22" s="28" customFormat="1" ht="15.75" thickBot="1" x14ac:dyDescent="0.3">
      <c r="A1342" s="203">
        <v>41943</v>
      </c>
      <c r="B1342" s="276">
        <v>2013</v>
      </c>
      <c r="C1342" s="236" t="s">
        <v>85</v>
      </c>
      <c r="D1342" s="238" t="s">
        <v>132</v>
      </c>
      <c r="E1342" s="238" t="s">
        <v>20</v>
      </c>
      <c r="F1342" s="238" t="s">
        <v>129</v>
      </c>
      <c r="G1342" s="236" t="s">
        <v>4619</v>
      </c>
      <c r="H1342" s="236" t="s">
        <v>4620</v>
      </c>
      <c r="I1342" s="352">
        <v>41436</v>
      </c>
      <c r="J1342" s="352">
        <v>41535</v>
      </c>
      <c r="K1342" s="236" t="s">
        <v>4621</v>
      </c>
      <c r="L1342" s="236" t="s">
        <v>4622</v>
      </c>
      <c r="M1342" s="319">
        <v>46370</v>
      </c>
      <c r="N1342" s="319">
        <v>46370</v>
      </c>
      <c r="O1342" s="237">
        <v>41690</v>
      </c>
      <c r="P1342" s="352">
        <v>42387</v>
      </c>
      <c r="Q1342" s="352">
        <v>42430</v>
      </c>
      <c r="R1342" s="352">
        <v>42387</v>
      </c>
      <c r="S1342" s="219">
        <v>0.24</v>
      </c>
      <c r="T1342" s="319"/>
      <c r="U1342" s="239"/>
      <c r="V1342" s="194"/>
    </row>
    <row r="1343" spans="1:22" s="28" customFormat="1" ht="15.75" thickBot="1" x14ac:dyDescent="0.3">
      <c r="A1343" s="203">
        <v>41943</v>
      </c>
      <c r="B1343" s="276">
        <v>2013</v>
      </c>
      <c r="C1343" s="241" t="s">
        <v>85</v>
      </c>
      <c r="D1343" s="314" t="s">
        <v>132</v>
      </c>
      <c r="E1343" s="314" t="s">
        <v>20</v>
      </c>
      <c r="F1343" s="314" t="s">
        <v>129</v>
      </c>
      <c r="G1343" s="241" t="s">
        <v>4623</v>
      </c>
      <c r="H1343" s="241" t="s">
        <v>4624</v>
      </c>
      <c r="I1343" s="353">
        <v>41436</v>
      </c>
      <c r="J1343" s="353">
        <v>41535</v>
      </c>
      <c r="K1343" s="241" t="s">
        <v>4621</v>
      </c>
      <c r="L1343" s="241" t="s">
        <v>4622</v>
      </c>
      <c r="M1343" s="321">
        <v>46370</v>
      </c>
      <c r="N1343" s="321">
        <v>46370</v>
      </c>
      <c r="O1343" s="242">
        <v>41690</v>
      </c>
      <c r="P1343" s="353">
        <v>42425</v>
      </c>
      <c r="Q1343" s="353">
        <v>42387</v>
      </c>
      <c r="R1343" s="353">
        <v>42387</v>
      </c>
      <c r="S1343" s="243">
        <v>0.24</v>
      </c>
      <c r="T1343" s="321"/>
      <c r="U1343" s="277"/>
      <c r="V1343" s="184"/>
    </row>
    <row r="1344" spans="1:22" s="28" customFormat="1" ht="15.75" thickBot="1" x14ac:dyDescent="0.3">
      <c r="A1344" s="203">
        <v>41943</v>
      </c>
      <c r="B1344" s="276">
        <v>2013</v>
      </c>
      <c r="C1344" s="236" t="s">
        <v>85</v>
      </c>
      <c r="D1344" s="238" t="s">
        <v>78</v>
      </c>
      <c r="E1344" s="238" t="s">
        <v>20</v>
      </c>
      <c r="F1344" s="238" t="s">
        <v>129</v>
      </c>
      <c r="G1344" s="236" t="s">
        <v>4625</v>
      </c>
      <c r="H1344" s="236" t="s">
        <v>4626</v>
      </c>
      <c r="I1344" s="352">
        <v>41521</v>
      </c>
      <c r="J1344" s="352">
        <v>41543</v>
      </c>
      <c r="K1344" s="236" t="s">
        <v>4627</v>
      </c>
      <c r="L1344" s="236" t="s">
        <v>4628</v>
      </c>
      <c r="M1344" s="319">
        <v>1566</v>
      </c>
      <c r="N1344" s="319">
        <v>1566</v>
      </c>
      <c r="O1344" s="237">
        <v>41562</v>
      </c>
      <c r="P1344" s="352">
        <v>41904</v>
      </c>
      <c r="Q1344" s="352">
        <v>41904</v>
      </c>
      <c r="R1344" s="352">
        <v>41904</v>
      </c>
      <c r="S1344" s="219">
        <v>0.61</v>
      </c>
      <c r="T1344" s="319"/>
      <c r="U1344" s="239"/>
      <c r="V1344" s="194"/>
    </row>
    <row r="1345" spans="1:22" s="28" customFormat="1" ht="15.75" thickBot="1" x14ac:dyDescent="0.3">
      <c r="A1345" s="203">
        <v>41943</v>
      </c>
      <c r="B1345" s="276">
        <v>2013</v>
      </c>
      <c r="C1345" s="236" t="s">
        <v>85</v>
      </c>
      <c r="D1345" s="238" t="s">
        <v>78</v>
      </c>
      <c r="E1345" s="238" t="s">
        <v>20</v>
      </c>
      <c r="F1345" s="238" t="s">
        <v>129</v>
      </c>
      <c r="G1345" s="236" t="s">
        <v>4629</v>
      </c>
      <c r="H1345" s="236" t="s">
        <v>4630</v>
      </c>
      <c r="I1345" s="352">
        <v>41628</v>
      </c>
      <c r="J1345" s="352">
        <v>41683</v>
      </c>
      <c r="K1345" s="236" t="s">
        <v>4627</v>
      </c>
      <c r="L1345" s="236" t="s">
        <v>4631</v>
      </c>
      <c r="M1345" s="319">
        <v>1459.25</v>
      </c>
      <c r="N1345" s="319">
        <v>1459.25</v>
      </c>
      <c r="O1345" s="237">
        <v>41711</v>
      </c>
      <c r="P1345" s="352">
        <v>41983</v>
      </c>
      <c r="Q1345" s="352">
        <v>41986</v>
      </c>
      <c r="R1345" s="352">
        <v>41983</v>
      </c>
      <c r="S1345" s="219">
        <v>0.17</v>
      </c>
      <c r="T1345" s="319"/>
      <c r="U1345" s="239"/>
      <c r="V1345" s="194"/>
    </row>
    <row r="1346" spans="1:22" s="28" customFormat="1" ht="15.75" thickBot="1" x14ac:dyDescent="0.3">
      <c r="A1346" s="203">
        <v>41943</v>
      </c>
      <c r="B1346" s="276">
        <v>2013</v>
      </c>
      <c r="C1346" s="236" t="s">
        <v>85</v>
      </c>
      <c r="D1346" s="238" t="s">
        <v>132</v>
      </c>
      <c r="E1346" s="238" t="s">
        <v>22</v>
      </c>
      <c r="F1346" s="238" t="s">
        <v>129</v>
      </c>
      <c r="G1346" s="236" t="s">
        <v>4632</v>
      </c>
      <c r="H1346" s="236" t="s">
        <v>4633</v>
      </c>
      <c r="I1346" s="352">
        <v>41410</v>
      </c>
      <c r="J1346" s="352">
        <v>41541</v>
      </c>
      <c r="K1346" s="236" t="s">
        <v>4634</v>
      </c>
      <c r="L1346" s="236" t="s">
        <v>4635</v>
      </c>
      <c r="M1346" s="319">
        <v>9351</v>
      </c>
      <c r="N1346" s="319">
        <v>9344</v>
      </c>
      <c r="O1346" s="237">
        <v>41918</v>
      </c>
      <c r="P1346" s="352">
        <v>42335</v>
      </c>
      <c r="Q1346" s="352">
        <v>42256</v>
      </c>
      <c r="R1346" s="352">
        <v>42334</v>
      </c>
      <c r="S1346" s="219">
        <v>0.14000000000000001</v>
      </c>
      <c r="T1346" s="319"/>
      <c r="U1346" s="239"/>
      <c r="V1346" s="194"/>
    </row>
    <row r="1347" spans="1:22" s="28" customFormat="1" ht="15.75" thickBot="1" x14ac:dyDescent="0.3">
      <c r="A1347" s="203">
        <v>41943</v>
      </c>
      <c r="B1347" s="276">
        <v>2013</v>
      </c>
      <c r="C1347" s="236" t="s">
        <v>85</v>
      </c>
      <c r="D1347" s="238" t="s">
        <v>78</v>
      </c>
      <c r="E1347" s="238" t="s">
        <v>22</v>
      </c>
      <c r="F1347" s="238" t="s">
        <v>129</v>
      </c>
      <c r="G1347" s="236" t="s">
        <v>4636</v>
      </c>
      <c r="H1347" s="236" t="s">
        <v>4637</v>
      </c>
      <c r="I1347" s="352">
        <v>41439</v>
      </c>
      <c r="J1347" s="352">
        <v>41544</v>
      </c>
      <c r="K1347" s="236" t="s">
        <v>4638</v>
      </c>
      <c r="L1347" s="236" t="s">
        <v>4639</v>
      </c>
      <c r="M1347" s="319">
        <v>1308</v>
      </c>
      <c r="N1347" s="319">
        <v>1320</v>
      </c>
      <c r="O1347" s="237">
        <v>41562</v>
      </c>
      <c r="P1347" s="352">
        <v>42004</v>
      </c>
      <c r="Q1347" s="352">
        <v>42004</v>
      </c>
      <c r="R1347" s="352">
        <v>42004</v>
      </c>
      <c r="S1347" s="219">
        <v>0.24</v>
      </c>
      <c r="T1347" s="319"/>
      <c r="U1347" s="239"/>
      <c r="V1347" s="194"/>
    </row>
    <row r="1348" spans="1:22" s="28" customFormat="1" ht="15.75" thickBot="1" x14ac:dyDescent="0.3">
      <c r="A1348" s="203">
        <v>41943</v>
      </c>
      <c r="B1348" s="276">
        <v>2013</v>
      </c>
      <c r="C1348" s="236" t="s">
        <v>85</v>
      </c>
      <c r="D1348" s="238" t="s">
        <v>132</v>
      </c>
      <c r="E1348" s="238" t="s">
        <v>14</v>
      </c>
      <c r="F1348" s="238" t="s">
        <v>129</v>
      </c>
      <c r="G1348" s="236" t="s">
        <v>4640</v>
      </c>
      <c r="H1348" s="236" t="s">
        <v>4641</v>
      </c>
      <c r="I1348" s="352"/>
      <c r="J1348" s="352">
        <v>41908</v>
      </c>
      <c r="K1348" s="236" t="s">
        <v>4642</v>
      </c>
      <c r="L1348" s="236" t="s">
        <v>4643</v>
      </c>
      <c r="M1348" s="319">
        <v>24290</v>
      </c>
      <c r="N1348" s="319">
        <v>24290</v>
      </c>
      <c r="O1348" s="237"/>
      <c r="P1348" s="352">
        <v>42644</v>
      </c>
      <c r="Q1348" s="352">
        <v>42644</v>
      </c>
      <c r="R1348" s="352">
        <v>42644</v>
      </c>
      <c r="S1348" s="219">
        <v>0</v>
      </c>
      <c r="T1348" s="319"/>
      <c r="U1348" s="239"/>
      <c r="V1348" s="194"/>
    </row>
    <row r="1349" spans="1:22" s="28" customFormat="1" ht="15.75" thickBot="1" x14ac:dyDescent="0.3">
      <c r="A1349" s="203">
        <v>41943</v>
      </c>
      <c r="B1349" s="276">
        <v>2013</v>
      </c>
      <c r="C1349" s="236" t="s">
        <v>85</v>
      </c>
      <c r="D1349" s="238" t="s">
        <v>132</v>
      </c>
      <c r="E1349" s="238" t="s">
        <v>14</v>
      </c>
      <c r="F1349" s="238" t="s">
        <v>129</v>
      </c>
      <c r="G1349" s="236" t="s">
        <v>4644</v>
      </c>
      <c r="H1349" s="236" t="s">
        <v>4645</v>
      </c>
      <c r="I1349" s="352"/>
      <c r="J1349" s="352">
        <v>41912</v>
      </c>
      <c r="K1349" s="236" t="s">
        <v>4646</v>
      </c>
      <c r="L1349" s="236" t="s">
        <v>4647</v>
      </c>
      <c r="M1349" s="319">
        <v>12489</v>
      </c>
      <c r="N1349" s="319">
        <v>12489</v>
      </c>
      <c r="O1349" s="237"/>
      <c r="P1349" s="352">
        <v>42643</v>
      </c>
      <c r="Q1349" s="352">
        <v>42643</v>
      </c>
      <c r="R1349" s="352">
        <v>42643</v>
      </c>
      <c r="S1349" s="219">
        <v>0</v>
      </c>
      <c r="T1349" s="319"/>
      <c r="U1349" s="239"/>
      <c r="V1349" s="194"/>
    </row>
    <row r="1350" spans="1:22" s="28" customFormat="1" ht="15.75" thickBot="1" x14ac:dyDescent="0.3">
      <c r="A1350" s="203">
        <v>41943</v>
      </c>
      <c r="B1350" s="276">
        <v>2014</v>
      </c>
      <c r="C1350" s="236" t="s">
        <v>85</v>
      </c>
      <c r="D1350" s="238" t="s">
        <v>132</v>
      </c>
      <c r="E1350" s="238" t="s">
        <v>20</v>
      </c>
      <c r="F1350" s="238" t="s">
        <v>129</v>
      </c>
      <c r="G1350" s="236" t="s">
        <v>4648</v>
      </c>
      <c r="H1350" s="236" t="s">
        <v>4649</v>
      </c>
      <c r="I1350" s="352">
        <v>41838</v>
      </c>
      <c r="J1350" s="352">
        <v>41918</v>
      </c>
      <c r="K1350" s="236" t="s">
        <v>4650</v>
      </c>
      <c r="L1350" s="236" t="s">
        <v>4651</v>
      </c>
      <c r="M1350" s="319">
        <v>13951</v>
      </c>
      <c r="N1350" s="319">
        <v>13951</v>
      </c>
      <c r="O1350" s="237">
        <v>41960</v>
      </c>
      <c r="P1350" s="352">
        <v>42656</v>
      </c>
      <c r="Q1350" s="352">
        <v>42600</v>
      </c>
      <c r="R1350" s="352">
        <v>42600</v>
      </c>
      <c r="S1350" s="219">
        <v>0</v>
      </c>
      <c r="T1350" s="319"/>
      <c r="U1350" s="239"/>
      <c r="V1350" s="194"/>
    </row>
    <row r="1351" spans="1:22" s="28" customFormat="1" ht="15.75" thickBot="1" x14ac:dyDescent="0.3">
      <c r="A1351" s="203">
        <v>41943</v>
      </c>
      <c r="B1351" s="276">
        <v>2014</v>
      </c>
      <c r="C1351" s="236" t="s">
        <v>85</v>
      </c>
      <c r="D1351" s="238" t="s">
        <v>132</v>
      </c>
      <c r="E1351" s="238" t="s">
        <v>15</v>
      </c>
      <c r="F1351" s="238" t="s">
        <v>129</v>
      </c>
      <c r="G1351" s="236" t="s">
        <v>4652</v>
      </c>
      <c r="H1351" s="236" t="s">
        <v>4583</v>
      </c>
      <c r="I1351" s="352">
        <v>41698</v>
      </c>
      <c r="J1351" s="352">
        <v>41844</v>
      </c>
      <c r="K1351" s="236" t="s">
        <v>4653</v>
      </c>
      <c r="L1351" s="236" t="s">
        <v>4654</v>
      </c>
      <c r="M1351" s="319">
        <v>15083.965</v>
      </c>
      <c r="N1351" s="319">
        <v>15083.965</v>
      </c>
      <c r="O1351" s="237"/>
      <c r="P1351" s="352">
        <v>42468</v>
      </c>
      <c r="Q1351" s="352">
        <v>42418</v>
      </c>
      <c r="R1351" s="352">
        <v>42408</v>
      </c>
      <c r="S1351" s="219">
        <v>0.01</v>
      </c>
      <c r="T1351" s="319"/>
      <c r="U1351" s="239"/>
      <c r="V1351" s="194"/>
    </row>
    <row r="1352" spans="1:22" s="28" customFormat="1" ht="15.75" thickBot="1" x14ac:dyDescent="0.3">
      <c r="A1352" s="203">
        <v>41943</v>
      </c>
      <c r="B1352" s="276">
        <v>2014</v>
      </c>
      <c r="C1352" s="236" t="s">
        <v>85</v>
      </c>
      <c r="D1352" s="238" t="s">
        <v>132</v>
      </c>
      <c r="E1352" s="238" t="s">
        <v>20</v>
      </c>
      <c r="F1352" s="238" t="s">
        <v>129</v>
      </c>
      <c r="G1352" s="236" t="s">
        <v>4655</v>
      </c>
      <c r="H1352" s="236" t="s">
        <v>4656</v>
      </c>
      <c r="I1352" s="352">
        <v>41751</v>
      </c>
      <c r="J1352" s="352">
        <v>41911</v>
      </c>
      <c r="K1352" s="236" t="s">
        <v>1622</v>
      </c>
      <c r="L1352" s="236" t="s">
        <v>4657</v>
      </c>
      <c r="M1352" s="319">
        <v>27358</v>
      </c>
      <c r="N1352" s="319">
        <v>27358</v>
      </c>
      <c r="O1352" s="237">
        <v>41957</v>
      </c>
      <c r="P1352" s="352">
        <v>42590</v>
      </c>
      <c r="Q1352" s="352">
        <v>42563</v>
      </c>
      <c r="R1352" s="352">
        <v>42563</v>
      </c>
      <c r="S1352" s="219">
        <v>0</v>
      </c>
      <c r="T1352" s="319"/>
      <c r="U1352" s="239"/>
      <c r="V1352" s="194"/>
    </row>
    <row r="1353" spans="1:22" s="28" customFormat="1" ht="15.75" thickBot="1" x14ac:dyDescent="0.3">
      <c r="A1353" s="203">
        <v>41943</v>
      </c>
      <c r="B1353" s="276">
        <v>2014</v>
      </c>
      <c r="C1353" s="236" t="s">
        <v>85</v>
      </c>
      <c r="D1353" s="238" t="s">
        <v>132</v>
      </c>
      <c r="E1353" s="238" t="s">
        <v>20</v>
      </c>
      <c r="F1353" s="238" t="s">
        <v>129</v>
      </c>
      <c r="G1353" s="236" t="s">
        <v>4658</v>
      </c>
      <c r="H1353" s="236" t="s">
        <v>4659</v>
      </c>
      <c r="I1353" s="352">
        <v>41731</v>
      </c>
      <c r="J1353" s="352">
        <v>41879</v>
      </c>
      <c r="K1353" s="236" t="s">
        <v>4650</v>
      </c>
      <c r="L1353" s="236" t="s">
        <v>4660</v>
      </c>
      <c r="M1353" s="319">
        <v>7193.6310000000003</v>
      </c>
      <c r="N1353" s="319">
        <v>7193.6310000000003</v>
      </c>
      <c r="O1353" s="237"/>
      <c r="P1353" s="352">
        <v>42656</v>
      </c>
      <c r="Q1353" s="352">
        <v>42583</v>
      </c>
      <c r="R1353" s="352">
        <v>42583</v>
      </c>
      <c r="S1353" s="219">
        <v>0</v>
      </c>
      <c r="T1353" s="319"/>
      <c r="U1353" s="239"/>
      <c r="V1353" s="194"/>
    </row>
    <row r="1354" spans="1:22" s="28" customFormat="1" ht="15.75" thickBot="1" x14ac:dyDescent="0.3">
      <c r="A1354" s="203">
        <v>41943</v>
      </c>
      <c r="B1354" s="276">
        <v>2014</v>
      </c>
      <c r="C1354" s="236" t="s">
        <v>85</v>
      </c>
      <c r="D1354" s="238" t="s">
        <v>132</v>
      </c>
      <c r="E1354" s="238" t="s">
        <v>16</v>
      </c>
      <c r="F1354" s="238" t="s">
        <v>129</v>
      </c>
      <c r="G1354" s="236" t="s">
        <v>4661</v>
      </c>
      <c r="H1354" s="236" t="s">
        <v>4662</v>
      </c>
      <c r="I1354" s="352">
        <v>41785</v>
      </c>
      <c r="J1354" s="352">
        <v>41850</v>
      </c>
      <c r="K1354" s="236" t="s">
        <v>4663</v>
      </c>
      <c r="L1354" s="236" t="s">
        <v>4664</v>
      </c>
      <c r="M1354" s="319">
        <v>7048.8670000000002</v>
      </c>
      <c r="N1354" s="319">
        <v>7048.8670000000002</v>
      </c>
      <c r="O1354" s="237"/>
      <c r="P1354" s="352">
        <v>42604</v>
      </c>
      <c r="Q1354" s="352">
        <v>42585</v>
      </c>
      <c r="R1354" s="352">
        <v>42514</v>
      </c>
      <c r="S1354" s="219">
        <v>0</v>
      </c>
      <c r="T1354" s="319"/>
      <c r="U1354" s="239"/>
      <c r="V1354" s="194"/>
    </row>
    <row r="1355" spans="1:22" s="28" customFormat="1" ht="15.75" thickBot="1" x14ac:dyDescent="0.3">
      <c r="A1355" s="203">
        <v>41943</v>
      </c>
      <c r="B1355" s="276">
        <v>2014</v>
      </c>
      <c r="C1355" s="236" t="s">
        <v>85</v>
      </c>
      <c r="D1355" s="238" t="s">
        <v>132</v>
      </c>
      <c r="E1355" s="238" t="s">
        <v>20</v>
      </c>
      <c r="F1355" s="238" t="s">
        <v>129</v>
      </c>
      <c r="G1355" s="236" t="s">
        <v>4665</v>
      </c>
      <c r="H1355" s="236" t="s">
        <v>4666</v>
      </c>
      <c r="I1355" s="352">
        <v>41788</v>
      </c>
      <c r="J1355" s="352">
        <v>41880</v>
      </c>
      <c r="K1355" s="236" t="s">
        <v>4667</v>
      </c>
      <c r="L1355" s="236" t="s">
        <v>4668</v>
      </c>
      <c r="M1355" s="319">
        <v>27546.923999999999</v>
      </c>
      <c r="N1355" s="319">
        <v>27546.923999999999</v>
      </c>
      <c r="O1355" s="237"/>
      <c r="P1355" s="352">
        <v>42615</v>
      </c>
      <c r="Q1355" s="352">
        <v>42615</v>
      </c>
      <c r="R1355" s="352">
        <v>42615</v>
      </c>
      <c r="S1355" s="219">
        <v>0</v>
      </c>
      <c r="T1355" s="319"/>
      <c r="U1355" s="239"/>
      <c r="V1355" s="194"/>
    </row>
    <row r="1356" spans="1:22" s="28" customFormat="1" ht="15.75" thickBot="1" x14ac:dyDescent="0.3">
      <c r="A1356" s="203">
        <v>41943</v>
      </c>
      <c r="B1356" s="276">
        <v>2014</v>
      </c>
      <c r="C1356" s="236" t="s">
        <v>85</v>
      </c>
      <c r="D1356" s="238" t="s">
        <v>78</v>
      </c>
      <c r="E1356" s="238" t="s">
        <v>20</v>
      </c>
      <c r="F1356" s="238" t="s">
        <v>129</v>
      </c>
      <c r="G1356" s="236" t="s">
        <v>4669</v>
      </c>
      <c r="H1356" s="236" t="s">
        <v>4670</v>
      </c>
      <c r="I1356" s="352">
        <v>41871</v>
      </c>
      <c r="J1356" s="352">
        <v>41912</v>
      </c>
      <c r="K1356" s="236" t="s">
        <v>4627</v>
      </c>
      <c r="L1356" s="236" t="s">
        <v>4671</v>
      </c>
      <c r="M1356" s="319">
        <v>1751.3620000000001</v>
      </c>
      <c r="N1356" s="319">
        <v>1751.3620000000001</v>
      </c>
      <c r="O1356" s="237"/>
      <c r="P1356" s="352">
        <v>42291</v>
      </c>
      <c r="Q1356" s="352">
        <v>42272</v>
      </c>
      <c r="R1356" s="352">
        <v>42272</v>
      </c>
      <c r="S1356" s="219">
        <v>0</v>
      </c>
      <c r="T1356" s="319"/>
      <c r="U1356" s="239"/>
      <c r="V1356" s="194"/>
    </row>
    <row r="1357" spans="1:22" s="28" customFormat="1" ht="30.75" thickBot="1" x14ac:dyDescent="0.3">
      <c r="A1357" s="299">
        <v>41943</v>
      </c>
      <c r="B1357" s="276">
        <v>2010</v>
      </c>
      <c r="C1357" s="194" t="s">
        <v>100</v>
      </c>
      <c r="D1357" s="285" t="s">
        <v>132</v>
      </c>
      <c r="E1357" s="285" t="s">
        <v>33</v>
      </c>
      <c r="F1357" s="194" t="s">
        <v>129</v>
      </c>
      <c r="G1357" s="285"/>
      <c r="H1357" s="194" t="s">
        <v>4674</v>
      </c>
      <c r="I1357" s="193">
        <v>41470</v>
      </c>
      <c r="J1357" s="475">
        <v>41547</v>
      </c>
      <c r="K1357" s="476" t="s">
        <v>4675</v>
      </c>
      <c r="L1357" s="207"/>
      <c r="M1357" s="319">
        <v>23269</v>
      </c>
      <c r="N1357" s="319">
        <v>23269</v>
      </c>
      <c r="O1357" s="180">
        <v>41585</v>
      </c>
      <c r="P1357" s="344">
        <v>42040</v>
      </c>
      <c r="Q1357" s="344">
        <v>42040</v>
      </c>
      <c r="R1357" s="344">
        <v>42040</v>
      </c>
      <c r="S1357" s="477">
        <v>0.02</v>
      </c>
      <c r="T1357" s="319">
        <v>4719</v>
      </c>
      <c r="U1357" s="478" t="s">
        <v>4676</v>
      </c>
      <c r="V1357" s="479" t="s">
        <v>4677</v>
      </c>
    </row>
    <row r="1358" spans="1:22" s="28" customFormat="1" ht="15.75" thickBot="1" x14ac:dyDescent="0.3">
      <c r="A1358" s="299">
        <v>41943</v>
      </c>
      <c r="B1358" s="276">
        <v>2010</v>
      </c>
      <c r="C1358" s="184" t="s">
        <v>100</v>
      </c>
      <c r="D1358" s="259" t="s">
        <v>132</v>
      </c>
      <c r="E1358" s="259" t="s">
        <v>33</v>
      </c>
      <c r="F1358" s="184" t="s">
        <v>129</v>
      </c>
      <c r="G1358" s="259"/>
      <c r="H1358" s="184" t="s">
        <v>4678</v>
      </c>
      <c r="I1358" s="355">
        <v>40345</v>
      </c>
      <c r="J1358" s="355">
        <v>40448</v>
      </c>
      <c r="K1358" s="363" t="s">
        <v>4679</v>
      </c>
      <c r="L1358" s="373"/>
      <c r="M1358" s="319">
        <v>5192</v>
      </c>
      <c r="N1358" s="319">
        <v>7515</v>
      </c>
      <c r="O1358" s="251">
        <v>40448</v>
      </c>
      <c r="P1358" s="355">
        <v>41486</v>
      </c>
      <c r="Q1358" s="391">
        <v>40968</v>
      </c>
      <c r="R1358" s="391">
        <v>41850</v>
      </c>
      <c r="S1358" s="252">
        <v>0.99</v>
      </c>
      <c r="T1358" s="319">
        <v>0</v>
      </c>
      <c r="U1358" s="314"/>
      <c r="V1358" s="253" t="s">
        <v>4680</v>
      </c>
    </row>
    <row r="1359" spans="1:22" s="28" customFormat="1" ht="15.75" thickBot="1" x14ac:dyDescent="0.3">
      <c r="A1359" s="299">
        <v>41943</v>
      </c>
      <c r="B1359" s="276">
        <v>2011</v>
      </c>
      <c r="C1359" s="184" t="s">
        <v>100</v>
      </c>
      <c r="D1359" s="259" t="s">
        <v>132</v>
      </c>
      <c r="E1359" s="259" t="s">
        <v>33</v>
      </c>
      <c r="F1359" s="184" t="s">
        <v>129</v>
      </c>
      <c r="G1359" s="259"/>
      <c r="H1359" s="184" t="s">
        <v>4681</v>
      </c>
      <c r="I1359" s="355">
        <v>40886</v>
      </c>
      <c r="J1359" s="355">
        <v>41373</v>
      </c>
      <c r="K1359" s="362" t="s">
        <v>4682</v>
      </c>
      <c r="L1359" s="373"/>
      <c r="M1359" s="319">
        <v>43594</v>
      </c>
      <c r="N1359" s="319">
        <v>43741453</v>
      </c>
      <c r="O1359" s="480">
        <v>41386</v>
      </c>
      <c r="P1359" s="355">
        <v>42501</v>
      </c>
      <c r="Q1359" s="355">
        <v>42501</v>
      </c>
      <c r="R1359" s="355">
        <v>42501</v>
      </c>
      <c r="S1359" s="481">
        <v>0.18</v>
      </c>
      <c r="T1359" s="319">
        <v>-4001</v>
      </c>
      <c r="U1359" s="314"/>
      <c r="V1359" s="253" t="s">
        <v>4683</v>
      </c>
    </row>
    <row r="1360" spans="1:22" s="28" customFormat="1" ht="15.75" thickBot="1" x14ac:dyDescent="0.3">
      <c r="A1360" s="299">
        <v>41943</v>
      </c>
      <c r="B1360" s="276">
        <v>2011</v>
      </c>
      <c r="C1360" s="184" t="s">
        <v>100</v>
      </c>
      <c r="D1360" s="259" t="s">
        <v>132</v>
      </c>
      <c r="E1360" s="259" t="s">
        <v>22</v>
      </c>
      <c r="F1360" s="184" t="s">
        <v>129</v>
      </c>
      <c r="G1360" s="259"/>
      <c r="H1360" s="184" t="s">
        <v>4684</v>
      </c>
      <c r="I1360" s="355">
        <v>40918</v>
      </c>
      <c r="J1360" s="355">
        <v>41547</v>
      </c>
      <c r="K1360" s="363" t="s">
        <v>4685</v>
      </c>
      <c r="L1360" s="373"/>
      <c r="M1360" s="319">
        <v>5609</v>
      </c>
      <c r="N1360" s="319">
        <v>5609</v>
      </c>
      <c r="O1360" s="251">
        <v>41579</v>
      </c>
      <c r="P1360" s="391">
        <v>42156</v>
      </c>
      <c r="Q1360" s="391">
        <v>42156</v>
      </c>
      <c r="R1360" s="391">
        <v>42156</v>
      </c>
      <c r="S1360" s="252">
        <v>0.13</v>
      </c>
      <c r="T1360" s="319">
        <v>0</v>
      </c>
      <c r="U1360" s="314"/>
      <c r="V1360" s="482" t="s">
        <v>4686</v>
      </c>
    </row>
    <row r="1361" spans="1:22" s="28" customFormat="1" ht="60.75" thickBot="1" x14ac:dyDescent="0.3">
      <c r="A1361" s="299">
        <v>41943</v>
      </c>
      <c r="B1361" s="276">
        <v>2011</v>
      </c>
      <c r="C1361" s="184" t="s">
        <v>100</v>
      </c>
      <c r="D1361" s="259" t="s">
        <v>132</v>
      </c>
      <c r="E1361" s="259" t="s">
        <v>22</v>
      </c>
      <c r="F1361" s="184" t="s">
        <v>129</v>
      </c>
      <c r="G1361" s="259"/>
      <c r="H1361" s="184" t="s">
        <v>4687</v>
      </c>
      <c r="I1361" s="355">
        <v>40763</v>
      </c>
      <c r="J1361" s="355">
        <v>41547</v>
      </c>
      <c r="K1361" s="363" t="s">
        <v>4688</v>
      </c>
      <c r="L1361" s="373"/>
      <c r="M1361" s="319">
        <v>5454</v>
      </c>
      <c r="N1361" s="319">
        <v>5454</v>
      </c>
      <c r="O1361" s="251">
        <v>41579</v>
      </c>
      <c r="P1361" s="391">
        <v>42125</v>
      </c>
      <c r="Q1361" s="391">
        <v>42125</v>
      </c>
      <c r="R1361" s="391">
        <v>42125</v>
      </c>
      <c r="S1361" s="252">
        <v>0.04</v>
      </c>
      <c r="T1361" s="319">
        <v>0</v>
      </c>
      <c r="U1361" s="314"/>
      <c r="V1361" s="482" t="s">
        <v>4689</v>
      </c>
    </row>
    <row r="1362" spans="1:22" s="28" customFormat="1" ht="15.75" thickBot="1" x14ac:dyDescent="0.3">
      <c r="A1362" s="299">
        <v>41943</v>
      </c>
      <c r="B1362" s="276">
        <v>2012</v>
      </c>
      <c r="C1362" s="184" t="s">
        <v>100</v>
      </c>
      <c r="D1362" s="259" t="s">
        <v>132</v>
      </c>
      <c r="E1362" s="259" t="s">
        <v>22</v>
      </c>
      <c r="F1362" s="184" t="s">
        <v>129</v>
      </c>
      <c r="G1362" s="259"/>
      <c r="H1362" s="184" t="s">
        <v>4690</v>
      </c>
      <c r="I1362" s="48"/>
      <c r="J1362" s="48"/>
      <c r="K1362" s="184"/>
      <c r="L1362" s="373"/>
      <c r="M1362" s="319"/>
      <c r="N1362" s="319"/>
      <c r="O1362" s="48"/>
      <c r="P1362" s="48"/>
      <c r="Q1362" s="48"/>
      <c r="R1362" s="48"/>
      <c r="S1362" s="50"/>
      <c r="T1362" s="319">
        <v>0</v>
      </c>
      <c r="U1362" s="314"/>
      <c r="V1362" s="250" t="s">
        <v>4691</v>
      </c>
    </row>
    <row r="1363" spans="1:22" s="28" customFormat="1" ht="30.75" thickBot="1" x14ac:dyDescent="0.3">
      <c r="A1363" s="299">
        <v>41943</v>
      </c>
      <c r="B1363" s="276">
        <v>2012</v>
      </c>
      <c r="C1363" s="184" t="s">
        <v>100</v>
      </c>
      <c r="D1363" s="259" t="s">
        <v>132</v>
      </c>
      <c r="E1363" s="259" t="s">
        <v>22</v>
      </c>
      <c r="F1363" s="184" t="s">
        <v>129</v>
      </c>
      <c r="G1363" s="259"/>
      <c r="H1363" s="184" t="s">
        <v>4692</v>
      </c>
      <c r="I1363" s="48"/>
      <c r="J1363" s="48"/>
      <c r="K1363" s="184"/>
      <c r="L1363" s="373"/>
      <c r="M1363" s="319"/>
      <c r="N1363" s="319"/>
      <c r="O1363" s="48"/>
      <c r="P1363" s="48"/>
      <c r="Q1363" s="48"/>
      <c r="R1363" s="48"/>
      <c r="S1363" s="50"/>
      <c r="T1363" s="319">
        <v>0</v>
      </c>
      <c r="U1363" s="314"/>
      <c r="V1363" s="253" t="s">
        <v>4693</v>
      </c>
    </row>
  </sheetData>
  <sortState ref="B55:AA72">
    <sortCondition ref="F55:F72"/>
  </sortState>
  <mergeCells count="523">
    <mergeCell ref="B1125:B1127"/>
    <mergeCell ref="C1125:C1127"/>
    <mergeCell ref="D1125:D1127"/>
    <mergeCell ref="E1125:E1127"/>
    <mergeCell ref="F1125:F1127"/>
    <mergeCell ref="G1125:G1127"/>
    <mergeCell ref="B1018:B1020"/>
    <mergeCell ref="C1018:C1020"/>
    <mergeCell ref="D1018:D1020"/>
    <mergeCell ref="B1329:B1330"/>
    <mergeCell ref="C1329:C1330"/>
    <mergeCell ref="D1329:D1330"/>
    <mergeCell ref="E1329:E1330"/>
    <mergeCell ref="F1329:F1330"/>
    <mergeCell ref="G1329:G1330"/>
    <mergeCell ref="H1329:H1330"/>
    <mergeCell ref="B1285:B1286"/>
    <mergeCell ref="C1285:C1286"/>
    <mergeCell ref="D1285:D1286"/>
    <mergeCell ref="E1285:E1286"/>
    <mergeCell ref="F1285:F1286"/>
    <mergeCell ref="G1285:G1286"/>
    <mergeCell ref="U1285:U1286"/>
    <mergeCell ref="B1282:B1284"/>
    <mergeCell ref="C1282:C1284"/>
    <mergeCell ref="D1282:D1284"/>
    <mergeCell ref="E1282:E1284"/>
    <mergeCell ref="F1282:F1284"/>
    <mergeCell ref="G1282:G1284"/>
    <mergeCell ref="U1282:U1284"/>
    <mergeCell ref="B1278:B1280"/>
    <mergeCell ref="C1278:C1280"/>
    <mergeCell ref="D1278:D1280"/>
    <mergeCell ref="E1278:E1280"/>
    <mergeCell ref="F1278:F1280"/>
    <mergeCell ref="G1278:G1280"/>
    <mergeCell ref="H1278:H1280"/>
    <mergeCell ref="U1278:U1280"/>
    <mergeCell ref="U1241:U1242"/>
    <mergeCell ref="B1256:B1257"/>
    <mergeCell ref="C1256:C1257"/>
    <mergeCell ref="D1256:D1257"/>
    <mergeCell ref="E1256:E1257"/>
    <mergeCell ref="F1256:F1257"/>
    <mergeCell ref="G1256:G1257"/>
    <mergeCell ref="H1256:H1257"/>
    <mergeCell ref="U1256:U1257"/>
    <mergeCell ref="B1241:B1242"/>
    <mergeCell ref="C1241:C1242"/>
    <mergeCell ref="D1241:D1242"/>
    <mergeCell ref="E1241:E1242"/>
    <mergeCell ref="F1241:F1242"/>
    <mergeCell ref="G1241:G1242"/>
    <mergeCell ref="H1241:H1242"/>
    <mergeCell ref="U1233:U1235"/>
    <mergeCell ref="B1237:B1240"/>
    <mergeCell ref="C1237:C1240"/>
    <mergeCell ref="D1237:D1240"/>
    <mergeCell ref="E1237:E1240"/>
    <mergeCell ref="F1237:F1240"/>
    <mergeCell ref="G1237:G1240"/>
    <mergeCell ref="H1237:H1240"/>
    <mergeCell ref="U1237:U1240"/>
    <mergeCell ref="B1233:B1235"/>
    <mergeCell ref="C1233:C1235"/>
    <mergeCell ref="D1233:D1235"/>
    <mergeCell ref="E1233:E1235"/>
    <mergeCell ref="F1233:F1235"/>
    <mergeCell ref="G1233:G1235"/>
    <mergeCell ref="H1233:H1235"/>
    <mergeCell ref="U1225:U1226"/>
    <mergeCell ref="B1228:B1229"/>
    <mergeCell ref="C1228:C1229"/>
    <mergeCell ref="D1228:D1229"/>
    <mergeCell ref="E1228:E1229"/>
    <mergeCell ref="F1228:F1229"/>
    <mergeCell ref="G1228:G1229"/>
    <mergeCell ref="H1228:H1229"/>
    <mergeCell ref="U1228:U1229"/>
    <mergeCell ref="B1225:B1226"/>
    <mergeCell ref="C1225:C1226"/>
    <mergeCell ref="D1225:D1226"/>
    <mergeCell ref="E1225:E1226"/>
    <mergeCell ref="F1225:F1226"/>
    <mergeCell ref="G1225:G1226"/>
    <mergeCell ref="H1225:H1226"/>
    <mergeCell ref="U1213:U1215"/>
    <mergeCell ref="B1217:B1219"/>
    <mergeCell ref="C1217:C1219"/>
    <mergeCell ref="D1217:D1219"/>
    <mergeCell ref="E1217:E1219"/>
    <mergeCell ref="F1217:F1219"/>
    <mergeCell ref="G1217:G1219"/>
    <mergeCell ref="H1217:H1219"/>
    <mergeCell ref="U1217:U1219"/>
    <mergeCell ref="B1213:B1215"/>
    <mergeCell ref="C1213:C1215"/>
    <mergeCell ref="D1213:D1215"/>
    <mergeCell ref="E1213:E1215"/>
    <mergeCell ref="F1213:F1215"/>
    <mergeCell ref="G1213:G1215"/>
    <mergeCell ref="H1213:H1215"/>
    <mergeCell ref="U1208:U1210"/>
    <mergeCell ref="B1211:B1212"/>
    <mergeCell ref="C1211:C1212"/>
    <mergeCell ref="D1211:D1212"/>
    <mergeCell ref="E1211:E1212"/>
    <mergeCell ref="F1211:F1212"/>
    <mergeCell ref="G1211:G1212"/>
    <mergeCell ref="H1211:H1212"/>
    <mergeCell ref="U1211:U1212"/>
    <mergeCell ref="B1208:B1210"/>
    <mergeCell ref="C1208:C1210"/>
    <mergeCell ref="D1208:D1210"/>
    <mergeCell ref="E1208:E1210"/>
    <mergeCell ref="F1208:F1210"/>
    <mergeCell ref="G1208:G1210"/>
    <mergeCell ref="H1208:H1210"/>
    <mergeCell ref="E1018:E1020"/>
    <mergeCell ref="F1018:F1020"/>
    <mergeCell ref="G1018:G1020"/>
    <mergeCell ref="B1122:B1124"/>
    <mergeCell ref="C1122:C1124"/>
    <mergeCell ref="D1122:D1124"/>
    <mergeCell ref="E1122:E1124"/>
    <mergeCell ref="F1122:F1124"/>
    <mergeCell ref="G1122:G1124"/>
    <mergeCell ref="V982:V983"/>
    <mergeCell ref="B1007:B1009"/>
    <mergeCell ref="C1007:C1009"/>
    <mergeCell ref="D1007:D1009"/>
    <mergeCell ref="E1007:E1009"/>
    <mergeCell ref="F1007:F1009"/>
    <mergeCell ref="G1007:G1009"/>
    <mergeCell ref="B1011:B1016"/>
    <mergeCell ref="C1011:C1016"/>
    <mergeCell ref="D1011:D1016"/>
    <mergeCell ref="E1011:E1016"/>
    <mergeCell ref="F1011:F1016"/>
    <mergeCell ref="G1013:G1016"/>
    <mergeCell ref="Q980:Q981"/>
    <mergeCell ref="R980:R981"/>
    <mergeCell ref="S980:S981"/>
    <mergeCell ref="B982:B983"/>
    <mergeCell ref="C982:C983"/>
    <mergeCell ref="D982:D983"/>
    <mergeCell ref="E982:E983"/>
    <mergeCell ref="F982:F983"/>
    <mergeCell ref="G982:G983"/>
    <mergeCell ref="H982:H983"/>
    <mergeCell ref="S982:S983"/>
    <mergeCell ref="C980:C981"/>
    <mergeCell ref="D980:D981"/>
    <mergeCell ref="E980:E981"/>
    <mergeCell ref="F980:F981"/>
    <mergeCell ref="I980:I981"/>
    <mergeCell ref="J980:J981"/>
    <mergeCell ref="O980:O981"/>
    <mergeCell ref="P980:P981"/>
    <mergeCell ref="S966:S967"/>
    <mergeCell ref="V966:V967"/>
    <mergeCell ref="C968:C979"/>
    <mergeCell ref="D968:D979"/>
    <mergeCell ref="E968:E979"/>
    <mergeCell ref="F968:F979"/>
    <mergeCell ref="G968:G972"/>
    <mergeCell ref="H968:H973"/>
    <mergeCell ref="G974:G975"/>
    <mergeCell ref="H974:H975"/>
    <mergeCell ref="C966:C967"/>
    <mergeCell ref="D966:D967"/>
    <mergeCell ref="E966:E967"/>
    <mergeCell ref="F966:F967"/>
    <mergeCell ref="O966:O967"/>
    <mergeCell ref="P966:P967"/>
    <mergeCell ref="Q966:Q967"/>
    <mergeCell ref="R966:R967"/>
    <mergeCell ref="B947:B953"/>
    <mergeCell ref="C947:C965"/>
    <mergeCell ref="D947:D965"/>
    <mergeCell ref="E947:E965"/>
    <mergeCell ref="F947:F965"/>
    <mergeCell ref="G947:G953"/>
    <mergeCell ref="H947:H953"/>
    <mergeCell ref="V954:V956"/>
    <mergeCell ref="B956:B959"/>
    <mergeCell ref="G956:G959"/>
    <mergeCell ref="H956:H959"/>
    <mergeCell ref="B960:B962"/>
    <mergeCell ref="G960:G962"/>
    <mergeCell ref="H960:H962"/>
    <mergeCell ref="B963:B964"/>
    <mergeCell ref="G963:G964"/>
    <mergeCell ref="H963:H964"/>
    <mergeCell ref="I935:I937"/>
    <mergeCell ref="J935:J937"/>
    <mergeCell ref="K935:K937"/>
    <mergeCell ref="O935:O937"/>
    <mergeCell ref="P935:P937"/>
    <mergeCell ref="Q935:Q937"/>
    <mergeCell ref="R935:R937"/>
    <mergeCell ref="S935:S937"/>
    <mergeCell ref="I938:I944"/>
    <mergeCell ref="J938:J944"/>
    <mergeCell ref="K938:K944"/>
    <mergeCell ref="O938:O944"/>
    <mergeCell ref="P938:P944"/>
    <mergeCell ref="Q938:Q944"/>
    <mergeCell ref="R938:R944"/>
    <mergeCell ref="S938:S944"/>
    <mergeCell ref="C924:C930"/>
    <mergeCell ref="D924:D930"/>
    <mergeCell ref="E924:E930"/>
    <mergeCell ref="F924:F930"/>
    <mergeCell ref="B926:B928"/>
    <mergeCell ref="G926:G928"/>
    <mergeCell ref="H926:H928"/>
    <mergeCell ref="B931:B935"/>
    <mergeCell ref="C931:C946"/>
    <mergeCell ref="D931:D946"/>
    <mergeCell ref="E931:E946"/>
    <mergeCell ref="F931:F946"/>
    <mergeCell ref="G931:G938"/>
    <mergeCell ref="B945:B946"/>
    <mergeCell ref="G945:G946"/>
    <mergeCell ref="C919:C920"/>
    <mergeCell ref="D919:D920"/>
    <mergeCell ref="E919:E920"/>
    <mergeCell ref="F919:F920"/>
    <mergeCell ref="I919:I920"/>
    <mergeCell ref="J919:J920"/>
    <mergeCell ref="K919:K920"/>
    <mergeCell ref="C921:C923"/>
    <mergeCell ref="D921:D923"/>
    <mergeCell ref="E921:E923"/>
    <mergeCell ref="F921:F923"/>
    <mergeCell ref="P910:P913"/>
    <mergeCell ref="Q910:Q913"/>
    <mergeCell ref="R910:R913"/>
    <mergeCell ref="S910:S913"/>
    <mergeCell ref="V910:V913"/>
    <mergeCell ref="C917:C918"/>
    <mergeCell ref="D917:D918"/>
    <mergeCell ref="E917:E918"/>
    <mergeCell ref="F917:F918"/>
    <mergeCell ref="I917:I918"/>
    <mergeCell ref="J917:J918"/>
    <mergeCell ref="K917:K918"/>
    <mergeCell ref="C910:C913"/>
    <mergeCell ref="D910:D913"/>
    <mergeCell ref="E910:E913"/>
    <mergeCell ref="F910:F913"/>
    <mergeCell ref="I910:I913"/>
    <mergeCell ref="J910:J913"/>
    <mergeCell ref="K910:K913"/>
    <mergeCell ref="O910:O913"/>
    <mergeCell ref="V903:V904"/>
    <mergeCell ref="B905:B909"/>
    <mergeCell ref="C905:C909"/>
    <mergeCell ref="D905:D909"/>
    <mergeCell ref="E905:E909"/>
    <mergeCell ref="F905:F909"/>
    <mergeCell ref="I905:I909"/>
    <mergeCell ref="K905:K909"/>
    <mergeCell ref="M905:M909"/>
    <mergeCell ref="O905:O909"/>
    <mergeCell ref="P905:P909"/>
    <mergeCell ref="Q905:Q909"/>
    <mergeCell ref="R905:R909"/>
    <mergeCell ref="S905:S909"/>
    <mergeCell ref="T905:T909"/>
    <mergeCell ref="U905:U909"/>
    <mergeCell ref="V905:V909"/>
    <mergeCell ref="N903:N904"/>
    <mergeCell ref="O903:O904"/>
    <mergeCell ref="P903:P904"/>
    <mergeCell ref="Q903:Q904"/>
    <mergeCell ref="R903:R904"/>
    <mergeCell ref="S903:S904"/>
    <mergeCell ref="T903:T904"/>
    <mergeCell ref="U903:U904"/>
    <mergeCell ref="C903:C904"/>
    <mergeCell ref="D903:D904"/>
    <mergeCell ref="E903:E904"/>
    <mergeCell ref="F903:F904"/>
    <mergeCell ref="I903:I904"/>
    <mergeCell ref="J903:J904"/>
    <mergeCell ref="K903:K904"/>
    <mergeCell ref="M903:M904"/>
    <mergeCell ref="C893:C895"/>
    <mergeCell ref="D893:D895"/>
    <mergeCell ref="E893:E895"/>
    <mergeCell ref="F893:F895"/>
    <mergeCell ref="V893:V895"/>
    <mergeCell ref="B896:B899"/>
    <mergeCell ref="C896:C899"/>
    <mergeCell ref="D896:D899"/>
    <mergeCell ref="E896:E899"/>
    <mergeCell ref="F896:F899"/>
    <mergeCell ref="I896:I899"/>
    <mergeCell ref="J896:J899"/>
    <mergeCell ref="K896:K899"/>
    <mergeCell ref="M896:M899"/>
    <mergeCell ref="N896:N899"/>
    <mergeCell ref="O896:O899"/>
    <mergeCell ref="P896:P899"/>
    <mergeCell ref="Q896:Q899"/>
    <mergeCell ref="R896:R899"/>
    <mergeCell ref="S896:S899"/>
    <mergeCell ref="V896:V899"/>
    <mergeCell ref="T896:T899"/>
    <mergeCell ref="D880:D881"/>
    <mergeCell ref="E880:E881"/>
    <mergeCell ref="F880:F881"/>
    <mergeCell ref="G880:G881"/>
    <mergeCell ref="H880:H881"/>
    <mergeCell ref="V2:V3"/>
    <mergeCell ref="A8:A9"/>
    <mergeCell ref="B8:B9"/>
    <mergeCell ref="C8:C9"/>
    <mergeCell ref="D8:D9"/>
    <mergeCell ref="E8:E9"/>
    <mergeCell ref="F8:F9"/>
    <mergeCell ref="G8:G9"/>
    <mergeCell ref="H8:H9"/>
    <mergeCell ref="R8:R9"/>
    <mergeCell ref="U8:U9"/>
    <mergeCell ref="V8:V9"/>
    <mergeCell ref="S2:S3"/>
    <mergeCell ref="A2:A3"/>
    <mergeCell ref="V880:V881"/>
    <mergeCell ref="B880:B881"/>
    <mergeCell ref="C880:C881"/>
    <mergeCell ref="B2:B3"/>
    <mergeCell ref="C2:C3"/>
    <mergeCell ref="D2:D3"/>
    <mergeCell ref="E2:E3"/>
    <mergeCell ref="F23:F27"/>
    <mergeCell ref="G23:G27"/>
    <mergeCell ref="H2:H3"/>
    <mergeCell ref="R2:R3"/>
    <mergeCell ref="U2:U3"/>
    <mergeCell ref="F2:F3"/>
    <mergeCell ref="G2:G3"/>
    <mergeCell ref="H23:H27"/>
    <mergeCell ref="R23:R27"/>
    <mergeCell ref="U23:U27"/>
    <mergeCell ref="S8:S9"/>
    <mergeCell ref="V23:V27"/>
    <mergeCell ref="A28:A30"/>
    <mergeCell ref="B28:B30"/>
    <mergeCell ref="C28:C30"/>
    <mergeCell ref="D28:D30"/>
    <mergeCell ref="E28:E30"/>
    <mergeCell ref="F28:F30"/>
    <mergeCell ref="G28:G30"/>
    <mergeCell ref="H28:H30"/>
    <mergeCell ref="R28:R30"/>
    <mergeCell ref="U28:U30"/>
    <mergeCell ref="V28:V30"/>
    <mergeCell ref="A23:A27"/>
    <mergeCell ref="B23:B27"/>
    <mergeCell ref="C23:C27"/>
    <mergeCell ref="S23:S27"/>
    <mergeCell ref="S28:S30"/>
    <mergeCell ref="D23:D27"/>
    <mergeCell ref="E23:E27"/>
    <mergeCell ref="V38:V39"/>
    <mergeCell ref="A45:A46"/>
    <mergeCell ref="B45:B46"/>
    <mergeCell ref="C45:C46"/>
    <mergeCell ref="D45:D46"/>
    <mergeCell ref="E45:E46"/>
    <mergeCell ref="F45:F46"/>
    <mergeCell ref="G45:G46"/>
    <mergeCell ref="H45:H46"/>
    <mergeCell ref="R45:R46"/>
    <mergeCell ref="U45:U46"/>
    <mergeCell ref="V45:V46"/>
    <mergeCell ref="A38:A39"/>
    <mergeCell ref="B38:B39"/>
    <mergeCell ref="C38:C39"/>
    <mergeCell ref="D38:D39"/>
    <mergeCell ref="E38:E39"/>
    <mergeCell ref="F38:F39"/>
    <mergeCell ref="R38:R39"/>
    <mergeCell ref="U38:U39"/>
    <mergeCell ref="G38:G39"/>
    <mergeCell ref="H38:H39"/>
    <mergeCell ref="H77:H78"/>
    <mergeCell ref="R77:R78"/>
    <mergeCell ref="U77:U78"/>
    <mergeCell ref="S38:S39"/>
    <mergeCell ref="S45:S46"/>
    <mergeCell ref="V77:V78"/>
    <mergeCell ref="A83:A90"/>
    <mergeCell ref="B83:B90"/>
    <mergeCell ref="C83:C90"/>
    <mergeCell ref="D83:D90"/>
    <mergeCell ref="E83:E90"/>
    <mergeCell ref="F83:F90"/>
    <mergeCell ref="G83:G90"/>
    <mergeCell ref="H83:H90"/>
    <mergeCell ref="R83:R90"/>
    <mergeCell ref="U83:U90"/>
    <mergeCell ref="V83:V90"/>
    <mergeCell ref="A77:A78"/>
    <mergeCell ref="B77:B78"/>
    <mergeCell ref="C77:C78"/>
    <mergeCell ref="S77:S78"/>
    <mergeCell ref="S83:S90"/>
    <mergeCell ref="D77:D78"/>
    <mergeCell ref="E77:E78"/>
    <mergeCell ref="F77:F78"/>
    <mergeCell ref="G77:G78"/>
    <mergeCell ref="U91:U93"/>
    <mergeCell ref="V91:V93"/>
    <mergeCell ref="A94:A95"/>
    <mergeCell ref="B94:B95"/>
    <mergeCell ref="C94:C95"/>
    <mergeCell ref="D94:D95"/>
    <mergeCell ref="E94:E95"/>
    <mergeCell ref="F94:F95"/>
    <mergeCell ref="G94:G95"/>
    <mergeCell ref="H94:H95"/>
    <mergeCell ref="R94:R95"/>
    <mergeCell ref="U94:U95"/>
    <mergeCell ref="V94:V95"/>
    <mergeCell ref="A91:A93"/>
    <mergeCell ref="B91:B93"/>
    <mergeCell ref="C91:C93"/>
    <mergeCell ref="D91:D93"/>
    <mergeCell ref="E91:E93"/>
    <mergeCell ref="S91:S93"/>
    <mergeCell ref="S94:S95"/>
    <mergeCell ref="B100:B103"/>
    <mergeCell ref="C100:C103"/>
    <mergeCell ref="D100:D103"/>
    <mergeCell ref="E100:E103"/>
    <mergeCell ref="F100:F103"/>
    <mergeCell ref="G100:G103"/>
    <mergeCell ref="R91:R93"/>
    <mergeCell ref="F91:F93"/>
    <mergeCell ref="G91:G93"/>
    <mergeCell ref="H91:H93"/>
    <mergeCell ref="H100:H103"/>
    <mergeCell ref="R100:R103"/>
    <mergeCell ref="A146:A147"/>
    <mergeCell ref="B146:B147"/>
    <mergeCell ref="C146:C147"/>
    <mergeCell ref="D146:D147"/>
    <mergeCell ref="S154:S156"/>
    <mergeCell ref="U100:U103"/>
    <mergeCell ref="V100:V103"/>
    <mergeCell ref="A133:A137"/>
    <mergeCell ref="B133:B137"/>
    <mergeCell ref="C133:C137"/>
    <mergeCell ref="D133:D137"/>
    <mergeCell ref="E133:E137"/>
    <mergeCell ref="F133:F137"/>
    <mergeCell ref="G133:G137"/>
    <mergeCell ref="H133:H137"/>
    <mergeCell ref="R133:R137"/>
    <mergeCell ref="U133:U137"/>
    <mergeCell ref="V133:V137"/>
    <mergeCell ref="S100:S103"/>
    <mergeCell ref="S133:S137"/>
    <mergeCell ref="A100:A103"/>
    <mergeCell ref="A154:A156"/>
    <mergeCell ref="B154:B156"/>
    <mergeCell ref="C154:C156"/>
    <mergeCell ref="D154:D156"/>
    <mergeCell ref="E154:E156"/>
    <mergeCell ref="F154:F156"/>
    <mergeCell ref="G154:G156"/>
    <mergeCell ref="H154:H156"/>
    <mergeCell ref="H146:H147"/>
    <mergeCell ref="R146:R147"/>
    <mergeCell ref="E146:E147"/>
    <mergeCell ref="F146:F147"/>
    <mergeCell ref="G146:G147"/>
    <mergeCell ref="H181:H182"/>
    <mergeCell ref="R181:R182"/>
    <mergeCell ref="U146:U147"/>
    <mergeCell ref="V146:V147"/>
    <mergeCell ref="R154:R156"/>
    <mergeCell ref="U154:U156"/>
    <mergeCell ref="V154:V156"/>
    <mergeCell ref="S146:S147"/>
    <mergeCell ref="U181:U182"/>
    <mergeCell ref="V181:V182"/>
    <mergeCell ref="A213:A214"/>
    <mergeCell ref="B213:B214"/>
    <mergeCell ref="C213:C214"/>
    <mergeCell ref="D213:D214"/>
    <mergeCell ref="E213:E214"/>
    <mergeCell ref="F213:F214"/>
    <mergeCell ref="G213:G214"/>
    <mergeCell ref="H213:H214"/>
    <mergeCell ref="R213:R214"/>
    <mergeCell ref="U213:U214"/>
    <mergeCell ref="V213:V214"/>
    <mergeCell ref="A181:A182"/>
    <mergeCell ref="B181:B182"/>
    <mergeCell ref="S181:S182"/>
    <mergeCell ref="S213:S214"/>
    <mergeCell ref="C181:C182"/>
    <mergeCell ref="D181:D182"/>
    <mergeCell ref="E181:E182"/>
    <mergeCell ref="F181:F182"/>
    <mergeCell ref="G181:G182"/>
    <mergeCell ref="H250:H252"/>
    <mergeCell ref="R250:R252"/>
    <mergeCell ref="U250:U252"/>
    <mergeCell ref="V250:V252"/>
    <mergeCell ref="A250:A252"/>
    <mergeCell ref="B250:B252"/>
    <mergeCell ref="C250:C252"/>
    <mergeCell ref="D250:D252"/>
    <mergeCell ref="E250:E252"/>
    <mergeCell ref="F250:F252"/>
    <mergeCell ref="G250:G252"/>
    <mergeCell ref="S250:S252"/>
  </mergeCells>
  <dataValidations xWindow="150" yWindow="256" count="1">
    <dataValidation allowBlank="1" showInputMessage="1" showErrorMessage="1" promptTitle="REMEMBER: Unique Project Number" sqref="G741:G870 G882:G893 G896 G900:G903 G905 G910 G914:G917 G919 G921 G924 G931 G947 G966 G968 G980 G982 G984:G1007 G1010:G1011 G1017:G1018 G1021:G1038 G1040:G1046 G1048:G1098 G872:G880 G1133:G1145 G1100:G1131 G1204:G1264 G1265:G1268 G1278:G1280 G1282:G1286 G1357:G1363"/>
  </dataValidations>
  <printOptions horizontalCentered="1"/>
  <pageMargins left="0.7" right="0.7" top="0.75" bottom="0.75" header="0.3" footer="0.3"/>
  <pageSetup paperSize="17" scale="28" fitToHeight="15" orientation="landscape" r:id="rId1"/>
  <headerFooter>
    <oddHeader>&amp;LMILCON EOM March Consolidated Report</oddHeader>
  </headerFooter>
  <extLst>
    <ext xmlns:x14="http://schemas.microsoft.com/office/spreadsheetml/2009/9/main" uri="{CCE6A557-97BC-4b89-ADB6-D9C93CAAB3DF}">
      <x14:dataValidations xmlns:xm="http://schemas.microsoft.com/office/excel/2006/main" xWindow="150" yWindow="256" count="85">
        <x14:dataValidation type="list" allowBlank="1" showInputMessage="1" showErrorMessage="1">
          <x14:formula1>
            <xm:f>#REF!</xm:f>
          </x14:formula1>
          <xm:sqref>D2:D255</xm:sqref>
        </x14:dataValidation>
        <x14:dataValidation type="list" allowBlank="1" showInputMessage="1" showErrorMessage="1">
          <x14:formula1>
            <xm:f>#REF!</xm:f>
          </x14:formula1>
          <xm:sqref>F2:F255</xm:sqref>
        </x14:dataValidation>
        <x14:dataValidation type="list" allowBlank="1" showInputMessage="1" showErrorMessage="1">
          <x14:formula1>
            <xm:f>#REF!</xm:f>
          </x14:formula1>
          <xm:sqref>B2:B255</xm:sqref>
        </x14:dataValidation>
        <x14:dataValidation type="list" allowBlank="1" showInputMessage="1" showErrorMessage="1">
          <x14:formula1>
            <xm:f>#REF!</xm:f>
          </x14:formula1>
          <xm:sqref>E2:E255</xm:sqref>
        </x14:dataValidation>
        <x14:dataValidation type="list" allowBlank="1" showInputMessage="1" showErrorMessage="1">
          <x14:formula1>
            <xm:f>#REF!</xm:f>
          </x14:formula1>
          <xm:sqref>C2:C255</xm:sqref>
        </x14:dataValidation>
        <x14:dataValidation type="list" allowBlank="1" showInputMessage="1" showErrorMessage="1">
          <x14:formula1>
            <xm:f>'[1]4 - Organization'!#REF!</xm:f>
          </x14:formula1>
          <xm:sqref>C1364:C1048576</xm:sqref>
        </x14:dataValidation>
        <x14:dataValidation type="list" allowBlank="1" showInputMessage="1" showErrorMessage="1">
          <x14:formula1>
            <xm:f>'[1]7 - USPS (State)'!#REF!</xm:f>
          </x14:formula1>
          <xm:sqref>E1364:E1048576</xm:sqref>
        </x14:dataValidation>
        <x14:dataValidation type="list" allowBlank="1" showInputMessage="1" showErrorMessage="1">
          <x14:formula1>
            <xm:f>'[1]8 - Fiscal Year'!#REF!</xm:f>
          </x14:formula1>
          <xm:sqref>B1364:B1048576</xm:sqref>
        </x14:dataValidation>
        <x14:dataValidation type="list" allowBlank="1" showInputMessage="1" showErrorMessage="1">
          <x14:formula1>
            <xm:f>'[1]6 - GENC (Country)'!#REF!</xm:f>
          </x14:formula1>
          <xm:sqref>F1364:F1048576</xm:sqref>
        </x14:dataValidation>
        <x14:dataValidation type="list" allowBlank="1" showInputMessage="1" showErrorMessage="1">
          <x14:formula1>
            <xm:f>'[1]3 - Construction Project Type'!#REF!</xm:f>
          </x14:formula1>
          <xm:sqref>D1364:D1048576</xm:sqref>
        </x14:dataValidation>
        <x14:dataValidation type="list" allowBlank="1" showInputMessage="1" showErrorMessage="1">
          <x14:formula1>
            <xm:f>'[2]4 - Organization'!#REF!</xm:f>
          </x14:formula1>
          <xm:sqref>C256:C448</xm:sqref>
        </x14:dataValidation>
        <x14:dataValidation type="list" allowBlank="1" showInputMessage="1" showErrorMessage="1">
          <x14:formula1>
            <xm:f>'[2]7 - USPS (State)'!#REF!</xm:f>
          </x14:formula1>
          <xm:sqref>E256:E448</xm:sqref>
        </x14:dataValidation>
        <x14:dataValidation type="list" allowBlank="1" showInputMessage="1" showErrorMessage="1">
          <x14:formula1>
            <xm:f>'[2]8 - Fiscal Year'!#REF!</xm:f>
          </x14:formula1>
          <xm:sqref>B256:B448</xm:sqref>
        </x14:dataValidation>
        <x14:dataValidation type="list" allowBlank="1" showInputMessage="1" showErrorMessage="1">
          <x14:formula1>
            <xm:f>'[2]6 - GENC (Country)'!#REF!</xm:f>
          </x14:formula1>
          <xm:sqref>F256:F448</xm:sqref>
        </x14:dataValidation>
        <x14:dataValidation type="list" allowBlank="1" showInputMessage="1" showErrorMessage="1">
          <x14:formula1>
            <xm:f>'[2]3 - Construction Project Type'!#REF!</xm:f>
          </x14:formula1>
          <xm:sqref>D256:D448</xm:sqref>
        </x14:dataValidation>
        <x14:dataValidation type="list" allowBlank="1" showInputMessage="1" showErrorMessage="1" errorTitle="Data Input Error" error="Choose values from the drop-down list">
          <x14:formula1>
            <xm:f>'[3]6 - GENC (Country)'!#REF!</xm:f>
          </x14:formula1>
          <xm:sqref>F449:F740</xm:sqref>
        </x14:dataValidation>
        <x14:dataValidation type="list" allowBlank="1" showInputMessage="1" showErrorMessage="1" errorTitle="Data Input Error" error="Choose values from the drop-down list">
          <x14:formula1>
            <xm:f>'[3]7 - USPS (State)'!#REF!</xm:f>
          </x14:formula1>
          <xm:sqref>E449:E740</xm:sqref>
        </x14:dataValidation>
        <x14:dataValidation type="list" allowBlank="1" showInputMessage="1" showErrorMessage="1" errorTitle="Data Input Error" error="Choose values from the drop-down list">
          <x14:formula1>
            <xm:f>'[3]3 - Construction Project Type'!#REF!</xm:f>
          </x14:formula1>
          <xm:sqref>D449:D740</xm:sqref>
        </x14:dataValidation>
        <x14:dataValidation type="list" allowBlank="1" showInputMessage="1" showErrorMessage="1" errorTitle="Data Input Error" error="Choose values from the drop-down list">
          <x14:formula1>
            <xm:f>'[3]4 - Organization'!#REF!</xm:f>
          </x14:formula1>
          <xm:sqref>C449:C740</xm:sqref>
        </x14:dataValidation>
        <x14:dataValidation type="list" showErrorMessage="1" errorTitle="Data Input Error" error="Choose values from the drop-down list" promptTitle="Data Quality Check" prompt="Choose values from the drop-down list">
          <x14:formula1>
            <xm:f>'[3]8 - Fiscal Year'!#REF!</xm:f>
          </x14:formula1>
          <xm:sqref>B449:B740</xm:sqref>
        </x14:dataValidation>
        <x14:dataValidation type="list" allowBlank="1" showInputMessage="1" showErrorMessage="1" errorTitle="Data Input Error" error="Choose values from the drop-down list">
          <x14:formula1>
            <xm:f>'[4]6 - GENC (Country)'!#REF!</xm:f>
          </x14:formula1>
          <xm:sqref>F741:F870</xm:sqref>
        </x14:dataValidation>
        <x14:dataValidation type="list" allowBlank="1" showInputMessage="1" showErrorMessage="1" errorTitle="Data Input Error" error="Choose values from the drop-down list">
          <x14:formula1>
            <xm:f>'[4]7 - USPS (State)'!#REF!</xm:f>
          </x14:formula1>
          <xm:sqref>E741:E870</xm:sqref>
        </x14:dataValidation>
        <x14:dataValidation type="list" allowBlank="1" showInputMessage="1" showErrorMessage="1" errorTitle="Data Input Error" error="Choose values from the drop-down list">
          <x14:formula1>
            <xm:f>'[4]3 - Construction Project Type'!#REF!</xm:f>
          </x14:formula1>
          <xm:sqref>D741:D870</xm:sqref>
        </x14:dataValidation>
        <x14:dataValidation type="list" allowBlank="1" showInputMessage="1" showErrorMessage="1" errorTitle="Data Input Error" error="Choose values from the drop-down list">
          <x14:formula1>
            <xm:f>'[4]4 - Organization'!#REF!</xm:f>
          </x14:formula1>
          <xm:sqref>C741:C870</xm:sqref>
        </x14:dataValidation>
        <x14:dataValidation type="list" showErrorMessage="1" errorTitle="Data Input Error" error="Choose values from the drop-down list" promptTitle="Data Quality Check" prompt="Choose values from the drop-down list">
          <x14:formula1>
            <xm:f>'[4]8 - Fiscal Year'!#REF!</xm:f>
          </x14:formula1>
          <xm:sqref>B741:B870</xm:sqref>
        </x14:dataValidation>
        <x14:dataValidation type="list" allowBlank="1" showInputMessage="1" showErrorMessage="1">
          <x14:formula1>
            <xm:f>'[5]6 - GENC (Country)'!#REF!</xm:f>
          </x14:formula1>
          <xm:sqref>F871</xm:sqref>
        </x14:dataValidation>
        <x14:dataValidation type="list" allowBlank="1" showInputMessage="1" showErrorMessage="1">
          <x14:formula1>
            <xm:f>'[5]7 - USPS (State)'!#REF!</xm:f>
          </x14:formula1>
          <xm:sqref>E871</xm:sqref>
        </x14:dataValidation>
        <x14:dataValidation type="list" allowBlank="1" showInputMessage="1" showErrorMessage="1">
          <x14:formula1>
            <xm:f>'[5]3 - Construction Project Type'!#REF!</xm:f>
          </x14:formula1>
          <xm:sqref>D871</xm:sqref>
        </x14:dataValidation>
        <x14:dataValidation type="list" allowBlank="1" showInputMessage="1" showErrorMessage="1">
          <x14:formula1>
            <xm:f>'[5]4 - Organization'!#REF!</xm:f>
          </x14:formula1>
          <xm:sqref>C871</xm:sqref>
        </x14:dataValidation>
        <x14:dataValidation type="list" allowBlank="1" showInputMessage="1" showErrorMessage="1">
          <x14:formula1>
            <xm:f>'[5]8 - Fiscal Year'!#REF!</xm:f>
          </x14:formula1>
          <xm:sqref>B871</xm:sqref>
        </x14:dataValidation>
        <x14:dataValidation type="list" allowBlank="1" showInputMessage="1" showErrorMessage="1" errorTitle="Data Input Error" error="Choose values from the drop-down list">
          <x14:formula1>
            <xm:f>'[6]6 - GENC (Country)'!#REF!</xm:f>
          </x14:formula1>
          <xm:sqref>F872:F1098 F1100:F1105</xm:sqref>
        </x14:dataValidation>
        <x14:dataValidation type="list" allowBlank="1" showInputMessage="1" showErrorMessage="1" errorTitle="Data Input Error" error="Choose values from the drop-down list">
          <x14:formula1>
            <xm:f>'[6]7 - USPS (State)'!#REF!</xm:f>
          </x14:formula1>
          <xm:sqref>E872:E1098 E1100:E1105</xm:sqref>
        </x14:dataValidation>
        <x14:dataValidation type="list" allowBlank="1" showInputMessage="1" showErrorMessage="1" errorTitle="Data Input Error" error="Choose values from the drop-down list">
          <x14:formula1>
            <xm:f>'[6]3 - Construction Project Type'!#REF!</xm:f>
          </x14:formula1>
          <xm:sqref>D872:D1098 D1100:D1105</xm:sqref>
        </x14:dataValidation>
        <x14:dataValidation type="list" allowBlank="1" showInputMessage="1" showErrorMessage="1" errorTitle="Data Input Error" error="Choose values from the drop-down list">
          <x14:formula1>
            <xm:f>'[6]4 - Organization'!#REF!</xm:f>
          </x14:formula1>
          <xm:sqref>C872:C1098 C1100:C1105</xm:sqref>
        </x14:dataValidation>
        <x14:dataValidation type="list" allowBlank="1" showErrorMessage="1" errorTitle="Data Input Error" error="Choose values from the drop-down list" promptTitle="Data Quality Check" prompt="Choose values from the drop-down list">
          <x14:formula1>
            <xm:f>'[6]8 - Fiscal Year'!#REF!</xm:f>
          </x14:formula1>
          <xm:sqref>B960 B963 B954:B956 B947 B936:B945 B929:B931 B965:B1098 B872:B926 B1100:B1105</xm:sqref>
        </x14:dataValidation>
        <x14:dataValidation type="list" allowBlank="1" showInputMessage="1" showErrorMessage="1" errorTitle="Data Input Error" error="Choose values from the drop-down list">
          <x14:formula1>
            <xm:f>'[7]6 - GENC (Country)'!#REF!</xm:f>
          </x14:formula1>
          <xm:sqref>F1106:F1115</xm:sqref>
        </x14:dataValidation>
        <x14:dataValidation type="list" allowBlank="1" showInputMessage="1" showErrorMessage="1" errorTitle="Data Input Error" error="Choose values from the drop-down list">
          <x14:formula1>
            <xm:f>'[7]7 - USPS (State)'!#REF!</xm:f>
          </x14:formula1>
          <xm:sqref>E1106:E1115</xm:sqref>
        </x14:dataValidation>
        <x14:dataValidation type="list" allowBlank="1" showInputMessage="1" showErrorMessage="1" errorTitle="Data Input Error" error="Choose values from the drop-down list">
          <x14:formula1>
            <xm:f>'[7]3 - Construction Project Type'!#REF!</xm:f>
          </x14:formula1>
          <xm:sqref>D1106:D1115</xm:sqref>
        </x14:dataValidation>
        <x14:dataValidation type="list" allowBlank="1" showInputMessage="1" showErrorMessage="1" errorTitle="Data Input Error" error="Choose values from the drop-down list">
          <x14:formula1>
            <xm:f>'[7]4 - Organization'!#REF!</xm:f>
          </x14:formula1>
          <xm:sqref>C1106:C1115</xm:sqref>
        </x14:dataValidation>
        <x14:dataValidation type="list" showErrorMessage="1" errorTitle="Data Input Error" error="Choose values from the drop-down list" promptTitle="Data Quality Check" prompt="Choose values from the drop-down list">
          <x14:formula1>
            <xm:f>'[7]8 - Fiscal Year'!#REF!</xm:f>
          </x14:formula1>
          <xm:sqref>B1106:B1115</xm:sqref>
        </x14:dataValidation>
        <x14:dataValidation type="list" allowBlank="1" showInputMessage="1" showErrorMessage="1" errorTitle="Data Input Error" error="Choose values from the drop-down list">
          <x14:formula1>
            <xm:f>'[8]6 - GENC (Country)'!#REF!</xm:f>
          </x14:formula1>
          <xm:sqref>F1116:F1127</xm:sqref>
        </x14:dataValidation>
        <x14:dataValidation type="list" allowBlank="1" showInputMessage="1" showErrorMessage="1" errorTitle="Data Input Error" error="Choose values from the drop-down list">
          <x14:formula1>
            <xm:f>'[8]7 - USPS (State)'!#REF!</xm:f>
          </x14:formula1>
          <xm:sqref>E1116:E1127</xm:sqref>
        </x14:dataValidation>
        <x14:dataValidation type="list" allowBlank="1" showInputMessage="1" showErrorMessage="1" errorTitle="Data Input Error" error="Choose values from the drop-down list">
          <x14:formula1>
            <xm:f>'[8]3 - Construction Project Type'!#REF!</xm:f>
          </x14:formula1>
          <xm:sqref>D1116:D1127</xm:sqref>
        </x14:dataValidation>
        <x14:dataValidation type="list" allowBlank="1" showInputMessage="1" showErrorMessage="1" errorTitle="Data Input Error" error="Choose values from the drop-down list">
          <x14:formula1>
            <xm:f>'[8]4 - Organization'!#REF!</xm:f>
          </x14:formula1>
          <xm:sqref>C1116:C1127</xm:sqref>
        </x14:dataValidation>
        <x14:dataValidation type="list" showErrorMessage="1" errorTitle="Data Input Error" error="Choose values from the drop-down list" promptTitle="Data Quality Check" prompt="Choose values from the drop-down list">
          <x14:formula1>
            <xm:f>'[8]8 - Fiscal Year'!#REF!</xm:f>
          </x14:formula1>
          <xm:sqref>B1116:B1122 B1125:B1127</xm:sqref>
        </x14:dataValidation>
        <x14:dataValidation type="list" allowBlank="1" showInputMessage="1" showErrorMessage="1">
          <x14:formula1>
            <xm:f>'[9]7 - USPS (State)'!#REF!</xm:f>
          </x14:formula1>
          <xm:sqref>E1128:E1203</xm:sqref>
        </x14:dataValidation>
        <x14:dataValidation type="list" allowBlank="1" showInputMessage="1" showErrorMessage="1">
          <x14:formula1>
            <xm:f>'[10]3 - Construction Project Type'!#REF!</xm:f>
          </x14:formula1>
          <xm:sqref>D1128:D1203</xm:sqref>
        </x14:dataValidation>
        <x14:dataValidation type="list" allowBlank="1" showInputMessage="1" showErrorMessage="1">
          <x14:formula1>
            <xm:f>'[9]4 - Organization'!#REF!</xm:f>
          </x14:formula1>
          <xm:sqref>C1128:C1203</xm:sqref>
        </x14:dataValidation>
        <x14:dataValidation type="list" allowBlank="1" showInputMessage="1" showErrorMessage="1">
          <x14:formula1>
            <xm:f>'[9]8 - Fiscal Year'!#REF!</xm:f>
          </x14:formula1>
          <xm:sqref>B1128:B1203</xm:sqref>
        </x14:dataValidation>
        <x14:dataValidation type="list" allowBlank="1" showInputMessage="1" showErrorMessage="1">
          <x14:formula1>
            <xm:f>'[9]6 - GENC (Country)'!#REF!</xm:f>
          </x14:formula1>
          <xm:sqref>F1128:F1203</xm:sqref>
        </x14:dataValidation>
        <x14:dataValidation type="list" allowBlank="1" showInputMessage="1" showErrorMessage="1" errorTitle="Data Input Error" error="Choose values from the drop-down list">
          <x14:formula1>
            <xm:f>'[11]6 - GENC (Country)'!#REF!</xm:f>
          </x14:formula1>
          <xm:sqref>F1204:F1248</xm:sqref>
        </x14:dataValidation>
        <x14:dataValidation type="list" allowBlank="1" showInputMessage="1" showErrorMessage="1" errorTitle="Data Input Error" error="Choose values from the drop-down list">
          <x14:formula1>
            <xm:f>'[11]7 - USPS (State)'!#REF!</xm:f>
          </x14:formula1>
          <xm:sqref>E1204:E1248</xm:sqref>
        </x14:dataValidation>
        <x14:dataValidation type="list" allowBlank="1" showInputMessage="1" showErrorMessage="1" errorTitle="Data Input Error" error="Choose values from the drop-down list">
          <x14:formula1>
            <xm:f>'[11]3 - Construction Project Type'!#REF!</xm:f>
          </x14:formula1>
          <xm:sqref>D1204:D1248</xm:sqref>
        </x14:dataValidation>
        <x14:dataValidation type="list" allowBlank="1" showInputMessage="1" showErrorMessage="1" errorTitle="Data Input Error" error="Choose values from the drop-down list">
          <x14:formula1>
            <xm:f>'[11]4 - Organization'!#REF!</xm:f>
          </x14:formula1>
          <xm:sqref>C1204:C1248</xm:sqref>
        </x14:dataValidation>
        <x14:dataValidation type="list" showErrorMessage="1" errorTitle="Data Input Error" error="Choose values from the drop-down list" promptTitle="Data Quality Check" prompt="Choose values from the drop-down list">
          <x14:formula1>
            <xm:f>'[11]8 - Fiscal Year'!#REF!</xm:f>
          </x14:formula1>
          <xm:sqref>B1204:B1248</xm:sqref>
        </x14:dataValidation>
        <x14:dataValidation type="list" allowBlank="1" showInputMessage="1" showErrorMessage="1" errorTitle="Data Input Error" error="Choose values from the drop-down list">
          <x14:formula1>
            <xm:f>'[12]6 - GENC (Country)'!#REF!</xm:f>
          </x14:formula1>
          <xm:sqref>F1249:F1250</xm:sqref>
        </x14:dataValidation>
        <x14:dataValidation type="list" allowBlank="1" showInputMessage="1" showErrorMessage="1" errorTitle="Data Input Error" error="Choose values from the drop-down list">
          <x14:formula1>
            <xm:f>'[12]7 - USPS (State)'!#REF!</xm:f>
          </x14:formula1>
          <xm:sqref>E1249:E1250</xm:sqref>
        </x14:dataValidation>
        <x14:dataValidation type="list" allowBlank="1" showInputMessage="1" showErrorMessage="1" errorTitle="Data Input Error" error="Choose values from the drop-down list">
          <x14:formula1>
            <xm:f>'[12]3 - Construction Project Type'!#REF!</xm:f>
          </x14:formula1>
          <xm:sqref>D1249:D1250</xm:sqref>
        </x14:dataValidation>
        <x14:dataValidation type="list" allowBlank="1" showInputMessage="1" showErrorMessage="1" errorTitle="Data Input Error" error="Choose values from the drop-down list">
          <x14:formula1>
            <xm:f>'[12]4 - Organization'!#REF!</xm:f>
          </x14:formula1>
          <xm:sqref>C1249:C1250</xm:sqref>
        </x14:dataValidation>
        <x14:dataValidation type="list" showErrorMessage="1" errorTitle="Data Input Error" error="Choose values from the drop-down list" promptTitle="Data Quality Check" prompt="Choose values from the drop-down list">
          <x14:formula1>
            <xm:f>'[12]8 - Fiscal Year'!#REF!</xm:f>
          </x14:formula1>
          <xm:sqref>B1249:B1250</xm:sqref>
        </x14:dataValidation>
        <x14:dataValidation type="list" allowBlank="1" showInputMessage="1" showErrorMessage="1" errorTitle="Data Input Error" error="Choose values from the drop-down list">
          <x14:formula1>
            <xm:f>'[13]6 - GENC (Country)'!#REF!</xm:f>
          </x14:formula1>
          <xm:sqref>F1251:F1264</xm:sqref>
        </x14:dataValidation>
        <x14:dataValidation type="list" allowBlank="1" showInputMessage="1" showErrorMessage="1" errorTitle="Data Input Error" error="Choose values from the drop-down list">
          <x14:formula1>
            <xm:f>'[13]7 - USPS (State)'!#REF!</xm:f>
          </x14:formula1>
          <xm:sqref>E1251:E1264</xm:sqref>
        </x14:dataValidation>
        <x14:dataValidation type="list" allowBlank="1" showInputMessage="1" showErrorMessage="1" errorTitle="Data Input Error" error="Choose values from the drop-down list">
          <x14:formula1>
            <xm:f>'[13]3 - Construction Project Type'!#REF!</xm:f>
          </x14:formula1>
          <xm:sqref>D1251:D1264</xm:sqref>
        </x14:dataValidation>
        <x14:dataValidation type="list" allowBlank="1" showInputMessage="1" showErrorMessage="1" errorTitle="Data Input Error" error="Choose values from the drop-down list">
          <x14:formula1>
            <xm:f>'[13]4 - Organization'!#REF!</xm:f>
          </x14:formula1>
          <xm:sqref>C1251:C1264</xm:sqref>
        </x14:dataValidation>
        <x14:dataValidation type="list" showErrorMessage="1" errorTitle="Data Input Error" error="Choose values from the drop-down list" promptTitle="Data Quality Check" prompt="Choose values from the drop-down list">
          <x14:formula1>
            <xm:f>'[13]8 - Fiscal Year'!#REF!</xm:f>
          </x14:formula1>
          <xm:sqref>B1251:B1264</xm:sqref>
        </x14:dataValidation>
        <x14:dataValidation type="list" allowBlank="1" showInputMessage="1" showErrorMessage="1" errorTitle="Data Input Error" error="Choose values from the drop-down list">
          <x14:formula1>
            <xm:f>'[14]6 - GENC (Country)'!#REF!</xm:f>
          </x14:formula1>
          <xm:sqref>F1265:F1268</xm:sqref>
        </x14:dataValidation>
        <x14:dataValidation type="list" allowBlank="1" showInputMessage="1" showErrorMessage="1" errorTitle="Data Input Error" error="Choose values from the drop-down list">
          <x14:formula1>
            <xm:f>'[14]7 - USPS (State)'!#REF!</xm:f>
          </x14:formula1>
          <xm:sqref>E1265:E1268</xm:sqref>
        </x14:dataValidation>
        <x14:dataValidation type="list" allowBlank="1" showInputMessage="1" showErrorMessage="1" errorTitle="Data Input Error" error="Choose values from the drop-down list">
          <x14:formula1>
            <xm:f>'[14]3 - Construction Project Type'!#REF!</xm:f>
          </x14:formula1>
          <xm:sqref>D1265:D1268</xm:sqref>
        </x14:dataValidation>
        <x14:dataValidation type="list" allowBlank="1" showInputMessage="1" showErrorMessage="1" errorTitle="Data Input Error" error="Choose values from the drop-down list">
          <x14:formula1>
            <xm:f>'[14]4 - Organization'!#REF!</xm:f>
          </x14:formula1>
          <xm:sqref>C1265:C1268</xm:sqref>
        </x14:dataValidation>
        <x14:dataValidation type="list" showErrorMessage="1" errorTitle="Data Input Error" error="Choose values from the drop-down list" promptTitle="Data Quality Check" prompt="Choose values from the drop-down list">
          <x14:formula1>
            <xm:f>'[14]8 - Fiscal Year'!#REF!</xm:f>
          </x14:formula1>
          <xm:sqref>B1265:B1268</xm:sqref>
        </x14:dataValidation>
        <x14:dataValidation type="list" showErrorMessage="1" errorTitle="Data Input Error" error="Choose values from the drop-down list" promptTitle="Data Quality Check" prompt="Choose values from the drop-down list">
          <x14:formula1>
            <xm:f>'[15]8 - Fiscal Year'!#REF!</xm:f>
          </x14:formula1>
          <xm:sqref>B1269:B1288</xm:sqref>
        </x14:dataValidation>
        <x14:dataValidation type="list" allowBlank="1" showInputMessage="1" showErrorMessage="1" errorTitle="Data Input Error" error="Choose values from the drop-down list">
          <x14:formula1>
            <xm:f>'[15]4 - Organization'!#REF!</xm:f>
          </x14:formula1>
          <xm:sqref>C1269:C1288</xm:sqref>
        </x14:dataValidation>
        <x14:dataValidation type="list" allowBlank="1" showInputMessage="1" showErrorMessage="1">
          <x14:formula1>
            <xm:f>'[15]6 - GENC (Country)'!#REF!</xm:f>
          </x14:formula1>
          <xm:sqref>F1269:F1288</xm:sqref>
        </x14:dataValidation>
        <x14:dataValidation type="list" allowBlank="1" showInputMessage="1" showErrorMessage="1">
          <x14:formula1>
            <xm:f>'[15]3 - Construction Project Type'!#REF!</xm:f>
          </x14:formula1>
          <xm:sqref>D1269:D1288</xm:sqref>
        </x14:dataValidation>
        <x14:dataValidation type="list" allowBlank="1" showInputMessage="1" showErrorMessage="1">
          <x14:formula1>
            <xm:f>'[15]7 - USPS (State)'!#REF!</xm:f>
          </x14:formula1>
          <xm:sqref>E1269:E1288</xm:sqref>
        </x14:dataValidation>
        <x14:dataValidation type="list" allowBlank="1" showInputMessage="1" showErrorMessage="1">
          <x14:formula1>
            <xm:f>'[16]6 - GENC (Country)'!#REF!</xm:f>
          </x14:formula1>
          <xm:sqref>F1289:F1329 F1331:F1356</xm:sqref>
        </x14:dataValidation>
        <x14:dataValidation type="list" allowBlank="1" showInputMessage="1" showErrorMessage="1">
          <x14:formula1>
            <xm:f>'[16]3 - Construction Project Type'!#REF!</xm:f>
          </x14:formula1>
          <xm:sqref>D1289:D1329 D1331:D1356</xm:sqref>
        </x14:dataValidation>
        <x14:dataValidation type="list" allowBlank="1" showInputMessage="1" showErrorMessage="1">
          <x14:formula1>
            <xm:f>'[16]4 - Organization'!#REF!</xm:f>
          </x14:formula1>
          <xm:sqref>C1289:C1329 C1331:C1356</xm:sqref>
        </x14:dataValidation>
        <x14:dataValidation type="list" allowBlank="1" showInputMessage="1" showErrorMessage="1">
          <x14:formula1>
            <xm:f>'[16]7 - USPS (State)'!#REF!</xm:f>
          </x14:formula1>
          <xm:sqref>E1289:E1329 E1331:E1355</xm:sqref>
        </x14:dataValidation>
        <x14:dataValidation type="list" allowBlank="1" showInputMessage="1" showErrorMessage="1">
          <x14:formula1>
            <xm:f>'[16]8 - Fiscal Year'!#REF!</xm:f>
          </x14:formula1>
          <xm:sqref>B1289:B1329 B1331:B1356</xm:sqref>
        </x14:dataValidation>
        <x14:dataValidation type="list" allowBlank="1" showInputMessage="1" showErrorMessage="1" errorTitle="Data Input Error" error="Choose values from the drop-down list">
          <x14:formula1>
            <xm:f>'[17]6 - GENC (Country)'!#REF!</xm:f>
          </x14:formula1>
          <xm:sqref>F1357:F1363</xm:sqref>
        </x14:dataValidation>
        <x14:dataValidation type="list" allowBlank="1" showInputMessage="1" showErrorMessage="1" errorTitle="Data Input Error" error="Choose values from the drop-down list">
          <x14:formula1>
            <xm:f>'[17]7 - USPS (State)'!#REF!</xm:f>
          </x14:formula1>
          <xm:sqref>E1357:E1363</xm:sqref>
        </x14:dataValidation>
        <x14:dataValidation type="list" allowBlank="1" showInputMessage="1" showErrorMessage="1" errorTitle="Data Input Error" error="Choose values from the drop-down list">
          <x14:formula1>
            <xm:f>'[17]3 - Construction Project Type'!#REF!</xm:f>
          </x14:formula1>
          <xm:sqref>D1357:D1363</xm:sqref>
        </x14:dataValidation>
        <x14:dataValidation type="list" allowBlank="1" showInputMessage="1" showErrorMessage="1" errorTitle="Data Input Error" error="Choose values from the drop-down list">
          <x14:formula1>
            <xm:f>'[17]4 - Organization'!#REF!</xm:f>
          </x14:formula1>
          <xm:sqref>C1357:C1363</xm:sqref>
        </x14:dataValidation>
        <x14:dataValidation type="list" showErrorMessage="1" errorTitle="Data Input Error" error="Choose values from the drop-down list" promptTitle="Data Quality Check" prompt="Choose values from the drop-down list">
          <x14:formula1>
            <xm:f>'[17]8 - Fiscal Year'!#REF!</xm:f>
          </x14:formula1>
          <xm:sqref>B1357:B1363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I237"/>
  <sheetViews>
    <sheetView tabSelected="1" zoomScale="90" zoomScaleNormal="90" workbookViewId="0">
      <pane ySplit="1" topLeftCell="A2" activePane="bottomLeft" state="frozen"/>
      <selection pane="bottomLeft" activeCell="E7" sqref="E7"/>
    </sheetView>
  </sheetViews>
  <sheetFormatPr defaultColWidth="9.140625" defaultRowHeight="15" x14ac:dyDescent="0.25"/>
  <cols>
    <col min="1" max="1" width="12" style="292" bestFit="1" customWidth="1"/>
    <col min="2" max="2" width="10.28515625" style="13" bestFit="1" customWidth="1"/>
    <col min="3" max="3" width="38.28515625" style="292" bestFit="1" customWidth="1"/>
    <col min="4" max="4" width="61.85546875" style="510" bestFit="1" customWidth="1"/>
    <col min="5" max="5" width="62.5703125" style="515" bestFit="1" customWidth="1"/>
    <col min="6" max="6" width="20.7109375" style="511" customWidth="1"/>
    <col min="7" max="7" width="17" style="511" customWidth="1"/>
    <col min="8" max="8" width="27.140625" style="511" bestFit="1" customWidth="1"/>
    <col min="9" max="9" width="55.5703125" style="515" bestFit="1" customWidth="1"/>
    <col min="10" max="16384" width="9.140625" style="292"/>
  </cols>
  <sheetData>
    <row r="1" spans="1:9" s="502" customFormat="1" ht="30.75" thickBot="1" x14ac:dyDescent="0.3">
      <c r="A1" s="512" t="s">
        <v>11</v>
      </c>
      <c r="B1" s="513" t="s">
        <v>8</v>
      </c>
      <c r="C1" s="512" t="s">
        <v>7</v>
      </c>
      <c r="D1" s="512" t="s">
        <v>173</v>
      </c>
      <c r="E1" s="512" t="s">
        <v>9</v>
      </c>
      <c r="F1" s="514" t="s">
        <v>135</v>
      </c>
      <c r="G1" s="514" t="s">
        <v>138</v>
      </c>
      <c r="H1" s="514" t="s">
        <v>137</v>
      </c>
      <c r="I1" s="512" t="s">
        <v>74</v>
      </c>
    </row>
    <row r="2" spans="1:9" ht="45.75" thickTop="1" x14ac:dyDescent="0.25">
      <c r="A2" s="186">
        <v>41943</v>
      </c>
      <c r="B2" s="297">
        <v>2006</v>
      </c>
      <c r="C2" s="186" t="s">
        <v>80</v>
      </c>
      <c r="D2" s="293" t="s">
        <v>101</v>
      </c>
      <c r="E2" s="133" t="s">
        <v>176</v>
      </c>
      <c r="F2" s="220">
        <v>292773.86</v>
      </c>
      <c r="G2" s="220">
        <v>281956.1925</v>
      </c>
      <c r="H2" s="220">
        <v>281662.78820999997</v>
      </c>
      <c r="I2" s="133"/>
    </row>
    <row r="3" spans="1:9" ht="60" x14ac:dyDescent="0.25">
      <c r="A3" s="157">
        <v>41943</v>
      </c>
      <c r="B3" s="211">
        <v>2006</v>
      </c>
      <c r="C3" s="157" t="s">
        <v>80</v>
      </c>
      <c r="D3" s="213" t="s">
        <v>102</v>
      </c>
      <c r="E3" s="107" t="s">
        <v>177</v>
      </c>
      <c r="F3" s="220">
        <v>27782.959999999999</v>
      </c>
      <c r="G3" s="220">
        <v>26874.615030000001</v>
      </c>
      <c r="H3" s="220">
        <v>26317.872920000002</v>
      </c>
      <c r="I3" s="107"/>
    </row>
    <row r="4" spans="1:9" ht="60" x14ac:dyDescent="0.25">
      <c r="A4" s="157">
        <v>41943</v>
      </c>
      <c r="B4" s="211">
        <v>2006</v>
      </c>
      <c r="C4" s="157" t="s">
        <v>80</v>
      </c>
      <c r="D4" s="213" t="s">
        <v>102</v>
      </c>
      <c r="E4" s="107" t="s">
        <v>178</v>
      </c>
      <c r="F4" s="220">
        <v>63753.947999999997</v>
      </c>
      <c r="G4" s="220">
        <v>58353.225890000002</v>
      </c>
      <c r="H4" s="220">
        <v>57468.177040000002</v>
      </c>
      <c r="I4" s="107"/>
    </row>
    <row r="5" spans="1:9" ht="30" x14ac:dyDescent="0.25">
      <c r="A5" s="157">
        <v>41943</v>
      </c>
      <c r="B5" s="211">
        <v>2006</v>
      </c>
      <c r="C5" s="157" t="s">
        <v>80</v>
      </c>
      <c r="D5" s="213" t="s">
        <v>102</v>
      </c>
      <c r="E5" s="107" t="s">
        <v>179</v>
      </c>
      <c r="F5" s="220">
        <v>1530</v>
      </c>
      <c r="G5" s="220">
        <v>0</v>
      </c>
      <c r="H5" s="220">
        <v>0</v>
      </c>
      <c r="I5" s="107"/>
    </row>
    <row r="6" spans="1:9" ht="45" x14ac:dyDescent="0.25">
      <c r="A6" s="157">
        <v>41943</v>
      </c>
      <c r="B6" s="211">
        <v>2006</v>
      </c>
      <c r="C6" s="157" t="s">
        <v>80</v>
      </c>
      <c r="D6" s="213" t="s">
        <v>174</v>
      </c>
      <c r="E6" s="107" t="s">
        <v>180</v>
      </c>
      <c r="F6" s="220">
        <v>15769.71</v>
      </c>
      <c r="G6" s="220">
        <v>15283.071550000001</v>
      </c>
      <c r="H6" s="220">
        <v>15073.87743</v>
      </c>
      <c r="I6" s="107"/>
    </row>
    <row r="7" spans="1:9" ht="45" x14ac:dyDescent="0.25">
      <c r="A7" s="157">
        <v>41943</v>
      </c>
      <c r="B7" s="211">
        <v>2006</v>
      </c>
      <c r="C7" s="157" t="s">
        <v>64</v>
      </c>
      <c r="D7" s="213" t="s">
        <v>102</v>
      </c>
      <c r="E7" s="107" t="s">
        <v>181</v>
      </c>
      <c r="F7" s="220">
        <v>5289.57</v>
      </c>
      <c r="G7" s="220">
        <v>5289.1201200000005</v>
      </c>
      <c r="H7" s="220">
        <v>5289.1201200000005</v>
      </c>
      <c r="I7" s="107"/>
    </row>
    <row r="8" spans="1:9" ht="45" x14ac:dyDescent="0.25">
      <c r="A8" s="157">
        <v>41943</v>
      </c>
      <c r="B8" s="211">
        <v>2006</v>
      </c>
      <c r="C8" s="157" t="s">
        <v>64</v>
      </c>
      <c r="D8" s="213" t="s">
        <v>174</v>
      </c>
      <c r="E8" s="107" t="s">
        <v>180</v>
      </c>
      <c r="F8" s="220">
        <v>3960</v>
      </c>
      <c r="G8" s="220">
        <v>3959.9995699999999</v>
      </c>
      <c r="H8" s="220">
        <v>3959.9995699999999</v>
      </c>
      <c r="I8" s="107"/>
    </row>
    <row r="9" spans="1:9" ht="45" x14ac:dyDescent="0.25">
      <c r="A9" s="157">
        <v>41943</v>
      </c>
      <c r="B9" s="211">
        <v>2006</v>
      </c>
      <c r="C9" s="157" t="s">
        <v>65</v>
      </c>
      <c r="D9" s="213" t="s">
        <v>102</v>
      </c>
      <c r="E9" s="107" t="s">
        <v>181</v>
      </c>
      <c r="F9" s="220">
        <v>30006</v>
      </c>
      <c r="G9" s="220">
        <v>28020.533449999999</v>
      </c>
      <c r="H9" s="220">
        <v>28018.596989999998</v>
      </c>
      <c r="I9" s="107"/>
    </row>
    <row r="10" spans="1:9" ht="45" x14ac:dyDescent="0.25">
      <c r="A10" s="157">
        <v>41943</v>
      </c>
      <c r="B10" s="211">
        <v>2006</v>
      </c>
      <c r="C10" s="157" t="s">
        <v>65</v>
      </c>
      <c r="D10" s="213" t="s">
        <v>174</v>
      </c>
      <c r="E10" s="107" t="s">
        <v>180</v>
      </c>
      <c r="F10" s="220">
        <v>6882</v>
      </c>
      <c r="G10" s="220">
        <v>6882</v>
      </c>
      <c r="H10" s="220">
        <v>6882</v>
      </c>
      <c r="I10" s="107"/>
    </row>
    <row r="11" spans="1:9" ht="45" x14ac:dyDescent="0.25">
      <c r="A11" s="157">
        <v>41943</v>
      </c>
      <c r="B11" s="211">
        <v>2007</v>
      </c>
      <c r="C11" s="157" t="s">
        <v>80</v>
      </c>
      <c r="D11" s="213" t="s">
        <v>101</v>
      </c>
      <c r="E11" s="107" t="s">
        <v>176</v>
      </c>
      <c r="F11" s="220">
        <v>385232</v>
      </c>
      <c r="G11" s="220">
        <v>329307.84688999999</v>
      </c>
      <c r="H11" s="220">
        <v>329275.28042000002</v>
      </c>
      <c r="I11" s="107"/>
    </row>
    <row r="12" spans="1:9" ht="60" x14ac:dyDescent="0.25">
      <c r="A12" s="157">
        <v>41943</v>
      </c>
      <c r="B12" s="211">
        <v>2007</v>
      </c>
      <c r="C12" s="157" t="s">
        <v>80</v>
      </c>
      <c r="D12" s="213" t="s">
        <v>102</v>
      </c>
      <c r="E12" s="107" t="s">
        <v>182</v>
      </c>
      <c r="F12" s="220">
        <v>13064</v>
      </c>
      <c r="G12" s="220">
        <v>12896.151380000001</v>
      </c>
      <c r="H12" s="220">
        <v>12604.715480000001</v>
      </c>
      <c r="I12" s="107"/>
    </row>
    <row r="13" spans="1:9" ht="60" x14ac:dyDescent="0.25">
      <c r="A13" s="157">
        <v>41943</v>
      </c>
      <c r="B13" s="211">
        <v>2007</v>
      </c>
      <c r="C13" s="157" t="s">
        <v>80</v>
      </c>
      <c r="D13" s="213" t="s">
        <v>102</v>
      </c>
      <c r="E13" s="107" t="s">
        <v>183</v>
      </c>
      <c r="F13" s="220">
        <v>74021</v>
      </c>
      <c r="G13" s="220">
        <v>72929.497989999989</v>
      </c>
      <c r="H13" s="220">
        <v>72084.96351999999</v>
      </c>
      <c r="I13" s="107"/>
    </row>
    <row r="14" spans="1:9" ht="30" x14ac:dyDescent="0.25">
      <c r="A14" s="157">
        <v>41943</v>
      </c>
      <c r="B14" s="211">
        <v>2007</v>
      </c>
      <c r="C14" s="157" t="s">
        <v>80</v>
      </c>
      <c r="D14" s="213" t="s">
        <v>102</v>
      </c>
      <c r="E14" s="107" t="s">
        <v>179</v>
      </c>
      <c r="F14" s="220">
        <v>2225</v>
      </c>
      <c r="G14" s="220">
        <v>2206.9736899999998</v>
      </c>
      <c r="H14" s="220">
        <v>2206.9736899999998</v>
      </c>
      <c r="I14" s="107"/>
    </row>
    <row r="15" spans="1:9" ht="45" x14ac:dyDescent="0.25">
      <c r="A15" s="157">
        <v>41943</v>
      </c>
      <c r="B15" s="211">
        <v>2007</v>
      </c>
      <c r="C15" s="157" t="s">
        <v>80</v>
      </c>
      <c r="D15" s="213" t="s">
        <v>174</v>
      </c>
      <c r="E15" s="107" t="s">
        <v>180</v>
      </c>
      <c r="F15" s="220">
        <v>15000</v>
      </c>
      <c r="G15" s="220">
        <v>14163.277679999999</v>
      </c>
      <c r="H15" s="220">
        <v>14163.277679999999</v>
      </c>
      <c r="I15" s="107"/>
    </row>
    <row r="16" spans="1:9" ht="45" x14ac:dyDescent="0.25">
      <c r="A16" s="157">
        <v>41943</v>
      </c>
      <c r="B16" s="211">
        <v>2007</v>
      </c>
      <c r="C16" s="157" t="s">
        <v>64</v>
      </c>
      <c r="D16" s="213" t="s">
        <v>102</v>
      </c>
      <c r="E16" s="107" t="s">
        <v>184</v>
      </c>
      <c r="F16" s="220">
        <v>5109</v>
      </c>
      <c r="G16" s="220">
        <v>5072.4629400000003</v>
      </c>
      <c r="H16" s="220">
        <v>5072.4629400000003</v>
      </c>
      <c r="I16" s="107"/>
    </row>
    <row r="17" spans="1:9" ht="45" x14ac:dyDescent="0.25">
      <c r="A17" s="157">
        <v>41943</v>
      </c>
      <c r="B17" s="211">
        <v>2007</v>
      </c>
      <c r="C17" s="157" t="s">
        <v>64</v>
      </c>
      <c r="D17" s="213" t="s">
        <v>174</v>
      </c>
      <c r="E17" s="107" t="s">
        <v>180</v>
      </c>
      <c r="F17" s="220">
        <v>4477</v>
      </c>
      <c r="G17" s="220">
        <v>4476.9715800000004</v>
      </c>
      <c r="H17" s="220">
        <v>4476.9715800000004</v>
      </c>
      <c r="I17" s="107"/>
    </row>
    <row r="18" spans="1:9" ht="45" x14ac:dyDescent="0.25">
      <c r="A18" s="157">
        <v>41943</v>
      </c>
      <c r="B18" s="211">
        <v>2007</v>
      </c>
      <c r="C18" s="157" t="s">
        <v>65</v>
      </c>
      <c r="D18" s="213" t="s">
        <v>102</v>
      </c>
      <c r="E18" s="107" t="s">
        <v>184</v>
      </c>
      <c r="F18" s="220">
        <v>19050</v>
      </c>
      <c r="G18" s="220">
        <v>19043.34</v>
      </c>
      <c r="H18" s="220">
        <v>19043.339390000001</v>
      </c>
      <c r="I18" s="107"/>
    </row>
    <row r="19" spans="1:9" ht="45" x14ac:dyDescent="0.25">
      <c r="A19" s="157">
        <v>41943</v>
      </c>
      <c r="B19" s="211">
        <v>2007</v>
      </c>
      <c r="C19" s="157" t="s">
        <v>65</v>
      </c>
      <c r="D19" s="213" t="s">
        <v>174</v>
      </c>
      <c r="E19" s="107" t="s">
        <v>180</v>
      </c>
      <c r="F19" s="220">
        <v>6000</v>
      </c>
      <c r="G19" s="220">
        <v>5999.9998800000003</v>
      </c>
      <c r="H19" s="220">
        <v>5999.9998800000003</v>
      </c>
      <c r="I19" s="107"/>
    </row>
    <row r="20" spans="1:9" ht="45" x14ac:dyDescent="0.25">
      <c r="A20" s="157">
        <v>41943</v>
      </c>
      <c r="B20" s="211">
        <v>2008</v>
      </c>
      <c r="C20" s="157" t="s">
        <v>80</v>
      </c>
      <c r="D20" s="213" t="s">
        <v>101</v>
      </c>
      <c r="E20" s="107" t="s">
        <v>176</v>
      </c>
      <c r="F20" s="220">
        <v>259262</v>
      </c>
      <c r="G20" s="220">
        <v>238598.48409000001</v>
      </c>
      <c r="H20" s="220">
        <v>225514.16353999998</v>
      </c>
      <c r="I20" s="107"/>
    </row>
    <row r="21" spans="1:9" ht="60" x14ac:dyDescent="0.25">
      <c r="A21" s="157">
        <v>41943</v>
      </c>
      <c r="B21" s="211">
        <v>2008</v>
      </c>
      <c r="C21" s="157" t="s">
        <v>80</v>
      </c>
      <c r="D21" s="213" t="s">
        <v>102</v>
      </c>
      <c r="E21" s="107" t="s">
        <v>185</v>
      </c>
      <c r="F21" s="220">
        <v>12210</v>
      </c>
      <c r="G21" s="220">
        <v>12161.82302</v>
      </c>
      <c r="H21" s="220">
        <v>12161.82302</v>
      </c>
      <c r="I21" s="107"/>
    </row>
    <row r="22" spans="1:9" ht="60" x14ac:dyDescent="0.25">
      <c r="A22" s="157">
        <v>41943</v>
      </c>
      <c r="B22" s="211">
        <v>2008</v>
      </c>
      <c r="C22" s="157" t="s">
        <v>80</v>
      </c>
      <c r="D22" s="213" t="s">
        <v>102</v>
      </c>
      <c r="E22" s="107" t="s">
        <v>186</v>
      </c>
      <c r="F22" s="220">
        <v>30148</v>
      </c>
      <c r="G22" s="220">
        <v>29576.756289999998</v>
      </c>
      <c r="H22" s="220">
        <v>29188.61118</v>
      </c>
      <c r="I22" s="107"/>
    </row>
    <row r="23" spans="1:9" ht="30" x14ac:dyDescent="0.25">
      <c r="A23" s="157">
        <v>41943</v>
      </c>
      <c r="B23" s="211">
        <v>2008</v>
      </c>
      <c r="C23" s="157" t="s">
        <v>80</v>
      </c>
      <c r="D23" s="213" t="s">
        <v>102</v>
      </c>
      <c r="E23" s="107" t="s">
        <v>179</v>
      </c>
      <c r="F23" s="220">
        <v>21054</v>
      </c>
      <c r="G23" s="220">
        <v>13130.624669999999</v>
      </c>
      <c r="H23" s="220">
        <v>13130.624669999999</v>
      </c>
      <c r="I23" s="107"/>
    </row>
    <row r="24" spans="1:9" ht="45" x14ac:dyDescent="0.25">
      <c r="A24" s="157">
        <v>41943</v>
      </c>
      <c r="B24" s="211">
        <v>2008</v>
      </c>
      <c r="C24" s="157" t="s">
        <v>80</v>
      </c>
      <c r="D24" s="213" t="s">
        <v>174</v>
      </c>
      <c r="E24" s="107" t="s">
        <v>180</v>
      </c>
      <c r="F24" s="220">
        <v>15000</v>
      </c>
      <c r="G24" s="220">
        <v>14081.477500000001</v>
      </c>
      <c r="H24" s="220">
        <v>13525.72075</v>
      </c>
      <c r="I24" s="107"/>
    </row>
    <row r="25" spans="1:9" ht="45" x14ac:dyDescent="0.25">
      <c r="A25" s="157">
        <v>41943</v>
      </c>
      <c r="B25" s="211">
        <v>2008</v>
      </c>
      <c r="C25" s="157" t="s">
        <v>64</v>
      </c>
      <c r="D25" s="213" t="s">
        <v>102</v>
      </c>
      <c r="E25" s="107" t="s">
        <v>187</v>
      </c>
      <c r="F25" s="220">
        <v>5300</v>
      </c>
      <c r="G25" s="220">
        <v>5270.7977599999995</v>
      </c>
      <c r="H25" s="220">
        <v>5270.7977599999995</v>
      </c>
      <c r="I25" s="107"/>
    </row>
    <row r="26" spans="1:9" ht="45" x14ac:dyDescent="0.25">
      <c r="A26" s="157">
        <v>41943</v>
      </c>
      <c r="B26" s="211">
        <v>2008</v>
      </c>
      <c r="C26" s="157" t="s">
        <v>64</v>
      </c>
      <c r="D26" s="213" t="s">
        <v>174</v>
      </c>
      <c r="E26" s="107" t="s">
        <v>180</v>
      </c>
      <c r="F26" s="220">
        <v>4909</v>
      </c>
      <c r="G26" s="220">
        <v>4909</v>
      </c>
      <c r="H26" s="220">
        <v>4909</v>
      </c>
      <c r="I26" s="107"/>
    </row>
    <row r="27" spans="1:9" ht="45" x14ac:dyDescent="0.25">
      <c r="A27" s="157">
        <v>41943</v>
      </c>
      <c r="B27" s="211">
        <v>2008</v>
      </c>
      <c r="C27" s="157" t="s">
        <v>65</v>
      </c>
      <c r="D27" s="213" t="s">
        <v>102</v>
      </c>
      <c r="E27" s="107" t="s">
        <v>187</v>
      </c>
      <c r="F27" s="220">
        <v>10721</v>
      </c>
      <c r="G27" s="220">
        <v>10619.035330000001</v>
      </c>
      <c r="H27" s="220">
        <v>10619.035330000001</v>
      </c>
      <c r="I27" s="107"/>
    </row>
    <row r="28" spans="1:9" ht="45" x14ac:dyDescent="0.25">
      <c r="A28" s="157">
        <v>41943</v>
      </c>
      <c r="B28" s="211">
        <v>2008</v>
      </c>
      <c r="C28" s="157" t="s">
        <v>65</v>
      </c>
      <c r="D28" s="213" t="s">
        <v>174</v>
      </c>
      <c r="E28" s="107" t="s">
        <v>180</v>
      </c>
      <c r="F28" s="220">
        <v>14184</v>
      </c>
      <c r="G28" s="220">
        <v>14183.984</v>
      </c>
      <c r="H28" s="220">
        <v>14168.98467</v>
      </c>
      <c r="I28" s="107"/>
    </row>
    <row r="29" spans="1:9" ht="45" x14ac:dyDescent="0.25">
      <c r="A29" s="157">
        <v>41943</v>
      </c>
      <c r="B29" s="211">
        <v>2009</v>
      </c>
      <c r="C29" s="157" t="s">
        <v>80</v>
      </c>
      <c r="D29" s="213" t="s">
        <v>101</v>
      </c>
      <c r="E29" s="107" t="s">
        <v>176</v>
      </c>
      <c r="F29" s="220">
        <v>253513.728</v>
      </c>
      <c r="G29" s="220">
        <v>207293.86254</v>
      </c>
      <c r="H29" s="220">
        <v>156853.49726</v>
      </c>
      <c r="I29" s="107"/>
    </row>
    <row r="30" spans="1:9" ht="30" x14ac:dyDescent="0.25">
      <c r="A30" s="157" t="s">
        <v>175</v>
      </c>
      <c r="B30" s="211">
        <v>2009</v>
      </c>
      <c r="C30" s="157" t="s">
        <v>80</v>
      </c>
      <c r="D30" s="213" t="s">
        <v>103</v>
      </c>
      <c r="E30" s="107" t="s">
        <v>188</v>
      </c>
      <c r="F30" s="220">
        <v>592614</v>
      </c>
      <c r="G30" s="220">
        <v>592503</v>
      </c>
      <c r="H30" s="220">
        <v>592503</v>
      </c>
      <c r="I30" s="107"/>
    </row>
    <row r="31" spans="1:9" ht="45" x14ac:dyDescent="0.25">
      <c r="A31" s="157" t="s">
        <v>175</v>
      </c>
      <c r="B31" s="211">
        <v>2009</v>
      </c>
      <c r="C31" s="157" t="s">
        <v>80</v>
      </c>
      <c r="D31" s="213" t="s">
        <v>103</v>
      </c>
      <c r="E31" s="107" t="s">
        <v>189</v>
      </c>
      <c r="F31" s="220">
        <v>16455</v>
      </c>
      <c r="G31" s="220">
        <v>16455</v>
      </c>
      <c r="H31" s="220">
        <v>16455</v>
      </c>
      <c r="I31" s="107"/>
    </row>
    <row r="32" spans="1:9" ht="60" x14ac:dyDescent="0.25">
      <c r="A32" s="157">
        <v>41943</v>
      </c>
      <c r="B32" s="211">
        <v>2009</v>
      </c>
      <c r="C32" s="157" t="s">
        <v>80</v>
      </c>
      <c r="D32" s="213" t="s">
        <v>102</v>
      </c>
      <c r="E32" s="107" t="s">
        <v>190</v>
      </c>
      <c r="F32" s="220">
        <v>7703</v>
      </c>
      <c r="G32" s="220">
        <v>7593.6199800000004</v>
      </c>
      <c r="H32" s="220">
        <v>7524.9477999999999</v>
      </c>
      <c r="I32" s="107"/>
    </row>
    <row r="33" spans="1:9" ht="60" x14ac:dyDescent="0.25">
      <c r="A33" s="157">
        <v>41943</v>
      </c>
      <c r="B33" s="211">
        <v>2009</v>
      </c>
      <c r="C33" s="157" t="s">
        <v>80</v>
      </c>
      <c r="D33" s="213" t="s">
        <v>102</v>
      </c>
      <c r="E33" s="107" t="s">
        <v>191</v>
      </c>
      <c r="F33" s="220">
        <v>105196.18724</v>
      </c>
      <c r="G33" s="220">
        <v>103703.13215</v>
      </c>
      <c r="H33" s="220">
        <v>102007.84093999999</v>
      </c>
      <c r="I33" s="107"/>
    </row>
    <row r="34" spans="1:9" ht="45" x14ac:dyDescent="0.25">
      <c r="A34" s="157">
        <v>41943</v>
      </c>
      <c r="B34" s="211">
        <v>2009</v>
      </c>
      <c r="C34" s="157" t="s">
        <v>80</v>
      </c>
      <c r="D34" s="213" t="s">
        <v>174</v>
      </c>
      <c r="E34" s="107" t="s">
        <v>180</v>
      </c>
      <c r="F34" s="220">
        <v>15000</v>
      </c>
      <c r="G34" s="220">
        <v>14860.62961</v>
      </c>
      <c r="H34" s="220">
        <v>13471.80234</v>
      </c>
      <c r="I34" s="107"/>
    </row>
    <row r="35" spans="1:9" ht="45" x14ac:dyDescent="0.25">
      <c r="A35" s="157">
        <v>41943</v>
      </c>
      <c r="B35" s="211">
        <v>2009</v>
      </c>
      <c r="C35" s="157" t="s">
        <v>64</v>
      </c>
      <c r="D35" s="213" t="s">
        <v>102</v>
      </c>
      <c r="E35" s="107" t="s">
        <v>192</v>
      </c>
      <c r="F35" s="220">
        <v>6165</v>
      </c>
      <c r="G35" s="220">
        <v>6133.58338</v>
      </c>
      <c r="H35" s="220">
        <v>6123.2564699999994</v>
      </c>
      <c r="I35" s="107"/>
    </row>
    <row r="36" spans="1:9" ht="45" x14ac:dyDescent="0.25">
      <c r="A36" s="157">
        <v>41943</v>
      </c>
      <c r="B36" s="211">
        <v>2009</v>
      </c>
      <c r="C36" s="157" t="s">
        <v>64</v>
      </c>
      <c r="D36" s="213" t="s">
        <v>174</v>
      </c>
      <c r="E36" s="107" t="s">
        <v>180</v>
      </c>
      <c r="F36" s="220">
        <v>5443</v>
      </c>
      <c r="G36" s="220">
        <v>5442.9269999999997</v>
      </c>
      <c r="H36" s="220">
        <v>5442.9269400000003</v>
      </c>
      <c r="I36" s="107"/>
    </row>
    <row r="37" spans="1:9" ht="45" x14ac:dyDescent="0.25">
      <c r="A37" s="157">
        <v>41943</v>
      </c>
      <c r="B37" s="211">
        <v>2009</v>
      </c>
      <c r="C37" s="157" t="s">
        <v>65</v>
      </c>
      <c r="D37" s="213" t="s">
        <v>102</v>
      </c>
      <c r="E37" s="107" t="s">
        <v>192</v>
      </c>
      <c r="F37" s="220">
        <v>19056</v>
      </c>
      <c r="G37" s="220">
        <v>19056</v>
      </c>
      <c r="H37" s="220">
        <v>18944.600870000002</v>
      </c>
      <c r="I37" s="107"/>
    </row>
    <row r="38" spans="1:9" ht="45" x14ac:dyDescent="0.25">
      <c r="A38" s="157">
        <v>41943</v>
      </c>
      <c r="B38" s="211">
        <v>2009</v>
      </c>
      <c r="C38" s="157" t="s">
        <v>65</v>
      </c>
      <c r="D38" s="213" t="s">
        <v>174</v>
      </c>
      <c r="E38" s="107" t="s">
        <v>180</v>
      </c>
      <c r="F38" s="220">
        <v>34243</v>
      </c>
      <c r="G38" s="220">
        <v>34163.724999999999</v>
      </c>
      <c r="H38" s="220">
        <v>33607.21744</v>
      </c>
      <c r="I38" s="107"/>
    </row>
    <row r="39" spans="1:9" ht="45" x14ac:dyDescent="0.25">
      <c r="A39" s="157">
        <v>41943</v>
      </c>
      <c r="B39" s="211">
        <v>2010</v>
      </c>
      <c r="C39" s="157" t="s">
        <v>80</v>
      </c>
      <c r="D39" s="213" t="s">
        <v>101</v>
      </c>
      <c r="E39" s="107" t="s">
        <v>176</v>
      </c>
      <c r="F39" s="220">
        <v>61558</v>
      </c>
      <c r="G39" s="220">
        <v>59491.556629999999</v>
      </c>
      <c r="H39" s="220">
        <v>59482.773999999998</v>
      </c>
      <c r="I39" s="107"/>
    </row>
    <row r="40" spans="1:9" ht="30" x14ac:dyDescent="0.25">
      <c r="A40" s="157" t="s">
        <v>175</v>
      </c>
      <c r="B40" s="211">
        <v>2010</v>
      </c>
      <c r="C40" s="157" t="s">
        <v>80</v>
      </c>
      <c r="D40" s="213" t="s">
        <v>103</v>
      </c>
      <c r="E40" s="107" t="s">
        <v>188</v>
      </c>
      <c r="F40" s="220">
        <v>529950</v>
      </c>
      <c r="G40" s="220">
        <v>510499</v>
      </c>
      <c r="H40" s="220">
        <v>508545</v>
      </c>
      <c r="I40" s="107"/>
    </row>
    <row r="41" spans="1:9" ht="60" x14ac:dyDescent="0.25">
      <c r="A41" s="157">
        <v>41943</v>
      </c>
      <c r="B41" s="211">
        <v>2010</v>
      </c>
      <c r="C41" s="157" t="s">
        <v>80</v>
      </c>
      <c r="D41" s="213" t="s">
        <v>102</v>
      </c>
      <c r="E41" s="107" t="s">
        <v>193</v>
      </c>
      <c r="F41" s="220">
        <v>4302</v>
      </c>
      <c r="G41" s="220">
        <v>1440.5783200000001</v>
      </c>
      <c r="H41" s="220">
        <v>1396.5783200000001</v>
      </c>
      <c r="I41" s="107"/>
    </row>
    <row r="42" spans="1:9" ht="60" x14ac:dyDescent="0.25">
      <c r="A42" s="157">
        <v>41943</v>
      </c>
      <c r="B42" s="211">
        <v>2010</v>
      </c>
      <c r="C42" s="157" t="s">
        <v>80</v>
      </c>
      <c r="D42" s="213" t="s">
        <v>102</v>
      </c>
      <c r="E42" s="107" t="s">
        <v>194</v>
      </c>
      <c r="F42" s="220">
        <v>87562</v>
      </c>
      <c r="G42" s="220">
        <v>87221.609569999986</v>
      </c>
      <c r="H42" s="220">
        <v>84360.880510000003</v>
      </c>
      <c r="I42" s="107"/>
    </row>
    <row r="43" spans="1:9" ht="30" x14ac:dyDescent="0.25">
      <c r="A43" s="157">
        <v>41943</v>
      </c>
      <c r="B43" s="211">
        <v>2010</v>
      </c>
      <c r="C43" s="157" t="s">
        <v>80</v>
      </c>
      <c r="D43" s="213" t="s">
        <v>102</v>
      </c>
      <c r="E43" s="107" t="s">
        <v>195</v>
      </c>
      <c r="F43" s="220">
        <v>25223</v>
      </c>
      <c r="G43" s="220">
        <v>21494.51425</v>
      </c>
      <c r="H43" s="220">
        <v>21462.04795</v>
      </c>
      <c r="I43" s="107"/>
    </row>
    <row r="44" spans="1:9" ht="45" x14ac:dyDescent="0.25">
      <c r="A44" s="157">
        <v>41943</v>
      </c>
      <c r="B44" s="211">
        <v>2010</v>
      </c>
      <c r="C44" s="157" t="s">
        <v>80</v>
      </c>
      <c r="D44" s="213" t="s">
        <v>174</v>
      </c>
      <c r="E44" s="107" t="s">
        <v>196</v>
      </c>
      <c r="F44" s="220">
        <v>15000</v>
      </c>
      <c r="G44" s="220">
        <v>12086.31234</v>
      </c>
      <c r="H44" s="220">
        <v>11595.72126</v>
      </c>
      <c r="I44" s="107"/>
    </row>
    <row r="45" spans="1:9" ht="45" x14ac:dyDescent="0.25">
      <c r="A45" s="157">
        <v>41943</v>
      </c>
      <c r="B45" s="211">
        <v>2010</v>
      </c>
      <c r="C45" s="157" t="s">
        <v>80</v>
      </c>
      <c r="D45" s="213" t="s">
        <v>174</v>
      </c>
      <c r="E45" s="107" t="s">
        <v>180</v>
      </c>
      <c r="F45" s="220">
        <v>20000</v>
      </c>
      <c r="G45" s="220">
        <v>19867.857620000002</v>
      </c>
      <c r="H45" s="220">
        <v>19775.4277</v>
      </c>
      <c r="I45" s="107"/>
    </row>
    <row r="46" spans="1:9" ht="45" x14ac:dyDescent="0.25">
      <c r="A46" s="157">
        <v>41943</v>
      </c>
      <c r="B46" s="211">
        <v>2010</v>
      </c>
      <c r="C46" s="157" t="s">
        <v>64</v>
      </c>
      <c r="D46" s="213" t="s">
        <v>102</v>
      </c>
      <c r="E46" s="107" t="s">
        <v>197</v>
      </c>
      <c r="F46" s="220">
        <v>8139</v>
      </c>
      <c r="G46" s="220">
        <v>8001.7192500000001</v>
      </c>
      <c r="H46" s="220">
        <v>2584.2845699999998</v>
      </c>
      <c r="I46" s="107"/>
    </row>
    <row r="47" spans="1:9" ht="45" x14ac:dyDescent="0.25">
      <c r="A47" s="157">
        <v>41943</v>
      </c>
      <c r="B47" s="211">
        <v>2010</v>
      </c>
      <c r="C47" s="157" t="s">
        <v>64</v>
      </c>
      <c r="D47" s="213" t="s">
        <v>174</v>
      </c>
      <c r="E47" s="107" t="s">
        <v>180</v>
      </c>
      <c r="F47" s="220">
        <v>752.88981000000001</v>
      </c>
      <c r="G47" s="220">
        <v>752.88981000000001</v>
      </c>
      <c r="H47" s="220">
        <v>752.88981000000001</v>
      </c>
      <c r="I47" s="107"/>
    </row>
    <row r="48" spans="1:9" ht="45" x14ac:dyDescent="0.25">
      <c r="A48" s="157">
        <v>41943</v>
      </c>
      <c r="B48" s="211">
        <v>2010</v>
      </c>
      <c r="C48" s="157" t="s">
        <v>64</v>
      </c>
      <c r="D48" s="213" t="s">
        <v>174</v>
      </c>
      <c r="E48" s="107" t="s">
        <v>180</v>
      </c>
      <c r="F48" s="220">
        <v>47.110190000000003</v>
      </c>
      <c r="G48" s="220">
        <v>47.110190000000003</v>
      </c>
      <c r="H48" s="220">
        <v>0</v>
      </c>
      <c r="I48" s="107"/>
    </row>
    <row r="49" spans="1:9" ht="45" x14ac:dyDescent="0.25">
      <c r="A49" s="157">
        <v>41943</v>
      </c>
      <c r="B49" s="211">
        <v>2010</v>
      </c>
      <c r="C49" s="157" t="s">
        <v>65</v>
      </c>
      <c r="D49" s="213" t="s">
        <v>102</v>
      </c>
      <c r="E49" s="107" t="s">
        <v>197</v>
      </c>
      <c r="F49" s="220">
        <v>19670.440999999999</v>
      </c>
      <c r="G49" s="220">
        <v>19575.280899999998</v>
      </c>
      <c r="H49" s="220">
        <v>19169.950809999998</v>
      </c>
      <c r="I49" s="107"/>
    </row>
    <row r="50" spans="1:9" ht="45" x14ac:dyDescent="0.25">
      <c r="A50" s="157">
        <v>41943</v>
      </c>
      <c r="B50" s="211">
        <v>2010</v>
      </c>
      <c r="C50" s="157" t="s">
        <v>65</v>
      </c>
      <c r="D50" s="213" t="s">
        <v>174</v>
      </c>
      <c r="E50" s="107" t="s">
        <v>180</v>
      </c>
      <c r="F50" s="220">
        <v>44913.559000000001</v>
      </c>
      <c r="G50" s="220">
        <v>44560.841650000002</v>
      </c>
      <c r="H50" s="220">
        <v>34539.51023</v>
      </c>
      <c r="I50" s="107"/>
    </row>
    <row r="51" spans="1:9" ht="45" x14ac:dyDescent="0.25">
      <c r="A51" s="157">
        <v>41943</v>
      </c>
      <c r="B51" s="211">
        <v>2011</v>
      </c>
      <c r="C51" s="157" t="s">
        <v>80</v>
      </c>
      <c r="D51" s="213" t="s">
        <v>101</v>
      </c>
      <c r="E51" s="107" t="s">
        <v>176</v>
      </c>
      <c r="F51" s="220">
        <v>72192.95</v>
      </c>
      <c r="G51" s="220">
        <v>53397.015450000006</v>
      </c>
      <c r="H51" s="220">
        <v>32313.745790000001</v>
      </c>
      <c r="I51" s="107"/>
    </row>
    <row r="52" spans="1:9" ht="30" x14ac:dyDescent="0.25">
      <c r="A52" s="157" t="s">
        <v>175</v>
      </c>
      <c r="B52" s="211">
        <v>2011</v>
      </c>
      <c r="C52" s="157" t="s">
        <v>80</v>
      </c>
      <c r="D52" s="213" t="s">
        <v>103</v>
      </c>
      <c r="E52" s="107" t="s">
        <v>188</v>
      </c>
      <c r="F52" s="220">
        <v>544423</v>
      </c>
      <c r="G52" s="220">
        <v>514090</v>
      </c>
      <c r="H52" s="220">
        <v>512405</v>
      </c>
      <c r="I52" s="107"/>
    </row>
    <row r="53" spans="1:9" ht="60" x14ac:dyDescent="0.25">
      <c r="A53" s="157">
        <v>41943</v>
      </c>
      <c r="B53" s="211">
        <v>2011</v>
      </c>
      <c r="C53" s="157" t="s">
        <v>80</v>
      </c>
      <c r="D53" s="213" t="s">
        <v>102</v>
      </c>
      <c r="E53" s="107" t="s">
        <v>198</v>
      </c>
      <c r="F53" s="220">
        <v>4153</v>
      </c>
      <c r="G53" s="220">
        <v>3921.5679700000001</v>
      </c>
      <c r="H53" s="220">
        <v>3910.1778399999998</v>
      </c>
      <c r="I53" s="107"/>
    </row>
    <row r="54" spans="1:9" ht="60" x14ac:dyDescent="0.25">
      <c r="A54" s="157">
        <v>41943</v>
      </c>
      <c r="B54" s="211">
        <v>2011</v>
      </c>
      <c r="C54" s="157" t="s">
        <v>80</v>
      </c>
      <c r="D54" s="213" t="s">
        <v>102</v>
      </c>
      <c r="E54" s="107" t="s">
        <v>199</v>
      </c>
      <c r="F54" s="220">
        <v>63903.328000000001</v>
      </c>
      <c r="G54" s="220">
        <v>59837.983460000003</v>
      </c>
      <c r="H54" s="220">
        <v>56169.240850000002</v>
      </c>
      <c r="I54" s="107"/>
    </row>
    <row r="55" spans="1:9" ht="30" x14ac:dyDescent="0.25">
      <c r="A55" s="157">
        <v>41943</v>
      </c>
      <c r="B55" s="211">
        <v>2011</v>
      </c>
      <c r="C55" s="157" t="s">
        <v>80</v>
      </c>
      <c r="D55" s="213" t="s">
        <v>102</v>
      </c>
      <c r="E55" s="107" t="s">
        <v>195</v>
      </c>
      <c r="F55" s="220">
        <v>2622</v>
      </c>
      <c r="G55" s="220">
        <v>1854.0466799999999</v>
      </c>
      <c r="H55" s="220">
        <v>1854.0466799999999</v>
      </c>
      <c r="I55" s="107"/>
    </row>
    <row r="56" spans="1:9" ht="45" x14ac:dyDescent="0.25">
      <c r="A56" s="157">
        <v>41943</v>
      </c>
      <c r="B56" s="211">
        <v>2011</v>
      </c>
      <c r="C56" s="157" t="s">
        <v>80</v>
      </c>
      <c r="D56" s="213" t="s">
        <v>174</v>
      </c>
      <c r="E56" s="107" t="s">
        <v>196</v>
      </c>
      <c r="F56" s="220">
        <v>49584</v>
      </c>
      <c r="G56" s="220">
        <v>39021.026560000006</v>
      </c>
      <c r="H56" s="220">
        <v>24215.165579999997</v>
      </c>
      <c r="I56" s="107"/>
    </row>
    <row r="57" spans="1:9" ht="45" x14ac:dyDescent="0.25">
      <c r="A57" s="157">
        <v>41943</v>
      </c>
      <c r="B57" s="211">
        <v>2011</v>
      </c>
      <c r="C57" s="157" t="s">
        <v>80</v>
      </c>
      <c r="D57" s="213" t="s">
        <v>174</v>
      </c>
      <c r="E57" s="107" t="s">
        <v>180</v>
      </c>
      <c r="F57" s="220">
        <v>17964</v>
      </c>
      <c r="G57" s="220">
        <v>17502.464609999999</v>
      </c>
      <c r="H57" s="220">
        <v>16775.284619999999</v>
      </c>
      <c r="I57" s="107"/>
    </row>
    <row r="58" spans="1:9" ht="30" x14ac:dyDescent="0.25">
      <c r="A58" s="157">
        <v>41943</v>
      </c>
      <c r="B58" s="211">
        <v>2011</v>
      </c>
      <c r="C58" s="157" t="s">
        <v>64</v>
      </c>
      <c r="D58" s="213" t="s">
        <v>102</v>
      </c>
      <c r="E58" s="107" t="s">
        <v>200</v>
      </c>
      <c r="F58" s="220">
        <v>1649.694</v>
      </c>
      <c r="G58" s="220">
        <v>1521.06104</v>
      </c>
      <c r="H58" s="220">
        <v>1521.06104</v>
      </c>
      <c r="I58" s="107"/>
    </row>
    <row r="59" spans="1:9" ht="45" x14ac:dyDescent="0.25">
      <c r="A59" s="157">
        <v>41943</v>
      </c>
      <c r="B59" s="211">
        <v>2011</v>
      </c>
      <c r="C59" s="157" t="s">
        <v>64</v>
      </c>
      <c r="D59" s="213" t="s">
        <v>174</v>
      </c>
      <c r="E59" s="107" t="s">
        <v>180</v>
      </c>
      <c r="F59" s="220">
        <v>2745.8190399999999</v>
      </c>
      <c r="G59" s="220">
        <v>2728.9493700000003</v>
      </c>
      <c r="H59" s="220">
        <v>2647.8331000000003</v>
      </c>
      <c r="I59" s="107"/>
    </row>
    <row r="60" spans="1:9" ht="45" x14ac:dyDescent="0.25">
      <c r="A60" s="157">
        <v>41943</v>
      </c>
      <c r="B60" s="211">
        <v>2011</v>
      </c>
      <c r="C60" s="157" t="s">
        <v>64</v>
      </c>
      <c r="D60" s="213" t="s">
        <v>174</v>
      </c>
      <c r="E60" s="107" t="s">
        <v>180</v>
      </c>
      <c r="F60" s="220">
        <v>7.66296</v>
      </c>
      <c r="G60" s="220">
        <v>7.66296</v>
      </c>
      <c r="H60" s="220">
        <v>0</v>
      </c>
      <c r="I60" s="107"/>
    </row>
    <row r="61" spans="1:9" ht="30" x14ac:dyDescent="0.25">
      <c r="A61" s="157">
        <v>41943</v>
      </c>
      <c r="B61" s="211">
        <v>2011</v>
      </c>
      <c r="C61" s="157" t="s">
        <v>65</v>
      </c>
      <c r="D61" s="213" t="s">
        <v>102</v>
      </c>
      <c r="E61" s="107" t="s">
        <v>200</v>
      </c>
      <c r="F61" s="220">
        <v>9195.5720000000001</v>
      </c>
      <c r="G61" s="220">
        <v>8638.9961999999996</v>
      </c>
      <c r="H61" s="220">
        <v>8562.4802600000003</v>
      </c>
      <c r="I61" s="107"/>
    </row>
    <row r="62" spans="1:9" ht="45" x14ac:dyDescent="0.25">
      <c r="A62" s="157">
        <v>41943</v>
      </c>
      <c r="B62" s="211">
        <v>2011</v>
      </c>
      <c r="C62" s="157" t="s">
        <v>65</v>
      </c>
      <c r="D62" s="213" t="s">
        <v>174</v>
      </c>
      <c r="E62" s="107" t="s">
        <v>180</v>
      </c>
      <c r="F62" s="220">
        <v>7984</v>
      </c>
      <c r="G62" s="220">
        <v>7709.7133899999999</v>
      </c>
      <c r="H62" s="220">
        <v>5187.8782599999995</v>
      </c>
      <c r="I62" s="107"/>
    </row>
    <row r="63" spans="1:9" ht="45" x14ac:dyDescent="0.25">
      <c r="A63" s="157">
        <v>41943</v>
      </c>
      <c r="B63" s="211">
        <v>2012</v>
      </c>
      <c r="C63" s="157" t="s">
        <v>80</v>
      </c>
      <c r="D63" s="213" t="s">
        <v>101</v>
      </c>
      <c r="E63" s="107" t="s">
        <v>176</v>
      </c>
      <c r="F63" s="220">
        <v>53407</v>
      </c>
      <c r="G63" s="220">
        <v>21828.472320000001</v>
      </c>
      <c r="H63" s="220">
        <v>20650.06625</v>
      </c>
      <c r="I63" s="107"/>
    </row>
    <row r="64" spans="1:9" ht="30" x14ac:dyDescent="0.25">
      <c r="A64" s="157" t="s">
        <v>175</v>
      </c>
      <c r="B64" s="211">
        <v>2012</v>
      </c>
      <c r="C64" s="157" t="s">
        <v>80</v>
      </c>
      <c r="D64" s="213" t="s">
        <v>103</v>
      </c>
      <c r="E64" s="107" t="s">
        <v>188</v>
      </c>
      <c r="F64" s="220">
        <v>448449</v>
      </c>
      <c r="G64" s="220">
        <v>434239</v>
      </c>
      <c r="H64" s="220">
        <v>427974</v>
      </c>
      <c r="I64" s="107"/>
    </row>
    <row r="65" spans="1:9" ht="60" x14ac:dyDescent="0.25">
      <c r="A65" s="157">
        <v>41943</v>
      </c>
      <c r="B65" s="211">
        <v>2012</v>
      </c>
      <c r="C65" s="157" t="s">
        <v>80</v>
      </c>
      <c r="D65" s="213" t="s">
        <v>102</v>
      </c>
      <c r="E65" s="107" t="s">
        <v>201</v>
      </c>
      <c r="F65" s="220">
        <v>4056</v>
      </c>
      <c r="G65" s="220">
        <v>4009.09753</v>
      </c>
      <c r="H65" s="220">
        <v>3990.1425800000002</v>
      </c>
      <c r="I65" s="107"/>
    </row>
    <row r="66" spans="1:9" ht="60" x14ac:dyDescent="0.25">
      <c r="A66" s="157">
        <v>41943</v>
      </c>
      <c r="B66" s="211">
        <v>2012</v>
      </c>
      <c r="C66" s="157" t="s">
        <v>80</v>
      </c>
      <c r="D66" s="213" t="s">
        <v>102</v>
      </c>
      <c r="E66" s="107" t="s">
        <v>202</v>
      </c>
      <c r="F66" s="220">
        <v>78413</v>
      </c>
      <c r="G66" s="220">
        <v>68485.593150000001</v>
      </c>
      <c r="H66" s="220">
        <v>61581.279280000002</v>
      </c>
      <c r="I66" s="107"/>
    </row>
    <row r="67" spans="1:9" ht="45" x14ac:dyDescent="0.25">
      <c r="A67" s="157">
        <v>41943</v>
      </c>
      <c r="B67" s="211">
        <v>2012</v>
      </c>
      <c r="C67" s="157" t="s">
        <v>80</v>
      </c>
      <c r="D67" s="213" t="s">
        <v>174</v>
      </c>
      <c r="E67" s="107" t="s">
        <v>180</v>
      </c>
      <c r="F67" s="220">
        <v>20000</v>
      </c>
      <c r="G67" s="220">
        <v>19483.3001</v>
      </c>
      <c r="H67" s="220">
        <v>13126.605009999999</v>
      </c>
      <c r="I67" s="107"/>
    </row>
    <row r="68" spans="1:9" ht="30" x14ac:dyDescent="0.25">
      <c r="A68" s="157">
        <v>41943</v>
      </c>
      <c r="B68" s="211">
        <v>2012</v>
      </c>
      <c r="C68" s="157" t="s">
        <v>64</v>
      </c>
      <c r="D68" s="213" t="s">
        <v>102</v>
      </c>
      <c r="E68" s="107" t="s">
        <v>203</v>
      </c>
      <c r="F68" s="220">
        <v>2200</v>
      </c>
      <c r="G68" s="220">
        <v>2013.27827</v>
      </c>
      <c r="H68" s="220">
        <v>1293.60042</v>
      </c>
      <c r="I68" s="107"/>
    </row>
    <row r="69" spans="1:9" ht="45" x14ac:dyDescent="0.25">
      <c r="A69" s="157">
        <v>41943</v>
      </c>
      <c r="B69" s="211">
        <v>2012</v>
      </c>
      <c r="C69" s="157" t="s">
        <v>64</v>
      </c>
      <c r="D69" s="213" t="s">
        <v>174</v>
      </c>
      <c r="E69" s="107" t="s">
        <v>180</v>
      </c>
      <c r="F69" s="220">
        <v>4594.3731900000002</v>
      </c>
      <c r="G69" s="220">
        <v>4216.3095899999998</v>
      </c>
      <c r="H69" s="220">
        <v>2670.29223</v>
      </c>
      <c r="I69" s="107"/>
    </row>
    <row r="70" spans="1:9" ht="45" x14ac:dyDescent="0.25">
      <c r="A70" s="157">
        <v>41943</v>
      </c>
      <c r="B70" s="211">
        <v>2012</v>
      </c>
      <c r="C70" s="157" t="s">
        <v>64</v>
      </c>
      <c r="D70" s="213" t="s">
        <v>174</v>
      </c>
      <c r="E70" s="107" t="s">
        <v>180</v>
      </c>
      <c r="F70" s="220">
        <v>839.62681000000009</v>
      </c>
      <c r="G70" s="220">
        <v>839.62681000000009</v>
      </c>
      <c r="H70" s="220">
        <v>0</v>
      </c>
      <c r="I70" s="107"/>
    </row>
    <row r="71" spans="1:9" ht="30" x14ac:dyDescent="0.25">
      <c r="A71" s="157">
        <v>41943</v>
      </c>
      <c r="B71" s="211">
        <v>2012</v>
      </c>
      <c r="C71" s="157" t="s">
        <v>65</v>
      </c>
      <c r="D71" s="213" t="s">
        <v>102</v>
      </c>
      <c r="E71" s="107" t="s">
        <v>203</v>
      </c>
      <c r="F71" s="220">
        <v>12225</v>
      </c>
      <c r="G71" s="220">
        <v>12010.565990000001</v>
      </c>
      <c r="H71" s="220">
        <v>10906.652410000001</v>
      </c>
      <c r="I71" s="107"/>
    </row>
    <row r="72" spans="1:9" ht="45" x14ac:dyDescent="0.25">
      <c r="A72" s="157">
        <v>41943</v>
      </c>
      <c r="B72" s="211">
        <v>2012</v>
      </c>
      <c r="C72" s="157" t="s">
        <v>65</v>
      </c>
      <c r="D72" s="213" t="s">
        <v>174</v>
      </c>
      <c r="E72" s="107" t="s">
        <v>180</v>
      </c>
      <c r="F72" s="220">
        <v>9000</v>
      </c>
      <c r="G72" s="220">
        <v>6804.5925399999996</v>
      </c>
      <c r="H72" s="220">
        <v>4674.7965100000001</v>
      </c>
      <c r="I72" s="107"/>
    </row>
    <row r="73" spans="1:9" ht="45" x14ac:dyDescent="0.25">
      <c r="A73" s="157">
        <v>41943</v>
      </c>
      <c r="B73" s="211">
        <v>2013</v>
      </c>
      <c r="C73" s="157" t="s">
        <v>80</v>
      </c>
      <c r="D73" s="213" t="s">
        <v>101</v>
      </c>
      <c r="E73" s="107" t="s">
        <v>176</v>
      </c>
      <c r="F73" s="220">
        <v>73936.577000000005</v>
      </c>
      <c r="G73" s="220">
        <v>2489.7257599999998</v>
      </c>
      <c r="H73" s="220">
        <v>812.33646999999996</v>
      </c>
      <c r="I73" s="107"/>
    </row>
    <row r="74" spans="1:9" ht="30" x14ac:dyDescent="0.25">
      <c r="A74" s="157" t="s">
        <v>175</v>
      </c>
      <c r="B74" s="211">
        <v>2013</v>
      </c>
      <c r="C74" s="157" t="s">
        <v>80</v>
      </c>
      <c r="D74" s="213" t="s">
        <v>103</v>
      </c>
      <c r="E74" s="107" t="s">
        <v>188</v>
      </c>
      <c r="F74" s="220">
        <v>468443</v>
      </c>
      <c r="G74" s="220">
        <v>445332</v>
      </c>
      <c r="H74" s="220">
        <v>390073</v>
      </c>
      <c r="I74" s="107"/>
    </row>
    <row r="75" spans="1:9" ht="60" x14ac:dyDescent="0.25">
      <c r="A75" s="157">
        <v>41943</v>
      </c>
      <c r="B75" s="211">
        <v>2013</v>
      </c>
      <c r="C75" s="157" t="s">
        <v>80</v>
      </c>
      <c r="D75" s="213" t="s">
        <v>102</v>
      </c>
      <c r="E75" s="107" t="s">
        <v>204</v>
      </c>
      <c r="F75" s="220">
        <v>3951.846</v>
      </c>
      <c r="G75" s="220">
        <v>0</v>
      </c>
      <c r="H75" s="220">
        <v>0</v>
      </c>
      <c r="I75" s="107"/>
    </row>
    <row r="76" spans="1:9" ht="60" x14ac:dyDescent="0.25">
      <c r="A76" s="157">
        <v>41943</v>
      </c>
      <c r="B76" s="211">
        <v>2013</v>
      </c>
      <c r="C76" s="157" t="s">
        <v>80</v>
      </c>
      <c r="D76" s="213" t="s">
        <v>102</v>
      </c>
      <c r="E76" s="107" t="s">
        <v>205</v>
      </c>
      <c r="F76" s="220">
        <v>410.40800000000002</v>
      </c>
      <c r="G76" s="220">
        <v>367.93402000000003</v>
      </c>
      <c r="H76" s="220">
        <v>82.986100000000008</v>
      </c>
      <c r="I76" s="107"/>
    </row>
    <row r="77" spans="1:9" ht="45" x14ac:dyDescent="0.25">
      <c r="A77" s="157">
        <v>41943</v>
      </c>
      <c r="B77" s="211">
        <v>2013</v>
      </c>
      <c r="C77" s="157" t="s">
        <v>80</v>
      </c>
      <c r="D77" s="213" t="s">
        <v>174</v>
      </c>
      <c r="E77" s="107" t="s">
        <v>180</v>
      </c>
      <c r="F77" s="220">
        <v>14467.99454</v>
      </c>
      <c r="G77" s="220">
        <v>3991.1428999999998</v>
      </c>
      <c r="H77" s="220">
        <v>1523.4504999999999</v>
      </c>
      <c r="I77" s="107"/>
    </row>
    <row r="78" spans="1:9" ht="30" x14ac:dyDescent="0.25">
      <c r="A78" s="157">
        <v>41943</v>
      </c>
      <c r="B78" s="211">
        <v>2013</v>
      </c>
      <c r="C78" s="157" t="s">
        <v>64</v>
      </c>
      <c r="D78" s="213" t="s">
        <v>102</v>
      </c>
      <c r="E78" s="107" t="s">
        <v>206</v>
      </c>
      <c r="F78" s="220">
        <v>2875.201</v>
      </c>
      <c r="G78" s="220">
        <v>1186.4955</v>
      </c>
      <c r="H78" s="220">
        <v>446.78909999999996</v>
      </c>
      <c r="I78" s="107"/>
    </row>
    <row r="79" spans="1:9" ht="45" x14ac:dyDescent="0.25">
      <c r="A79" s="157">
        <v>41943</v>
      </c>
      <c r="B79" s="211">
        <v>2013</v>
      </c>
      <c r="C79" s="157" t="s">
        <v>64</v>
      </c>
      <c r="D79" s="213" t="s">
        <v>174</v>
      </c>
      <c r="E79" s="107" t="s">
        <v>180</v>
      </c>
      <c r="F79" s="220">
        <v>1641.7609600000001</v>
      </c>
      <c r="G79" s="220">
        <v>0</v>
      </c>
      <c r="H79" s="220">
        <v>0</v>
      </c>
      <c r="I79" s="107"/>
    </row>
    <row r="80" spans="1:9" ht="45" x14ac:dyDescent="0.25">
      <c r="A80" s="157">
        <v>41943</v>
      </c>
      <c r="B80" s="211">
        <v>2013</v>
      </c>
      <c r="C80" s="157" t="s">
        <v>64</v>
      </c>
      <c r="D80" s="213" t="s">
        <v>174</v>
      </c>
      <c r="E80" s="107" t="s">
        <v>180</v>
      </c>
      <c r="F80" s="220">
        <v>355.60003999999998</v>
      </c>
      <c r="G80" s="220">
        <v>355.60003999999998</v>
      </c>
      <c r="H80" s="220">
        <v>0</v>
      </c>
      <c r="I80" s="107"/>
    </row>
    <row r="81" spans="1:9" ht="30" x14ac:dyDescent="0.25">
      <c r="A81" s="157">
        <v>41943</v>
      </c>
      <c r="B81" s="211">
        <v>2013</v>
      </c>
      <c r="C81" s="157" t="s">
        <v>65</v>
      </c>
      <c r="D81" s="213" t="s">
        <v>102</v>
      </c>
      <c r="E81" s="107" t="s">
        <v>206</v>
      </c>
      <c r="F81" s="220">
        <v>3994.721</v>
      </c>
      <c r="G81" s="220">
        <v>3421.45721</v>
      </c>
      <c r="H81" s="220">
        <v>2042.1082699999999</v>
      </c>
      <c r="I81" s="107"/>
    </row>
    <row r="82" spans="1:9" ht="45" x14ac:dyDescent="0.25">
      <c r="A82" s="157">
        <v>41943</v>
      </c>
      <c r="B82" s="211">
        <v>2013</v>
      </c>
      <c r="C82" s="157" t="s">
        <v>65</v>
      </c>
      <c r="D82" s="213" t="s">
        <v>174</v>
      </c>
      <c r="E82" s="107" t="s">
        <v>180</v>
      </c>
      <c r="F82" s="220">
        <v>5892.2139999999999</v>
      </c>
      <c r="G82" s="220">
        <v>3159.4379199999998</v>
      </c>
      <c r="H82" s="220">
        <v>168.59345000000002</v>
      </c>
      <c r="I82" s="107"/>
    </row>
    <row r="83" spans="1:9" ht="45" x14ac:dyDescent="0.25">
      <c r="A83" s="157">
        <v>41943</v>
      </c>
      <c r="B83" s="211">
        <v>2014</v>
      </c>
      <c r="C83" s="157" t="s">
        <v>80</v>
      </c>
      <c r="D83" s="213" t="s">
        <v>101</v>
      </c>
      <c r="E83" s="107" t="s">
        <v>176</v>
      </c>
      <c r="F83" s="220">
        <v>72093</v>
      </c>
      <c r="G83" s="220">
        <v>40753.690860000002</v>
      </c>
      <c r="H83" s="220">
        <v>66.395660000000007</v>
      </c>
      <c r="I83" s="107"/>
    </row>
    <row r="84" spans="1:9" ht="30" x14ac:dyDescent="0.25">
      <c r="A84" s="157" t="s">
        <v>175</v>
      </c>
      <c r="B84" s="211">
        <v>2014</v>
      </c>
      <c r="C84" s="157" t="s">
        <v>80</v>
      </c>
      <c r="D84" s="213" t="s">
        <v>103</v>
      </c>
      <c r="E84" s="107" t="s">
        <v>188</v>
      </c>
      <c r="F84" s="220">
        <v>417511</v>
      </c>
      <c r="G84" s="220">
        <v>316399</v>
      </c>
      <c r="H84" s="220">
        <v>157671</v>
      </c>
      <c r="I84" s="107"/>
    </row>
    <row r="85" spans="1:9" ht="60" x14ac:dyDescent="0.25">
      <c r="A85" s="157">
        <v>41943</v>
      </c>
      <c r="B85" s="211">
        <v>2014</v>
      </c>
      <c r="C85" s="157" t="s">
        <v>80</v>
      </c>
      <c r="D85" s="213" t="s">
        <v>102</v>
      </c>
      <c r="E85" s="107" t="s">
        <v>204</v>
      </c>
      <c r="F85" s="220">
        <v>4267</v>
      </c>
      <c r="G85" s="220">
        <v>0</v>
      </c>
      <c r="H85" s="220">
        <v>0</v>
      </c>
      <c r="I85" s="107"/>
    </row>
    <row r="86" spans="1:9" ht="60" x14ac:dyDescent="0.25">
      <c r="A86" s="157">
        <v>41943</v>
      </c>
      <c r="B86" s="211">
        <v>2014</v>
      </c>
      <c r="C86" s="157" t="s">
        <v>80</v>
      </c>
      <c r="D86" s="213" t="s">
        <v>102</v>
      </c>
      <c r="E86" s="107" t="s">
        <v>205</v>
      </c>
      <c r="F86" s="220">
        <v>11314</v>
      </c>
      <c r="G86" s="220">
        <v>9380.2622599999995</v>
      </c>
      <c r="H86" s="220">
        <v>4336.5620999999992</v>
      </c>
      <c r="I86" s="107"/>
    </row>
    <row r="87" spans="1:9" ht="45" x14ac:dyDescent="0.25">
      <c r="A87" s="157">
        <v>41943</v>
      </c>
      <c r="B87" s="211">
        <v>2014</v>
      </c>
      <c r="C87" s="157" t="s">
        <v>80</v>
      </c>
      <c r="D87" s="213" t="s">
        <v>174</v>
      </c>
      <c r="E87" s="107" t="s">
        <v>180</v>
      </c>
      <c r="F87" s="220">
        <v>20448</v>
      </c>
      <c r="G87" s="220">
        <v>0</v>
      </c>
      <c r="H87" s="220">
        <v>0</v>
      </c>
      <c r="I87" s="107"/>
    </row>
    <row r="88" spans="1:9" ht="30" x14ac:dyDescent="0.25">
      <c r="A88" s="157">
        <v>41943</v>
      </c>
      <c r="B88" s="211">
        <v>2014</v>
      </c>
      <c r="C88" s="157" t="s">
        <v>64</v>
      </c>
      <c r="D88" s="213" t="s">
        <v>102</v>
      </c>
      <c r="E88" s="107" t="s">
        <v>206</v>
      </c>
      <c r="F88" s="220">
        <v>2229</v>
      </c>
      <c r="G88" s="220">
        <v>0</v>
      </c>
      <c r="H88" s="220">
        <v>0</v>
      </c>
      <c r="I88" s="107"/>
    </row>
    <row r="89" spans="1:9" ht="45" x14ac:dyDescent="0.25">
      <c r="A89" s="157">
        <v>41943</v>
      </c>
      <c r="B89" s="211">
        <v>2014</v>
      </c>
      <c r="C89" s="157" t="s">
        <v>64</v>
      </c>
      <c r="D89" s="213" t="s">
        <v>174</v>
      </c>
      <c r="E89" s="107" t="s">
        <v>180</v>
      </c>
      <c r="F89" s="220">
        <v>1530</v>
      </c>
      <c r="G89" s="220">
        <v>0</v>
      </c>
      <c r="H89" s="220">
        <v>0</v>
      </c>
      <c r="I89" s="107"/>
    </row>
    <row r="90" spans="1:9" ht="30" x14ac:dyDescent="0.25">
      <c r="A90" s="157">
        <v>41943</v>
      </c>
      <c r="B90" s="211">
        <v>2014</v>
      </c>
      <c r="C90" s="157" t="s">
        <v>65</v>
      </c>
      <c r="D90" s="213" t="s">
        <v>102</v>
      </c>
      <c r="E90" s="107" t="s">
        <v>206</v>
      </c>
      <c r="F90" s="220">
        <v>13400</v>
      </c>
      <c r="G90" s="220">
        <v>4017.1109799999999</v>
      </c>
      <c r="H90" s="220">
        <v>171.33874</v>
      </c>
      <c r="I90" s="107"/>
    </row>
    <row r="91" spans="1:9" ht="45" x14ac:dyDescent="0.25">
      <c r="A91" s="157">
        <v>41943</v>
      </c>
      <c r="B91" s="211">
        <v>2014</v>
      </c>
      <c r="C91" s="157" t="s">
        <v>65</v>
      </c>
      <c r="D91" s="213" t="s">
        <v>174</v>
      </c>
      <c r="E91" s="107" t="s">
        <v>180</v>
      </c>
      <c r="F91" s="220">
        <v>13000</v>
      </c>
      <c r="G91" s="220">
        <v>594.47252000000003</v>
      </c>
      <c r="H91" s="220">
        <v>0</v>
      </c>
      <c r="I91" s="107"/>
    </row>
    <row r="92" spans="1:9" ht="45" x14ac:dyDescent="0.25">
      <c r="A92" s="24">
        <v>41943</v>
      </c>
      <c r="B92" s="409" t="s">
        <v>169</v>
      </c>
      <c r="C92" s="410" t="s">
        <v>67</v>
      </c>
      <c r="D92" s="410" t="s">
        <v>1689</v>
      </c>
      <c r="E92" s="411" t="s">
        <v>1690</v>
      </c>
      <c r="F92" s="220">
        <v>24000</v>
      </c>
      <c r="G92" s="220">
        <v>24000</v>
      </c>
      <c r="H92" s="220">
        <v>24000</v>
      </c>
      <c r="I92" s="410" t="s">
        <v>170</v>
      </c>
    </row>
    <row r="93" spans="1:9" ht="45" x14ac:dyDescent="0.25">
      <c r="A93" s="24">
        <v>41943</v>
      </c>
      <c r="B93" s="409" t="s">
        <v>168</v>
      </c>
      <c r="C93" s="410" t="s">
        <v>67</v>
      </c>
      <c r="D93" s="410" t="s">
        <v>1689</v>
      </c>
      <c r="E93" s="411" t="s">
        <v>1690</v>
      </c>
      <c r="F93" s="220">
        <v>25000</v>
      </c>
      <c r="G93" s="220">
        <v>25000</v>
      </c>
      <c r="H93" s="220">
        <v>25000</v>
      </c>
      <c r="I93" s="410" t="s">
        <v>170</v>
      </c>
    </row>
    <row r="94" spans="1:9" x14ac:dyDescent="0.25">
      <c r="A94" s="24">
        <v>41943</v>
      </c>
      <c r="B94" s="409" t="s">
        <v>143</v>
      </c>
      <c r="C94" s="410" t="s">
        <v>67</v>
      </c>
      <c r="D94" s="410" t="s">
        <v>1689</v>
      </c>
      <c r="E94" s="411" t="s">
        <v>1691</v>
      </c>
      <c r="F94" s="220">
        <v>42944</v>
      </c>
      <c r="G94" s="220">
        <v>42932</v>
      </c>
      <c r="H94" s="220">
        <v>42899</v>
      </c>
      <c r="I94" s="410" t="s">
        <v>170</v>
      </c>
    </row>
    <row r="95" spans="1:9" ht="60" x14ac:dyDescent="0.25">
      <c r="A95" s="24">
        <v>41943</v>
      </c>
      <c r="B95" s="409" t="s">
        <v>144</v>
      </c>
      <c r="C95" s="410" t="s">
        <v>67</v>
      </c>
      <c r="D95" s="410" t="s">
        <v>1689</v>
      </c>
      <c r="E95" s="411" t="s">
        <v>1692</v>
      </c>
      <c r="F95" s="220">
        <v>36000</v>
      </c>
      <c r="G95" s="220">
        <v>34700</v>
      </c>
      <c r="H95" s="220">
        <v>33318</v>
      </c>
      <c r="I95" s="410" t="s">
        <v>170</v>
      </c>
    </row>
    <row r="96" spans="1:9" ht="45" x14ac:dyDescent="0.25">
      <c r="A96" s="24">
        <v>41943</v>
      </c>
      <c r="B96" s="409" t="s">
        <v>150</v>
      </c>
      <c r="C96" s="410" t="s">
        <v>67</v>
      </c>
      <c r="D96" s="410" t="s">
        <v>1689</v>
      </c>
      <c r="E96" s="411" t="s">
        <v>1690</v>
      </c>
      <c r="F96" s="220">
        <v>33954</v>
      </c>
      <c r="G96" s="220">
        <v>33632</v>
      </c>
      <c r="H96" s="220">
        <v>32239</v>
      </c>
      <c r="I96" s="410" t="s">
        <v>170</v>
      </c>
    </row>
    <row r="97" spans="1:9" ht="45" x14ac:dyDescent="0.25">
      <c r="A97" s="24">
        <v>41943</v>
      </c>
      <c r="B97" s="409" t="s">
        <v>148</v>
      </c>
      <c r="C97" s="410" t="s">
        <v>67</v>
      </c>
      <c r="D97" s="410" t="s">
        <v>1689</v>
      </c>
      <c r="E97" s="411" t="s">
        <v>1690</v>
      </c>
      <c r="F97" s="220">
        <v>23000</v>
      </c>
      <c r="G97" s="220">
        <v>22618</v>
      </c>
      <c r="H97" s="220">
        <v>21103</v>
      </c>
      <c r="I97" s="410" t="s">
        <v>170</v>
      </c>
    </row>
    <row r="98" spans="1:9" x14ac:dyDescent="0.25">
      <c r="A98" s="24">
        <v>41943</v>
      </c>
      <c r="B98" s="409" t="s">
        <v>169</v>
      </c>
      <c r="C98" s="410" t="s">
        <v>67</v>
      </c>
      <c r="D98" s="410" t="s">
        <v>76</v>
      </c>
      <c r="E98" s="411" t="s">
        <v>1693</v>
      </c>
      <c r="F98" s="220">
        <v>21855</v>
      </c>
      <c r="G98" s="220">
        <v>21855</v>
      </c>
      <c r="H98" s="220">
        <v>21855</v>
      </c>
      <c r="I98" s="410" t="s">
        <v>170</v>
      </c>
    </row>
    <row r="99" spans="1:9" x14ac:dyDescent="0.25">
      <c r="A99" s="24">
        <v>41943</v>
      </c>
      <c r="B99" s="409" t="s">
        <v>168</v>
      </c>
      <c r="C99" s="410" t="s">
        <v>67</v>
      </c>
      <c r="D99" s="410" t="s">
        <v>76</v>
      </c>
      <c r="E99" s="411" t="s">
        <v>1693</v>
      </c>
      <c r="F99" s="220">
        <v>28393</v>
      </c>
      <c r="G99" s="220">
        <v>28392</v>
      </c>
      <c r="H99" s="220">
        <v>28387</v>
      </c>
      <c r="I99" s="410" t="s">
        <v>170</v>
      </c>
    </row>
    <row r="100" spans="1:9" x14ac:dyDescent="0.25">
      <c r="A100" s="24">
        <v>41943</v>
      </c>
      <c r="B100" s="409" t="s">
        <v>143</v>
      </c>
      <c r="C100" s="410" t="s">
        <v>67</v>
      </c>
      <c r="D100" s="410" t="s">
        <v>76</v>
      </c>
      <c r="E100" s="411" t="s">
        <v>1693</v>
      </c>
      <c r="F100" s="220">
        <v>37328</v>
      </c>
      <c r="G100" s="220">
        <v>37328</v>
      </c>
      <c r="H100" s="220">
        <v>37311</v>
      </c>
      <c r="I100" s="410" t="s">
        <v>170</v>
      </c>
    </row>
    <row r="101" spans="1:9" x14ac:dyDescent="0.25">
      <c r="A101" s="24">
        <v>41943</v>
      </c>
      <c r="B101" s="409" t="s">
        <v>144</v>
      </c>
      <c r="C101" s="410" t="s">
        <v>67</v>
      </c>
      <c r="D101" s="410" t="s">
        <v>76</v>
      </c>
      <c r="E101" s="411" t="s">
        <v>1693</v>
      </c>
      <c r="F101" s="220">
        <v>34342</v>
      </c>
      <c r="G101" s="220">
        <v>34266</v>
      </c>
      <c r="H101" s="220">
        <v>34263</v>
      </c>
      <c r="I101" s="410" t="s">
        <v>170</v>
      </c>
    </row>
    <row r="102" spans="1:9" x14ac:dyDescent="0.25">
      <c r="A102" s="24">
        <v>41943</v>
      </c>
      <c r="B102" s="409" t="s">
        <v>150</v>
      </c>
      <c r="C102" s="410" t="s">
        <v>67</v>
      </c>
      <c r="D102" s="410" t="s">
        <v>76</v>
      </c>
      <c r="E102" s="411" t="s">
        <v>1693</v>
      </c>
      <c r="F102" s="220">
        <v>28124</v>
      </c>
      <c r="G102" s="220">
        <v>27974</v>
      </c>
      <c r="H102" s="220">
        <v>27854</v>
      </c>
      <c r="I102" s="410" t="s">
        <v>170</v>
      </c>
    </row>
    <row r="103" spans="1:9" x14ac:dyDescent="0.25">
      <c r="A103" s="24">
        <v>41943</v>
      </c>
      <c r="B103" s="409" t="s">
        <v>148</v>
      </c>
      <c r="C103" s="410" t="s">
        <v>67</v>
      </c>
      <c r="D103" s="410" t="s">
        <v>76</v>
      </c>
      <c r="E103" s="411" t="s">
        <v>1693</v>
      </c>
      <c r="F103" s="220">
        <v>21949</v>
      </c>
      <c r="G103" s="220">
        <v>21645</v>
      </c>
      <c r="H103" s="220">
        <v>12823</v>
      </c>
      <c r="I103" s="410" t="s">
        <v>170</v>
      </c>
    </row>
    <row r="104" spans="1:9" x14ac:dyDescent="0.25">
      <c r="A104" s="24">
        <v>41943</v>
      </c>
      <c r="B104" s="409" t="s">
        <v>145</v>
      </c>
      <c r="C104" s="410" t="s">
        <v>67</v>
      </c>
      <c r="D104" s="410" t="s">
        <v>76</v>
      </c>
      <c r="E104" s="411" t="s">
        <v>1693</v>
      </c>
      <c r="F104" s="220">
        <v>3000</v>
      </c>
      <c r="G104" s="220">
        <v>673</v>
      </c>
      <c r="H104" s="220">
        <v>311</v>
      </c>
      <c r="I104" s="410" t="s">
        <v>170</v>
      </c>
    </row>
    <row r="105" spans="1:9" x14ac:dyDescent="0.25">
      <c r="A105" s="24">
        <v>41943</v>
      </c>
      <c r="B105" s="409" t="s">
        <v>168</v>
      </c>
      <c r="C105" s="410" t="s">
        <v>67</v>
      </c>
      <c r="D105" s="410" t="s">
        <v>104</v>
      </c>
      <c r="E105" s="411" t="s">
        <v>1694</v>
      </c>
      <c r="F105" s="220">
        <v>60100</v>
      </c>
      <c r="G105" s="220">
        <v>14055</v>
      </c>
      <c r="H105" s="220">
        <v>14054</v>
      </c>
      <c r="I105" s="410" t="s">
        <v>170</v>
      </c>
    </row>
    <row r="106" spans="1:9" x14ac:dyDescent="0.25">
      <c r="A106" s="24">
        <v>41943</v>
      </c>
      <c r="B106" s="409" t="s">
        <v>143</v>
      </c>
      <c r="C106" s="410" t="s">
        <v>67</v>
      </c>
      <c r="D106" s="410" t="s">
        <v>104</v>
      </c>
      <c r="E106" s="411" t="s">
        <v>1694</v>
      </c>
      <c r="F106" s="220">
        <v>78330</v>
      </c>
      <c r="G106" s="220">
        <v>1274</v>
      </c>
      <c r="H106" s="220">
        <v>1274</v>
      </c>
      <c r="I106" s="410" t="s">
        <v>170</v>
      </c>
    </row>
    <row r="107" spans="1:9" ht="60" x14ac:dyDescent="0.25">
      <c r="A107" s="24">
        <v>41943</v>
      </c>
      <c r="B107" s="409" t="s">
        <v>169</v>
      </c>
      <c r="C107" s="410" t="s">
        <v>67</v>
      </c>
      <c r="D107" s="410" t="s">
        <v>102</v>
      </c>
      <c r="E107" s="411" t="s">
        <v>1695</v>
      </c>
      <c r="F107" s="220">
        <v>222766</v>
      </c>
      <c r="G107" s="220">
        <v>218891</v>
      </c>
      <c r="H107" s="220">
        <v>216315</v>
      </c>
      <c r="I107" s="410" t="s">
        <v>170</v>
      </c>
    </row>
    <row r="108" spans="1:9" x14ac:dyDescent="0.25">
      <c r="A108" s="24">
        <v>41943</v>
      </c>
      <c r="B108" s="409" t="s">
        <v>169</v>
      </c>
      <c r="C108" s="410" t="s">
        <v>67</v>
      </c>
      <c r="D108" s="410" t="s">
        <v>102</v>
      </c>
      <c r="E108" s="411" t="s">
        <v>1696</v>
      </c>
      <c r="F108" s="220">
        <v>576</v>
      </c>
      <c r="G108" s="220">
        <v>576</v>
      </c>
      <c r="H108" s="220">
        <v>524</v>
      </c>
      <c r="I108" s="410" t="s">
        <v>170</v>
      </c>
    </row>
    <row r="109" spans="1:9" ht="60" x14ac:dyDescent="0.25">
      <c r="A109" s="24">
        <v>41943</v>
      </c>
      <c r="B109" s="409" t="s">
        <v>168</v>
      </c>
      <c r="C109" s="410" t="s">
        <v>67</v>
      </c>
      <c r="D109" s="410" t="s">
        <v>102</v>
      </c>
      <c r="E109" s="411" t="s">
        <v>1697</v>
      </c>
      <c r="F109" s="220">
        <v>252499</v>
      </c>
      <c r="G109" s="220">
        <v>250436</v>
      </c>
      <c r="H109" s="220">
        <v>246715</v>
      </c>
      <c r="I109" s="410" t="s">
        <v>170</v>
      </c>
    </row>
    <row r="110" spans="1:9" x14ac:dyDescent="0.25">
      <c r="A110" s="24">
        <v>41943</v>
      </c>
      <c r="B110" s="409" t="s">
        <v>168</v>
      </c>
      <c r="C110" s="410" t="s">
        <v>67</v>
      </c>
      <c r="D110" s="410" t="s">
        <v>102</v>
      </c>
      <c r="E110" s="411" t="s">
        <v>1696</v>
      </c>
      <c r="F110" s="220">
        <v>3936</v>
      </c>
      <c r="G110" s="220">
        <v>3935</v>
      </c>
      <c r="H110" s="220">
        <v>2225</v>
      </c>
      <c r="I110" s="410" t="s">
        <v>170</v>
      </c>
    </row>
    <row r="111" spans="1:9" ht="60" x14ac:dyDescent="0.25">
      <c r="A111" s="24">
        <v>41943</v>
      </c>
      <c r="B111" s="409" t="s">
        <v>143</v>
      </c>
      <c r="C111" s="410" t="s">
        <v>67</v>
      </c>
      <c r="D111" s="410" t="s">
        <v>102</v>
      </c>
      <c r="E111" s="411" t="s">
        <v>1698</v>
      </c>
      <c r="F111" s="220">
        <v>308676</v>
      </c>
      <c r="G111" s="220">
        <v>262955</v>
      </c>
      <c r="H111" s="220">
        <v>255836</v>
      </c>
      <c r="I111" s="410" t="s">
        <v>170</v>
      </c>
    </row>
    <row r="112" spans="1:9" x14ac:dyDescent="0.25">
      <c r="A112" s="24">
        <v>41943</v>
      </c>
      <c r="B112" s="409" t="s">
        <v>143</v>
      </c>
      <c r="C112" s="410" t="s">
        <v>67</v>
      </c>
      <c r="D112" s="410" t="s">
        <v>102</v>
      </c>
      <c r="E112" s="411" t="s">
        <v>1696</v>
      </c>
      <c r="F112" s="220">
        <v>2036</v>
      </c>
      <c r="G112" s="220">
        <v>1990</v>
      </c>
      <c r="H112" s="220">
        <v>1308</v>
      </c>
      <c r="I112" s="410" t="s">
        <v>170</v>
      </c>
    </row>
    <row r="113" spans="1:9" ht="60" x14ac:dyDescent="0.25">
      <c r="A113" s="24">
        <v>41943</v>
      </c>
      <c r="B113" s="409" t="s">
        <v>144</v>
      </c>
      <c r="C113" s="410" t="s">
        <v>67</v>
      </c>
      <c r="D113" s="410" t="s">
        <v>102</v>
      </c>
      <c r="E113" s="411" t="s">
        <v>1699</v>
      </c>
      <c r="F113" s="220">
        <v>229741</v>
      </c>
      <c r="G113" s="220">
        <v>190743</v>
      </c>
      <c r="H113" s="220">
        <v>176068</v>
      </c>
      <c r="I113" s="410" t="s">
        <v>170</v>
      </c>
    </row>
    <row r="114" spans="1:9" x14ac:dyDescent="0.25">
      <c r="A114" s="24">
        <v>41943</v>
      </c>
      <c r="B114" s="409" t="s">
        <v>144</v>
      </c>
      <c r="C114" s="410" t="s">
        <v>67</v>
      </c>
      <c r="D114" s="410" t="s">
        <v>102</v>
      </c>
      <c r="E114" s="411" t="s">
        <v>1696</v>
      </c>
      <c r="F114" s="220">
        <v>7897</v>
      </c>
      <c r="G114" s="220">
        <v>6475</v>
      </c>
      <c r="H114" s="220">
        <v>5939</v>
      </c>
      <c r="I114" s="410" t="s">
        <v>170</v>
      </c>
    </row>
    <row r="115" spans="1:9" ht="60" x14ac:dyDescent="0.25">
      <c r="A115" s="24">
        <v>41943</v>
      </c>
      <c r="B115" s="409" t="s">
        <v>150</v>
      </c>
      <c r="C115" s="410" t="s">
        <v>67</v>
      </c>
      <c r="D115" s="410" t="s">
        <v>102</v>
      </c>
      <c r="E115" s="411" t="s">
        <v>1700</v>
      </c>
      <c r="F115" s="220">
        <v>46112</v>
      </c>
      <c r="G115" s="220">
        <v>44846</v>
      </c>
      <c r="H115" s="220">
        <v>39513</v>
      </c>
      <c r="I115" s="410" t="s">
        <v>170</v>
      </c>
    </row>
    <row r="116" spans="1:9" x14ac:dyDescent="0.25">
      <c r="A116" s="24">
        <v>41943</v>
      </c>
      <c r="B116" s="409" t="s">
        <v>150</v>
      </c>
      <c r="C116" s="410" t="s">
        <v>67</v>
      </c>
      <c r="D116" s="410" t="s">
        <v>102</v>
      </c>
      <c r="E116" s="411" t="s">
        <v>1696</v>
      </c>
      <c r="F116" s="220">
        <v>4635</v>
      </c>
      <c r="G116" s="220">
        <v>78</v>
      </c>
      <c r="H116" s="220">
        <v>78</v>
      </c>
      <c r="I116" s="410" t="s">
        <v>170</v>
      </c>
    </row>
    <row r="117" spans="1:9" ht="60" x14ac:dyDescent="0.25">
      <c r="A117" s="24">
        <v>41943</v>
      </c>
      <c r="B117" s="409" t="s">
        <v>148</v>
      </c>
      <c r="C117" s="410" t="s">
        <v>67</v>
      </c>
      <c r="D117" s="410" t="s">
        <v>102</v>
      </c>
      <c r="E117" s="411" t="s">
        <v>1700</v>
      </c>
      <c r="F117" s="220">
        <v>41575</v>
      </c>
      <c r="G117" s="220">
        <v>24483</v>
      </c>
      <c r="H117" s="220">
        <v>18979</v>
      </c>
      <c r="I117" s="410" t="s">
        <v>170</v>
      </c>
    </row>
    <row r="118" spans="1:9" x14ac:dyDescent="0.25">
      <c r="A118" s="24">
        <v>41943</v>
      </c>
      <c r="B118" s="409" t="s">
        <v>148</v>
      </c>
      <c r="C118" s="410" t="s">
        <v>67</v>
      </c>
      <c r="D118" s="410" t="s">
        <v>102</v>
      </c>
      <c r="E118" s="411" t="s">
        <v>1696</v>
      </c>
      <c r="F118" s="220">
        <v>4408</v>
      </c>
      <c r="G118" s="220">
        <v>0</v>
      </c>
      <c r="H118" s="220">
        <v>0</v>
      </c>
      <c r="I118" s="410" t="s">
        <v>170</v>
      </c>
    </row>
    <row r="119" spans="1:9" x14ac:dyDescent="0.25">
      <c r="A119" s="24">
        <v>41943</v>
      </c>
      <c r="B119" s="409" t="s">
        <v>169</v>
      </c>
      <c r="C119" s="410" t="s">
        <v>67</v>
      </c>
      <c r="D119" s="410" t="s">
        <v>174</v>
      </c>
      <c r="E119" s="411" t="s">
        <v>1694</v>
      </c>
      <c r="F119" s="220">
        <v>28750</v>
      </c>
      <c r="G119" s="220">
        <v>28232</v>
      </c>
      <c r="H119" s="220">
        <v>25954</v>
      </c>
      <c r="I119" s="410" t="s">
        <v>170</v>
      </c>
    </row>
    <row r="120" spans="1:9" x14ac:dyDescent="0.25">
      <c r="A120" s="24">
        <v>41943</v>
      </c>
      <c r="B120" s="409" t="s">
        <v>168</v>
      </c>
      <c r="C120" s="410" t="s">
        <v>67</v>
      </c>
      <c r="D120" s="410" t="s">
        <v>174</v>
      </c>
      <c r="E120" s="411" t="s">
        <v>1694</v>
      </c>
      <c r="F120" s="220">
        <v>31250</v>
      </c>
      <c r="G120" s="220">
        <v>31149</v>
      </c>
      <c r="H120" s="220">
        <v>29615</v>
      </c>
      <c r="I120" s="410" t="s">
        <v>170</v>
      </c>
    </row>
    <row r="121" spans="1:9" x14ac:dyDescent="0.25">
      <c r="A121" s="24">
        <v>41943</v>
      </c>
      <c r="B121" s="409" t="s">
        <v>143</v>
      </c>
      <c r="C121" s="410" t="s">
        <v>67</v>
      </c>
      <c r="D121" s="410" t="s">
        <v>174</v>
      </c>
      <c r="E121" s="411" t="s">
        <v>1694</v>
      </c>
      <c r="F121" s="220">
        <v>28704</v>
      </c>
      <c r="G121" s="220">
        <v>26450</v>
      </c>
      <c r="H121" s="220">
        <v>26309</v>
      </c>
      <c r="I121" s="410" t="s">
        <v>170</v>
      </c>
    </row>
    <row r="122" spans="1:9" x14ac:dyDescent="0.25">
      <c r="A122" s="24">
        <v>41943</v>
      </c>
      <c r="B122" s="409" t="s">
        <v>144</v>
      </c>
      <c r="C122" s="410" t="s">
        <v>67</v>
      </c>
      <c r="D122" s="410" t="s">
        <v>174</v>
      </c>
      <c r="E122" s="411" t="s">
        <v>1694</v>
      </c>
      <c r="F122" s="220">
        <v>20000</v>
      </c>
      <c r="G122" s="220">
        <v>19043</v>
      </c>
      <c r="H122" s="220">
        <v>18580</v>
      </c>
      <c r="I122" s="410" t="s">
        <v>170</v>
      </c>
    </row>
    <row r="123" spans="1:9" x14ac:dyDescent="0.25">
      <c r="A123" s="24">
        <v>41943</v>
      </c>
      <c r="B123" s="409" t="s">
        <v>150</v>
      </c>
      <c r="C123" s="410" t="s">
        <v>67</v>
      </c>
      <c r="D123" s="410" t="s">
        <v>174</v>
      </c>
      <c r="E123" s="411" t="s">
        <v>1694</v>
      </c>
      <c r="F123" s="220">
        <v>25000</v>
      </c>
      <c r="G123" s="220">
        <v>23727</v>
      </c>
      <c r="H123" s="220">
        <v>14065</v>
      </c>
      <c r="I123" s="410" t="s">
        <v>170</v>
      </c>
    </row>
    <row r="124" spans="1:9" x14ac:dyDescent="0.25">
      <c r="A124" s="24">
        <v>41943</v>
      </c>
      <c r="B124" s="409" t="s">
        <v>148</v>
      </c>
      <c r="C124" s="410" t="s">
        <v>67</v>
      </c>
      <c r="D124" s="410" t="s">
        <v>174</v>
      </c>
      <c r="E124" s="411" t="s">
        <v>1694</v>
      </c>
      <c r="F124" s="220">
        <v>25000</v>
      </c>
      <c r="G124" s="220">
        <v>21940</v>
      </c>
      <c r="H124" s="220">
        <v>1307</v>
      </c>
      <c r="I124" s="410" t="s">
        <v>170</v>
      </c>
    </row>
    <row r="125" spans="1:9" ht="45" x14ac:dyDescent="0.25">
      <c r="A125" s="124">
        <v>41943</v>
      </c>
      <c r="B125" s="499">
        <v>2011</v>
      </c>
      <c r="C125" s="495" t="s">
        <v>81</v>
      </c>
      <c r="D125" s="29" t="s">
        <v>102</v>
      </c>
      <c r="E125" s="30" t="s">
        <v>2696</v>
      </c>
      <c r="F125" s="220">
        <v>136314</v>
      </c>
      <c r="G125" s="220">
        <v>136313</v>
      </c>
      <c r="H125" s="220">
        <v>124618</v>
      </c>
      <c r="I125" s="87"/>
    </row>
    <row r="126" spans="1:9" ht="45" x14ac:dyDescent="0.25">
      <c r="A126" s="124">
        <v>41943</v>
      </c>
      <c r="B126" s="499">
        <v>2012</v>
      </c>
      <c r="C126" s="495" t="s">
        <v>81</v>
      </c>
      <c r="D126" s="29" t="s">
        <v>102</v>
      </c>
      <c r="E126" s="30" t="s">
        <v>2697</v>
      </c>
      <c r="F126" s="220">
        <v>83943</v>
      </c>
      <c r="G126" s="220">
        <v>83943</v>
      </c>
      <c r="H126" s="220">
        <v>79637</v>
      </c>
      <c r="I126" s="87"/>
    </row>
    <row r="127" spans="1:9" ht="45" x14ac:dyDescent="0.25">
      <c r="A127" s="124">
        <v>41943</v>
      </c>
      <c r="B127" s="499">
        <v>2013</v>
      </c>
      <c r="C127" s="495" t="s">
        <v>81</v>
      </c>
      <c r="D127" s="29" t="s">
        <v>102</v>
      </c>
      <c r="E127" s="30" t="s">
        <v>2698</v>
      </c>
      <c r="F127" s="220">
        <v>96888</v>
      </c>
      <c r="G127" s="220">
        <v>80733</v>
      </c>
      <c r="H127" s="220">
        <v>53411</v>
      </c>
      <c r="I127" s="87"/>
    </row>
    <row r="128" spans="1:9" ht="45" x14ac:dyDescent="0.25">
      <c r="A128" s="124">
        <v>41943</v>
      </c>
      <c r="B128" s="499">
        <v>2014</v>
      </c>
      <c r="C128" s="495" t="s">
        <v>81</v>
      </c>
      <c r="D128" s="29" t="s">
        <v>102</v>
      </c>
      <c r="E128" s="30" t="s">
        <v>2699</v>
      </c>
      <c r="F128" s="220">
        <v>80638</v>
      </c>
      <c r="G128" s="220">
        <v>35657</v>
      </c>
      <c r="H128" s="220">
        <v>32899</v>
      </c>
      <c r="I128" s="87"/>
    </row>
    <row r="129" spans="1:9" ht="45" x14ac:dyDescent="0.25">
      <c r="A129" s="124">
        <v>41943</v>
      </c>
      <c r="B129" s="499">
        <v>2015</v>
      </c>
      <c r="C129" s="495" t="s">
        <v>81</v>
      </c>
      <c r="D129" s="29" t="s">
        <v>102</v>
      </c>
      <c r="E129" s="30" t="s">
        <v>2700</v>
      </c>
      <c r="F129" s="220">
        <v>16684</v>
      </c>
      <c r="G129" s="220">
        <v>39</v>
      </c>
      <c r="H129" s="220">
        <v>13</v>
      </c>
      <c r="I129" s="87" t="s">
        <v>2701</v>
      </c>
    </row>
    <row r="130" spans="1:9" x14ac:dyDescent="0.25">
      <c r="A130" s="124">
        <v>41943</v>
      </c>
      <c r="B130" s="499">
        <v>2011</v>
      </c>
      <c r="C130" s="495" t="s">
        <v>81</v>
      </c>
      <c r="D130" s="31" t="s">
        <v>174</v>
      </c>
      <c r="E130" s="32" t="s">
        <v>174</v>
      </c>
      <c r="F130" s="220">
        <v>20757</v>
      </c>
      <c r="G130" s="220">
        <v>20063</v>
      </c>
      <c r="H130" s="220">
        <v>18650</v>
      </c>
      <c r="I130" s="32"/>
    </row>
    <row r="131" spans="1:9" x14ac:dyDescent="0.25">
      <c r="A131" s="124">
        <v>41943</v>
      </c>
      <c r="B131" s="499">
        <v>2012</v>
      </c>
      <c r="C131" s="495" t="s">
        <v>81</v>
      </c>
      <c r="D131" s="31" t="s">
        <v>174</v>
      </c>
      <c r="E131" s="32" t="s">
        <v>174</v>
      </c>
      <c r="F131" s="220">
        <v>20919</v>
      </c>
      <c r="G131" s="220">
        <v>19733</v>
      </c>
      <c r="H131" s="220">
        <v>17676</v>
      </c>
      <c r="I131" s="32"/>
    </row>
    <row r="132" spans="1:9" x14ac:dyDescent="0.25">
      <c r="A132" s="124">
        <v>41943</v>
      </c>
      <c r="B132" s="499">
        <v>2013</v>
      </c>
      <c r="C132" s="495" t="s">
        <v>81</v>
      </c>
      <c r="D132" s="31" t="s">
        <v>174</v>
      </c>
      <c r="E132" s="32" t="s">
        <v>174</v>
      </c>
      <c r="F132" s="220">
        <v>15612</v>
      </c>
      <c r="G132" s="220">
        <v>13264</v>
      </c>
      <c r="H132" s="220">
        <v>5009</v>
      </c>
      <c r="I132" s="32"/>
    </row>
    <row r="133" spans="1:9" x14ac:dyDescent="0.25">
      <c r="A133" s="124">
        <v>41943</v>
      </c>
      <c r="B133" s="499">
        <v>2014</v>
      </c>
      <c r="C133" s="495" t="s">
        <v>81</v>
      </c>
      <c r="D133" s="31" t="s">
        <v>174</v>
      </c>
      <c r="E133" s="32" t="s">
        <v>174</v>
      </c>
      <c r="F133" s="220">
        <v>19740</v>
      </c>
      <c r="G133" s="220">
        <v>5800</v>
      </c>
      <c r="H133" s="220">
        <v>0</v>
      </c>
      <c r="I133" s="32"/>
    </row>
    <row r="134" spans="1:9" x14ac:dyDescent="0.25">
      <c r="A134" s="124">
        <v>41943</v>
      </c>
      <c r="B134" s="499">
        <v>2015</v>
      </c>
      <c r="C134" s="495" t="s">
        <v>81</v>
      </c>
      <c r="D134" s="31" t="s">
        <v>174</v>
      </c>
      <c r="E134" s="32" t="s">
        <v>174</v>
      </c>
      <c r="F134" s="220">
        <v>3582</v>
      </c>
      <c r="G134" s="220">
        <v>0</v>
      </c>
      <c r="H134" s="220">
        <v>0</v>
      </c>
      <c r="I134" s="87" t="s">
        <v>2701</v>
      </c>
    </row>
    <row r="135" spans="1:9" ht="45" x14ac:dyDescent="0.25">
      <c r="A135" s="124">
        <v>41943</v>
      </c>
      <c r="B135" s="499">
        <v>2011</v>
      </c>
      <c r="C135" s="495" t="s">
        <v>81</v>
      </c>
      <c r="D135" s="31" t="s">
        <v>102</v>
      </c>
      <c r="E135" s="32" t="s">
        <v>2702</v>
      </c>
      <c r="F135" s="220">
        <v>2340</v>
      </c>
      <c r="G135" s="220">
        <v>2229</v>
      </c>
      <c r="H135" s="220">
        <v>2229</v>
      </c>
      <c r="I135" s="516"/>
    </row>
    <row r="136" spans="1:9" ht="45" x14ac:dyDescent="0.25">
      <c r="A136" s="124">
        <v>41943</v>
      </c>
      <c r="B136" s="499">
        <v>2012</v>
      </c>
      <c r="C136" s="495" t="s">
        <v>81</v>
      </c>
      <c r="D136" s="31" t="s">
        <v>102</v>
      </c>
      <c r="E136" s="32" t="s">
        <v>2703</v>
      </c>
      <c r="F136" s="220">
        <v>2447</v>
      </c>
      <c r="G136" s="220">
        <v>2377</v>
      </c>
      <c r="H136" s="220">
        <v>2367</v>
      </c>
      <c r="I136" s="516"/>
    </row>
    <row r="137" spans="1:9" ht="45" x14ac:dyDescent="0.25">
      <c r="A137" s="124">
        <v>41943</v>
      </c>
      <c r="B137" s="499">
        <v>2013</v>
      </c>
      <c r="C137" s="495" t="s">
        <v>81</v>
      </c>
      <c r="D137" s="31" t="s">
        <v>102</v>
      </c>
      <c r="E137" s="32" t="s">
        <v>2704</v>
      </c>
      <c r="F137" s="220">
        <v>3609</v>
      </c>
      <c r="G137" s="220">
        <v>682</v>
      </c>
      <c r="H137" s="220">
        <v>641</v>
      </c>
      <c r="I137" s="516"/>
    </row>
    <row r="138" spans="1:9" ht="45" x14ac:dyDescent="0.25">
      <c r="A138" s="124">
        <v>41943</v>
      </c>
      <c r="B138" s="499">
        <v>2014</v>
      </c>
      <c r="C138" s="495" t="s">
        <v>81</v>
      </c>
      <c r="D138" s="31" t="s">
        <v>102</v>
      </c>
      <c r="E138" s="32" t="s">
        <v>2705</v>
      </c>
      <c r="F138" s="220">
        <v>3975</v>
      </c>
      <c r="G138" s="220">
        <v>0</v>
      </c>
      <c r="H138" s="220">
        <v>0</v>
      </c>
      <c r="I138" s="516"/>
    </row>
    <row r="139" spans="1:9" ht="45" x14ac:dyDescent="0.25">
      <c r="A139" s="124">
        <v>41943</v>
      </c>
      <c r="B139" s="499">
        <v>2015</v>
      </c>
      <c r="C139" s="495" t="s">
        <v>81</v>
      </c>
      <c r="D139" s="31" t="s">
        <v>102</v>
      </c>
      <c r="E139" s="32" t="s">
        <v>2706</v>
      </c>
      <c r="F139" s="220">
        <v>0</v>
      </c>
      <c r="G139" s="220">
        <v>0</v>
      </c>
      <c r="H139" s="220">
        <v>0</v>
      </c>
      <c r="I139" s="32" t="s">
        <v>2707</v>
      </c>
    </row>
    <row r="140" spans="1:9" ht="45" x14ac:dyDescent="0.25">
      <c r="A140" s="124">
        <v>41943</v>
      </c>
      <c r="B140" s="499">
        <v>2011</v>
      </c>
      <c r="C140" s="495" t="s">
        <v>83</v>
      </c>
      <c r="D140" s="31" t="s">
        <v>102</v>
      </c>
      <c r="E140" s="32" t="s">
        <v>2702</v>
      </c>
      <c r="F140" s="220">
        <v>853</v>
      </c>
      <c r="G140" s="220">
        <v>744</v>
      </c>
      <c r="H140" s="220">
        <v>741</v>
      </c>
      <c r="I140" s="516"/>
    </row>
    <row r="141" spans="1:9" ht="45" x14ac:dyDescent="0.25">
      <c r="A141" s="124">
        <v>41943</v>
      </c>
      <c r="B141" s="499">
        <v>2012</v>
      </c>
      <c r="C141" s="495" t="s">
        <v>83</v>
      </c>
      <c r="D141" s="31" t="s">
        <v>102</v>
      </c>
      <c r="E141" s="32" t="s">
        <v>2703</v>
      </c>
      <c r="F141" s="220">
        <v>719</v>
      </c>
      <c r="G141" s="220">
        <v>566</v>
      </c>
      <c r="H141" s="220">
        <v>566</v>
      </c>
      <c r="I141" s="516"/>
    </row>
    <row r="142" spans="1:9" ht="45" x14ac:dyDescent="0.25">
      <c r="A142" s="124">
        <v>41943</v>
      </c>
      <c r="B142" s="499">
        <v>2013</v>
      </c>
      <c r="C142" s="495" t="s">
        <v>83</v>
      </c>
      <c r="D142" s="31" t="s">
        <v>102</v>
      </c>
      <c r="E142" s="32" t="s">
        <v>2704</v>
      </c>
      <c r="F142" s="220">
        <v>455</v>
      </c>
      <c r="G142" s="220">
        <v>419</v>
      </c>
      <c r="H142" s="220">
        <v>358</v>
      </c>
      <c r="I142" s="516"/>
    </row>
    <row r="143" spans="1:9" ht="45" x14ac:dyDescent="0.25">
      <c r="A143" s="124">
        <v>41943</v>
      </c>
      <c r="B143" s="499">
        <v>2014</v>
      </c>
      <c r="C143" s="495" t="s">
        <v>83</v>
      </c>
      <c r="D143" s="31" t="s">
        <v>102</v>
      </c>
      <c r="E143" s="32" t="s">
        <v>2705</v>
      </c>
      <c r="F143" s="220">
        <v>463</v>
      </c>
      <c r="G143" s="220">
        <v>0</v>
      </c>
      <c r="H143" s="220">
        <v>0</v>
      </c>
      <c r="I143" s="516"/>
    </row>
    <row r="144" spans="1:9" ht="45" x14ac:dyDescent="0.25">
      <c r="A144" s="124">
        <v>41943</v>
      </c>
      <c r="B144" s="499">
        <v>2015</v>
      </c>
      <c r="C144" s="495" t="s">
        <v>83</v>
      </c>
      <c r="D144" s="31" t="s">
        <v>102</v>
      </c>
      <c r="E144" s="32" t="s">
        <v>2706</v>
      </c>
      <c r="F144" s="220">
        <v>0</v>
      </c>
      <c r="G144" s="220">
        <v>0</v>
      </c>
      <c r="H144" s="220">
        <v>0</v>
      </c>
      <c r="I144" s="32" t="s">
        <v>2707</v>
      </c>
    </row>
    <row r="145" spans="1:9" ht="45" x14ac:dyDescent="0.25">
      <c r="A145" s="124">
        <v>41943</v>
      </c>
      <c r="B145" s="499">
        <v>2011</v>
      </c>
      <c r="C145" s="495" t="s">
        <v>82</v>
      </c>
      <c r="D145" s="31" t="s">
        <v>102</v>
      </c>
      <c r="E145" s="32" t="s">
        <v>2696</v>
      </c>
      <c r="F145" s="220">
        <v>1854</v>
      </c>
      <c r="G145" s="220">
        <v>1854</v>
      </c>
      <c r="H145" s="220">
        <v>1854</v>
      </c>
      <c r="I145" s="32"/>
    </row>
    <row r="146" spans="1:9" ht="45" x14ac:dyDescent="0.25">
      <c r="A146" s="124">
        <v>41943</v>
      </c>
      <c r="B146" s="499">
        <v>2012</v>
      </c>
      <c r="C146" s="495" t="s">
        <v>82</v>
      </c>
      <c r="D146" s="31" t="s">
        <v>102</v>
      </c>
      <c r="E146" s="32" t="s">
        <v>2697</v>
      </c>
      <c r="F146" s="220">
        <v>2478</v>
      </c>
      <c r="G146" s="220">
        <v>2148</v>
      </c>
      <c r="H146" s="220">
        <v>2148</v>
      </c>
      <c r="I146" s="32"/>
    </row>
    <row r="147" spans="1:9" ht="45" x14ac:dyDescent="0.25">
      <c r="A147" s="124">
        <v>41943</v>
      </c>
      <c r="B147" s="499">
        <v>2013</v>
      </c>
      <c r="C147" s="495" t="s">
        <v>82</v>
      </c>
      <c r="D147" s="31" t="s">
        <v>102</v>
      </c>
      <c r="E147" s="32" t="s">
        <v>2698</v>
      </c>
      <c r="F147" s="220">
        <v>1995</v>
      </c>
      <c r="G147" s="220">
        <v>1993</v>
      </c>
      <c r="H147" s="220">
        <v>1990</v>
      </c>
      <c r="I147" s="32"/>
    </row>
    <row r="148" spans="1:9" ht="45" x14ac:dyDescent="0.25">
      <c r="A148" s="124">
        <v>41943</v>
      </c>
      <c r="B148" s="499">
        <v>2014</v>
      </c>
      <c r="C148" s="495" t="s">
        <v>82</v>
      </c>
      <c r="D148" s="31" t="s">
        <v>102</v>
      </c>
      <c r="E148" s="32" t="s">
        <v>2699</v>
      </c>
      <c r="F148" s="220">
        <v>2540</v>
      </c>
      <c r="G148" s="220">
        <v>315</v>
      </c>
      <c r="H148" s="220">
        <v>295</v>
      </c>
      <c r="I148" s="32"/>
    </row>
    <row r="149" spans="1:9" ht="45" x14ac:dyDescent="0.25">
      <c r="A149" s="124">
        <v>41943</v>
      </c>
      <c r="B149" s="499">
        <v>2015</v>
      </c>
      <c r="C149" s="495" t="s">
        <v>82</v>
      </c>
      <c r="D149" s="31" t="s">
        <v>102</v>
      </c>
      <c r="E149" s="32" t="s">
        <v>2700</v>
      </c>
      <c r="F149" s="220">
        <v>0</v>
      </c>
      <c r="G149" s="220">
        <v>0</v>
      </c>
      <c r="H149" s="220">
        <v>0</v>
      </c>
      <c r="I149" s="32" t="s">
        <v>2707</v>
      </c>
    </row>
    <row r="150" spans="1:9" x14ac:dyDescent="0.25">
      <c r="A150" s="124">
        <v>41943</v>
      </c>
      <c r="B150" s="499">
        <v>2011</v>
      </c>
      <c r="C150" s="495" t="s">
        <v>82</v>
      </c>
      <c r="D150" s="31" t="s">
        <v>174</v>
      </c>
      <c r="E150" s="32" t="s">
        <v>174</v>
      </c>
      <c r="F150" s="220">
        <v>2194</v>
      </c>
      <c r="G150" s="220">
        <v>1632</v>
      </c>
      <c r="H150" s="220">
        <v>1548</v>
      </c>
      <c r="I150" s="32"/>
    </row>
    <row r="151" spans="1:9" x14ac:dyDescent="0.25">
      <c r="A151" s="124">
        <v>41943</v>
      </c>
      <c r="B151" s="499">
        <v>2012</v>
      </c>
      <c r="C151" s="495" t="s">
        <v>82</v>
      </c>
      <c r="D151" s="31" t="s">
        <v>174</v>
      </c>
      <c r="E151" s="32" t="s">
        <v>174</v>
      </c>
      <c r="F151" s="220">
        <v>1947</v>
      </c>
      <c r="G151" s="220">
        <v>1226</v>
      </c>
      <c r="H151" s="220">
        <v>1161</v>
      </c>
      <c r="I151" s="32"/>
    </row>
    <row r="152" spans="1:9" x14ac:dyDescent="0.25">
      <c r="A152" s="124">
        <v>41943</v>
      </c>
      <c r="B152" s="499">
        <v>2013</v>
      </c>
      <c r="C152" s="495" t="s">
        <v>82</v>
      </c>
      <c r="D152" s="31" t="s">
        <v>174</v>
      </c>
      <c r="E152" s="32" t="s">
        <v>174</v>
      </c>
      <c r="F152" s="220">
        <v>0</v>
      </c>
      <c r="G152" s="220">
        <v>0</v>
      </c>
      <c r="H152" s="220">
        <v>0</v>
      </c>
      <c r="I152" s="32"/>
    </row>
    <row r="153" spans="1:9" x14ac:dyDescent="0.25">
      <c r="A153" s="124">
        <v>41943</v>
      </c>
      <c r="B153" s="499">
        <v>2014</v>
      </c>
      <c r="C153" s="495" t="s">
        <v>82</v>
      </c>
      <c r="D153" s="31" t="s">
        <v>174</v>
      </c>
      <c r="E153" s="32" t="s">
        <v>174</v>
      </c>
      <c r="F153" s="220">
        <v>0</v>
      </c>
      <c r="G153" s="220">
        <v>0</v>
      </c>
      <c r="H153" s="220">
        <v>0</v>
      </c>
      <c r="I153" s="32"/>
    </row>
    <row r="154" spans="1:9" x14ac:dyDescent="0.25">
      <c r="A154" s="124">
        <v>41943</v>
      </c>
      <c r="B154" s="499">
        <v>2015</v>
      </c>
      <c r="C154" s="495" t="s">
        <v>82</v>
      </c>
      <c r="D154" s="31" t="s">
        <v>174</v>
      </c>
      <c r="E154" s="32" t="s">
        <v>174</v>
      </c>
      <c r="F154" s="220">
        <v>0</v>
      </c>
      <c r="G154" s="220">
        <v>0</v>
      </c>
      <c r="H154" s="220">
        <v>0</v>
      </c>
      <c r="I154" s="32" t="s">
        <v>2707</v>
      </c>
    </row>
    <row r="155" spans="1:9" x14ac:dyDescent="0.25">
      <c r="A155" s="124">
        <v>41943</v>
      </c>
      <c r="B155" s="499">
        <v>2011</v>
      </c>
      <c r="C155" s="495" t="s">
        <v>81</v>
      </c>
      <c r="D155" s="31" t="s">
        <v>101</v>
      </c>
      <c r="E155" s="32" t="s">
        <v>77</v>
      </c>
      <c r="F155" s="220">
        <v>27773</v>
      </c>
      <c r="G155" s="220">
        <v>24966</v>
      </c>
      <c r="H155" s="220">
        <v>24900</v>
      </c>
      <c r="I155" s="516"/>
    </row>
    <row r="156" spans="1:9" x14ac:dyDescent="0.25">
      <c r="A156" s="124">
        <v>41943</v>
      </c>
      <c r="B156" s="499">
        <v>2012</v>
      </c>
      <c r="C156" s="495" t="s">
        <v>81</v>
      </c>
      <c r="D156" s="31" t="s">
        <v>101</v>
      </c>
      <c r="E156" s="32" t="s">
        <v>77</v>
      </c>
      <c r="F156" s="220">
        <v>68661</v>
      </c>
      <c r="G156" s="220">
        <v>48116</v>
      </c>
      <c r="H156" s="220">
        <v>40808</v>
      </c>
      <c r="I156" s="516"/>
    </row>
    <row r="157" spans="1:9" x14ac:dyDescent="0.25">
      <c r="A157" s="124">
        <v>41943</v>
      </c>
      <c r="B157" s="499">
        <v>2013</v>
      </c>
      <c r="C157" s="495" t="s">
        <v>81</v>
      </c>
      <c r="D157" s="31" t="s">
        <v>101</v>
      </c>
      <c r="E157" s="32" t="s">
        <v>77</v>
      </c>
      <c r="F157" s="220">
        <v>42739</v>
      </c>
      <c r="G157" s="220">
        <v>24041</v>
      </c>
      <c r="H157" s="220">
        <v>884</v>
      </c>
      <c r="I157" s="516"/>
    </row>
    <row r="158" spans="1:9" x14ac:dyDescent="0.25">
      <c r="A158" s="124">
        <v>41943</v>
      </c>
      <c r="B158" s="499">
        <v>2014</v>
      </c>
      <c r="C158" s="495" t="s">
        <v>81</v>
      </c>
      <c r="D158" s="31" t="s">
        <v>101</v>
      </c>
      <c r="E158" s="32" t="s">
        <v>77</v>
      </c>
      <c r="F158" s="220">
        <v>44716</v>
      </c>
      <c r="G158" s="220">
        <v>28894</v>
      </c>
      <c r="H158" s="220">
        <v>0</v>
      </c>
      <c r="I158" s="516"/>
    </row>
    <row r="159" spans="1:9" x14ac:dyDescent="0.25">
      <c r="A159" s="124">
        <v>41943</v>
      </c>
      <c r="B159" s="499">
        <v>2015</v>
      </c>
      <c r="C159" s="495" t="s">
        <v>81</v>
      </c>
      <c r="D159" s="31" t="s">
        <v>101</v>
      </c>
      <c r="E159" s="32" t="s">
        <v>77</v>
      </c>
      <c r="F159" s="220">
        <v>0</v>
      </c>
      <c r="G159" s="220">
        <v>0</v>
      </c>
      <c r="H159" s="220">
        <v>0</v>
      </c>
      <c r="I159" s="32" t="s">
        <v>2707</v>
      </c>
    </row>
    <row r="160" spans="1:9" x14ac:dyDescent="0.25">
      <c r="A160" s="124">
        <v>41943</v>
      </c>
      <c r="B160" s="499">
        <v>2011</v>
      </c>
      <c r="C160" s="495" t="s">
        <v>83</v>
      </c>
      <c r="D160" s="31" t="s">
        <v>101</v>
      </c>
      <c r="E160" s="32" t="s">
        <v>77</v>
      </c>
      <c r="F160" s="220">
        <v>11087</v>
      </c>
      <c r="G160" s="220">
        <v>10771</v>
      </c>
      <c r="H160" s="220">
        <v>10771</v>
      </c>
      <c r="I160" s="516"/>
    </row>
    <row r="161" spans="1:9" x14ac:dyDescent="0.25">
      <c r="A161" s="124">
        <v>41943</v>
      </c>
      <c r="B161" s="499">
        <v>2012</v>
      </c>
      <c r="C161" s="495" t="s">
        <v>83</v>
      </c>
      <c r="D161" s="31" t="s">
        <v>101</v>
      </c>
      <c r="E161" s="32" t="s">
        <v>77</v>
      </c>
      <c r="F161" s="220">
        <v>25327</v>
      </c>
      <c r="G161" s="220">
        <v>23561</v>
      </c>
      <c r="H161" s="220">
        <v>20842</v>
      </c>
      <c r="I161" s="516"/>
    </row>
    <row r="162" spans="1:9" x14ac:dyDescent="0.25">
      <c r="A162" s="124">
        <v>41943</v>
      </c>
      <c r="B162" s="499">
        <v>2013</v>
      </c>
      <c r="C162" s="495" t="s">
        <v>83</v>
      </c>
      <c r="D162" s="31" t="s">
        <v>101</v>
      </c>
      <c r="E162" s="32" t="s">
        <v>77</v>
      </c>
      <c r="F162" s="220">
        <v>17441</v>
      </c>
      <c r="G162" s="220">
        <v>16715</v>
      </c>
      <c r="H162" s="220">
        <v>0</v>
      </c>
      <c r="I162" s="516"/>
    </row>
    <row r="163" spans="1:9" x14ac:dyDescent="0.25">
      <c r="A163" s="124">
        <v>41943</v>
      </c>
      <c r="B163" s="499">
        <v>2014</v>
      </c>
      <c r="C163" s="495" t="s">
        <v>83</v>
      </c>
      <c r="D163" s="31" t="s">
        <v>101</v>
      </c>
      <c r="E163" s="32" t="s">
        <v>77</v>
      </c>
      <c r="F163" s="220">
        <v>24253</v>
      </c>
      <c r="G163" s="220">
        <v>15632</v>
      </c>
      <c r="H163" s="220">
        <v>0</v>
      </c>
      <c r="I163" s="516"/>
    </row>
    <row r="164" spans="1:9" x14ac:dyDescent="0.25">
      <c r="A164" s="124">
        <v>41943</v>
      </c>
      <c r="B164" s="499">
        <v>2015</v>
      </c>
      <c r="C164" s="495" t="s">
        <v>83</v>
      </c>
      <c r="D164" s="31" t="s">
        <v>101</v>
      </c>
      <c r="E164" s="32" t="s">
        <v>77</v>
      </c>
      <c r="F164" s="220">
        <v>0</v>
      </c>
      <c r="G164" s="220">
        <v>0</v>
      </c>
      <c r="H164" s="220">
        <v>0</v>
      </c>
      <c r="I164" s="32" t="s">
        <v>2707</v>
      </c>
    </row>
    <row r="165" spans="1:9" ht="60" x14ac:dyDescent="0.25">
      <c r="A165" s="124">
        <v>41943</v>
      </c>
      <c r="B165" s="499">
        <v>2009</v>
      </c>
      <c r="C165" s="495" t="s">
        <v>47</v>
      </c>
      <c r="D165" s="29" t="s">
        <v>102</v>
      </c>
      <c r="E165" s="503" t="s">
        <v>3182</v>
      </c>
      <c r="F165" s="220">
        <v>60944</v>
      </c>
      <c r="G165" s="220">
        <v>60943</v>
      </c>
      <c r="H165" s="220">
        <v>60943</v>
      </c>
      <c r="I165" s="504" t="s">
        <v>2710</v>
      </c>
    </row>
    <row r="166" spans="1:9" x14ac:dyDescent="0.25">
      <c r="A166" s="124">
        <v>41943</v>
      </c>
      <c r="B166" s="499">
        <v>2009</v>
      </c>
      <c r="C166" s="495" t="s">
        <v>47</v>
      </c>
      <c r="D166" s="29" t="s">
        <v>3183</v>
      </c>
      <c r="E166" s="504" t="s">
        <v>3184</v>
      </c>
      <c r="F166" s="220">
        <v>21880</v>
      </c>
      <c r="G166" s="220">
        <v>21880</v>
      </c>
      <c r="H166" s="220">
        <v>21880</v>
      </c>
      <c r="I166" s="504" t="s">
        <v>2710</v>
      </c>
    </row>
    <row r="167" spans="1:9" ht="60" x14ac:dyDescent="0.25">
      <c r="A167" s="124">
        <v>41943</v>
      </c>
      <c r="B167" s="499">
        <v>2010</v>
      </c>
      <c r="C167" s="495" t="s">
        <v>47</v>
      </c>
      <c r="D167" s="29" t="s">
        <v>102</v>
      </c>
      <c r="E167" s="503" t="s">
        <v>3185</v>
      </c>
      <c r="F167" s="220">
        <v>47210</v>
      </c>
      <c r="G167" s="220">
        <v>47210</v>
      </c>
      <c r="H167" s="220">
        <v>47210</v>
      </c>
      <c r="I167" s="505" t="s">
        <v>2794</v>
      </c>
    </row>
    <row r="168" spans="1:9" x14ac:dyDescent="0.25">
      <c r="A168" s="124">
        <v>41943</v>
      </c>
      <c r="B168" s="499">
        <v>2010</v>
      </c>
      <c r="C168" s="495" t="s">
        <v>47</v>
      </c>
      <c r="D168" s="29" t="s">
        <v>3183</v>
      </c>
      <c r="E168" s="504" t="s">
        <v>3184</v>
      </c>
      <c r="F168" s="220">
        <v>36905</v>
      </c>
      <c r="G168" s="220">
        <v>36905</v>
      </c>
      <c r="H168" s="220">
        <v>36905</v>
      </c>
      <c r="I168" s="505" t="s">
        <v>2794</v>
      </c>
    </row>
    <row r="169" spans="1:9" ht="60" x14ac:dyDescent="0.25">
      <c r="A169" s="124">
        <v>41943</v>
      </c>
      <c r="B169" s="499">
        <v>2011</v>
      </c>
      <c r="C169" s="495" t="s">
        <v>47</v>
      </c>
      <c r="D169" s="29" t="s">
        <v>102</v>
      </c>
      <c r="E169" s="503" t="s">
        <v>3186</v>
      </c>
      <c r="F169" s="220">
        <v>25604</v>
      </c>
      <c r="G169" s="220">
        <v>24287</v>
      </c>
      <c r="H169" s="220">
        <v>24287</v>
      </c>
      <c r="I169" s="506" t="s">
        <v>2900</v>
      </c>
    </row>
    <row r="170" spans="1:9" ht="30" x14ac:dyDescent="0.25">
      <c r="A170" s="124">
        <v>41943</v>
      </c>
      <c r="B170" s="499">
        <v>2011</v>
      </c>
      <c r="C170" s="495" t="s">
        <v>47</v>
      </c>
      <c r="D170" s="29" t="s">
        <v>3183</v>
      </c>
      <c r="E170" s="504" t="s">
        <v>3184</v>
      </c>
      <c r="F170" s="220">
        <v>14215</v>
      </c>
      <c r="G170" s="220">
        <v>11220</v>
      </c>
      <c r="H170" s="220">
        <v>11220</v>
      </c>
      <c r="I170" s="506" t="s">
        <v>2900</v>
      </c>
    </row>
    <row r="171" spans="1:9" ht="60" x14ac:dyDescent="0.25">
      <c r="A171" s="124">
        <v>41943</v>
      </c>
      <c r="B171" s="499">
        <v>2012</v>
      </c>
      <c r="C171" s="495" t="s">
        <v>47</v>
      </c>
      <c r="D171" s="29" t="s">
        <v>102</v>
      </c>
      <c r="E171" s="503" t="s">
        <v>3187</v>
      </c>
      <c r="F171" s="220">
        <v>20191</v>
      </c>
      <c r="G171" s="220">
        <v>17086</v>
      </c>
      <c r="H171" s="220">
        <v>17086</v>
      </c>
      <c r="I171" s="505" t="s">
        <v>2794</v>
      </c>
    </row>
    <row r="172" spans="1:9" x14ac:dyDescent="0.25">
      <c r="A172" s="124">
        <v>41943</v>
      </c>
      <c r="B172" s="499">
        <v>2012</v>
      </c>
      <c r="C172" s="495" t="s">
        <v>47</v>
      </c>
      <c r="D172" s="29" t="s">
        <v>3183</v>
      </c>
      <c r="E172" s="504" t="s">
        <v>3184</v>
      </c>
      <c r="F172" s="220">
        <v>14149</v>
      </c>
      <c r="G172" s="220">
        <v>11784</v>
      </c>
      <c r="H172" s="220">
        <v>11784</v>
      </c>
      <c r="I172" s="505" t="s">
        <v>2794</v>
      </c>
    </row>
    <row r="173" spans="1:9" ht="45" x14ac:dyDescent="0.25">
      <c r="A173" s="124">
        <v>41943</v>
      </c>
      <c r="B173" s="499">
        <v>2013</v>
      </c>
      <c r="C173" s="495" t="s">
        <v>47</v>
      </c>
      <c r="D173" s="29" t="s">
        <v>102</v>
      </c>
      <c r="E173" s="503" t="s">
        <v>3188</v>
      </c>
      <c r="F173" s="220">
        <v>2407</v>
      </c>
      <c r="G173" s="220">
        <v>1771</v>
      </c>
      <c r="H173" s="220">
        <v>1771</v>
      </c>
      <c r="I173" s="56" t="s">
        <v>3055</v>
      </c>
    </row>
    <row r="174" spans="1:9" ht="60" x14ac:dyDescent="0.25">
      <c r="A174" s="124">
        <v>41943</v>
      </c>
      <c r="B174" s="499">
        <v>2013</v>
      </c>
      <c r="C174" s="495" t="s">
        <v>47</v>
      </c>
      <c r="D174" s="29" t="s">
        <v>102</v>
      </c>
      <c r="E174" s="503" t="s">
        <v>3189</v>
      </c>
      <c r="F174" s="220">
        <v>25748</v>
      </c>
      <c r="G174" s="220">
        <v>2971</v>
      </c>
      <c r="H174" s="220">
        <v>2971</v>
      </c>
      <c r="I174" s="56" t="s">
        <v>2943</v>
      </c>
    </row>
    <row r="175" spans="1:9" ht="45" x14ac:dyDescent="0.25">
      <c r="A175" s="124">
        <v>41943</v>
      </c>
      <c r="B175" s="499">
        <v>2013</v>
      </c>
      <c r="C175" s="495" t="s">
        <v>47</v>
      </c>
      <c r="D175" s="29" t="s">
        <v>3183</v>
      </c>
      <c r="E175" s="504" t="s">
        <v>3184</v>
      </c>
      <c r="F175" s="220">
        <v>14562</v>
      </c>
      <c r="G175" s="220">
        <v>14254</v>
      </c>
      <c r="H175" s="220">
        <v>14254</v>
      </c>
      <c r="I175" s="56" t="s">
        <v>2943</v>
      </c>
    </row>
    <row r="176" spans="1:9" ht="60" x14ac:dyDescent="0.25">
      <c r="A176" s="124">
        <v>41943</v>
      </c>
      <c r="B176" s="499">
        <v>2014</v>
      </c>
      <c r="C176" s="495" t="s">
        <v>47</v>
      </c>
      <c r="D176" s="29" t="s">
        <v>102</v>
      </c>
      <c r="E176" s="503" t="s">
        <v>3190</v>
      </c>
      <c r="F176" s="220">
        <v>22930</v>
      </c>
      <c r="G176" s="220">
        <v>2431</v>
      </c>
      <c r="H176" s="220">
        <v>2431</v>
      </c>
      <c r="I176" s="57" t="s">
        <v>3191</v>
      </c>
    </row>
    <row r="177" spans="1:9" x14ac:dyDescent="0.25">
      <c r="A177" s="124">
        <v>41943</v>
      </c>
      <c r="B177" s="499">
        <v>2014</v>
      </c>
      <c r="C177" s="495" t="s">
        <v>47</v>
      </c>
      <c r="D177" s="29" t="s">
        <v>3183</v>
      </c>
      <c r="E177" s="504" t="s">
        <v>3184</v>
      </c>
      <c r="F177" s="220">
        <v>12240</v>
      </c>
      <c r="G177" s="220">
        <v>1398</v>
      </c>
      <c r="H177" s="220">
        <v>1398</v>
      </c>
      <c r="I177" s="365"/>
    </row>
    <row r="178" spans="1:9" x14ac:dyDescent="0.25">
      <c r="A178" s="58">
        <v>41943</v>
      </c>
      <c r="B178" s="500">
        <v>2009</v>
      </c>
      <c r="C178" s="497" t="s">
        <v>131</v>
      </c>
      <c r="D178" s="212" t="s">
        <v>174</v>
      </c>
      <c r="E178" s="121" t="s">
        <v>3779</v>
      </c>
      <c r="F178" s="220">
        <v>3979</v>
      </c>
      <c r="G178" s="220">
        <f>F178</f>
        <v>3979</v>
      </c>
      <c r="H178" s="220">
        <f>G178</f>
        <v>3979</v>
      </c>
      <c r="I178" s="213"/>
    </row>
    <row r="179" spans="1:9" x14ac:dyDescent="0.25">
      <c r="A179" s="58">
        <v>41943</v>
      </c>
      <c r="B179" s="500">
        <v>2010</v>
      </c>
      <c r="C179" s="497" t="s">
        <v>131</v>
      </c>
      <c r="D179" s="212" t="s">
        <v>174</v>
      </c>
      <c r="E179" s="121" t="s">
        <v>3779</v>
      </c>
      <c r="F179" s="220">
        <v>5547</v>
      </c>
      <c r="G179" s="220">
        <f>F179-1563</f>
        <v>3984</v>
      </c>
      <c r="H179" s="220">
        <f>G179-42</f>
        <v>3942</v>
      </c>
      <c r="I179" s="213"/>
    </row>
    <row r="180" spans="1:9" x14ac:dyDescent="0.25">
      <c r="A180" s="58">
        <v>41943</v>
      </c>
      <c r="B180" s="500">
        <v>2011</v>
      </c>
      <c r="C180" s="497" t="s">
        <v>131</v>
      </c>
      <c r="D180" s="212" t="s">
        <v>174</v>
      </c>
      <c r="E180" s="121" t="s">
        <v>3779</v>
      </c>
      <c r="F180" s="220">
        <v>4673</v>
      </c>
      <c r="G180" s="220">
        <f>F180-1951</f>
        <v>2722</v>
      </c>
      <c r="H180" s="220">
        <f>G180-328</f>
        <v>2394</v>
      </c>
      <c r="I180" s="213"/>
    </row>
    <row r="181" spans="1:9" x14ac:dyDescent="0.25">
      <c r="A181" s="58">
        <v>41943</v>
      </c>
      <c r="B181" s="500">
        <v>2012</v>
      </c>
      <c r="C181" s="497" t="s">
        <v>131</v>
      </c>
      <c r="D181" s="212" t="s">
        <v>174</v>
      </c>
      <c r="E181" s="121" t="s">
        <v>3779</v>
      </c>
      <c r="F181" s="220">
        <v>5930</v>
      </c>
      <c r="G181" s="220">
        <f>F181-1179</f>
        <v>4751</v>
      </c>
      <c r="H181" s="220">
        <f>G181-45</f>
        <v>4706</v>
      </c>
      <c r="I181" s="213"/>
    </row>
    <row r="182" spans="1:9" x14ac:dyDescent="0.25">
      <c r="A182" s="58">
        <v>41943</v>
      </c>
      <c r="B182" s="500">
        <v>2013</v>
      </c>
      <c r="C182" s="497" t="s">
        <v>131</v>
      </c>
      <c r="D182" s="212" t="s">
        <v>174</v>
      </c>
      <c r="E182" s="121" t="s">
        <v>3779</v>
      </c>
      <c r="F182" s="220">
        <v>4608</v>
      </c>
      <c r="G182" s="220">
        <f>F182-1628</f>
        <v>2980</v>
      </c>
      <c r="H182" s="220">
        <f>G182-2816</f>
        <v>164</v>
      </c>
      <c r="I182" s="213"/>
    </row>
    <row r="183" spans="1:9" x14ac:dyDescent="0.25">
      <c r="A183" s="58">
        <v>41943</v>
      </c>
      <c r="B183" s="500">
        <v>2014</v>
      </c>
      <c r="C183" s="497" t="s">
        <v>131</v>
      </c>
      <c r="D183" s="212" t="s">
        <v>174</v>
      </c>
      <c r="E183" s="121" t="s">
        <v>3779</v>
      </c>
      <c r="F183" s="220">
        <v>9578</v>
      </c>
      <c r="G183" s="220">
        <f>F183-9024</f>
        <v>554</v>
      </c>
      <c r="H183" s="220">
        <v>0</v>
      </c>
      <c r="I183" s="213"/>
    </row>
    <row r="184" spans="1:9" ht="45" x14ac:dyDescent="0.25">
      <c r="A184" s="24">
        <v>41943</v>
      </c>
      <c r="B184" s="499" t="s">
        <v>144</v>
      </c>
      <c r="C184" s="495" t="s">
        <v>89</v>
      </c>
      <c r="D184" s="29" t="s">
        <v>102</v>
      </c>
      <c r="E184" s="30" t="s">
        <v>3816</v>
      </c>
      <c r="F184" s="220">
        <v>1498</v>
      </c>
      <c r="G184" s="220">
        <v>461</v>
      </c>
      <c r="H184" s="220"/>
      <c r="I184" s="87" t="s">
        <v>3817</v>
      </c>
    </row>
    <row r="185" spans="1:9" ht="45" x14ac:dyDescent="0.25">
      <c r="A185" s="24">
        <v>41943</v>
      </c>
      <c r="B185" s="499" t="s">
        <v>144</v>
      </c>
      <c r="C185" s="495" t="s">
        <v>89</v>
      </c>
      <c r="D185" s="29" t="s">
        <v>102</v>
      </c>
      <c r="E185" s="30" t="s">
        <v>3818</v>
      </c>
      <c r="F185" s="220">
        <v>125</v>
      </c>
      <c r="G185" s="220"/>
      <c r="H185" s="220"/>
      <c r="I185" s="87" t="s">
        <v>3819</v>
      </c>
    </row>
    <row r="186" spans="1:9" ht="45" x14ac:dyDescent="0.25">
      <c r="A186" s="24">
        <v>41943</v>
      </c>
      <c r="B186" s="499" t="s">
        <v>144</v>
      </c>
      <c r="C186" s="495" t="s">
        <v>89</v>
      </c>
      <c r="D186" s="29" t="s">
        <v>102</v>
      </c>
      <c r="E186" s="30" t="s">
        <v>3820</v>
      </c>
      <c r="F186" s="220">
        <v>105</v>
      </c>
      <c r="G186" s="220"/>
      <c r="H186" s="220"/>
      <c r="I186" s="87" t="s">
        <v>3819</v>
      </c>
    </row>
    <row r="187" spans="1:9" ht="45" x14ac:dyDescent="0.25">
      <c r="A187" s="24">
        <v>41943</v>
      </c>
      <c r="B187" s="499" t="s">
        <v>144</v>
      </c>
      <c r="C187" s="495" t="s">
        <v>89</v>
      </c>
      <c r="D187" s="29" t="s">
        <v>102</v>
      </c>
      <c r="E187" s="30" t="s">
        <v>3821</v>
      </c>
      <c r="F187" s="220">
        <v>120</v>
      </c>
      <c r="G187" s="220">
        <v>120</v>
      </c>
      <c r="H187" s="220"/>
      <c r="I187" s="87" t="s">
        <v>3822</v>
      </c>
    </row>
    <row r="188" spans="1:9" x14ac:dyDescent="0.25">
      <c r="A188" s="24">
        <v>41943</v>
      </c>
      <c r="B188" s="499" t="s">
        <v>144</v>
      </c>
      <c r="C188" s="495" t="s">
        <v>89</v>
      </c>
      <c r="D188" s="29" t="s">
        <v>102</v>
      </c>
      <c r="E188" s="30" t="s">
        <v>3823</v>
      </c>
      <c r="F188" s="220">
        <v>1195</v>
      </c>
      <c r="G188" s="220">
        <v>1195</v>
      </c>
      <c r="H188" s="220"/>
      <c r="I188" s="365" t="s">
        <v>3824</v>
      </c>
    </row>
    <row r="189" spans="1:9" x14ac:dyDescent="0.25">
      <c r="A189" s="496">
        <v>41943</v>
      </c>
      <c r="B189" s="498">
        <v>2010</v>
      </c>
      <c r="C189" s="157" t="s">
        <v>88</v>
      </c>
      <c r="D189" s="213" t="s">
        <v>103</v>
      </c>
      <c r="E189" s="107" t="s">
        <v>3865</v>
      </c>
      <c r="F189" s="220"/>
      <c r="G189" s="220">
        <v>903.6</v>
      </c>
      <c r="H189" s="220"/>
      <c r="I189" s="213" t="s">
        <v>3866</v>
      </c>
    </row>
    <row r="190" spans="1:9" ht="30" x14ac:dyDescent="0.25">
      <c r="A190" s="24">
        <v>41943</v>
      </c>
      <c r="B190" s="501">
        <v>2009</v>
      </c>
      <c r="C190" s="497" t="s">
        <v>90</v>
      </c>
      <c r="D190" s="212" t="s">
        <v>102</v>
      </c>
      <c r="E190" s="121" t="s">
        <v>4159</v>
      </c>
      <c r="F190" s="220">
        <v>4338</v>
      </c>
      <c r="G190" s="220">
        <v>4334</v>
      </c>
      <c r="H190" s="220">
        <v>4334</v>
      </c>
      <c r="I190" s="213"/>
    </row>
    <row r="191" spans="1:9" ht="30" x14ac:dyDescent="0.25">
      <c r="A191" s="24">
        <v>41943</v>
      </c>
      <c r="B191" s="501">
        <v>2009</v>
      </c>
      <c r="C191" s="497" t="s">
        <v>90</v>
      </c>
      <c r="D191" s="212" t="s">
        <v>174</v>
      </c>
      <c r="E191" s="121" t="s">
        <v>4160</v>
      </c>
      <c r="F191" s="220">
        <v>4093</v>
      </c>
      <c r="G191" s="220">
        <v>4027</v>
      </c>
      <c r="H191" s="220">
        <v>4027</v>
      </c>
      <c r="I191" s="213"/>
    </row>
    <row r="192" spans="1:9" ht="30" x14ac:dyDescent="0.25">
      <c r="A192" s="24">
        <v>41943</v>
      </c>
      <c r="B192" s="501">
        <v>2010</v>
      </c>
      <c r="C192" s="497" t="s">
        <v>90</v>
      </c>
      <c r="D192" s="212" t="s">
        <v>102</v>
      </c>
      <c r="E192" s="121" t="s">
        <v>4161</v>
      </c>
      <c r="F192" s="220">
        <v>12548</v>
      </c>
      <c r="G192" s="220">
        <v>12446</v>
      </c>
      <c r="H192" s="220">
        <v>12446</v>
      </c>
      <c r="I192" s="213"/>
    </row>
    <row r="193" spans="1:9" ht="30" x14ac:dyDescent="0.25">
      <c r="A193" s="24">
        <v>41943</v>
      </c>
      <c r="B193" s="501">
        <v>2010</v>
      </c>
      <c r="C193" s="497" t="s">
        <v>90</v>
      </c>
      <c r="D193" s="212" t="s">
        <v>174</v>
      </c>
      <c r="E193" s="121" t="s">
        <v>4162</v>
      </c>
      <c r="F193" s="220">
        <v>4078</v>
      </c>
      <c r="G193" s="220">
        <v>4078</v>
      </c>
      <c r="H193" s="220">
        <v>4078</v>
      </c>
      <c r="I193" s="213"/>
    </row>
    <row r="194" spans="1:9" ht="30" x14ac:dyDescent="0.25">
      <c r="A194" s="24">
        <v>41943</v>
      </c>
      <c r="B194" s="501">
        <v>2011</v>
      </c>
      <c r="C194" s="497" t="s">
        <v>90</v>
      </c>
      <c r="D194" s="212" t="s">
        <v>102</v>
      </c>
      <c r="E194" s="121" t="s">
        <v>4163</v>
      </c>
      <c r="F194" s="220">
        <v>36093</v>
      </c>
      <c r="G194" s="220">
        <v>35951</v>
      </c>
      <c r="H194" s="220">
        <v>35951</v>
      </c>
      <c r="I194" s="213"/>
    </row>
    <row r="195" spans="1:9" ht="30" x14ac:dyDescent="0.25">
      <c r="A195" s="24">
        <v>41943</v>
      </c>
      <c r="B195" s="501">
        <v>2011</v>
      </c>
      <c r="C195" s="497" t="s">
        <v>90</v>
      </c>
      <c r="D195" s="212" t="s">
        <v>174</v>
      </c>
      <c r="E195" s="121" t="s">
        <v>4164</v>
      </c>
      <c r="F195" s="220">
        <v>4968</v>
      </c>
      <c r="G195" s="220">
        <v>3996</v>
      </c>
      <c r="H195" s="220">
        <v>3996</v>
      </c>
      <c r="I195" s="213"/>
    </row>
    <row r="196" spans="1:9" ht="30" x14ac:dyDescent="0.25">
      <c r="A196" s="24">
        <v>41943</v>
      </c>
      <c r="B196" s="501">
        <v>2012</v>
      </c>
      <c r="C196" s="497" t="s">
        <v>90</v>
      </c>
      <c r="D196" s="212" t="s">
        <v>102</v>
      </c>
      <c r="E196" s="121" t="s">
        <v>4165</v>
      </c>
      <c r="F196" s="220">
        <v>34331</v>
      </c>
      <c r="G196" s="220">
        <v>34330</v>
      </c>
      <c r="H196" s="220">
        <v>34330</v>
      </c>
      <c r="I196" s="213"/>
    </row>
    <row r="197" spans="1:9" ht="30" x14ac:dyDescent="0.25">
      <c r="A197" s="24">
        <v>41943</v>
      </c>
      <c r="B197" s="501">
        <v>2012</v>
      </c>
      <c r="C197" s="497" t="s">
        <v>90</v>
      </c>
      <c r="D197" s="212" t="s">
        <v>174</v>
      </c>
      <c r="E197" s="121" t="s">
        <v>4166</v>
      </c>
      <c r="F197" s="220">
        <v>6312</v>
      </c>
      <c r="G197" s="220">
        <v>5431</v>
      </c>
      <c r="H197" s="220">
        <v>5431</v>
      </c>
      <c r="I197" s="213"/>
    </row>
    <row r="198" spans="1:9" ht="30" x14ac:dyDescent="0.25">
      <c r="A198" s="24">
        <v>41943</v>
      </c>
      <c r="B198" s="501">
        <v>2013</v>
      </c>
      <c r="C198" s="497" t="s">
        <v>90</v>
      </c>
      <c r="D198" s="212" t="s">
        <v>102</v>
      </c>
      <c r="E198" s="121" t="s">
        <v>4167</v>
      </c>
      <c r="F198" s="220">
        <v>18308</v>
      </c>
      <c r="G198" s="220">
        <v>10301</v>
      </c>
      <c r="H198" s="220">
        <v>10301</v>
      </c>
      <c r="I198" s="213"/>
    </row>
    <row r="199" spans="1:9" ht="30" x14ac:dyDescent="0.25">
      <c r="A199" s="24">
        <v>41943</v>
      </c>
      <c r="B199" s="501">
        <v>2013</v>
      </c>
      <c r="C199" s="497" t="s">
        <v>90</v>
      </c>
      <c r="D199" s="212" t="s">
        <v>174</v>
      </c>
      <c r="E199" s="121"/>
      <c r="F199" s="220">
        <v>6686</v>
      </c>
      <c r="G199" s="220">
        <v>0</v>
      </c>
      <c r="H199" s="220">
        <v>0</v>
      </c>
      <c r="I199" s="213"/>
    </row>
    <row r="200" spans="1:9" x14ac:dyDescent="0.25">
      <c r="A200" s="507">
        <v>41943</v>
      </c>
      <c r="B200" s="501">
        <v>2008</v>
      </c>
      <c r="C200" s="497" t="s">
        <v>99</v>
      </c>
      <c r="D200" s="214" t="s">
        <v>102</v>
      </c>
      <c r="E200" s="173" t="s">
        <v>4296</v>
      </c>
      <c r="F200" s="220">
        <v>3400</v>
      </c>
      <c r="G200" s="220">
        <v>3348</v>
      </c>
      <c r="H200" s="220"/>
      <c r="I200" s="173" t="s">
        <v>4297</v>
      </c>
    </row>
    <row r="201" spans="1:9" x14ac:dyDescent="0.25">
      <c r="A201" s="507">
        <v>41943</v>
      </c>
      <c r="B201" s="501">
        <v>2008</v>
      </c>
      <c r="C201" s="497" t="s">
        <v>99</v>
      </c>
      <c r="D201" s="214" t="s">
        <v>102</v>
      </c>
      <c r="E201" s="173" t="s">
        <v>4298</v>
      </c>
      <c r="F201" s="220">
        <v>1891</v>
      </c>
      <c r="G201" s="220">
        <v>1891</v>
      </c>
      <c r="H201" s="220"/>
      <c r="I201" s="173"/>
    </row>
    <row r="202" spans="1:9" x14ac:dyDescent="0.25">
      <c r="A202" s="507">
        <v>41943</v>
      </c>
      <c r="B202" s="501">
        <v>2009</v>
      </c>
      <c r="C202" s="497" t="s">
        <v>99</v>
      </c>
      <c r="D202" s="214" t="s">
        <v>102</v>
      </c>
      <c r="E202" s="173" t="s">
        <v>4296</v>
      </c>
      <c r="F202" s="220">
        <v>1830</v>
      </c>
      <c r="G202" s="220">
        <v>1830</v>
      </c>
      <c r="H202" s="220"/>
      <c r="I202" s="173"/>
    </row>
    <row r="203" spans="1:9" x14ac:dyDescent="0.25">
      <c r="A203" s="507">
        <v>41943</v>
      </c>
      <c r="B203" s="501">
        <v>2009</v>
      </c>
      <c r="C203" s="497" t="s">
        <v>99</v>
      </c>
      <c r="D203" s="214" t="s">
        <v>102</v>
      </c>
      <c r="E203" s="173" t="s">
        <v>4299</v>
      </c>
      <c r="F203" s="220">
        <v>5000</v>
      </c>
      <c r="G203" s="220">
        <v>5000</v>
      </c>
      <c r="H203" s="220"/>
      <c r="I203" s="173"/>
    </row>
    <row r="204" spans="1:9" x14ac:dyDescent="0.25">
      <c r="A204" s="507">
        <v>41943</v>
      </c>
      <c r="B204" s="501">
        <v>2009</v>
      </c>
      <c r="C204" s="497" t="s">
        <v>99</v>
      </c>
      <c r="D204" s="214" t="s">
        <v>102</v>
      </c>
      <c r="E204" s="173" t="s">
        <v>4299</v>
      </c>
      <c r="F204" s="220">
        <v>7000</v>
      </c>
      <c r="G204" s="220">
        <v>7000</v>
      </c>
      <c r="H204" s="220"/>
      <c r="I204" s="173"/>
    </row>
    <row r="205" spans="1:9" x14ac:dyDescent="0.25">
      <c r="A205" s="507">
        <v>41943</v>
      </c>
      <c r="B205" s="501">
        <v>2010</v>
      </c>
      <c r="C205" s="497" t="s">
        <v>99</v>
      </c>
      <c r="D205" s="214" t="s">
        <v>102</v>
      </c>
      <c r="E205" s="173" t="s">
        <v>4300</v>
      </c>
      <c r="F205" s="220">
        <v>8830</v>
      </c>
      <c r="G205" s="220">
        <v>8830</v>
      </c>
      <c r="H205" s="220"/>
      <c r="I205" s="173" t="s">
        <v>4301</v>
      </c>
    </row>
    <row r="206" spans="1:9" x14ac:dyDescent="0.25">
      <c r="A206" s="507">
        <v>41943</v>
      </c>
      <c r="B206" s="501">
        <v>2011</v>
      </c>
      <c r="C206" s="497" t="s">
        <v>99</v>
      </c>
      <c r="D206" s="214" t="s">
        <v>102</v>
      </c>
      <c r="E206" s="173" t="s">
        <v>4302</v>
      </c>
      <c r="F206" s="220">
        <v>7840</v>
      </c>
      <c r="G206" s="220">
        <v>7840</v>
      </c>
      <c r="H206" s="220"/>
      <c r="I206" s="173"/>
    </row>
    <row r="207" spans="1:9" x14ac:dyDescent="0.25">
      <c r="A207" s="507">
        <v>41943</v>
      </c>
      <c r="B207" s="501">
        <v>2011</v>
      </c>
      <c r="C207" s="497" t="s">
        <v>99</v>
      </c>
      <c r="D207" s="214" t="s">
        <v>102</v>
      </c>
      <c r="E207" s="173" t="s">
        <v>4303</v>
      </c>
      <c r="F207" s="220">
        <v>70841</v>
      </c>
      <c r="G207" s="220">
        <v>70826</v>
      </c>
      <c r="H207" s="220"/>
      <c r="I207" s="173" t="s">
        <v>4301</v>
      </c>
    </row>
    <row r="208" spans="1:9" x14ac:dyDescent="0.25">
      <c r="A208" s="507">
        <v>41943</v>
      </c>
      <c r="B208" s="501">
        <v>2012</v>
      </c>
      <c r="C208" s="497" t="s">
        <v>99</v>
      </c>
      <c r="D208" s="214" t="s">
        <v>102</v>
      </c>
      <c r="E208" s="173" t="s">
        <v>4304</v>
      </c>
      <c r="F208" s="220">
        <v>64551</v>
      </c>
      <c r="G208" s="220">
        <v>63815</v>
      </c>
      <c r="H208" s="220"/>
      <c r="I208" s="173" t="s">
        <v>4301</v>
      </c>
    </row>
    <row r="209" spans="1:9" x14ac:dyDescent="0.25">
      <c r="A209" s="507">
        <v>41943</v>
      </c>
      <c r="B209" s="501">
        <v>2013</v>
      </c>
      <c r="C209" s="497" t="s">
        <v>99</v>
      </c>
      <c r="D209" s="214" t="s">
        <v>102</v>
      </c>
      <c r="E209" s="173" t="s">
        <v>4305</v>
      </c>
      <c r="F209" s="220">
        <v>97290</v>
      </c>
      <c r="G209" s="220">
        <v>69731</v>
      </c>
      <c r="H209" s="220"/>
      <c r="I209" s="173" t="s">
        <v>4301</v>
      </c>
    </row>
    <row r="210" spans="1:9" x14ac:dyDescent="0.25">
      <c r="A210" s="507">
        <v>41943</v>
      </c>
      <c r="B210" s="501">
        <v>2014</v>
      </c>
      <c r="C210" s="497" t="s">
        <v>99</v>
      </c>
      <c r="D210" s="214" t="s">
        <v>102</v>
      </c>
      <c r="E210" s="173" t="s">
        <v>4306</v>
      </c>
      <c r="F210" s="220">
        <v>75905</v>
      </c>
      <c r="G210" s="220">
        <v>0</v>
      </c>
      <c r="H210" s="220"/>
      <c r="I210" s="173" t="s">
        <v>10</v>
      </c>
    </row>
    <row r="211" spans="1:9" x14ac:dyDescent="0.25">
      <c r="A211" s="507">
        <v>41943</v>
      </c>
      <c r="B211" s="501">
        <v>2008</v>
      </c>
      <c r="C211" s="497" t="s">
        <v>99</v>
      </c>
      <c r="D211" s="214" t="s">
        <v>4307</v>
      </c>
      <c r="E211" s="173" t="s">
        <v>4308</v>
      </c>
      <c r="F211" s="220">
        <v>666</v>
      </c>
      <c r="G211" s="220">
        <v>0</v>
      </c>
      <c r="H211" s="220"/>
      <c r="I211" s="173"/>
    </row>
    <row r="212" spans="1:9" ht="30" x14ac:dyDescent="0.25">
      <c r="A212" s="507">
        <v>41943</v>
      </c>
      <c r="B212" s="501">
        <v>2009</v>
      </c>
      <c r="C212" s="497" t="s">
        <v>99</v>
      </c>
      <c r="D212" s="214" t="s">
        <v>4307</v>
      </c>
      <c r="E212" s="173" t="s">
        <v>4308</v>
      </c>
      <c r="F212" s="220">
        <v>382</v>
      </c>
      <c r="G212" s="220">
        <v>4</v>
      </c>
      <c r="H212" s="220"/>
      <c r="I212" s="173" t="s">
        <v>4309</v>
      </c>
    </row>
    <row r="213" spans="1:9" x14ac:dyDescent="0.25">
      <c r="A213" s="507">
        <v>41943</v>
      </c>
      <c r="B213" s="501">
        <v>2010</v>
      </c>
      <c r="C213" s="497" t="s">
        <v>99</v>
      </c>
      <c r="D213" s="214" t="s">
        <v>4307</v>
      </c>
      <c r="E213" s="173" t="s">
        <v>4308</v>
      </c>
      <c r="F213" s="220">
        <v>6275</v>
      </c>
      <c r="G213" s="220">
        <v>6275</v>
      </c>
      <c r="H213" s="220"/>
      <c r="I213" s="173" t="s">
        <v>4301</v>
      </c>
    </row>
    <row r="214" spans="1:9" x14ac:dyDescent="0.25">
      <c r="A214" s="507">
        <v>41943</v>
      </c>
      <c r="B214" s="501">
        <v>2011</v>
      </c>
      <c r="C214" s="497" t="s">
        <v>99</v>
      </c>
      <c r="D214" s="214" t="s">
        <v>4307</v>
      </c>
      <c r="E214" s="173" t="s">
        <v>4308</v>
      </c>
      <c r="F214" s="220">
        <v>3217</v>
      </c>
      <c r="G214" s="220">
        <v>3217</v>
      </c>
      <c r="H214" s="220"/>
      <c r="I214" s="173" t="s">
        <v>10</v>
      </c>
    </row>
    <row r="215" spans="1:9" x14ac:dyDescent="0.25">
      <c r="A215" s="507">
        <v>41943</v>
      </c>
      <c r="B215" s="501">
        <v>2013</v>
      </c>
      <c r="C215" s="497" t="s">
        <v>99</v>
      </c>
      <c r="D215" s="214" t="s">
        <v>4307</v>
      </c>
      <c r="E215" s="173" t="s">
        <v>4308</v>
      </c>
      <c r="F215" s="220">
        <v>3771</v>
      </c>
      <c r="G215" s="220">
        <v>0</v>
      </c>
      <c r="H215" s="220"/>
      <c r="I215" s="173" t="s">
        <v>4301</v>
      </c>
    </row>
    <row r="216" spans="1:9" x14ac:dyDescent="0.25">
      <c r="A216" s="507">
        <v>41943</v>
      </c>
      <c r="B216" s="501">
        <v>2014</v>
      </c>
      <c r="C216" s="497" t="s">
        <v>99</v>
      </c>
      <c r="D216" s="214" t="s">
        <v>4307</v>
      </c>
      <c r="E216" s="173" t="s">
        <v>4308</v>
      </c>
      <c r="F216" s="220">
        <v>5409</v>
      </c>
      <c r="G216" s="220">
        <v>0</v>
      </c>
      <c r="H216" s="220"/>
      <c r="I216" s="173" t="s">
        <v>10</v>
      </c>
    </row>
    <row r="217" spans="1:9" x14ac:dyDescent="0.25">
      <c r="A217" s="203">
        <v>41943</v>
      </c>
      <c r="B217" s="211">
        <v>2007</v>
      </c>
      <c r="C217" s="157" t="s">
        <v>86</v>
      </c>
      <c r="D217" s="213" t="s">
        <v>102</v>
      </c>
      <c r="E217" s="107" t="s">
        <v>4356</v>
      </c>
      <c r="F217" s="220">
        <v>770</v>
      </c>
      <c r="G217" s="220">
        <v>770</v>
      </c>
      <c r="H217" s="220">
        <v>770</v>
      </c>
      <c r="I217" s="107" t="s">
        <v>4357</v>
      </c>
    </row>
    <row r="218" spans="1:9" ht="60" x14ac:dyDescent="0.25">
      <c r="A218" s="203">
        <v>41943</v>
      </c>
      <c r="B218" s="211">
        <v>2009</v>
      </c>
      <c r="C218" s="157" t="s">
        <v>86</v>
      </c>
      <c r="D218" s="213" t="s">
        <v>102</v>
      </c>
      <c r="E218" s="107" t="s">
        <v>4358</v>
      </c>
      <c r="F218" s="220">
        <v>14848</v>
      </c>
      <c r="G218" s="220">
        <v>14839</v>
      </c>
      <c r="H218" s="220">
        <v>14839</v>
      </c>
      <c r="I218" s="107" t="s">
        <v>4359</v>
      </c>
    </row>
    <row r="219" spans="1:9" ht="60" x14ac:dyDescent="0.25">
      <c r="A219" s="203">
        <v>41943</v>
      </c>
      <c r="B219" s="211">
        <v>2010</v>
      </c>
      <c r="C219" s="157" t="s">
        <v>86</v>
      </c>
      <c r="D219" s="213" t="s">
        <v>102</v>
      </c>
      <c r="E219" s="107" t="s">
        <v>4360</v>
      </c>
      <c r="F219" s="220">
        <v>7698</v>
      </c>
      <c r="G219" s="220">
        <v>7698</v>
      </c>
      <c r="H219" s="220">
        <v>7698</v>
      </c>
      <c r="I219" s="107" t="s">
        <v>4361</v>
      </c>
    </row>
    <row r="220" spans="1:9" ht="30" x14ac:dyDescent="0.25">
      <c r="A220" s="203">
        <v>41943</v>
      </c>
      <c r="B220" s="211">
        <v>2011</v>
      </c>
      <c r="C220" s="157" t="s">
        <v>86</v>
      </c>
      <c r="D220" s="213" t="s">
        <v>102</v>
      </c>
      <c r="E220" s="107" t="s">
        <v>4362</v>
      </c>
      <c r="F220" s="220">
        <v>1186</v>
      </c>
      <c r="G220" s="220">
        <v>1186</v>
      </c>
      <c r="H220" s="220">
        <v>0</v>
      </c>
      <c r="I220" s="107" t="s">
        <v>4363</v>
      </c>
    </row>
    <row r="221" spans="1:9" ht="45" x14ac:dyDescent="0.25">
      <c r="A221" s="203">
        <v>41943</v>
      </c>
      <c r="B221" s="211">
        <v>2012</v>
      </c>
      <c r="C221" s="157" t="s">
        <v>86</v>
      </c>
      <c r="D221" s="213" t="s">
        <v>102</v>
      </c>
      <c r="E221" s="107" t="s">
        <v>4364</v>
      </c>
      <c r="F221" s="220">
        <v>8368</v>
      </c>
      <c r="G221" s="220">
        <v>8368</v>
      </c>
      <c r="H221" s="220">
        <v>8108</v>
      </c>
      <c r="I221" s="107" t="s">
        <v>4365</v>
      </c>
    </row>
    <row r="222" spans="1:9" ht="60" x14ac:dyDescent="0.25">
      <c r="A222" s="203">
        <v>41943</v>
      </c>
      <c r="B222" s="211">
        <v>2013</v>
      </c>
      <c r="C222" s="157" t="s">
        <v>86</v>
      </c>
      <c r="D222" s="213" t="s">
        <v>102</v>
      </c>
      <c r="E222" s="107" t="s">
        <v>4364</v>
      </c>
      <c r="F222" s="220">
        <v>4191</v>
      </c>
      <c r="G222" s="220">
        <v>4191</v>
      </c>
      <c r="H222" s="220">
        <v>3804</v>
      </c>
      <c r="I222" s="107" t="s">
        <v>4366</v>
      </c>
    </row>
    <row r="223" spans="1:9" ht="60" x14ac:dyDescent="0.25">
      <c r="A223" s="203">
        <v>41943</v>
      </c>
      <c r="B223" s="211">
        <v>2014</v>
      </c>
      <c r="C223" s="157" t="s">
        <v>86</v>
      </c>
      <c r="D223" s="213" t="s">
        <v>102</v>
      </c>
      <c r="E223" s="107" t="s">
        <v>4367</v>
      </c>
      <c r="F223" s="220">
        <v>10891</v>
      </c>
      <c r="G223" s="220">
        <f>7101+715</f>
        <v>7816</v>
      </c>
      <c r="H223" s="220">
        <v>1718</v>
      </c>
      <c r="I223" s="107" t="s">
        <v>4368</v>
      </c>
    </row>
    <row r="224" spans="1:9" ht="75" x14ac:dyDescent="0.25">
      <c r="A224" s="203">
        <v>41943</v>
      </c>
      <c r="B224" s="211">
        <v>2009</v>
      </c>
      <c r="C224" s="157" t="s">
        <v>86</v>
      </c>
      <c r="D224" s="213" t="s">
        <v>174</v>
      </c>
      <c r="E224" s="107" t="s">
        <v>4369</v>
      </c>
      <c r="F224" s="220">
        <v>3317</v>
      </c>
      <c r="G224" s="220">
        <f>1810+1207+100</f>
        <v>3117</v>
      </c>
      <c r="H224" s="220">
        <v>3117</v>
      </c>
      <c r="I224" s="107" t="s">
        <v>4370</v>
      </c>
    </row>
    <row r="225" spans="1:9" ht="60" x14ac:dyDescent="0.25">
      <c r="A225" s="203">
        <v>41943</v>
      </c>
      <c r="B225" s="211">
        <v>2010</v>
      </c>
      <c r="C225" s="157" t="s">
        <v>86</v>
      </c>
      <c r="D225" s="213" t="s">
        <v>174</v>
      </c>
      <c r="E225" s="107" t="s">
        <v>4371</v>
      </c>
      <c r="F225" s="220">
        <f>3430-1187</f>
        <v>2243</v>
      </c>
      <c r="G225" s="220">
        <v>2038</v>
      </c>
      <c r="H225" s="220">
        <v>422</v>
      </c>
      <c r="I225" s="107" t="s">
        <v>4372</v>
      </c>
    </row>
    <row r="226" spans="1:9" ht="30" x14ac:dyDescent="0.25">
      <c r="A226" s="203">
        <v>41943</v>
      </c>
      <c r="B226" s="211">
        <v>2014</v>
      </c>
      <c r="C226" s="157" t="s">
        <v>86</v>
      </c>
      <c r="D226" s="213" t="s">
        <v>174</v>
      </c>
      <c r="E226" s="107" t="s">
        <v>4373</v>
      </c>
      <c r="F226" s="220">
        <v>2000</v>
      </c>
      <c r="G226" s="220">
        <v>155</v>
      </c>
      <c r="H226" s="220">
        <v>0</v>
      </c>
      <c r="I226" s="107" t="s">
        <v>4374</v>
      </c>
    </row>
    <row r="227" spans="1:9" ht="42" customHeight="1" x14ac:dyDescent="0.25">
      <c r="A227" s="508">
        <v>41943</v>
      </c>
      <c r="B227" s="232">
        <v>2010</v>
      </c>
      <c r="C227" s="509" t="s">
        <v>97</v>
      </c>
      <c r="D227" s="178" t="s">
        <v>102</v>
      </c>
      <c r="E227" s="173" t="s">
        <v>4431</v>
      </c>
      <c r="F227" s="220">
        <v>440</v>
      </c>
      <c r="G227" s="220">
        <v>440</v>
      </c>
      <c r="H227" s="220"/>
      <c r="I227" s="173" t="s">
        <v>4432</v>
      </c>
    </row>
    <row r="228" spans="1:9" x14ac:dyDescent="0.25">
      <c r="A228" s="24">
        <v>41943</v>
      </c>
      <c r="B228" s="499">
        <v>2010</v>
      </c>
      <c r="C228" s="495" t="s">
        <v>85</v>
      </c>
      <c r="D228" s="29" t="s">
        <v>102</v>
      </c>
      <c r="E228" s="30" t="s">
        <v>4672</v>
      </c>
      <c r="F228" s="220">
        <v>4344</v>
      </c>
      <c r="G228" s="220">
        <v>4331</v>
      </c>
      <c r="H228" s="220"/>
      <c r="I228" s="365"/>
    </row>
    <row r="229" spans="1:9" x14ac:dyDescent="0.25">
      <c r="A229" s="24">
        <v>41943</v>
      </c>
      <c r="B229" s="499">
        <v>2011</v>
      </c>
      <c r="C229" s="495" t="s">
        <v>85</v>
      </c>
      <c r="D229" s="29" t="s">
        <v>102</v>
      </c>
      <c r="E229" s="30" t="s">
        <v>4672</v>
      </c>
      <c r="F229" s="220">
        <v>26469</v>
      </c>
      <c r="G229" s="220">
        <v>24853</v>
      </c>
      <c r="H229" s="220"/>
      <c r="I229" s="365"/>
    </row>
    <row r="230" spans="1:9" x14ac:dyDescent="0.25">
      <c r="A230" s="24">
        <v>41943</v>
      </c>
      <c r="B230" s="499">
        <v>2012</v>
      </c>
      <c r="C230" s="495" t="s">
        <v>85</v>
      </c>
      <c r="D230" s="29" t="s">
        <v>102</v>
      </c>
      <c r="E230" s="30" t="s">
        <v>4672</v>
      </c>
      <c r="F230" s="220">
        <v>30308</v>
      </c>
      <c r="G230" s="220">
        <v>27452</v>
      </c>
      <c r="H230" s="220"/>
      <c r="I230" s="365"/>
    </row>
    <row r="231" spans="1:9" x14ac:dyDescent="0.25">
      <c r="A231" s="24">
        <v>41943</v>
      </c>
      <c r="B231" s="499">
        <v>2013</v>
      </c>
      <c r="C231" s="495" t="s">
        <v>85</v>
      </c>
      <c r="D231" s="29" t="s">
        <v>102</v>
      </c>
      <c r="E231" s="30" t="s">
        <v>4672</v>
      </c>
      <c r="F231" s="220">
        <v>25454</v>
      </c>
      <c r="G231" s="220">
        <v>12978</v>
      </c>
      <c r="H231" s="220"/>
      <c r="I231" s="365"/>
    </row>
    <row r="232" spans="1:9" x14ac:dyDescent="0.25">
      <c r="A232" s="24">
        <v>41943</v>
      </c>
      <c r="B232" s="499">
        <v>2014</v>
      </c>
      <c r="C232" s="495" t="s">
        <v>85</v>
      </c>
      <c r="D232" s="29" t="s">
        <v>102</v>
      </c>
      <c r="E232" s="30" t="s">
        <v>4672</v>
      </c>
      <c r="F232" s="220">
        <v>36866</v>
      </c>
      <c r="G232" s="220">
        <v>0</v>
      </c>
      <c r="H232" s="220"/>
      <c r="I232" s="365"/>
    </row>
    <row r="233" spans="1:9" x14ac:dyDescent="0.25">
      <c r="A233" s="24">
        <v>41943</v>
      </c>
      <c r="B233" s="499">
        <v>2010</v>
      </c>
      <c r="C233" s="495" t="s">
        <v>85</v>
      </c>
      <c r="D233" s="29" t="s">
        <v>174</v>
      </c>
      <c r="E233" s="30" t="s">
        <v>4673</v>
      </c>
      <c r="F233" s="220">
        <v>6011</v>
      </c>
      <c r="G233" s="220">
        <v>6010</v>
      </c>
      <c r="H233" s="220"/>
      <c r="I233" s="365"/>
    </row>
    <row r="234" spans="1:9" x14ac:dyDescent="0.25">
      <c r="A234" s="24">
        <v>41943</v>
      </c>
      <c r="B234" s="499">
        <v>2011</v>
      </c>
      <c r="C234" s="495" t="s">
        <v>85</v>
      </c>
      <c r="D234" s="29" t="s">
        <v>174</v>
      </c>
      <c r="E234" s="30" t="s">
        <v>4673</v>
      </c>
      <c r="F234" s="220">
        <v>7531</v>
      </c>
      <c r="G234" s="220">
        <v>7526</v>
      </c>
      <c r="H234" s="220"/>
      <c r="I234" s="365"/>
    </row>
    <row r="235" spans="1:9" x14ac:dyDescent="0.25">
      <c r="A235" s="24">
        <v>41943</v>
      </c>
      <c r="B235" s="499">
        <v>2012</v>
      </c>
      <c r="C235" s="495" t="s">
        <v>85</v>
      </c>
      <c r="D235" s="29" t="s">
        <v>174</v>
      </c>
      <c r="E235" s="30" t="s">
        <v>4673</v>
      </c>
      <c r="F235" s="220">
        <v>8487</v>
      </c>
      <c r="G235" s="220">
        <v>8002</v>
      </c>
      <c r="H235" s="220"/>
      <c r="I235" s="365"/>
    </row>
    <row r="236" spans="1:9" x14ac:dyDescent="0.25">
      <c r="A236" s="24">
        <v>41943</v>
      </c>
      <c r="B236" s="499">
        <v>2013</v>
      </c>
      <c r="C236" s="495" t="s">
        <v>85</v>
      </c>
      <c r="D236" s="29" t="s">
        <v>174</v>
      </c>
      <c r="E236" s="30" t="s">
        <v>4673</v>
      </c>
      <c r="F236" s="220">
        <v>9216</v>
      </c>
      <c r="G236" s="220">
        <v>7965</v>
      </c>
      <c r="H236" s="220"/>
      <c r="I236" s="365"/>
    </row>
    <row r="237" spans="1:9" x14ac:dyDescent="0.25">
      <c r="A237" s="24">
        <v>41943</v>
      </c>
      <c r="B237" s="499">
        <v>2014</v>
      </c>
      <c r="C237" s="495" t="s">
        <v>85</v>
      </c>
      <c r="D237" s="29" t="s">
        <v>174</v>
      </c>
      <c r="E237" s="30" t="s">
        <v>4673</v>
      </c>
      <c r="F237" s="220">
        <v>5170</v>
      </c>
      <c r="G237" s="220">
        <v>0</v>
      </c>
      <c r="H237" s="220"/>
      <c r="I237" s="365"/>
    </row>
  </sheetData>
  <pageMargins left="0.7" right="0.7" top="0.75" bottom="0.75" header="0.3" footer="0.3"/>
  <pageSetup paperSize="17" orientation="landscape" r:id="rId1"/>
  <extLst>
    <ext xmlns:x14="http://schemas.microsoft.com/office/spreadsheetml/2009/9/main" uri="{CCE6A557-97BC-4b89-ADB6-D9C93CAAB3DF}">
      <x14:dataValidations xmlns:xm="http://schemas.microsoft.com/office/excel/2006/main" count="36">
        <x14:dataValidation type="list" allowBlank="1" showInputMessage="1" showErrorMessage="1" errorTitle="Data Input Error" error="Choose values from the drop-down list">
          <x14:formula1>
            <xm:f>#REF!</xm:f>
          </x14:formula1>
          <xm:sqref>B2:B21</xm:sqref>
        </x14:dataValidation>
        <x14:dataValidation type="list" allowBlank="1" showInputMessage="1" showErrorMessage="1" errorTitle="Data Input Error" error="Choose values from the drop-down list">
          <x14:formula1>
            <xm:f>#REF!</xm:f>
          </x14:formula1>
          <xm:sqref>C2:C21</xm:sqref>
        </x14:dataValidation>
        <x14:dataValidation type="list" allowBlank="1" showInputMessage="1" showErrorMessage="1" errorTitle="Data Input Error" error="Choose values from the drop-down list">
          <x14:formula1>
            <xm:f>#REF!</xm:f>
          </x14:formula1>
          <xm:sqref>D2:D91</xm:sqref>
        </x14:dataValidation>
        <x14:dataValidation type="list" allowBlank="1" showInputMessage="1" showErrorMessage="1" errorTitle="Data Input Error" error="Choose values from the drop-down list">
          <x14:formula1>
            <xm:f>'[2]5 - Appropriation Fund Type'!#REF!</xm:f>
          </x14:formula1>
          <xm:sqref>D92:D124</xm:sqref>
        </x14:dataValidation>
        <x14:dataValidation type="list" allowBlank="1" showInputMessage="1" showErrorMessage="1" errorTitle="Data Input Error" error="Choose values from the drop-down list">
          <x14:formula1>
            <xm:f>'[2]4 - Organization'!#REF!</xm:f>
          </x14:formula1>
          <xm:sqref>C92:C110</xm:sqref>
        </x14:dataValidation>
        <x14:dataValidation type="list" allowBlank="1" showInputMessage="1" showErrorMessage="1" errorTitle="Data Input Error" error="Choose values from the drop-down list">
          <x14:formula1>
            <xm:f>'[2]8 - Fiscal Year'!#REF!</xm:f>
          </x14:formula1>
          <xm:sqref>B92:B110</xm:sqref>
        </x14:dataValidation>
        <x14:dataValidation type="list" allowBlank="1" showInputMessage="1" showErrorMessage="1" errorTitle="Data Input Error" error="Choose values from the drop-down list">
          <x14:formula1>
            <xm:f>'[3]4 - Organization'!#REF!</xm:f>
          </x14:formula1>
          <xm:sqref>C125:C164</xm:sqref>
        </x14:dataValidation>
        <x14:dataValidation type="list" allowBlank="1" showInputMessage="1" showErrorMessage="1" errorTitle="Data Input Error" error="Choose values from the drop-down list">
          <x14:formula1>
            <xm:f>'[3]8 - Fiscal Year'!#REF!</xm:f>
          </x14:formula1>
          <xm:sqref>B125:B164</xm:sqref>
        </x14:dataValidation>
        <x14:dataValidation type="list" allowBlank="1" showInputMessage="1" showErrorMessage="1" errorTitle="Data Input Error" error="Choose values from the drop-down list">
          <x14:formula1>
            <xm:f>'[3]5 - Appropriation Fund Type'!#REF!</xm:f>
          </x14:formula1>
          <xm:sqref>D125:D164</xm:sqref>
        </x14:dataValidation>
        <x14:dataValidation type="list" allowBlank="1" showInputMessage="1" showErrorMessage="1" errorTitle="Data Input Error" error="Choose values from the drop-down list">
          <x14:formula1>
            <xm:f>'[4]4 - Organization'!#REF!</xm:f>
          </x14:formula1>
          <xm:sqref>C165:C177</xm:sqref>
        </x14:dataValidation>
        <x14:dataValidation type="list" allowBlank="1" showInputMessage="1" showErrorMessage="1" errorTitle="Data Input Error" error="Choose values from the drop-down list">
          <x14:formula1>
            <xm:f>'[4]8 - Fiscal Year'!#REF!</xm:f>
          </x14:formula1>
          <xm:sqref>B165:B177</xm:sqref>
        </x14:dataValidation>
        <x14:dataValidation type="list" allowBlank="1" showInputMessage="1" showErrorMessage="1" errorTitle="Data Input Error" error="Choose values from the drop-down list">
          <x14:formula1>
            <xm:f>'[4]5 - Appropriation Fund Type'!#REF!</xm:f>
          </x14:formula1>
          <xm:sqref>D165:D177</xm:sqref>
        </x14:dataValidation>
        <x14:dataValidation type="list" allowBlank="1" showInputMessage="1" showErrorMessage="1" errorTitle="Data Input Error" error="Choose values from the drop-down list">
          <x14:formula1>
            <xm:f>'[6]4 - Organization'!#REF!</xm:f>
          </x14:formula1>
          <xm:sqref>C178:C183</xm:sqref>
        </x14:dataValidation>
        <x14:dataValidation type="list" allowBlank="1" showInputMessage="1" showErrorMessage="1" errorTitle="Data Input Error" error="Choose values from the drop-down list">
          <x14:formula1>
            <xm:f>'[6]8 - Fiscal Year'!#REF!</xm:f>
          </x14:formula1>
          <xm:sqref>B178:B183</xm:sqref>
        </x14:dataValidation>
        <x14:dataValidation type="list" allowBlank="1" showInputMessage="1" showErrorMessage="1" errorTitle="Data Input Error" error="Choose values from the drop-down list">
          <x14:formula1>
            <xm:f>'[6]5 - Appropriation Fund Type'!#REF!</xm:f>
          </x14:formula1>
          <xm:sqref>D178:D183</xm:sqref>
        </x14:dataValidation>
        <x14:dataValidation type="list" allowBlank="1" showInputMessage="1" showErrorMessage="1" errorTitle="Data Input Error" error="Choose values from the drop-down list">
          <x14:formula1>
            <xm:f>'[7]4 - Organization'!#REF!</xm:f>
          </x14:formula1>
          <xm:sqref>C184:C188</xm:sqref>
        </x14:dataValidation>
        <x14:dataValidation type="list" allowBlank="1" showInputMessage="1" showErrorMessage="1" errorTitle="Data Input Error" error="Choose values from the drop-down list">
          <x14:formula1>
            <xm:f>'[7]8 - Fiscal Year'!#REF!</xm:f>
          </x14:formula1>
          <xm:sqref>B184:B188</xm:sqref>
        </x14:dataValidation>
        <x14:dataValidation type="list" allowBlank="1" showInputMessage="1" showErrorMessage="1" errorTitle="Data Input Error" error="Choose values from the drop-down list">
          <x14:formula1>
            <xm:f>'[7]5 - Appropriation Fund Type'!#REF!</xm:f>
          </x14:formula1>
          <xm:sqref>D184:D188</xm:sqref>
        </x14:dataValidation>
        <x14:dataValidation type="list" allowBlank="1" showInputMessage="1" showErrorMessage="1" errorTitle="Data Input Error" error="Choose values from the drop-down list">
          <x14:formula1>
            <xm:f>'[8]4 - Organization'!#REF!</xm:f>
          </x14:formula1>
          <xm:sqref>C189</xm:sqref>
        </x14:dataValidation>
        <x14:dataValidation type="list" allowBlank="1" showInputMessage="1" showErrorMessage="1" errorTitle="Data Input Error" error="Choose values from the drop-down list">
          <x14:formula1>
            <xm:f>'[8]8 - Fiscal Year'!#REF!</xm:f>
          </x14:formula1>
          <xm:sqref>B189</xm:sqref>
        </x14:dataValidation>
        <x14:dataValidation type="list" allowBlank="1" showInputMessage="1" showErrorMessage="1" errorTitle="Data Input Error" error="Choose values from the drop-down list">
          <x14:formula1>
            <xm:f>'[8]5 - Appropriation Fund Type'!#REF!</xm:f>
          </x14:formula1>
          <xm:sqref>D189</xm:sqref>
        </x14:dataValidation>
        <x14:dataValidation type="list" allowBlank="1" showInputMessage="1" showErrorMessage="1" errorTitle="Data Input Error" error="Choose values from the drop-down list">
          <x14:formula1>
            <xm:f>'[9]4 - Organization'!#REF!</xm:f>
          </x14:formula1>
          <xm:sqref>C190:C199</xm:sqref>
        </x14:dataValidation>
        <x14:dataValidation type="list" allowBlank="1" showInputMessage="1" showErrorMessage="1" errorTitle="Data Input Error" error="Choose values from the drop-down list">
          <x14:formula1>
            <xm:f>'[9]8 - Fiscal Year'!#REF!</xm:f>
          </x14:formula1>
          <xm:sqref>B190:B199</xm:sqref>
        </x14:dataValidation>
        <x14:dataValidation type="list" allowBlank="1" showInputMessage="1" showErrorMessage="1" errorTitle="Data Input Error" error="Choose values from the drop-down list">
          <x14:formula1>
            <xm:f>'[9]5 - Appropriation Fund Type'!#REF!</xm:f>
          </x14:formula1>
          <xm:sqref>D190:D199</xm:sqref>
        </x14:dataValidation>
        <x14:dataValidation type="list" allowBlank="1" showInputMessage="1" showErrorMessage="1" errorTitle="Data Input Error" error="Choose values from the drop-down list">
          <x14:formula1>
            <xm:f>'[11]4 - Organization'!#REF!</xm:f>
          </x14:formula1>
          <xm:sqref>C200:C216</xm:sqref>
        </x14:dataValidation>
        <x14:dataValidation type="list" allowBlank="1" showInputMessage="1" showErrorMessage="1" errorTitle="Data Input Error" error="Choose values from the drop-down list">
          <x14:formula1>
            <xm:f>'[11]8 - Fiscal Year'!#REF!</xm:f>
          </x14:formula1>
          <xm:sqref>B211:B216</xm:sqref>
        </x14:dataValidation>
        <x14:dataValidation type="list" allowBlank="1" showInputMessage="1" showErrorMessage="1" errorTitle="Data Input Error" error="Choose values from the drop-down list">
          <x14:formula1>
            <xm:f>'[11]5 - Construction Fund Type'!#REF!</xm:f>
          </x14:formula1>
          <xm:sqref>D200:D216</xm:sqref>
        </x14:dataValidation>
        <x14:dataValidation type="list" allowBlank="1" showInputMessage="1" showErrorMessage="1" errorTitle="Data Input Error" error="Choose values from the drop-down list">
          <x14:formula1>
            <xm:f>'[13]4 - Organization'!#REF!</xm:f>
          </x14:formula1>
          <xm:sqref>C217:C226</xm:sqref>
        </x14:dataValidation>
        <x14:dataValidation type="list" allowBlank="1" showInputMessage="1" showErrorMessage="1" errorTitle="Data Input Error" error="Choose values from the drop-down list">
          <x14:formula1>
            <xm:f>'[13]8 - Fiscal Year'!#REF!</xm:f>
          </x14:formula1>
          <xm:sqref>B217:B226</xm:sqref>
        </x14:dataValidation>
        <x14:dataValidation type="list" allowBlank="1" showInputMessage="1" showErrorMessage="1" errorTitle="Data Input Error" error="Choose values from the drop-down list">
          <x14:formula1>
            <xm:f>'[13]5 - Appropriation Fund Type'!#REF!</xm:f>
          </x14:formula1>
          <xm:sqref>D217:D226</xm:sqref>
        </x14:dataValidation>
        <x14:dataValidation type="list" allowBlank="1" showInputMessage="1" showErrorMessage="1">
          <x14:formula1>
            <xm:f>'[15]8 - Fiscal Year'!#REF!</xm:f>
          </x14:formula1>
          <xm:sqref>B227</xm:sqref>
        </x14:dataValidation>
        <x14:dataValidation type="list" allowBlank="1" showInputMessage="1" showErrorMessage="1">
          <x14:formula1>
            <xm:f>'[15]4 - Organization'!#REF!</xm:f>
          </x14:formula1>
          <xm:sqref>C227</xm:sqref>
        </x14:dataValidation>
        <x14:dataValidation type="list" allowBlank="1" showInputMessage="1" showErrorMessage="1">
          <x14:formula1>
            <xm:f>'[15]5 - Appropriation Fund Type'!#REF!</xm:f>
          </x14:formula1>
          <xm:sqref>D227</xm:sqref>
        </x14:dataValidation>
        <x14:dataValidation type="list" allowBlank="1" showInputMessage="1" showErrorMessage="1" errorTitle="Data Input Error" error="Choose values from the drop-down list">
          <x14:formula1>
            <xm:f>'[16]4 - Organization'!#REF!</xm:f>
          </x14:formula1>
          <xm:sqref>C228:C237</xm:sqref>
        </x14:dataValidation>
        <x14:dataValidation type="list" allowBlank="1" showInputMessage="1" showErrorMessage="1" errorTitle="Data Input Error" error="Choose values from the drop-down list">
          <x14:formula1>
            <xm:f>'[16]8 - Fiscal Year'!#REF!</xm:f>
          </x14:formula1>
          <xm:sqref>B228:B237</xm:sqref>
        </x14:dataValidation>
        <x14:dataValidation type="list" allowBlank="1" showInputMessage="1" showErrorMessage="1" errorTitle="Data Input Error" error="Choose values from the drop-down list">
          <x14:formula1>
            <xm:f>'[16]5 - Appropriation Fund Type'!#REF!</xm:f>
          </x14:formula1>
          <xm:sqref>D228:D237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vt:lpstr>
      <vt:lpstr>DETAILED EXPENDITURES</vt:lpstr>
      <vt:lpstr>component</vt:lpstr>
      <vt:lpstr>fiscal_year</vt:lpstr>
      <vt:lpstr>'DETAILED EXPENDITURES'!Print_Area</vt:lpstr>
      <vt:lpstr>PROJECTS!Print_Area</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Adil Kilical</cp:lastModifiedBy>
  <cp:lastPrinted>2014-06-05T16:10:37Z</cp:lastPrinted>
  <dcterms:created xsi:type="dcterms:W3CDTF">2011-12-16T21:22:09Z</dcterms:created>
  <dcterms:modified xsi:type="dcterms:W3CDTF">2016-01-13T17:29:48Z</dcterms:modified>
</cp:coreProperties>
</file>