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0050" windowHeight="6225" firstSheet="4" activeTab="10"/>
  </bookViews>
  <sheets>
    <sheet name="Cy alf, Cy max" sheetId="4" r:id="rId1"/>
    <sheet name="Mizg жест Ny=3.42" sheetId="2" r:id="rId2"/>
    <sheet name="Mizg упр Ny=3.42" sheetId="16" r:id="rId3"/>
    <sheet name="Mizg жест Ny=-1" sheetId="9" r:id="rId4"/>
    <sheet name="Mizg упр Ny=-1" sheetId="14" r:id="rId5"/>
    <sheet name="Нагрузки Маневр+НВ (2 сл)" sheetId="8" r:id="rId6"/>
    <sheet name="Нагрузки Целвого варианта 1 сл" sheetId="17" r:id="rId7"/>
    <sheet name="Xf-Xt" sheetId="10" r:id="rId8"/>
    <sheet name="Упругая крутка " sheetId="5" r:id="rId9"/>
    <sheet name="Прогибы" sheetId="6" r:id="rId10"/>
    <sheet name="Масса консолей" sheetId="11" r:id="rId11"/>
    <sheet name="Лист3" sheetId="3" r:id="rId12"/>
  </sheets>
  <calcPr calcId="144525"/>
</workbook>
</file>

<file path=xl/calcChain.xml><?xml version="1.0" encoding="utf-8"?>
<calcChain xmlns="http://schemas.openxmlformats.org/spreadsheetml/2006/main">
  <c r="C11" i="5" l="1"/>
  <c r="D11" i="5"/>
  <c r="E11" i="5"/>
  <c r="F11" i="5"/>
  <c r="G11" i="5"/>
  <c r="H11" i="5"/>
  <c r="I11" i="5"/>
  <c r="J11" i="5"/>
  <c r="K11" i="5"/>
  <c r="L11" i="5"/>
  <c r="L17" i="17"/>
  <c r="K17" i="17"/>
  <c r="J17" i="17"/>
  <c r="I17" i="17"/>
  <c r="H17" i="17"/>
  <c r="G17" i="17"/>
  <c r="F17" i="17"/>
  <c r="E17" i="17"/>
  <c r="D17" i="17"/>
  <c r="C17" i="17"/>
  <c r="B17" i="17"/>
  <c r="L16" i="17"/>
  <c r="K16" i="17"/>
  <c r="J16" i="17"/>
  <c r="I16" i="17"/>
  <c r="H16" i="17"/>
  <c r="G16" i="17"/>
  <c r="F16" i="17"/>
  <c r="E16" i="17"/>
  <c r="D16" i="17"/>
  <c r="C16" i="17"/>
  <c r="B16" i="17"/>
  <c r="L15" i="17"/>
  <c r="K15" i="17"/>
  <c r="J15" i="17"/>
  <c r="I15" i="17"/>
  <c r="H15" i="17"/>
  <c r="G15" i="17"/>
  <c r="F15" i="17"/>
  <c r="E15" i="17"/>
  <c r="D15" i="17"/>
  <c r="B15" i="17"/>
  <c r="C15" i="17"/>
  <c r="L13" i="17"/>
  <c r="K13" i="17"/>
  <c r="J13" i="17"/>
  <c r="I13" i="17"/>
  <c r="H13" i="17"/>
  <c r="G13" i="17"/>
  <c r="F13" i="17"/>
  <c r="E13" i="17"/>
  <c r="D13" i="17"/>
  <c r="C13" i="17"/>
  <c r="B13" i="17"/>
  <c r="L12" i="17"/>
  <c r="K12" i="17"/>
  <c r="J12" i="17"/>
  <c r="I12" i="17"/>
  <c r="H12" i="17"/>
  <c r="G12" i="17"/>
  <c r="F12" i="17"/>
  <c r="E12" i="17"/>
  <c r="D12" i="17"/>
  <c r="B12" i="17"/>
  <c r="C12" i="17"/>
  <c r="L11" i="17"/>
  <c r="K11" i="17"/>
  <c r="J11" i="17"/>
  <c r="I11" i="17"/>
  <c r="H11" i="17"/>
  <c r="G11" i="17"/>
  <c r="F11" i="17"/>
  <c r="E11" i="17"/>
  <c r="D11" i="17"/>
  <c r="C11" i="17"/>
  <c r="B11" i="17"/>
  <c r="M14" i="16"/>
  <c r="L14" i="16"/>
  <c r="K14" i="16"/>
  <c r="J14" i="16"/>
  <c r="I14" i="16"/>
  <c r="H14" i="16"/>
  <c r="G14" i="16"/>
  <c r="F14" i="16"/>
  <c r="E14" i="16"/>
  <c r="D14" i="16"/>
  <c r="C14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M11" i="16"/>
  <c r="L11" i="16"/>
  <c r="K11" i="16"/>
  <c r="J11" i="16"/>
  <c r="I11" i="16"/>
  <c r="H11" i="16"/>
  <c r="G11" i="16"/>
  <c r="F11" i="16"/>
  <c r="E11" i="16"/>
  <c r="D11" i="16"/>
  <c r="C11" i="16"/>
  <c r="M10" i="16"/>
  <c r="L10" i="16"/>
  <c r="K10" i="16"/>
  <c r="J10" i="16"/>
  <c r="I10" i="16"/>
  <c r="H10" i="16"/>
  <c r="G10" i="16"/>
  <c r="F10" i="16"/>
  <c r="E10" i="16"/>
  <c r="D10" i="16"/>
  <c r="C10" i="16"/>
  <c r="M14" i="14"/>
  <c r="L14" i="14"/>
  <c r="K14" i="14"/>
  <c r="J14" i="14"/>
  <c r="I14" i="14"/>
  <c r="H14" i="14"/>
  <c r="G14" i="14"/>
  <c r="F14" i="14"/>
  <c r="E14" i="14"/>
  <c r="D14" i="14"/>
  <c r="C14" i="14"/>
  <c r="B14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D4" i="11"/>
  <c r="E4" i="11"/>
  <c r="F4" i="11"/>
  <c r="C4" i="11"/>
  <c r="C16" i="5"/>
  <c r="D16" i="5"/>
  <c r="E16" i="5"/>
  <c r="F16" i="5"/>
  <c r="G16" i="5"/>
  <c r="H16" i="5"/>
  <c r="I16" i="5"/>
  <c r="J16" i="5"/>
  <c r="K16" i="5"/>
  <c r="L16" i="5"/>
  <c r="C17" i="5"/>
  <c r="D17" i="5"/>
  <c r="E17" i="5"/>
  <c r="F17" i="5"/>
  <c r="G17" i="5"/>
  <c r="H17" i="5"/>
  <c r="I17" i="5"/>
  <c r="J17" i="5"/>
  <c r="K17" i="5"/>
  <c r="L17" i="5"/>
  <c r="C18" i="5"/>
  <c r="D18" i="5"/>
  <c r="E18" i="5"/>
  <c r="F18" i="5"/>
  <c r="G18" i="5"/>
  <c r="H18" i="5"/>
  <c r="I18" i="5"/>
  <c r="J18" i="5"/>
  <c r="K18" i="5"/>
  <c r="L18" i="5"/>
  <c r="D15" i="5"/>
  <c r="E15" i="5"/>
  <c r="F15" i="5"/>
  <c r="G15" i="5"/>
  <c r="H15" i="5"/>
  <c r="I15" i="5"/>
  <c r="J15" i="5"/>
  <c r="K15" i="5"/>
  <c r="L15" i="5"/>
  <c r="C15" i="5"/>
  <c r="C16" i="6"/>
  <c r="D16" i="6"/>
  <c r="E16" i="6"/>
  <c r="F16" i="6"/>
  <c r="G16" i="6"/>
  <c r="H16" i="6"/>
  <c r="I16" i="6"/>
  <c r="J16" i="6"/>
  <c r="K16" i="6"/>
  <c r="L16" i="6"/>
  <c r="C17" i="6"/>
  <c r="D17" i="6"/>
  <c r="E17" i="6"/>
  <c r="F17" i="6"/>
  <c r="G17" i="6"/>
  <c r="H17" i="6"/>
  <c r="I17" i="6"/>
  <c r="J17" i="6"/>
  <c r="K17" i="6"/>
  <c r="L17" i="6"/>
  <c r="C18" i="6"/>
  <c r="D18" i="6"/>
  <c r="E18" i="6"/>
  <c r="F18" i="6"/>
  <c r="G18" i="6"/>
  <c r="H18" i="6"/>
  <c r="I18" i="6"/>
  <c r="J18" i="6"/>
  <c r="K18" i="6"/>
  <c r="L18" i="6"/>
  <c r="D15" i="6"/>
  <c r="E15" i="6"/>
  <c r="F15" i="6"/>
  <c r="G15" i="6"/>
  <c r="H15" i="6"/>
  <c r="I15" i="6"/>
  <c r="J15" i="6"/>
  <c r="K15" i="6"/>
  <c r="L15" i="6"/>
  <c r="C15" i="6"/>
  <c r="D10" i="5"/>
  <c r="E10" i="5"/>
  <c r="F10" i="5"/>
  <c r="G10" i="5"/>
  <c r="H10" i="5"/>
  <c r="I10" i="5"/>
  <c r="J10" i="5"/>
  <c r="K10" i="5"/>
  <c r="L10" i="5"/>
  <c r="M10" i="5"/>
  <c r="C10" i="5"/>
  <c r="K7" i="10"/>
  <c r="I3" i="10"/>
  <c r="H3" i="10"/>
  <c r="E1" i="10"/>
  <c r="J7" i="10"/>
  <c r="D17" i="8"/>
  <c r="E17" i="8"/>
  <c r="F17" i="8"/>
  <c r="G17" i="8"/>
  <c r="H17" i="8"/>
  <c r="I17" i="8"/>
  <c r="J17" i="8"/>
  <c r="K17" i="8"/>
  <c r="L17" i="8"/>
  <c r="C17" i="8"/>
  <c r="C16" i="8"/>
  <c r="D16" i="8"/>
  <c r="E16" i="8"/>
  <c r="F16" i="8"/>
  <c r="G16" i="8"/>
  <c r="H16" i="8"/>
  <c r="I16" i="8"/>
  <c r="J16" i="8"/>
  <c r="K16" i="8"/>
  <c r="L16" i="8"/>
  <c r="D15" i="8"/>
  <c r="E15" i="8"/>
  <c r="F15" i="8"/>
  <c r="G15" i="8"/>
  <c r="H15" i="8"/>
  <c r="I15" i="8"/>
  <c r="J15" i="8"/>
  <c r="K15" i="8"/>
  <c r="L15" i="8"/>
  <c r="C15" i="8"/>
  <c r="B15" i="8" s="1"/>
  <c r="D13" i="8"/>
  <c r="B13" i="8"/>
  <c r="E13" i="8"/>
  <c r="F13" i="8"/>
  <c r="G13" i="8"/>
  <c r="H13" i="8"/>
  <c r="I13" i="8"/>
  <c r="J13" i="8"/>
  <c r="K13" i="8"/>
  <c r="L13" i="8"/>
  <c r="C13" i="8"/>
  <c r="C12" i="8"/>
  <c r="B12" i="8"/>
  <c r="D12" i="8"/>
  <c r="E12" i="8"/>
  <c r="F12" i="8"/>
  <c r="G12" i="8"/>
  <c r="H12" i="8"/>
  <c r="I12" i="8"/>
  <c r="J12" i="8"/>
  <c r="K12" i="8"/>
  <c r="L12" i="8"/>
  <c r="D11" i="8"/>
  <c r="E11" i="8"/>
  <c r="F11" i="8"/>
  <c r="G11" i="8"/>
  <c r="H11" i="8"/>
  <c r="I11" i="8"/>
  <c r="J11" i="8"/>
  <c r="K11" i="8"/>
  <c r="L11" i="8"/>
  <c r="C11" i="8"/>
  <c r="B16" i="8"/>
  <c r="B17" i="8"/>
  <c r="B11" i="8"/>
  <c r="C10" i="9"/>
  <c r="D10" i="9"/>
  <c r="E10" i="9"/>
  <c r="F10" i="9"/>
  <c r="G10" i="9"/>
  <c r="H10" i="9"/>
  <c r="I10" i="9"/>
  <c r="J10" i="9"/>
  <c r="K10" i="9"/>
  <c r="L10" i="9"/>
  <c r="M10" i="9"/>
  <c r="C11" i="9"/>
  <c r="D11" i="9"/>
  <c r="E11" i="9"/>
  <c r="F11" i="9"/>
  <c r="G11" i="9"/>
  <c r="H11" i="9"/>
  <c r="I11" i="9"/>
  <c r="J11" i="9"/>
  <c r="K11" i="9"/>
  <c r="L11" i="9"/>
  <c r="M11" i="9"/>
  <c r="C12" i="9"/>
  <c r="D12" i="9"/>
  <c r="E12" i="9"/>
  <c r="F12" i="9"/>
  <c r="G12" i="9"/>
  <c r="H12" i="9"/>
  <c r="I12" i="9"/>
  <c r="J12" i="9"/>
  <c r="K12" i="9"/>
  <c r="L12" i="9"/>
  <c r="M12" i="9"/>
  <c r="C13" i="9"/>
  <c r="D13" i="9"/>
  <c r="E13" i="9"/>
  <c r="F13" i="9"/>
  <c r="G13" i="9"/>
  <c r="H13" i="9"/>
  <c r="I13" i="9"/>
  <c r="J13" i="9"/>
  <c r="K13" i="9"/>
  <c r="L13" i="9"/>
  <c r="M13" i="9"/>
  <c r="C14" i="9"/>
  <c r="B14" i="9"/>
  <c r="D14" i="9"/>
  <c r="E14" i="9"/>
  <c r="F14" i="9"/>
  <c r="G14" i="9"/>
  <c r="H14" i="9"/>
  <c r="I14" i="9"/>
  <c r="J14" i="9"/>
  <c r="K14" i="9"/>
  <c r="L14" i="9"/>
  <c r="M14" i="9"/>
  <c r="C11" i="2"/>
  <c r="D11" i="2"/>
  <c r="E11" i="2"/>
  <c r="F11" i="2"/>
  <c r="G11" i="2"/>
  <c r="H11" i="2"/>
  <c r="I11" i="2"/>
  <c r="J11" i="2"/>
  <c r="K11" i="2"/>
  <c r="L11" i="2"/>
  <c r="M11" i="2"/>
  <c r="C12" i="2"/>
  <c r="D12" i="2"/>
  <c r="B12" i="2"/>
  <c r="E12" i="2"/>
  <c r="F12" i="2"/>
  <c r="G12" i="2"/>
  <c r="H12" i="2"/>
  <c r="I12" i="2"/>
  <c r="J12" i="2"/>
  <c r="K12" i="2"/>
  <c r="L12" i="2"/>
  <c r="M12" i="2"/>
  <c r="C13" i="2"/>
  <c r="D13" i="2"/>
  <c r="B13" i="2"/>
  <c r="E13" i="2"/>
  <c r="F13" i="2"/>
  <c r="G13" i="2"/>
  <c r="H13" i="2"/>
  <c r="I13" i="2"/>
  <c r="J13" i="2"/>
  <c r="K13" i="2"/>
  <c r="L13" i="2"/>
  <c r="M13" i="2"/>
  <c r="C14" i="2"/>
  <c r="D14" i="2"/>
  <c r="E14" i="2"/>
  <c r="F14" i="2"/>
  <c r="G14" i="2"/>
  <c r="H14" i="2"/>
  <c r="I14" i="2"/>
  <c r="J14" i="2"/>
  <c r="K14" i="2"/>
  <c r="L14" i="2"/>
  <c r="M14" i="2"/>
  <c r="D10" i="2"/>
  <c r="E10" i="2"/>
  <c r="F10" i="2"/>
  <c r="G10" i="2"/>
  <c r="H10" i="2"/>
  <c r="I10" i="2"/>
  <c r="J10" i="2"/>
  <c r="K10" i="2"/>
  <c r="L10" i="2"/>
  <c r="M10" i="2"/>
  <c r="C10" i="2"/>
  <c r="L13" i="6"/>
  <c r="M13" i="6"/>
  <c r="K13" i="6"/>
  <c r="J13" i="6"/>
  <c r="I13" i="6"/>
  <c r="H13" i="6"/>
  <c r="G13" i="6"/>
  <c r="F13" i="6"/>
  <c r="E13" i="6"/>
  <c r="D13" i="6"/>
  <c r="C13" i="6"/>
  <c r="L12" i="6"/>
  <c r="M12" i="6"/>
  <c r="K12" i="6"/>
  <c r="J12" i="6"/>
  <c r="I12" i="6"/>
  <c r="H12" i="6"/>
  <c r="G12" i="6"/>
  <c r="F12" i="6"/>
  <c r="E12" i="6"/>
  <c r="D12" i="6"/>
  <c r="C12" i="6"/>
  <c r="L11" i="6"/>
  <c r="K11" i="6"/>
  <c r="M11" i="6"/>
  <c r="J11" i="6"/>
  <c r="I11" i="6"/>
  <c r="H11" i="6"/>
  <c r="G11" i="6"/>
  <c r="F11" i="6"/>
  <c r="E11" i="6"/>
  <c r="D11" i="6"/>
  <c r="C11" i="6"/>
  <c r="L10" i="6"/>
  <c r="K10" i="6"/>
  <c r="M10" i="6"/>
  <c r="J10" i="6"/>
  <c r="I10" i="6"/>
  <c r="H10" i="6"/>
  <c r="G10" i="6"/>
  <c r="F10" i="6"/>
  <c r="E10" i="6"/>
  <c r="D10" i="6"/>
  <c r="C10" i="6"/>
  <c r="L13" i="5"/>
  <c r="M13" i="5"/>
  <c r="K13" i="5"/>
  <c r="J13" i="5"/>
  <c r="I13" i="5"/>
  <c r="H13" i="5"/>
  <c r="G13" i="5"/>
  <c r="F13" i="5"/>
  <c r="E13" i="5"/>
  <c r="D13" i="5"/>
  <c r="C13" i="5"/>
  <c r="L12" i="5"/>
  <c r="M12" i="5"/>
  <c r="K12" i="5"/>
  <c r="J12" i="5"/>
  <c r="I12" i="5"/>
  <c r="H12" i="5"/>
  <c r="G12" i="5"/>
  <c r="F12" i="5"/>
  <c r="E12" i="5"/>
  <c r="D12" i="5"/>
  <c r="C12" i="5"/>
  <c r="M11" i="5"/>
  <c r="B11" i="9"/>
  <c r="B10" i="9"/>
  <c r="B12" i="9"/>
  <c r="L3" i="10"/>
  <c r="H7" i="10"/>
  <c r="L7" i="10"/>
  <c r="K3" i="10"/>
  <c r="I7" i="10"/>
  <c r="J3" i="10"/>
  <c r="B11" i="2"/>
  <c r="B11" i="16"/>
  <c r="B10" i="16"/>
  <c r="B14" i="16"/>
  <c r="B10" i="2"/>
  <c r="B14" i="2"/>
  <c r="B13" i="9"/>
</calcChain>
</file>

<file path=xl/sharedStrings.xml><?xml version="1.0" encoding="utf-8"?>
<sst xmlns="http://schemas.openxmlformats.org/spreadsheetml/2006/main" count="74" uniqueCount="33">
  <si>
    <t>M</t>
  </si>
  <si>
    <t>Cy alf</t>
  </si>
  <si>
    <t>Cy max</t>
  </si>
  <si>
    <t>Z</t>
  </si>
  <si>
    <t>Z, м</t>
  </si>
  <si>
    <t>wm0</t>
  </si>
  <si>
    <t>Относительные</t>
  </si>
  <si>
    <t>Сл. 1</t>
  </si>
  <si>
    <t>Сл. 2</t>
  </si>
  <si>
    <t>Сл. 3</t>
  </si>
  <si>
    <t>Сл. 4</t>
  </si>
  <si>
    <t>Сл. 5</t>
  </si>
  <si>
    <t>Жесткое</t>
  </si>
  <si>
    <t>крыло</t>
  </si>
  <si>
    <t>Упругое</t>
  </si>
  <si>
    <t>Жесткое крыло</t>
  </si>
  <si>
    <t>Упругое крыло</t>
  </si>
  <si>
    <t>Ny=3.42</t>
  </si>
  <si>
    <t>Ny=-1</t>
  </si>
  <si>
    <t>Маневр</t>
  </si>
  <si>
    <t>Н.В.</t>
  </si>
  <si>
    <t>Mah</t>
  </si>
  <si>
    <t>Xf</t>
  </si>
  <si>
    <t>Xt</t>
  </si>
  <si>
    <t>13.03.2014   q= q maxmax=590</t>
  </si>
  <si>
    <t>Ва=</t>
  </si>
  <si>
    <t>XF-XT</t>
  </si>
  <si>
    <t>Alf sl.2</t>
  </si>
  <si>
    <t>Прогибы, расчетный случай - маневр №2, эксплуатационная перегрузка</t>
  </si>
  <si>
    <t>Крутка поточных сечений, расчетный случай - маневр №2, эксплуатационная перегрузка</t>
  </si>
  <si>
    <t>m, кг</t>
  </si>
  <si>
    <t>S расч</t>
  </si>
  <si>
    <t>Расчет по данным Wom00-ez004 (при S доп=21.1)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</si>
</sst>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р_._-;\-* #,##0.00_р_._-;_-* &quot;-&quot;??_р_._-;_-@_-"/>
    <numFmt numFmtId="164" formatCode="0.000"/>
  </numFmts>
  <fonts count="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/>
    <xf numFmtId="43" fontId="1" fillId="0" borderId="0" xfId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55421686746988"/>
          <c:y val="0.10222266589698741"/>
          <c:w val="0.77710843373493976"/>
          <c:h val="0.6577806327284406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'Cy alf, Cy max'!$E$3:$E$8</c:f>
              <c:numCache>
                <c:formatCode>Основной</c:formatCode>
                <c:ptCount val="6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  <c:pt idx="3">
                  <c:v>0.62</c:v>
                </c:pt>
                <c:pt idx="4">
                  <c:v>0.65</c:v>
                </c:pt>
                <c:pt idx="5">
                  <c:v>0.7</c:v>
                </c:pt>
              </c:numCache>
            </c:numRef>
          </c:xVal>
          <c:yVal>
            <c:numRef>
              <c:f>'Cy alf, Cy max'!$F$3:$F$8</c:f>
              <c:numCache>
                <c:formatCode>Основной</c:formatCode>
                <c:ptCount val="6"/>
                <c:pt idx="0">
                  <c:v>1.6</c:v>
                </c:pt>
                <c:pt idx="1">
                  <c:v>1.55</c:v>
                </c:pt>
                <c:pt idx="2">
                  <c:v>1.5</c:v>
                </c:pt>
                <c:pt idx="3">
                  <c:v>1.27</c:v>
                </c:pt>
                <c:pt idx="4">
                  <c:v>1.19</c:v>
                </c:pt>
                <c:pt idx="5">
                  <c:v>1.05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77344"/>
        <c:axId val="142379264"/>
      </c:scatterChart>
      <c:valAx>
        <c:axId val="142377344"/>
        <c:scaling>
          <c:orientation val="minMax"/>
          <c:max val="0.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Основной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42379264"/>
        <c:crossesAt val="0"/>
        <c:crossBetween val="midCat"/>
        <c:majorUnit val="0.2"/>
        <c:minorUnit val="0.05"/>
      </c:valAx>
      <c:valAx>
        <c:axId val="142379264"/>
        <c:scaling>
          <c:orientation val="minMax"/>
          <c:max val="1.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Основной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42377344"/>
        <c:crossesAt val="0"/>
        <c:crossBetween val="midCat"/>
        <c:majorUnit val="0.5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2378376693681"/>
          <c:y val="0.14477230747882913"/>
          <c:w val="0.82826809183553074"/>
          <c:h val="0.806971565761621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'Mizg упр Ny=-1'!$A$10</c:f>
              <c:strCache>
                <c:ptCount val="1"/>
                <c:pt idx="0">
                  <c:v>Сл.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'Mizg упр Ny=-1'!$B$9:$M$9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Ny=-1'!$B$10:$M$10</c:f>
              <c:numCache>
                <c:formatCode>0.00E+00</c:formatCode>
                <c:ptCount val="12"/>
                <c:pt idx="0">
                  <c:v>-24.765000000000001</c:v>
                </c:pt>
                <c:pt idx="1">
                  <c:v>-22.360000000000003</c:v>
                </c:pt>
                <c:pt idx="2">
                  <c:v>-17.550000000000004</c:v>
                </c:pt>
                <c:pt idx="3">
                  <c:v>-13.260000000000002</c:v>
                </c:pt>
                <c:pt idx="4">
                  <c:v>-9.6850000000000005</c:v>
                </c:pt>
                <c:pt idx="5">
                  <c:v>-6.7080000000000002</c:v>
                </c:pt>
                <c:pt idx="6">
                  <c:v>-4.3160000000000007</c:v>
                </c:pt>
                <c:pt idx="7">
                  <c:v>-2.4700000000000002</c:v>
                </c:pt>
                <c:pt idx="8">
                  <c:v>-1.1739000000000002</c:v>
                </c:pt>
                <c:pt idx="9">
                  <c:v>-0.37830000000000008</c:v>
                </c:pt>
                <c:pt idx="10">
                  <c:v>-3.3800000000000004E-2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'Mizg упр Ny=-1'!$A$11</c:f>
              <c:strCache>
                <c:ptCount val="1"/>
                <c:pt idx="0">
                  <c:v>Сл.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'Mizg упр Ny=-1'!$B$9:$M$9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Ny=-1'!$B$11:$M$11</c:f>
              <c:numCache>
                <c:formatCode>0.00E+00</c:formatCode>
                <c:ptCount val="12"/>
                <c:pt idx="0">
                  <c:v>-25.025000000000006</c:v>
                </c:pt>
                <c:pt idx="1">
                  <c:v>-22.620000000000005</c:v>
                </c:pt>
                <c:pt idx="2">
                  <c:v>-17.810000000000002</c:v>
                </c:pt>
                <c:pt idx="3">
                  <c:v>-13.520000000000001</c:v>
                </c:pt>
                <c:pt idx="4">
                  <c:v>-9.854000000000001</c:v>
                </c:pt>
                <c:pt idx="5">
                  <c:v>-6.8250000000000002</c:v>
                </c:pt>
                <c:pt idx="6">
                  <c:v>-4.394000000000001</c:v>
                </c:pt>
                <c:pt idx="7">
                  <c:v>-2.5220000000000002</c:v>
                </c:pt>
                <c:pt idx="8">
                  <c:v>-1.1934</c:v>
                </c:pt>
                <c:pt idx="9">
                  <c:v>-0.38350000000000006</c:v>
                </c:pt>
                <c:pt idx="10">
                  <c:v>-3.406E-2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'Mizg упр Ny=-1'!$A$12</c:f>
              <c:strCache>
                <c:ptCount val="1"/>
                <c:pt idx="0">
                  <c:v>Сл. 3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'Mizg упр Ny=-1'!$B$9:$M$9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Ny=-1'!$B$12:$M$12</c:f>
              <c:numCache>
                <c:formatCode>0.00E+00</c:formatCode>
                <c:ptCount val="12"/>
                <c:pt idx="0">
                  <c:v>-28.730000000000004</c:v>
                </c:pt>
                <c:pt idx="1">
                  <c:v>-26.130000000000003</c:v>
                </c:pt>
                <c:pt idx="2">
                  <c:v>-20.930000000000003</c:v>
                </c:pt>
                <c:pt idx="3">
                  <c:v>-16.12</c:v>
                </c:pt>
                <c:pt idx="4">
                  <c:v>-11.973000000000001</c:v>
                </c:pt>
                <c:pt idx="5">
                  <c:v>-8.4240000000000013</c:v>
                </c:pt>
                <c:pt idx="6">
                  <c:v>-5.4860000000000007</c:v>
                </c:pt>
                <c:pt idx="7">
                  <c:v>-3.1720000000000006</c:v>
                </c:pt>
                <c:pt idx="8">
                  <c:v>-1.5080000000000002</c:v>
                </c:pt>
                <c:pt idx="9">
                  <c:v>-0.48360000000000009</c:v>
                </c:pt>
                <c:pt idx="10">
                  <c:v>-4.1210000000000011E-2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'Mizg упр Ny=-1'!$A$13</c:f>
              <c:strCache>
                <c:ptCount val="1"/>
                <c:pt idx="0">
                  <c:v>Сл. 4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'Mizg упр Ny=-1'!$B$9:$M$9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Ny=-1'!$B$13:$M$13</c:f>
              <c:numCache>
                <c:formatCode>0.00E+00</c:formatCode>
                <c:ptCount val="12"/>
                <c:pt idx="0">
                  <c:v>-29.315000000000001</c:v>
                </c:pt>
                <c:pt idx="1">
                  <c:v>-26.650000000000002</c:v>
                </c:pt>
                <c:pt idx="2">
                  <c:v>-21.320000000000004</c:v>
                </c:pt>
                <c:pt idx="3">
                  <c:v>-16.380000000000003</c:v>
                </c:pt>
                <c:pt idx="4">
                  <c:v>-12.233000000000001</c:v>
                </c:pt>
                <c:pt idx="5">
                  <c:v>-8.6190000000000015</c:v>
                </c:pt>
                <c:pt idx="6">
                  <c:v>-5.6290000000000004</c:v>
                </c:pt>
                <c:pt idx="7">
                  <c:v>-3.2630000000000003</c:v>
                </c:pt>
                <c:pt idx="8">
                  <c:v>-1.5600000000000003</c:v>
                </c:pt>
                <c:pt idx="9">
                  <c:v>-0.49790000000000001</c:v>
                </c:pt>
                <c:pt idx="10">
                  <c:v>-4.2380000000000008E-2</c:v>
                </c:pt>
                <c:pt idx="1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'Mizg упр Ny=-1'!$A$14</c:f>
              <c:strCache>
                <c:ptCount val="1"/>
                <c:pt idx="0">
                  <c:v>Сл. 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8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'Mizg упр Ny=-1'!$B$9:$M$9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Ny=-1'!$B$14:$M$14</c:f>
              <c:numCache>
                <c:formatCode>0.00E+00</c:formatCode>
                <c:ptCount val="12"/>
                <c:pt idx="0">
                  <c:v>-26.975000000000001</c:v>
                </c:pt>
                <c:pt idx="1">
                  <c:v>-24.44</c:v>
                </c:pt>
                <c:pt idx="2">
                  <c:v>-19.37</c:v>
                </c:pt>
                <c:pt idx="3">
                  <c:v>-14.82</c:v>
                </c:pt>
                <c:pt idx="4">
                  <c:v>-10.946</c:v>
                </c:pt>
                <c:pt idx="5">
                  <c:v>-7.6700000000000008</c:v>
                </c:pt>
                <c:pt idx="6">
                  <c:v>-4.979000000000001</c:v>
                </c:pt>
                <c:pt idx="7">
                  <c:v>-2.8860000000000006</c:v>
                </c:pt>
                <c:pt idx="8">
                  <c:v>-1.3780000000000001</c:v>
                </c:pt>
                <c:pt idx="9">
                  <c:v>-0.44590000000000007</c:v>
                </c:pt>
                <c:pt idx="10">
                  <c:v>-3.9260000000000003E-2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84160"/>
        <c:axId val="159486336"/>
      </c:scatterChart>
      <c:valAx>
        <c:axId val="159484160"/>
        <c:scaling>
          <c:orientation val="minMax"/>
          <c:max val="1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Основной" sourceLinked="0"/>
        <c:majorTickMark val="out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59486336"/>
        <c:crossesAt val="0"/>
        <c:crossBetween val="midCat"/>
        <c:majorUnit val="5"/>
        <c:minorUnit val="1"/>
      </c:valAx>
      <c:valAx>
        <c:axId val="159486336"/>
        <c:scaling>
          <c:orientation val="minMax"/>
          <c:max val="0"/>
          <c:min val="-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Основно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59484160"/>
        <c:crossesAt val="0"/>
        <c:crossBetween val="midCat"/>
        <c:majorUnit val="10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horizontalDpi="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Крутящий момент, тс*м</a:t>
            </a:r>
          </a:p>
        </c:rich>
      </c:tx>
      <c:layout>
        <c:manualLayout>
          <c:xMode val="edge"/>
          <c:yMode val="edge"/>
          <c:x val="0.33622220099437311"/>
          <c:y val="3.14009076624619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320623916811092E-2"/>
          <c:y val="0.19185355922620909"/>
          <c:w val="0.74581239736714022"/>
          <c:h val="0.66451754946276598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'Нагрузки Маневр+НВ (2 сл)'!$B$10:$M$10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'Нагрузки Маневр+НВ (2 сл)'!$B$12:$M$12</c:f>
              <c:numCache>
                <c:formatCode>0.000</c:formatCode>
                <c:ptCount val="12"/>
                <c:pt idx="0">
                  <c:v>-0.59865000000000002</c:v>
                </c:pt>
                <c:pt idx="1">
                  <c:v>-0.67210000000000003</c:v>
                </c:pt>
                <c:pt idx="2">
                  <c:v>-0.81900000000000006</c:v>
                </c:pt>
                <c:pt idx="3">
                  <c:v>0.50960000000000005</c:v>
                </c:pt>
                <c:pt idx="4">
                  <c:v>0.39130000000000009</c:v>
                </c:pt>
                <c:pt idx="5">
                  <c:v>0.29510000000000003</c:v>
                </c:pt>
                <c:pt idx="6">
                  <c:v>0.21190000000000001</c:v>
                </c:pt>
                <c:pt idx="7">
                  <c:v>0.14560000000000001</c:v>
                </c:pt>
                <c:pt idx="8">
                  <c:v>9.1650000000000009E-2</c:v>
                </c:pt>
                <c:pt idx="9">
                  <c:v>4.6150000000000004E-2</c:v>
                </c:pt>
                <c:pt idx="10">
                  <c:v>1.0712000000000001E-2</c:v>
                </c:pt>
                <c:pt idx="11">
                  <c:v>0</c:v>
                </c:pt>
              </c:numCache>
            </c:numRef>
          </c:yVal>
          <c:smooth val="1"/>
        </c:ser>
        <c:ser>
          <c:idx val="0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'Нагрузки Маневр+НВ (2 сл)'!$B$10:$M$10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'Нагрузки Маневр+НВ (2 сл)'!$B$16:$M$16</c:f>
              <c:numCache>
                <c:formatCode>0.000</c:formatCode>
                <c:ptCount val="12"/>
                <c:pt idx="0">
                  <c:v>-3.3019999999999996</c:v>
                </c:pt>
                <c:pt idx="1">
                  <c:v>-2.9510000000000001</c:v>
                </c:pt>
                <c:pt idx="2">
                  <c:v>-2.2490000000000006</c:v>
                </c:pt>
                <c:pt idx="3">
                  <c:v>-2.2750000000000004</c:v>
                </c:pt>
                <c:pt idx="4">
                  <c:v>-1.7550000000000001</c:v>
                </c:pt>
                <c:pt idx="5">
                  <c:v>-1.3130000000000002</c:v>
                </c:pt>
                <c:pt idx="6">
                  <c:v>-0.9386000000000001</c:v>
                </c:pt>
                <c:pt idx="7">
                  <c:v>-0.63310000000000011</c:v>
                </c:pt>
                <c:pt idx="8">
                  <c:v>-0.39000000000000007</c:v>
                </c:pt>
                <c:pt idx="9">
                  <c:v>-0.20020000000000004</c:v>
                </c:pt>
                <c:pt idx="10">
                  <c:v>-5.5380000000000013E-2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18656"/>
        <c:axId val="161720960"/>
      </c:scatterChart>
      <c:valAx>
        <c:axId val="161718656"/>
        <c:scaling>
          <c:orientation val="minMax"/>
          <c:max val="1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Z, </a:t>
                </a:r>
                <a:r>
                  <a:rPr lang="ru-RU" sz="1000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м</a:t>
                </a:r>
              </a:p>
            </c:rich>
          </c:tx>
          <c:layout>
            <c:manualLayout>
              <c:xMode val="edge"/>
              <c:yMode val="edge"/>
              <c:x val="0.4558062564536452"/>
              <c:y val="0.93478489101905737"/>
            </c:manualLayout>
          </c:layout>
          <c:overlay val="0"/>
          <c:spPr>
            <a:noFill/>
            <a:ln w="25400">
              <a:noFill/>
            </a:ln>
          </c:spPr>
        </c:title>
        <c:numFmt formatCode="Основно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1720960"/>
        <c:crossesAt val="0"/>
        <c:crossBetween val="midCat"/>
        <c:majorUnit val="5"/>
        <c:minorUnit val="1"/>
      </c:valAx>
      <c:valAx>
        <c:axId val="161720960"/>
        <c:scaling>
          <c:orientation val="minMax"/>
          <c:max val="1"/>
          <c:min val="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Основно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1718656"/>
        <c:crossesAt val="0"/>
        <c:crossBetween val="midCat"/>
        <c:majorUnit val="1"/>
        <c:min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6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200" baseline="0"/>
              <a:t>Перерезывающая сила, тс</a:t>
            </a:r>
          </a:p>
        </c:rich>
      </c:tx>
      <c:layout>
        <c:manualLayout>
          <c:xMode val="edge"/>
          <c:yMode val="edge"/>
          <c:x val="0.34375054680664913"/>
          <c:y val="3.42680664916885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8448127658638E-2"/>
          <c:y val="0.14953316519776211"/>
          <c:w val="0.78009405074365701"/>
          <c:h val="0.67973742707453977"/>
        </c:manualLayout>
      </c:layout>
      <c:scatterChart>
        <c:scatterStyle val="smoothMarker"/>
        <c:varyColors val="0"/>
        <c:ser>
          <c:idx val="2"/>
          <c:order val="0"/>
          <c:spPr>
            <a:ln w="12700">
              <a:solidFill>
                <a:schemeClr val="tx2">
                  <a:lumMod val="75000"/>
                </a:schemeClr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'Нагрузки Маневр+НВ (2 сл)'!$B$10:$M$10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'Нагрузки Маневр+НВ (2 сл)'!$B$13:$M$13</c:f>
              <c:numCache>
                <c:formatCode>0.000</c:formatCode>
                <c:ptCount val="12"/>
                <c:pt idx="0">
                  <c:v>12.909000000000002</c:v>
                </c:pt>
                <c:pt idx="1">
                  <c:v>11.908000000000001</c:v>
                </c:pt>
                <c:pt idx="2">
                  <c:v>9.9060000000000006</c:v>
                </c:pt>
                <c:pt idx="3">
                  <c:v>8.1769999999999996</c:v>
                </c:pt>
                <c:pt idx="4">
                  <c:v>6.6300000000000008</c:v>
                </c:pt>
                <c:pt idx="5">
                  <c:v>5.2390000000000008</c:v>
                </c:pt>
                <c:pt idx="6">
                  <c:v>3.9650000000000003</c:v>
                </c:pt>
                <c:pt idx="7">
                  <c:v>2.8080000000000003</c:v>
                </c:pt>
                <c:pt idx="8">
                  <c:v>1.7940000000000003</c:v>
                </c:pt>
                <c:pt idx="9">
                  <c:v>0.93730000000000002</c:v>
                </c:pt>
                <c:pt idx="10">
                  <c:v>0.24440000000000001</c:v>
                </c:pt>
                <c:pt idx="11">
                  <c:v>0</c:v>
                </c:pt>
              </c:numCache>
            </c:numRef>
          </c:yVal>
          <c:smooth val="1"/>
        </c:ser>
        <c:ser>
          <c:idx val="0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'Нагрузки Маневр+НВ (2 сл)'!$B$10:$M$10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'Нагрузки Маневр+НВ (2 сл)'!$B$17:$M$17</c:f>
              <c:numCache>
                <c:formatCode>0.000</c:formatCode>
                <c:ptCount val="12"/>
                <c:pt idx="0">
                  <c:v>-4.0299999999999994</c:v>
                </c:pt>
                <c:pt idx="1">
                  <c:v>-3.8479999999999999</c:v>
                </c:pt>
                <c:pt idx="2">
                  <c:v>-3.4840000000000004</c:v>
                </c:pt>
                <c:pt idx="3">
                  <c:v>-3.0939999999999999</c:v>
                </c:pt>
                <c:pt idx="4">
                  <c:v>-2.6909999999999998</c:v>
                </c:pt>
                <c:pt idx="5">
                  <c:v>-2.2749999999999999</c:v>
                </c:pt>
                <c:pt idx="6">
                  <c:v>-1.8459999999999999</c:v>
                </c:pt>
                <c:pt idx="7">
                  <c:v>-1.4040000000000001</c:v>
                </c:pt>
                <c:pt idx="8">
                  <c:v>-0.94899999999999995</c:v>
                </c:pt>
                <c:pt idx="9">
                  <c:v>-0.51350000000000007</c:v>
                </c:pt>
                <c:pt idx="10">
                  <c:v>-0.12857000000000002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41440"/>
        <c:axId val="162112640"/>
      </c:scatterChart>
      <c:valAx>
        <c:axId val="161741440"/>
        <c:scaling>
          <c:orientation val="minMax"/>
          <c:max val="1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Z, </a:t>
                </a:r>
                <a:r>
                  <a:rPr lang="ru-RU" sz="1000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м</a:t>
                </a:r>
              </a:p>
            </c:rich>
          </c:tx>
          <c:layout>
            <c:manualLayout>
              <c:xMode val="edge"/>
              <c:yMode val="edge"/>
              <c:x val="0.47743128463108775"/>
              <c:y val="0.91589046369203841"/>
            </c:manualLayout>
          </c:layout>
          <c:overlay val="0"/>
          <c:spPr>
            <a:noFill/>
            <a:ln w="25400">
              <a:noFill/>
            </a:ln>
          </c:spPr>
        </c:title>
        <c:numFmt formatCode="Основно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2112640"/>
        <c:crossesAt val="0"/>
        <c:crossBetween val="midCat"/>
        <c:majorUnit val="5"/>
        <c:minorUnit val="1"/>
      </c:valAx>
      <c:valAx>
        <c:axId val="162112640"/>
        <c:scaling>
          <c:orientation val="minMax"/>
          <c:max val="1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Основно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1741440"/>
        <c:crossesAt val="0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Изгибающий момент, тс*м</a:t>
            </a:r>
          </a:p>
        </c:rich>
      </c:tx>
      <c:layout>
        <c:manualLayout>
          <c:xMode val="edge"/>
          <c:yMode val="edge"/>
          <c:x val="0.31606272013925718"/>
          <c:y val="3.45821665908782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80846790702886"/>
          <c:y val="0.23117823038077687"/>
          <c:w val="0.72884406176473071"/>
          <c:h val="0.63016330451488956"/>
        </c:manualLayout>
      </c:layout>
      <c:scatterChart>
        <c:scatterStyle val="smoothMarker"/>
        <c:varyColors val="0"/>
        <c:ser>
          <c:idx val="0"/>
          <c:order val="0"/>
          <c:tx>
            <c:v>Маневр, m=9000 кг, Сл. 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'Нагрузки Маневр+НВ (2 сл)'!$B$10:$M$10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'Нагрузки Маневр+НВ (2 сл)'!$B$11:$M$11</c:f>
              <c:numCache>
                <c:formatCode>0.000</c:formatCode>
                <c:ptCount val="12"/>
                <c:pt idx="0">
                  <c:v>73.905000000000001</c:v>
                </c:pt>
                <c:pt idx="1">
                  <c:v>66.040000000000006</c:v>
                </c:pt>
                <c:pt idx="2">
                  <c:v>50.31</c:v>
                </c:pt>
                <c:pt idx="3">
                  <c:v>37.18</c:v>
                </c:pt>
                <c:pt idx="4">
                  <c:v>26.39</c:v>
                </c:pt>
                <c:pt idx="5">
                  <c:v>17.810000000000002</c:v>
                </c:pt>
                <c:pt idx="6">
                  <c:v>11.115000000000002</c:v>
                </c:pt>
                <c:pt idx="7">
                  <c:v>6.2140000000000004</c:v>
                </c:pt>
                <c:pt idx="8">
                  <c:v>2.8860000000000006</c:v>
                </c:pt>
                <c:pt idx="9">
                  <c:v>0.92430000000000012</c:v>
                </c:pt>
                <c:pt idx="10">
                  <c:v>8.8139999999999996E-2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'Нагрузки Маневр+НВ (2 сл)'!$B$10:$M$10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'Нагрузки Маневр+НВ (2 сл)'!$B$15:$M$15</c:f>
              <c:numCache>
                <c:formatCode>0.000</c:formatCode>
                <c:ptCount val="12"/>
                <c:pt idx="0">
                  <c:v>-29.315000000000001</c:v>
                </c:pt>
                <c:pt idx="1">
                  <c:v>-26.650000000000002</c:v>
                </c:pt>
                <c:pt idx="2">
                  <c:v>-21.320000000000004</c:v>
                </c:pt>
                <c:pt idx="3">
                  <c:v>-16.380000000000003</c:v>
                </c:pt>
                <c:pt idx="4">
                  <c:v>-12.233000000000001</c:v>
                </c:pt>
                <c:pt idx="5">
                  <c:v>-8.6190000000000015</c:v>
                </c:pt>
                <c:pt idx="6">
                  <c:v>-5.6290000000000004</c:v>
                </c:pt>
                <c:pt idx="7">
                  <c:v>-3.2630000000000003</c:v>
                </c:pt>
                <c:pt idx="8">
                  <c:v>-1.5600000000000003</c:v>
                </c:pt>
                <c:pt idx="9">
                  <c:v>-0.49790000000000001</c:v>
                </c:pt>
                <c:pt idx="10">
                  <c:v>-4.2380000000000008E-2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52704"/>
        <c:axId val="166555008"/>
      </c:scatterChart>
      <c:valAx>
        <c:axId val="166552704"/>
        <c:scaling>
          <c:orientation val="minMax"/>
          <c:max val="1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Z, </a:t>
                </a:r>
                <a:r>
                  <a:rPr lang="ru-RU" sz="1000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м</a:t>
                </a:r>
              </a:p>
            </c:rich>
          </c:tx>
          <c:layout>
            <c:manualLayout>
              <c:xMode val="edge"/>
              <c:yMode val="edge"/>
              <c:x val="0.44905081165372462"/>
              <c:y val="0.92219004539326199"/>
            </c:manualLayout>
          </c:layout>
          <c:overlay val="0"/>
          <c:spPr>
            <a:noFill/>
            <a:ln w="25400">
              <a:noFill/>
            </a:ln>
          </c:spPr>
        </c:title>
        <c:numFmt formatCode="Основно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6555008"/>
        <c:crossesAt val="0"/>
        <c:crossBetween val="midCat"/>
        <c:majorUnit val="5"/>
        <c:minorUnit val="1"/>
      </c:valAx>
      <c:valAx>
        <c:axId val="166555008"/>
        <c:scaling>
          <c:orientation val="minMax"/>
          <c:max val="80"/>
          <c:min val="-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Основно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6552704"/>
        <c:crossesAt val="0"/>
        <c:crossBetween val="midCat"/>
        <c:majorUnit val="20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3030500497782603"/>
          <c:y val="0.26035596614253004"/>
          <c:w val="0.3599293191799301"/>
          <c:h val="0.148594404422851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"/>
              <a:ea typeface="times"/>
              <a:cs typeface="time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horizontalDpi="0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Изгибающий момент, тс*м</a:t>
            </a:r>
          </a:p>
        </c:rich>
      </c:tx>
      <c:layout>
        <c:manualLayout>
          <c:xMode val="edge"/>
          <c:yMode val="edge"/>
          <c:x val="0.31606272013925718"/>
          <c:y val="3.45821665908782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80847367577733"/>
          <c:y val="0.21902017291066284"/>
          <c:w val="0.72884406176473071"/>
          <c:h val="0.63016330451488956"/>
        </c:manualLayout>
      </c:layout>
      <c:scatterChart>
        <c:scatterStyle val="smoothMarker"/>
        <c:varyColors val="0"/>
        <c:ser>
          <c:idx val="0"/>
          <c:order val="0"/>
          <c:tx>
            <c:v>Маневр, m=13600 кг, Сл. 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'Нагрузки Целвого варианта 1 сл'!$B$10:$M$10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'Нагрузки Целвого варианта 1 сл'!$B$11:$M$11</c:f>
              <c:numCache>
                <c:formatCode>0.000</c:formatCode>
                <c:ptCount val="12"/>
                <c:pt idx="0">
                  <c:v>87.035000000000025</c:v>
                </c:pt>
                <c:pt idx="1">
                  <c:v>78.390000000000015</c:v>
                </c:pt>
                <c:pt idx="2">
                  <c:v>61.100000000000009</c:v>
                </c:pt>
                <c:pt idx="3">
                  <c:v>46.15</c:v>
                </c:pt>
                <c:pt idx="4">
                  <c:v>33.67</c:v>
                </c:pt>
                <c:pt idx="5">
                  <c:v>23.270000000000003</c:v>
                </c:pt>
                <c:pt idx="6">
                  <c:v>14.82</c:v>
                </c:pt>
                <c:pt idx="7">
                  <c:v>8.3460000000000019</c:v>
                </c:pt>
                <c:pt idx="8">
                  <c:v>3.8870000000000005</c:v>
                </c:pt>
                <c:pt idx="9">
                  <c:v>1.2428000000000001</c:v>
                </c:pt>
                <c:pt idx="10">
                  <c:v>0.11908000000000001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86272"/>
        <c:axId val="167292928"/>
      </c:scatterChart>
      <c:valAx>
        <c:axId val="167286272"/>
        <c:scaling>
          <c:orientation val="minMax"/>
          <c:max val="1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Z, </a:t>
                </a:r>
                <a:r>
                  <a:rPr lang="ru-RU" sz="1000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м</a:t>
                </a:r>
              </a:p>
            </c:rich>
          </c:tx>
          <c:layout>
            <c:manualLayout>
              <c:xMode val="edge"/>
              <c:yMode val="edge"/>
              <c:x val="0.44905081165372462"/>
              <c:y val="0.92219004539326199"/>
            </c:manualLayout>
          </c:layout>
          <c:overlay val="0"/>
          <c:spPr>
            <a:noFill/>
            <a:ln w="25400">
              <a:noFill/>
            </a:ln>
          </c:spPr>
        </c:title>
        <c:numFmt formatCode="Основно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292928"/>
        <c:crossesAt val="0"/>
        <c:crossBetween val="midCat"/>
        <c:majorUnit val="5"/>
        <c:minorUnit val="1"/>
      </c:valAx>
      <c:valAx>
        <c:axId val="1672929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Основно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286272"/>
        <c:crossesAt val="0"/>
        <c:crossBetween val="midCat"/>
        <c:majorUnit val="20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184298206247532"/>
          <c:y val="0.28872476046877121"/>
          <c:w val="0.38054134424906733"/>
          <c:h val="0.172910513845343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"/>
              <a:ea typeface="times"/>
              <a:cs typeface="time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horizontalDpi="0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Крутящий момент, тс*м</a:t>
            </a:r>
          </a:p>
        </c:rich>
      </c:tx>
      <c:layout>
        <c:manualLayout>
          <c:xMode val="edge"/>
          <c:yMode val="edge"/>
          <c:x val="0.33622220099437311"/>
          <c:y val="3.14009076624619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320623916811092E-2"/>
          <c:y val="0.19185355922620909"/>
          <c:w val="0.74581239736714022"/>
          <c:h val="0.66451754946276598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'Нагрузки Целвого варианта 1 сл'!$B$10:$M$10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'Нагрузки Целвого варианта 1 сл'!$B$12:$M$12</c:f>
              <c:numCache>
                <c:formatCode>0.000</c:formatCode>
                <c:ptCount val="12"/>
                <c:pt idx="0">
                  <c:v>-0.26195000000000002</c:v>
                </c:pt>
                <c:pt idx="1">
                  <c:v>-0.41470000000000001</c:v>
                </c:pt>
                <c:pt idx="2">
                  <c:v>-0.72020000000000006</c:v>
                </c:pt>
                <c:pt idx="3">
                  <c:v>0.81769999999999998</c:v>
                </c:pt>
                <c:pt idx="4">
                  <c:v>0.60970000000000002</c:v>
                </c:pt>
                <c:pt idx="5">
                  <c:v>0.43550000000000005</c:v>
                </c:pt>
                <c:pt idx="6">
                  <c:v>0.28210000000000002</c:v>
                </c:pt>
                <c:pt idx="7">
                  <c:v>0.17680000000000001</c:v>
                </c:pt>
                <c:pt idx="8">
                  <c:v>0.11076000000000003</c:v>
                </c:pt>
                <c:pt idx="9">
                  <c:v>5.577E-2</c:v>
                </c:pt>
                <c:pt idx="10">
                  <c:v>1.2987000000000002E-2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08672"/>
        <c:axId val="168183680"/>
      </c:scatterChart>
      <c:valAx>
        <c:axId val="167308672"/>
        <c:scaling>
          <c:orientation val="minMax"/>
          <c:max val="1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Z, </a:t>
                </a:r>
                <a:r>
                  <a:rPr lang="ru-RU" sz="1000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м</a:t>
                </a:r>
              </a:p>
            </c:rich>
          </c:tx>
          <c:layout>
            <c:manualLayout>
              <c:xMode val="edge"/>
              <c:yMode val="edge"/>
              <c:x val="0.4558062564536452"/>
              <c:y val="0.93478489101905737"/>
            </c:manualLayout>
          </c:layout>
          <c:overlay val="0"/>
          <c:spPr>
            <a:noFill/>
            <a:ln w="25400">
              <a:noFill/>
            </a:ln>
          </c:spPr>
        </c:title>
        <c:numFmt formatCode="Основно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183680"/>
        <c:crossesAt val="-2"/>
        <c:crossBetween val="midCat"/>
        <c:majorUnit val="5"/>
        <c:minorUnit val="1"/>
      </c:valAx>
      <c:valAx>
        <c:axId val="168183680"/>
        <c:scaling>
          <c:orientation val="minMax"/>
          <c:min val="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Основно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308672"/>
        <c:crossesAt val="0"/>
        <c:crossBetween val="midCat"/>
        <c:majorUnit val="1"/>
        <c:min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6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200" baseline="0"/>
              <a:t>Перерезывающая сила, тс</a:t>
            </a:r>
          </a:p>
        </c:rich>
      </c:tx>
      <c:layout>
        <c:manualLayout>
          <c:xMode val="edge"/>
          <c:yMode val="edge"/>
          <c:x val="0.34375054680664913"/>
          <c:y val="3.42680664916885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8448127658638E-2"/>
          <c:y val="0.14953316519776211"/>
          <c:w val="0.78009405074365701"/>
          <c:h val="0.67973742707453977"/>
        </c:manualLayout>
      </c:layout>
      <c:scatterChart>
        <c:scatterStyle val="smoothMarker"/>
        <c:varyColors val="0"/>
        <c:ser>
          <c:idx val="2"/>
          <c:order val="0"/>
          <c:spPr>
            <a:ln w="12700">
              <a:solidFill>
                <a:schemeClr val="tx2">
                  <a:lumMod val="75000"/>
                </a:schemeClr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'Нагрузки Целвого варианта 1 сл'!$B$10:$M$10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'Нагрузки Целвого варианта 1 сл'!$B$13:$M$13</c:f>
              <c:numCache>
                <c:formatCode>0.000</c:formatCode>
                <c:ptCount val="12"/>
                <c:pt idx="0">
                  <c:v>13.923</c:v>
                </c:pt>
                <c:pt idx="1">
                  <c:v>12.974</c:v>
                </c:pt>
                <c:pt idx="2">
                  <c:v>11.076000000000001</c:v>
                </c:pt>
                <c:pt idx="3">
                  <c:v>9.4120000000000008</c:v>
                </c:pt>
                <c:pt idx="4">
                  <c:v>7.8650000000000002</c:v>
                </c:pt>
                <c:pt idx="5">
                  <c:v>6.4480000000000004</c:v>
                </c:pt>
                <c:pt idx="6">
                  <c:v>5.1350000000000007</c:v>
                </c:pt>
                <c:pt idx="7">
                  <c:v>3.77</c:v>
                </c:pt>
                <c:pt idx="8">
                  <c:v>2.4180000000000001</c:v>
                </c:pt>
                <c:pt idx="9">
                  <c:v>1.2571000000000001</c:v>
                </c:pt>
                <c:pt idx="10">
                  <c:v>0.33019999999999999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07488"/>
        <c:axId val="168209792"/>
      </c:scatterChart>
      <c:valAx>
        <c:axId val="168207488"/>
        <c:scaling>
          <c:orientation val="minMax"/>
          <c:max val="1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Z, </a:t>
                </a:r>
                <a:r>
                  <a:rPr lang="ru-RU" sz="1000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м</a:t>
                </a:r>
              </a:p>
            </c:rich>
          </c:tx>
          <c:layout>
            <c:manualLayout>
              <c:xMode val="edge"/>
              <c:yMode val="edge"/>
              <c:x val="0.47743128463108775"/>
              <c:y val="0.91589046369203841"/>
            </c:manualLayout>
          </c:layout>
          <c:overlay val="0"/>
          <c:spPr>
            <a:noFill/>
            <a:ln w="25400">
              <a:noFill/>
            </a:ln>
          </c:spPr>
        </c:title>
        <c:numFmt formatCode="Основно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09792"/>
        <c:crossesAt val="0"/>
        <c:crossBetween val="midCat"/>
        <c:majorUnit val="5"/>
        <c:minorUnit val="1"/>
      </c:valAx>
      <c:valAx>
        <c:axId val="168209792"/>
        <c:scaling>
          <c:orientation val="minMax"/>
          <c:max val="1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Основно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07488"/>
        <c:crossesAt val="0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26341552958453"/>
          <c:y val="7.5397117579355702E-2"/>
          <c:w val="0.81203206265679495"/>
          <c:h val="0.54209994501675429"/>
        </c:manualLayout>
      </c:layout>
      <c:scatterChart>
        <c:scatterStyle val="smoothMarker"/>
        <c:varyColors val="0"/>
        <c:ser>
          <c:idx val="0"/>
          <c:order val="0"/>
          <c:tx>
            <c:v>жесткое крыло 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'Xf-Xt'!$B$2:$F$2</c:f>
              <c:numCache>
                <c:formatCode>Основной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0.4</c:v>
                </c:pt>
                <c:pt idx="3">
                  <c:v>0.55000000000000004</c:v>
                </c:pt>
                <c:pt idx="4">
                  <c:v>0.7</c:v>
                </c:pt>
              </c:numCache>
            </c:numRef>
          </c:xVal>
          <c:yVal>
            <c:numRef>
              <c:f>'Xf-Xt'!$H$3:$L$3</c:f>
              <c:numCache>
                <c:formatCode>0.00</c:formatCode>
                <c:ptCount val="5"/>
                <c:pt idx="0">
                  <c:v>-4.6265467048710587</c:v>
                </c:pt>
                <c:pt idx="1">
                  <c:v>-4.920606876790826</c:v>
                </c:pt>
                <c:pt idx="2">
                  <c:v>-5.5152618911174667</c:v>
                </c:pt>
                <c:pt idx="3">
                  <c:v>-6.5150664756446925</c:v>
                </c:pt>
                <c:pt idx="4">
                  <c:v>-8.1683381088825211</c:v>
                </c:pt>
              </c:numCache>
            </c:numRef>
          </c:yVal>
          <c:smooth val="1"/>
        </c:ser>
        <c:ser>
          <c:idx val="1"/>
          <c:order val="1"/>
          <c:tx>
            <c:v>упругое крыло 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'Xf-Xt'!$C$6:$F$6</c:f>
              <c:numCache>
                <c:formatCode>Основной</c:formatCode>
                <c:ptCount val="4"/>
                <c:pt idx="0">
                  <c:v>0.25</c:v>
                </c:pt>
                <c:pt idx="1">
                  <c:v>0.4</c:v>
                </c:pt>
                <c:pt idx="2">
                  <c:v>0.55000000000000004</c:v>
                </c:pt>
                <c:pt idx="3">
                  <c:v>0.7</c:v>
                </c:pt>
              </c:numCache>
            </c:numRef>
          </c:xVal>
          <c:yVal>
            <c:numRef>
              <c:f>'Xf-Xt'!$I$7:$L$7</c:f>
              <c:numCache>
                <c:formatCode>0.00</c:formatCode>
                <c:ptCount val="4"/>
                <c:pt idx="0">
                  <c:v>-2.1237679083094543</c:v>
                </c:pt>
                <c:pt idx="1">
                  <c:v>-2.6204028653295004</c:v>
                </c:pt>
                <c:pt idx="2">
                  <c:v>-3.4568406876790796</c:v>
                </c:pt>
                <c:pt idx="3">
                  <c:v>-4.8291214899713371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26304"/>
        <c:axId val="169028224"/>
      </c:scatterChart>
      <c:valAx>
        <c:axId val="169026304"/>
        <c:scaling>
          <c:orientation val="minMax"/>
          <c:max val="0.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Основной" sourceLinked="1"/>
        <c:majorTickMark val="out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69028224"/>
        <c:crossesAt val="0"/>
        <c:crossBetween val="midCat"/>
        <c:majorUnit val="0.2"/>
        <c:minorUnit val="0.05"/>
      </c:valAx>
      <c:valAx>
        <c:axId val="169028224"/>
        <c:scaling>
          <c:orientation val="minMax"/>
          <c:max val="0"/>
          <c:min val="-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Основно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69026304"/>
        <c:crosses val="autoZero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</c:legendEntry>
      <c:layout>
        <c:manualLayout>
          <c:xMode val="edge"/>
          <c:yMode val="edge"/>
          <c:x val="3.4166666666666665E-2"/>
          <c:y val="0.88932972311267411"/>
          <c:w val="0.92250104986876635"/>
          <c:h val="9.881422924901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08146897065368E-2"/>
          <c:y val="7.8947495225597547E-2"/>
          <c:w val="0.86736622519603712"/>
          <c:h val="0.769738078449576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'Упругая крутка '!$A$10</c:f>
              <c:strCache>
                <c:ptCount val="1"/>
                <c:pt idx="0">
                  <c:v>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'Упругая крутка 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'Упругая крутка '!$B$10:$M$10</c:f>
              <c:numCache>
                <c:formatCode>0.000</c:formatCode>
                <c:ptCount val="12"/>
                <c:pt idx="0">
                  <c:v>0</c:v>
                </c:pt>
                <c:pt idx="1">
                  <c:v>-9.3972E-2</c:v>
                </c:pt>
                <c:pt idx="2">
                  <c:v>-0.32546399999999998</c:v>
                </c:pt>
                <c:pt idx="3">
                  <c:v>-0.57299999999999995</c:v>
                </c:pt>
                <c:pt idx="4">
                  <c:v>-0.82511999999999996</c:v>
                </c:pt>
                <c:pt idx="5">
                  <c:v>-1.0944299999999998</c:v>
                </c:pt>
                <c:pt idx="6">
                  <c:v>-1.3866599999999998</c:v>
                </c:pt>
                <c:pt idx="7">
                  <c:v>-1.66743</c:v>
                </c:pt>
                <c:pt idx="8">
                  <c:v>-1.8679799999999998</c:v>
                </c:pt>
                <c:pt idx="9">
                  <c:v>-1.95966</c:v>
                </c:pt>
                <c:pt idx="10">
                  <c:v>-1.97685</c:v>
                </c:pt>
                <c:pt idx="11">
                  <c:v>-1.9854449999999999</c:v>
                </c:pt>
              </c:numCache>
            </c:numRef>
          </c:yVal>
          <c:smooth val="1"/>
        </c:ser>
        <c:ser>
          <c:idx val="1"/>
          <c:order val="1"/>
          <c:spPr>
            <a:ln w="9525">
              <a:solidFill>
                <a:srgbClr val="FF33CC"/>
              </a:solidFill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noFill/>
              </a:ln>
            </c:spPr>
          </c:marker>
          <c:xVal>
            <c:numRef>
              <c:f>'Упругая крутка 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'Упругая крутка '!$B$11:$M$11</c:f>
              <c:numCache>
                <c:formatCode>0.000</c:formatCode>
                <c:ptCount val="12"/>
                <c:pt idx="0">
                  <c:v>0</c:v>
                </c:pt>
                <c:pt idx="1">
                  <c:v>-2.4581700000000001E-2</c:v>
                </c:pt>
                <c:pt idx="2">
                  <c:v>-8.1365999999999994E-2</c:v>
                </c:pt>
                <c:pt idx="3">
                  <c:v>-0.14840699999999998</c:v>
                </c:pt>
                <c:pt idx="4">
                  <c:v>-0.22576199999999999</c:v>
                </c:pt>
                <c:pt idx="5">
                  <c:v>-0.31171199999999999</c:v>
                </c:pt>
                <c:pt idx="6">
                  <c:v>-0.40797599999999995</c:v>
                </c:pt>
                <c:pt idx="7">
                  <c:v>-0.52544099999999994</c:v>
                </c:pt>
                <c:pt idx="8">
                  <c:v>-0.67613999999999996</c:v>
                </c:pt>
                <c:pt idx="9">
                  <c:v>-0.83657999999999999</c:v>
                </c:pt>
                <c:pt idx="10">
                  <c:v>-0.96263999999999994</c:v>
                </c:pt>
                <c:pt idx="11">
                  <c:v>-1.0256699999999999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45376"/>
        <c:axId val="169064320"/>
      </c:scatterChart>
      <c:valAx>
        <c:axId val="169045376"/>
        <c:scaling>
          <c:orientation val="minMax"/>
          <c:max val="1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times"/>
                    <a:cs typeface="times"/>
                  </a:rPr>
                  <a:t>Z, </a:t>
                </a:r>
                <a:r>
                  <a:rPr lang="ru-RU" sz="1200" b="0" i="0" u="none" strike="noStrike" baseline="0">
                    <a:solidFill>
                      <a:srgbClr val="000000"/>
                    </a:solidFill>
                    <a:latin typeface="times"/>
                    <a:cs typeface="times"/>
                  </a:rPr>
                  <a:t>м</a:t>
                </a:r>
              </a:p>
            </c:rich>
          </c:tx>
          <c:layout>
            <c:manualLayout>
              <c:xMode val="edge"/>
              <c:yMode val="edge"/>
              <c:x val="0.47058819218278342"/>
              <c:y val="0.85855401298521894"/>
            </c:manualLayout>
          </c:layout>
          <c:overlay val="0"/>
          <c:spPr>
            <a:noFill/>
            <a:ln w="25400">
              <a:noFill/>
            </a:ln>
          </c:spPr>
        </c:title>
        <c:numFmt formatCode="Основно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9064320"/>
        <c:crossesAt val="-5"/>
        <c:crossBetween val="midCat"/>
        <c:majorUnit val="5"/>
        <c:minorUnit val="1"/>
      </c:valAx>
      <c:valAx>
        <c:axId val="169064320"/>
        <c:scaling>
          <c:orientation val="minMax"/>
          <c:max val="0"/>
          <c:min val="-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Основно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9045376"/>
        <c:crosses val="autoZero"/>
        <c:crossBetween val="midCat"/>
        <c:majorUnit val="1"/>
        <c:min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horizontalDpi="0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57424282638826E-2"/>
          <c:y val="9.2105411096530462E-2"/>
          <c:w val="0.81619186646612996"/>
          <c:h val="0.73355380980451046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Прогибы!$B$9:$M$9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Прогибы!$B$10:$M$10</c:f>
              <c:numCache>
                <c:formatCode>_-* # ##0.00_р_._-;\-* # ##0.00_р_._-;_-* "-"??_р_._-;_-@_-</c:formatCode>
                <c:ptCount val="12"/>
                <c:pt idx="0">
                  <c:v>0</c:v>
                </c:pt>
                <c:pt idx="1">
                  <c:v>7.7500000000000008E-3</c:v>
                </c:pt>
                <c:pt idx="2">
                  <c:v>4.5100000000000001E-2</c:v>
                </c:pt>
                <c:pt idx="3">
                  <c:v>0.126</c:v>
                </c:pt>
                <c:pt idx="4">
                  <c:v>0.255</c:v>
                </c:pt>
                <c:pt idx="5">
                  <c:v>0.43700000000000006</c:v>
                </c:pt>
                <c:pt idx="6">
                  <c:v>0.67700000000000005</c:v>
                </c:pt>
                <c:pt idx="7">
                  <c:v>0.97799999999999998</c:v>
                </c:pt>
                <c:pt idx="8">
                  <c:v>1.33</c:v>
                </c:pt>
                <c:pt idx="9">
                  <c:v>1.73</c:v>
                </c:pt>
                <c:pt idx="10">
                  <c:v>2.15</c:v>
                </c:pt>
                <c:pt idx="11">
                  <c:v>2.36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53504"/>
        <c:axId val="170855808"/>
      </c:scatterChart>
      <c:valAx>
        <c:axId val="170853504"/>
        <c:scaling>
          <c:orientation val="minMax"/>
          <c:max val="1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Z, </a:t>
                </a:r>
                <a:r>
                  <a:rPr lang="ru-RU" sz="1000" b="0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м</a:t>
                </a:r>
              </a:p>
            </c:rich>
          </c:tx>
          <c:layout>
            <c:manualLayout>
              <c:xMode val="edge"/>
              <c:yMode val="edge"/>
              <c:x val="0.44117644993372485"/>
              <c:y val="0.85855401298521894"/>
            </c:manualLayout>
          </c:layout>
          <c:overlay val="0"/>
          <c:spPr>
            <a:noFill/>
            <a:ln w="25400">
              <a:noFill/>
            </a:ln>
          </c:spPr>
        </c:title>
        <c:numFmt formatCode="Основно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70855808"/>
        <c:crossesAt val="0"/>
        <c:crossBetween val="midCat"/>
        <c:majorUnit val="5"/>
        <c:minorUnit val="1"/>
      </c:valAx>
      <c:valAx>
        <c:axId val="170855808"/>
        <c:scaling>
          <c:orientation val="minMax"/>
          <c:max val="3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Основно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70853504"/>
        <c:crosses val="autoZero"/>
        <c:crossBetween val="midCat"/>
        <c:majorUnit val="1"/>
        <c:min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26341552958453"/>
          <c:y val="7.5397117579355702E-2"/>
          <c:w val="0.81203206265679495"/>
          <c:h val="0.48412886024638924"/>
        </c:manualLayout>
      </c:layout>
      <c:scatterChart>
        <c:scatterStyle val="smoothMarker"/>
        <c:varyColors val="0"/>
        <c:ser>
          <c:idx val="0"/>
          <c:order val="0"/>
          <c:tx>
            <c:v>жесткое крыло; 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'Cy alf, Cy max'!$B$3:$B$8</c:f>
              <c:numCache>
                <c:formatCode>Основной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xVal>
          <c:yVal>
            <c:numRef>
              <c:f>'Cy alf, Cy max'!$C$3:$C$8</c:f>
              <c:numCache>
                <c:formatCode>Основной</c:formatCode>
                <c:ptCount val="6"/>
                <c:pt idx="0">
                  <c:v>6.67</c:v>
                </c:pt>
                <c:pt idx="1">
                  <c:v>6.75</c:v>
                </c:pt>
                <c:pt idx="2">
                  <c:v>7.12</c:v>
                </c:pt>
                <c:pt idx="3">
                  <c:v>7.44</c:v>
                </c:pt>
                <c:pt idx="4">
                  <c:v>7.92</c:v>
                </c:pt>
                <c:pt idx="5">
                  <c:v>8.65</c:v>
                </c:pt>
              </c:numCache>
            </c:numRef>
          </c:yVal>
          <c:smooth val="1"/>
        </c:ser>
        <c:ser>
          <c:idx val="1"/>
          <c:order val="1"/>
          <c:tx>
            <c:v>упругое крыло,                    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'Cy alf, Cy max'!$B$12:$B$16</c:f>
              <c:numCache>
                <c:formatCode>0.00</c:formatCode>
                <c:ptCount val="5"/>
                <c:pt idx="0">
                  <c:v>0.25</c:v>
                </c:pt>
                <c:pt idx="1">
                  <c:v>0.35</c:v>
                </c:pt>
                <c:pt idx="2">
                  <c:v>0.48</c:v>
                </c:pt>
                <c:pt idx="3">
                  <c:v>0.6</c:v>
                </c:pt>
                <c:pt idx="4">
                  <c:v>0.7</c:v>
                </c:pt>
              </c:numCache>
            </c:numRef>
          </c:xVal>
          <c:yVal>
            <c:numRef>
              <c:f>'Cy alf, Cy max'!$C$12:$C$16</c:f>
              <c:numCache>
                <c:formatCode>0.00</c:formatCode>
                <c:ptCount val="5"/>
                <c:pt idx="0">
                  <c:v>6.4474</c:v>
                </c:pt>
                <c:pt idx="1">
                  <c:v>6.61</c:v>
                </c:pt>
                <c:pt idx="2">
                  <c:v>6.9410999999999996</c:v>
                </c:pt>
                <c:pt idx="3">
                  <c:v>7.4252000000000002</c:v>
                </c:pt>
                <c:pt idx="4">
                  <c:v>8.0502000000000002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16128"/>
        <c:axId val="142426496"/>
      </c:scatterChart>
      <c:valAx>
        <c:axId val="142416128"/>
        <c:scaling>
          <c:orientation val="minMax"/>
          <c:max val="0.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Основной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42426496"/>
        <c:crossesAt val="6"/>
        <c:crossBetween val="midCat"/>
        <c:majorUnit val="0.2"/>
        <c:minorUnit val="0.05"/>
      </c:valAx>
      <c:valAx>
        <c:axId val="142426496"/>
        <c:scaling>
          <c:orientation val="minMax"/>
          <c:max val="9"/>
          <c:min val="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Основной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42416128"/>
        <c:crosses val="autoZero"/>
        <c:crossBetween val="midCat"/>
        <c:majorUnit val="1"/>
        <c:min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1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</c:legendEntry>
      <c:layout>
        <c:manualLayout>
          <c:xMode val="edge"/>
          <c:yMode val="edge"/>
          <c:x val="6.0150639064853739E-2"/>
          <c:y val="0.88889222180560767"/>
          <c:w val="0.92481439820022493"/>
          <c:h val="9.92067658209390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horizontalDpi="0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55421686746988"/>
          <c:y val="0.10222266589698741"/>
          <c:w val="0.77710843373493976"/>
          <c:h val="0.726638325138935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'Масса консолей'!$C$3:$F$3</c:f>
              <c:numCache>
                <c:formatCode>Основной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xVal>
          <c:yVal>
            <c:numRef>
              <c:f>'Масса консолей'!$C$4:$F$4</c:f>
              <c:numCache>
                <c:formatCode>Основной</c:formatCode>
                <c:ptCount val="4"/>
                <c:pt idx="0">
                  <c:v>861.4253220338984</c:v>
                </c:pt>
                <c:pt idx="1">
                  <c:v>783.49002824858758</c:v>
                </c:pt>
                <c:pt idx="2">
                  <c:v>727.8219612590799</c:v>
                </c:pt>
                <c:pt idx="3">
                  <c:v>686.07091101694914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96000"/>
        <c:axId val="170902272"/>
      </c:scatterChart>
      <c:valAx>
        <c:axId val="170896000"/>
        <c:scaling>
          <c:orientation val="minMax"/>
          <c:max val="40"/>
          <c:min val="2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Основной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70902272"/>
        <c:crossesAt val="0"/>
        <c:crossBetween val="midCat"/>
        <c:majorUnit val="5"/>
        <c:minorUnit val="1"/>
      </c:valAx>
      <c:valAx>
        <c:axId val="170902272"/>
        <c:scaling>
          <c:orientation val="minMax"/>
          <c:max val="900"/>
          <c:min val="6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Основной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70896000"/>
        <c:crossesAt val="0"/>
        <c:crossBetween val="midCat"/>
        <c:majorUnit val="100"/>
        <c:min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66215540189201E-2"/>
          <c:y val="7.4550128534704371E-2"/>
          <c:w val="0.84271403024952407"/>
          <c:h val="0.814910025706940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'Mizg жест Ny=3.42'!$A$10</c:f>
              <c:strCache>
                <c:ptCount val="1"/>
                <c:pt idx="0">
                  <c:v>Сл.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'Mizg жест Ny=3.42'!$B$9:$M$9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Ny=3.42'!$B$10:$M$10</c:f>
              <c:numCache>
                <c:formatCode>0.00E+00</c:formatCode>
                <c:ptCount val="12"/>
                <c:pt idx="0">
                  <c:v>78.910000000000011</c:v>
                </c:pt>
                <c:pt idx="1">
                  <c:v>70.720000000000013</c:v>
                </c:pt>
                <c:pt idx="2">
                  <c:v>54.340000000000011</c:v>
                </c:pt>
                <c:pt idx="3">
                  <c:v>40.56</c:v>
                </c:pt>
                <c:pt idx="4">
                  <c:v>29.120000000000005</c:v>
                </c:pt>
                <c:pt idx="5">
                  <c:v>19.760000000000002</c:v>
                </c:pt>
                <c:pt idx="6">
                  <c:v>12.467000000000002</c:v>
                </c:pt>
                <c:pt idx="7">
                  <c:v>7.0330000000000004</c:v>
                </c:pt>
                <c:pt idx="8">
                  <c:v>3.2890000000000006</c:v>
                </c:pt>
                <c:pt idx="9">
                  <c:v>1.0595000000000001</c:v>
                </c:pt>
                <c:pt idx="10">
                  <c:v>0.1014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'Mizg жест Ny=3.42'!$A$11</c:f>
              <c:strCache>
                <c:ptCount val="1"/>
                <c:pt idx="0">
                  <c:v>Сл.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'Mizg жест Ny=3.42'!$B$9:$M$9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Ny=3.42'!$B$11:$M$11</c:f>
              <c:numCache>
                <c:formatCode>0.00E+00</c:formatCode>
                <c:ptCount val="12"/>
                <c:pt idx="0">
                  <c:v>79.755000000000024</c:v>
                </c:pt>
                <c:pt idx="1">
                  <c:v>71.500000000000014</c:v>
                </c:pt>
                <c:pt idx="2">
                  <c:v>54.990000000000009</c:v>
                </c:pt>
                <c:pt idx="3">
                  <c:v>40.950000000000003</c:v>
                </c:pt>
                <c:pt idx="4">
                  <c:v>29.380000000000003</c:v>
                </c:pt>
                <c:pt idx="5">
                  <c:v>20.020000000000003</c:v>
                </c:pt>
                <c:pt idx="6">
                  <c:v>12.584000000000003</c:v>
                </c:pt>
                <c:pt idx="7">
                  <c:v>7.0850000000000009</c:v>
                </c:pt>
                <c:pt idx="8">
                  <c:v>3.3150000000000004</c:v>
                </c:pt>
                <c:pt idx="9">
                  <c:v>1.0647000000000002</c:v>
                </c:pt>
                <c:pt idx="10">
                  <c:v>0.10166000000000001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'Mizg жест Ny=3.42'!$A$12</c:f>
              <c:strCache>
                <c:ptCount val="1"/>
                <c:pt idx="0">
                  <c:v>Сл. 3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'Mizg жест Ny=3.42'!$B$9:$M$9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Ny=3.42'!$B$12:$M$12</c:f>
              <c:numCache>
                <c:formatCode>0.00E+00</c:formatCode>
                <c:ptCount val="12"/>
                <c:pt idx="0">
                  <c:v>83.004999999999995</c:v>
                </c:pt>
                <c:pt idx="1">
                  <c:v>74.36</c:v>
                </c:pt>
                <c:pt idx="2">
                  <c:v>57.070000000000007</c:v>
                </c:pt>
                <c:pt idx="3">
                  <c:v>42.510000000000005</c:v>
                </c:pt>
                <c:pt idx="4">
                  <c:v>30.420000000000005</c:v>
                </c:pt>
                <c:pt idx="5">
                  <c:v>20.540000000000003</c:v>
                </c:pt>
                <c:pt idx="6">
                  <c:v>12.883000000000001</c:v>
                </c:pt>
                <c:pt idx="7">
                  <c:v>7.2150000000000007</c:v>
                </c:pt>
                <c:pt idx="8">
                  <c:v>3.3540000000000001</c:v>
                </c:pt>
                <c:pt idx="9">
                  <c:v>1.0686000000000002</c:v>
                </c:pt>
                <c:pt idx="10">
                  <c:v>0.10244000000000002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'Mizg жест Ny=3.42'!$A$13</c:f>
              <c:strCache>
                <c:ptCount val="1"/>
                <c:pt idx="0">
                  <c:v>Сл. 4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'Mizg жест Ny=3.42'!$B$9:$M$9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Ny=3.42'!$B$13:$M$13</c:f>
              <c:numCache>
                <c:formatCode>0.00E+00</c:formatCode>
                <c:ptCount val="12"/>
                <c:pt idx="0">
                  <c:v>83.07</c:v>
                </c:pt>
                <c:pt idx="1">
                  <c:v>74.36</c:v>
                </c:pt>
                <c:pt idx="2">
                  <c:v>56.940000000000005</c:v>
                </c:pt>
                <c:pt idx="3">
                  <c:v>42.38</c:v>
                </c:pt>
                <c:pt idx="4">
                  <c:v>30.290000000000003</c:v>
                </c:pt>
                <c:pt idx="5">
                  <c:v>20.540000000000003</c:v>
                </c:pt>
                <c:pt idx="6">
                  <c:v>12.844000000000001</c:v>
                </c:pt>
                <c:pt idx="7">
                  <c:v>7.1890000000000009</c:v>
                </c:pt>
                <c:pt idx="8">
                  <c:v>3.3410000000000006</c:v>
                </c:pt>
                <c:pt idx="9">
                  <c:v>1.0647000000000002</c:v>
                </c:pt>
                <c:pt idx="10">
                  <c:v>0.10231000000000001</c:v>
                </c:pt>
                <c:pt idx="1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'Mizg жест Ny=3.42'!$A$14</c:f>
              <c:strCache>
                <c:ptCount val="1"/>
                <c:pt idx="0">
                  <c:v>Сл. 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8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'Mizg жест Ny=3.42'!$B$9:$M$9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Ny=3.42'!$B$14:$M$14</c:f>
              <c:numCache>
                <c:formatCode>0.00E+00</c:formatCode>
                <c:ptCount val="12"/>
                <c:pt idx="0">
                  <c:v>78.52</c:v>
                </c:pt>
                <c:pt idx="1">
                  <c:v>70.33</c:v>
                </c:pt>
                <c:pt idx="2">
                  <c:v>53.95</c:v>
                </c:pt>
                <c:pt idx="3">
                  <c:v>40.17</c:v>
                </c:pt>
                <c:pt idx="4">
                  <c:v>28.730000000000004</c:v>
                </c:pt>
                <c:pt idx="5">
                  <c:v>19.500000000000004</c:v>
                </c:pt>
                <c:pt idx="6">
                  <c:v>12.259000000000002</c:v>
                </c:pt>
                <c:pt idx="7">
                  <c:v>6.8900000000000015</c:v>
                </c:pt>
                <c:pt idx="8">
                  <c:v>3.2240000000000002</c:v>
                </c:pt>
                <c:pt idx="9">
                  <c:v>1.0361</c:v>
                </c:pt>
                <c:pt idx="10">
                  <c:v>0.10023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64384"/>
        <c:axId val="142866304"/>
      </c:scatterChart>
      <c:valAx>
        <c:axId val="142864384"/>
        <c:scaling>
          <c:orientation val="minMax"/>
          <c:max val="1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Основно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42866304"/>
        <c:crosses val="autoZero"/>
        <c:crossBetween val="midCat"/>
        <c:majorUnit val="5"/>
        <c:minorUnit val="1"/>
      </c:valAx>
      <c:valAx>
        <c:axId val="142866304"/>
        <c:scaling>
          <c:orientation val="minMax"/>
          <c:max val="9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Основно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42864384"/>
        <c:crossesAt val="0"/>
        <c:crossBetween val="midCat"/>
        <c:majorUnit val="20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502255399893194"/>
          <c:y val="0.30077120822622105"/>
          <c:w val="0.12265527415133715"/>
          <c:h val="0.267352185089974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66215540189201E-2"/>
          <c:y val="7.4550128534704371E-2"/>
          <c:w val="0.84271403024952407"/>
          <c:h val="0.814910025706940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'Mizg жест Ny=3.42'!$A$10</c:f>
              <c:strCache>
                <c:ptCount val="1"/>
                <c:pt idx="0">
                  <c:v>Сл.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'Mizg жест Ny=3.42'!$B$9:$M$9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Ny=3.42'!$B$10:$M$10</c:f>
              <c:numCache>
                <c:formatCode>0.00E+00</c:formatCode>
                <c:ptCount val="12"/>
                <c:pt idx="0">
                  <c:v>78.910000000000011</c:v>
                </c:pt>
                <c:pt idx="1">
                  <c:v>70.720000000000013</c:v>
                </c:pt>
                <c:pt idx="2">
                  <c:v>54.340000000000011</c:v>
                </c:pt>
                <c:pt idx="3">
                  <c:v>40.56</c:v>
                </c:pt>
                <c:pt idx="4">
                  <c:v>29.120000000000005</c:v>
                </c:pt>
                <c:pt idx="5">
                  <c:v>19.760000000000002</c:v>
                </c:pt>
                <c:pt idx="6">
                  <c:v>12.467000000000002</c:v>
                </c:pt>
                <c:pt idx="7">
                  <c:v>7.0330000000000004</c:v>
                </c:pt>
                <c:pt idx="8">
                  <c:v>3.2890000000000006</c:v>
                </c:pt>
                <c:pt idx="9">
                  <c:v>1.0595000000000001</c:v>
                </c:pt>
                <c:pt idx="10">
                  <c:v>0.1014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'Mizg жест Ny=3.42'!$A$11</c:f>
              <c:strCache>
                <c:ptCount val="1"/>
                <c:pt idx="0">
                  <c:v>Сл.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'Mizg жест Ny=3.42'!$B$9:$M$9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Ny=3.42'!$B$11:$M$11</c:f>
              <c:numCache>
                <c:formatCode>0.00E+00</c:formatCode>
                <c:ptCount val="12"/>
                <c:pt idx="0">
                  <c:v>79.755000000000024</c:v>
                </c:pt>
                <c:pt idx="1">
                  <c:v>71.500000000000014</c:v>
                </c:pt>
                <c:pt idx="2">
                  <c:v>54.990000000000009</c:v>
                </c:pt>
                <c:pt idx="3">
                  <c:v>40.950000000000003</c:v>
                </c:pt>
                <c:pt idx="4">
                  <c:v>29.380000000000003</c:v>
                </c:pt>
                <c:pt idx="5">
                  <c:v>20.020000000000003</c:v>
                </c:pt>
                <c:pt idx="6">
                  <c:v>12.584000000000003</c:v>
                </c:pt>
                <c:pt idx="7">
                  <c:v>7.0850000000000009</c:v>
                </c:pt>
                <c:pt idx="8">
                  <c:v>3.3150000000000004</c:v>
                </c:pt>
                <c:pt idx="9">
                  <c:v>1.0647000000000002</c:v>
                </c:pt>
                <c:pt idx="10">
                  <c:v>0.10166000000000001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'Mizg жест Ny=3.42'!$A$12</c:f>
              <c:strCache>
                <c:ptCount val="1"/>
                <c:pt idx="0">
                  <c:v>Сл. 3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'Mizg жест Ny=3.42'!$B$9:$M$9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Ny=3.42'!$B$12:$M$12</c:f>
              <c:numCache>
                <c:formatCode>0.00E+00</c:formatCode>
                <c:ptCount val="12"/>
                <c:pt idx="0">
                  <c:v>83.004999999999995</c:v>
                </c:pt>
                <c:pt idx="1">
                  <c:v>74.36</c:v>
                </c:pt>
                <c:pt idx="2">
                  <c:v>57.070000000000007</c:v>
                </c:pt>
                <c:pt idx="3">
                  <c:v>42.510000000000005</c:v>
                </c:pt>
                <c:pt idx="4">
                  <c:v>30.420000000000005</c:v>
                </c:pt>
                <c:pt idx="5">
                  <c:v>20.540000000000003</c:v>
                </c:pt>
                <c:pt idx="6">
                  <c:v>12.883000000000001</c:v>
                </c:pt>
                <c:pt idx="7">
                  <c:v>7.2150000000000007</c:v>
                </c:pt>
                <c:pt idx="8">
                  <c:v>3.3540000000000001</c:v>
                </c:pt>
                <c:pt idx="9">
                  <c:v>1.0686000000000002</c:v>
                </c:pt>
                <c:pt idx="10">
                  <c:v>0.10244000000000002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'Mizg жест Ny=3.42'!$A$13</c:f>
              <c:strCache>
                <c:ptCount val="1"/>
                <c:pt idx="0">
                  <c:v>Сл. 4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'Mizg жест Ny=3.42'!$B$9:$M$9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Ny=3.42'!$B$13:$M$13</c:f>
              <c:numCache>
                <c:formatCode>0.00E+00</c:formatCode>
                <c:ptCount val="12"/>
                <c:pt idx="0">
                  <c:v>83.07</c:v>
                </c:pt>
                <c:pt idx="1">
                  <c:v>74.36</c:v>
                </c:pt>
                <c:pt idx="2">
                  <c:v>56.940000000000005</c:v>
                </c:pt>
                <c:pt idx="3">
                  <c:v>42.38</c:v>
                </c:pt>
                <c:pt idx="4">
                  <c:v>30.290000000000003</c:v>
                </c:pt>
                <c:pt idx="5">
                  <c:v>20.540000000000003</c:v>
                </c:pt>
                <c:pt idx="6">
                  <c:v>12.844000000000001</c:v>
                </c:pt>
                <c:pt idx="7">
                  <c:v>7.1890000000000009</c:v>
                </c:pt>
                <c:pt idx="8">
                  <c:v>3.3410000000000006</c:v>
                </c:pt>
                <c:pt idx="9">
                  <c:v>1.0647000000000002</c:v>
                </c:pt>
                <c:pt idx="10">
                  <c:v>0.10231000000000001</c:v>
                </c:pt>
                <c:pt idx="1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'Mizg жест Ny=3.42'!$A$14</c:f>
              <c:strCache>
                <c:ptCount val="1"/>
                <c:pt idx="0">
                  <c:v>Сл. 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8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'Mizg жест Ny=3.42'!$B$9:$M$9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Ny=3.42'!$B$14:$M$14</c:f>
              <c:numCache>
                <c:formatCode>0.00E+00</c:formatCode>
                <c:ptCount val="12"/>
                <c:pt idx="0">
                  <c:v>78.52</c:v>
                </c:pt>
                <c:pt idx="1">
                  <c:v>70.33</c:v>
                </c:pt>
                <c:pt idx="2">
                  <c:v>53.95</c:v>
                </c:pt>
                <c:pt idx="3">
                  <c:v>40.17</c:v>
                </c:pt>
                <c:pt idx="4">
                  <c:v>28.730000000000004</c:v>
                </c:pt>
                <c:pt idx="5">
                  <c:v>19.500000000000004</c:v>
                </c:pt>
                <c:pt idx="6">
                  <c:v>12.259000000000002</c:v>
                </c:pt>
                <c:pt idx="7">
                  <c:v>6.8900000000000015</c:v>
                </c:pt>
                <c:pt idx="8">
                  <c:v>3.2240000000000002</c:v>
                </c:pt>
                <c:pt idx="9">
                  <c:v>1.0361</c:v>
                </c:pt>
                <c:pt idx="10">
                  <c:v>0.10023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9904"/>
        <c:axId val="148246528"/>
      </c:scatterChart>
      <c:valAx>
        <c:axId val="144299904"/>
        <c:scaling>
          <c:orientation val="minMax"/>
          <c:max val="1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Основно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48246528"/>
        <c:crosses val="autoZero"/>
        <c:crossBetween val="midCat"/>
        <c:majorUnit val="5"/>
        <c:minorUnit val="1"/>
      </c:valAx>
      <c:valAx>
        <c:axId val="148246528"/>
        <c:scaling>
          <c:orientation val="minMax"/>
          <c:max val="9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Основно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44299904"/>
        <c:crossesAt val="0"/>
        <c:crossBetween val="midCat"/>
        <c:majorUnit val="20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66215540189201E-2"/>
          <c:y val="7.4550128534704371E-2"/>
          <c:w val="0.84271403024952407"/>
          <c:h val="0.814910025706940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'Mizg упр Ny=3.42'!$A$10</c:f>
              <c:strCache>
                <c:ptCount val="1"/>
                <c:pt idx="0">
                  <c:v>Сл.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'Mizg упр Ny=3.42'!$B$9:$M$9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Ny=3.42'!$B$10:$M$10</c:f>
              <c:numCache>
                <c:formatCode>0.00E+00</c:formatCode>
                <c:ptCount val="12"/>
                <c:pt idx="0">
                  <c:v>73.320000000000007</c:v>
                </c:pt>
                <c:pt idx="1">
                  <c:v>65.52000000000001</c:v>
                </c:pt>
                <c:pt idx="2">
                  <c:v>49.920000000000009</c:v>
                </c:pt>
                <c:pt idx="3">
                  <c:v>36.92</c:v>
                </c:pt>
                <c:pt idx="4">
                  <c:v>26.260000000000005</c:v>
                </c:pt>
                <c:pt idx="5">
                  <c:v>17.680000000000003</c:v>
                </c:pt>
                <c:pt idx="6">
                  <c:v>11.102000000000002</c:v>
                </c:pt>
                <c:pt idx="7">
                  <c:v>6.2140000000000004</c:v>
                </c:pt>
                <c:pt idx="8">
                  <c:v>2.899</c:v>
                </c:pt>
                <c:pt idx="9">
                  <c:v>0.92820000000000014</c:v>
                </c:pt>
                <c:pt idx="10">
                  <c:v>8.8790000000000008E-2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'Mizg упр Ny=3.42'!$A$11</c:f>
              <c:strCache>
                <c:ptCount val="1"/>
                <c:pt idx="0">
                  <c:v>Сл.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'Mizg упр Ny=3.42'!$B$9:$M$9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Ny=3.42'!$B$11:$M$11</c:f>
              <c:numCache>
                <c:formatCode>0.00E+00</c:formatCode>
                <c:ptCount val="12"/>
                <c:pt idx="0">
                  <c:v>73.905000000000001</c:v>
                </c:pt>
                <c:pt idx="1">
                  <c:v>66.040000000000006</c:v>
                </c:pt>
                <c:pt idx="2">
                  <c:v>50.31</c:v>
                </c:pt>
                <c:pt idx="3">
                  <c:v>37.18</c:v>
                </c:pt>
                <c:pt idx="4">
                  <c:v>26.39</c:v>
                </c:pt>
                <c:pt idx="5">
                  <c:v>17.810000000000002</c:v>
                </c:pt>
                <c:pt idx="6">
                  <c:v>11.115000000000002</c:v>
                </c:pt>
                <c:pt idx="7">
                  <c:v>6.2140000000000004</c:v>
                </c:pt>
                <c:pt idx="8">
                  <c:v>2.8860000000000006</c:v>
                </c:pt>
                <c:pt idx="9">
                  <c:v>0.92430000000000012</c:v>
                </c:pt>
                <c:pt idx="10">
                  <c:v>8.8139999999999996E-2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'Mizg упр Ny=3.42'!$A$12</c:f>
              <c:strCache>
                <c:ptCount val="1"/>
                <c:pt idx="0">
                  <c:v>Сл. 3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'Mizg упр Ny=3.42'!$B$9:$M$9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Ny=3.42'!$B$12:$M$12</c:f>
              <c:numCache>
                <c:formatCode>0.00E+00</c:formatCode>
                <c:ptCount val="12"/>
                <c:pt idx="0">
                  <c:v>71.045000000000016</c:v>
                </c:pt>
                <c:pt idx="1">
                  <c:v>63.180000000000007</c:v>
                </c:pt>
                <c:pt idx="2">
                  <c:v>47.45</c:v>
                </c:pt>
                <c:pt idx="3">
                  <c:v>34.580000000000005</c:v>
                </c:pt>
                <c:pt idx="4">
                  <c:v>24.180000000000003</c:v>
                </c:pt>
                <c:pt idx="5">
                  <c:v>15.990000000000002</c:v>
                </c:pt>
                <c:pt idx="6">
                  <c:v>9.8020000000000014</c:v>
                </c:pt>
                <c:pt idx="7">
                  <c:v>5.3820000000000006</c:v>
                </c:pt>
                <c:pt idx="8">
                  <c:v>2.4570000000000003</c:v>
                </c:pt>
                <c:pt idx="9">
                  <c:v>0.77350000000000019</c:v>
                </c:pt>
                <c:pt idx="10">
                  <c:v>7.4360000000000009E-2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'Mizg упр Ny=3.42'!$A$13</c:f>
              <c:strCache>
                <c:ptCount val="1"/>
                <c:pt idx="0">
                  <c:v>Сл. 4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'Mizg упр Ny=3.42'!$B$9:$M$9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Ny=3.42'!$B$13:$M$13</c:f>
              <c:numCache>
                <c:formatCode>0.00E+00</c:formatCode>
                <c:ptCount val="12"/>
                <c:pt idx="0">
                  <c:v>70.200000000000017</c:v>
                </c:pt>
                <c:pt idx="1">
                  <c:v>62.400000000000013</c:v>
                </c:pt>
                <c:pt idx="2">
                  <c:v>46.800000000000004</c:v>
                </c:pt>
                <c:pt idx="3">
                  <c:v>34.06</c:v>
                </c:pt>
                <c:pt idx="4">
                  <c:v>23.660000000000004</c:v>
                </c:pt>
                <c:pt idx="5">
                  <c:v>15.600000000000003</c:v>
                </c:pt>
                <c:pt idx="6">
                  <c:v>9.5680000000000014</c:v>
                </c:pt>
                <c:pt idx="7">
                  <c:v>5.2390000000000008</c:v>
                </c:pt>
                <c:pt idx="8">
                  <c:v>2.3920000000000003</c:v>
                </c:pt>
                <c:pt idx="9">
                  <c:v>0.7501000000000001</c:v>
                </c:pt>
                <c:pt idx="10">
                  <c:v>7.2280000000000011E-2</c:v>
                </c:pt>
                <c:pt idx="1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'Mizg упр Ny=3.42'!$A$14</c:f>
              <c:strCache>
                <c:ptCount val="1"/>
                <c:pt idx="0">
                  <c:v>Сл. 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8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'Mizg упр Ny=3.42'!$B$9:$M$9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Ny=3.42'!$B$14:$M$14</c:f>
              <c:numCache>
                <c:formatCode>0.00E+00</c:formatCode>
                <c:ptCount val="12"/>
                <c:pt idx="0">
                  <c:v>68.77000000000001</c:v>
                </c:pt>
                <c:pt idx="1">
                  <c:v>61.230000000000004</c:v>
                </c:pt>
                <c:pt idx="2">
                  <c:v>46.15</c:v>
                </c:pt>
                <c:pt idx="3">
                  <c:v>33.800000000000004</c:v>
                </c:pt>
                <c:pt idx="4">
                  <c:v>23.790000000000003</c:v>
                </c:pt>
                <c:pt idx="5">
                  <c:v>15.860000000000001</c:v>
                </c:pt>
                <c:pt idx="6">
                  <c:v>9.8150000000000013</c:v>
                </c:pt>
                <c:pt idx="7">
                  <c:v>5.4340000000000011</c:v>
                </c:pt>
                <c:pt idx="8">
                  <c:v>2.5090000000000003</c:v>
                </c:pt>
                <c:pt idx="9">
                  <c:v>0.80080000000000018</c:v>
                </c:pt>
                <c:pt idx="10">
                  <c:v>7.7480000000000007E-2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81984"/>
        <c:axId val="148296448"/>
      </c:scatterChart>
      <c:valAx>
        <c:axId val="148281984"/>
        <c:scaling>
          <c:orientation val="minMax"/>
          <c:max val="1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Основно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48296448"/>
        <c:crosses val="autoZero"/>
        <c:crossBetween val="midCat"/>
        <c:majorUnit val="5"/>
        <c:minorUnit val="1"/>
      </c:valAx>
      <c:valAx>
        <c:axId val="148296448"/>
        <c:scaling>
          <c:orientation val="minMax"/>
          <c:max val="9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Основно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48281984"/>
        <c:crossesAt val="0"/>
        <c:crossBetween val="midCat"/>
        <c:majorUnit val="20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502255399893194"/>
          <c:y val="0.30077120822622105"/>
          <c:w val="0.12265527415133715"/>
          <c:h val="0.267352185089974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66215540189201E-2"/>
          <c:y val="7.4550128534704371E-2"/>
          <c:w val="0.84271403024952407"/>
          <c:h val="0.814910025706940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'Mizg упр Ny=3.42'!$A$10</c:f>
              <c:strCache>
                <c:ptCount val="1"/>
                <c:pt idx="0">
                  <c:v>Сл.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'Mizg упр Ny=3.42'!$B$9:$M$9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Ny=3.42'!$B$10:$M$10</c:f>
              <c:numCache>
                <c:formatCode>0.00E+00</c:formatCode>
                <c:ptCount val="12"/>
                <c:pt idx="0">
                  <c:v>73.320000000000007</c:v>
                </c:pt>
                <c:pt idx="1">
                  <c:v>65.52000000000001</c:v>
                </c:pt>
                <c:pt idx="2">
                  <c:v>49.920000000000009</c:v>
                </c:pt>
                <c:pt idx="3">
                  <c:v>36.92</c:v>
                </c:pt>
                <c:pt idx="4">
                  <c:v>26.260000000000005</c:v>
                </c:pt>
                <c:pt idx="5">
                  <c:v>17.680000000000003</c:v>
                </c:pt>
                <c:pt idx="6">
                  <c:v>11.102000000000002</c:v>
                </c:pt>
                <c:pt idx="7">
                  <c:v>6.2140000000000004</c:v>
                </c:pt>
                <c:pt idx="8">
                  <c:v>2.899</c:v>
                </c:pt>
                <c:pt idx="9">
                  <c:v>0.92820000000000014</c:v>
                </c:pt>
                <c:pt idx="10">
                  <c:v>8.8790000000000008E-2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'Mizg упр Ny=3.42'!$A$11</c:f>
              <c:strCache>
                <c:ptCount val="1"/>
                <c:pt idx="0">
                  <c:v>Сл.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'Mizg упр Ny=3.42'!$B$9:$M$9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Ny=3.42'!$B$11:$M$11</c:f>
              <c:numCache>
                <c:formatCode>0.00E+00</c:formatCode>
                <c:ptCount val="12"/>
                <c:pt idx="0">
                  <c:v>73.905000000000001</c:v>
                </c:pt>
                <c:pt idx="1">
                  <c:v>66.040000000000006</c:v>
                </c:pt>
                <c:pt idx="2">
                  <c:v>50.31</c:v>
                </c:pt>
                <c:pt idx="3">
                  <c:v>37.18</c:v>
                </c:pt>
                <c:pt idx="4">
                  <c:v>26.39</c:v>
                </c:pt>
                <c:pt idx="5">
                  <c:v>17.810000000000002</c:v>
                </c:pt>
                <c:pt idx="6">
                  <c:v>11.115000000000002</c:v>
                </c:pt>
                <c:pt idx="7">
                  <c:v>6.2140000000000004</c:v>
                </c:pt>
                <c:pt idx="8">
                  <c:v>2.8860000000000006</c:v>
                </c:pt>
                <c:pt idx="9">
                  <c:v>0.92430000000000012</c:v>
                </c:pt>
                <c:pt idx="10">
                  <c:v>8.8139999999999996E-2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'Mizg упр Ny=3.42'!$A$12</c:f>
              <c:strCache>
                <c:ptCount val="1"/>
                <c:pt idx="0">
                  <c:v>Сл. 3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'Mizg упр Ny=3.42'!$B$9:$M$9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Ny=3.42'!$B$12:$M$12</c:f>
              <c:numCache>
                <c:formatCode>0.00E+00</c:formatCode>
                <c:ptCount val="12"/>
                <c:pt idx="0">
                  <c:v>71.045000000000016</c:v>
                </c:pt>
                <c:pt idx="1">
                  <c:v>63.180000000000007</c:v>
                </c:pt>
                <c:pt idx="2">
                  <c:v>47.45</c:v>
                </c:pt>
                <c:pt idx="3">
                  <c:v>34.580000000000005</c:v>
                </c:pt>
                <c:pt idx="4">
                  <c:v>24.180000000000003</c:v>
                </c:pt>
                <c:pt idx="5">
                  <c:v>15.990000000000002</c:v>
                </c:pt>
                <c:pt idx="6">
                  <c:v>9.8020000000000014</c:v>
                </c:pt>
                <c:pt idx="7">
                  <c:v>5.3820000000000006</c:v>
                </c:pt>
                <c:pt idx="8">
                  <c:v>2.4570000000000003</c:v>
                </c:pt>
                <c:pt idx="9">
                  <c:v>0.77350000000000019</c:v>
                </c:pt>
                <c:pt idx="10">
                  <c:v>7.4360000000000009E-2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'Mizg упр Ny=3.42'!$A$13</c:f>
              <c:strCache>
                <c:ptCount val="1"/>
                <c:pt idx="0">
                  <c:v>Сл. 4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'Mizg упр Ny=3.42'!$B$9:$M$9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Ny=3.42'!$B$13:$M$13</c:f>
              <c:numCache>
                <c:formatCode>0.00E+00</c:formatCode>
                <c:ptCount val="12"/>
                <c:pt idx="0">
                  <c:v>70.200000000000017</c:v>
                </c:pt>
                <c:pt idx="1">
                  <c:v>62.400000000000013</c:v>
                </c:pt>
                <c:pt idx="2">
                  <c:v>46.800000000000004</c:v>
                </c:pt>
                <c:pt idx="3">
                  <c:v>34.06</c:v>
                </c:pt>
                <c:pt idx="4">
                  <c:v>23.660000000000004</c:v>
                </c:pt>
                <c:pt idx="5">
                  <c:v>15.600000000000003</c:v>
                </c:pt>
                <c:pt idx="6">
                  <c:v>9.5680000000000014</c:v>
                </c:pt>
                <c:pt idx="7">
                  <c:v>5.2390000000000008</c:v>
                </c:pt>
                <c:pt idx="8">
                  <c:v>2.3920000000000003</c:v>
                </c:pt>
                <c:pt idx="9">
                  <c:v>0.7501000000000001</c:v>
                </c:pt>
                <c:pt idx="10">
                  <c:v>7.2280000000000011E-2</c:v>
                </c:pt>
                <c:pt idx="1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'Mizg упр Ny=3.42'!$A$14</c:f>
              <c:strCache>
                <c:ptCount val="1"/>
                <c:pt idx="0">
                  <c:v>Сл. 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8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'Mizg упр Ny=3.42'!$B$9:$M$9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Ny=3.42'!$B$14:$M$14</c:f>
              <c:numCache>
                <c:formatCode>0.00E+00</c:formatCode>
                <c:ptCount val="12"/>
                <c:pt idx="0">
                  <c:v>68.77000000000001</c:v>
                </c:pt>
                <c:pt idx="1">
                  <c:v>61.230000000000004</c:v>
                </c:pt>
                <c:pt idx="2">
                  <c:v>46.15</c:v>
                </c:pt>
                <c:pt idx="3">
                  <c:v>33.800000000000004</c:v>
                </c:pt>
                <c:pt idx="4">
                  <c:v>23.790000000000003</c:v>
                </c:pt>
                <c:pt idx="5">
                  <c:v>15.860000000000001</c:v>
                </c:pt>
                <c:pt idx="6">
                  <c:v>9.8150000000000013</c:v>
                </c:pt>
                <c:pt idx="7">
                  <c:v>5.4340000000000011</c:v>
                </c:pt>
                <c:pt idx="8">
                  <c:v>2.5090000000000003</c:v>
                </c:pt>
                <c:pt idx="9">
                  <c:v>0.80080000000000018</c:v>
                </c:pt>
                <c:pt idx="10">
                  <c:v>7.7480000000000007E-2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15552"/>
        <c:axId val="150617472"/>
      </c:scatterChart>
      <c:valAx>
        <c:axId val="150615552"/>
        <c:scaling>
          <c:orientation val="minMax"/>
          <c:max val="1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Основно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50617472"/>
        <c:crosses val="autoZero"/>
        <c:crossBetween val="midCat"/>
        <c:majorUnit val="5"/>
        <c:minorUnit val="1"/>
      </c:valAx>
      <c:valAx>
        <c:axId val="150617472"/>
        <c:scaling>
          <c:orientation val="minMax"/>
          <c:max val="9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Основно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50615552"/>
        <c:crossesAt val="0"/>
        <c:crossBetween val="midCat"/>
        <c:majorUnit val="20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2378376693681"/>
          <c:y val="0.14477230747882913"/>
          <c:w val="0.82826809183553074"/>
          <c:h val="0.806971565761621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'Mizg жест Ny=-1'!$A$10</c:f>
              <c:strCache>
                <c:ptCount val="1"/>
                <c:pt idx="0">
                  <c:v>Сл.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'Mizg жест Ny=-1'!$B$9:$M$9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Ny=-1'!$B$10:$M$10</c:f>
              <c:numCache>
                <c:formatCode>0.00E+00</c:formatCode>
                <c:ptCount val="12"/>
                <c:pt idx="0">
                  <c:v>-24.505000000000003</c:v>
                </c:pt>
                <c:pt idx="1">
                  <c:v>-22.1</c:v>
                </c:pt>
                <c:pt idx="2">
                  <c:v>-17.290000000000003</c:v>
                </c:pt>
                <c:pt idx="3">
                  <c:v>-13</c:v>
                </c:pt>
                <c:pt idx="4">
                  <c:v>-9.516</c:v>
                </c:pt>
                <c:pt idx="5">
                  <c:v>-6.5780000000000012</c:v>
                </c:pt>
                <c:pt idx="6">
                  <c:v>-4.2120000000000006</c:v>
                </c:pt>
                <c:pt idx="7">
                  <c:v>-2.4050000000000002</c:v>
                </c:pt>
                <c:pt idx="8">
                  <c:v>-1.1375000000000002</c:v>
                </c:pt>
                <c:pt idx="9">
                  <c:v>-0.36530000000000007</c:v>
                </c:pt>
                <c:pt idx="10">
                  <c:v>-3.2500000000000001E-2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'Mizg жест Ny=-1'!$A$11</c:f>
              <c:strCache>
                <c:ptCount val="1"/>
                <c:pt idx="0">
                  <c:v>Сл.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'Mizg жест Ny=-1'!$B$9:$M$9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Ny=-1'!$B$11:$M$11</c:f>
              <c:numCache>
                <c:formatCode>0.00E+00</c:formatCode>
                <c:ptCount val="12"/>
                <c:pt idx="0">
                  <c:v>-24.635000000000005</c:v>
                </c:pt>
                <c:pt idx="1">
                  <c:v>-22.230000000000004</c:v>
                </c:pt>
                <c:pt idx="2">
                  <c:v>-17.420000000000002</c:v>
                </c:pt>
                <c:pt idx="3">
                  <c:v>-13.130000000000003</c:v>
                </c:pt>
                <c:pt idx="4">
                  <c:v>-9.6070000000000011</c:v>
                </c:pt>
                <c:pt idx="5">
                  <c:v>-6.6430000000000007</c:v>
                </c:pt>
                <c:pt idx="6">
                  <c:v>-4.2510000000000003</c:v>
                </c:pt>
                <c:pt idx="7">
                  <c:v>-2.431</c:v>
                </c:pt>
                <c:pt idx="8">
                  <c:v>-1.1479000000000001</c:v>
                </c:pt>
                <c:pt idx="9">
                  <c:v>-0.36660000000000004</c:v>
                </c:pt>
                <c:pt idx="10">
                  <c:v>-3.2370000000000003E-2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'Mizg жест Ny=-1'!$A$12</c:f>
              <c:strCache>
                <c:ptCount val="1"/>
                <c:pt idx="0">
                  <c:v>Сл. 3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'Mizg жест Ny=-1'!$B$9:$M$9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Ny=-1'!$B$12:$M$12</c:f>
              <c:numCache>
                <c:formatCode>0.00E+00</c:formatCode>
                <c:ptCount val="12"/>
                <c:pt idx="0">
                  <c:v>-25.870000000000005</c:v>
                </c:pt>
                <c:pt idx="1">
                  <c:v>-23.400000000000002</c:v>
                </c:pt>
                <c:pt idx="2">
                  <c:v>-18.46</c:v>
                </c:pt>
                <c:pt idx="3">
                  <c:v>-14.040000000000001</c:v>
                </c:pt>
                <c:pt idx="4">
                  <c:v>-10.335000000000001</c:v>
                </c:pt>
                <c:pt idx="5">
                  <c:v>-7.1890000000000009</c:v>
                </c:pt>
                <c:pt idx="6">
                  <c:v>-4.628000000000001</c:v>
                </c:pt>
                <c:pt idx="7">
                  <c:v>-2.6520000000000001</c:v>
                </c:pt>
                <c:pt idx="8">
                  <c:v>-1.2467000000000001</c:v>
                </c:pt>
                <c:pt idx="9">
                  <c:v>-0.39130000000000009</c:v>
                </c:pt>
                <c:pt idx="10">
                  <c:v>-3.2240000000000005E-2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'Mizg жест Ny=-1'!$A$13</c:f>
              <c:strCache>
                <c:ptCount val="1"/>
                <c:pt idx="0">
                  <c:v>Сл. 4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'Mizg жест Ny=-1'!$B$9:$M$9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Ny=-1'!$B$13:$M$13</c:f>
              <c:numCache>
                <c:formatCode>0.00E+00</c:formatCode>
                <c:ptCount val="12"/>
                <c:pt idx="0">
                  <c:v>-25.805000000000003</c:v>
                </c:pt>
                <c:pt idx="1">
                  <c:v>-23.400000000000002</c:v>
                </c:pt>
                <c:pt idx="2">
                  <c:v>-18.59</c:v>
                </c:pt>
                <c:pt idx="3">
                  <c:v>-14.170000000000002</c:v>
                </c:pt>
                <c:pt idx="4">
                  <c:v>-10.4</c:v>
                </c:pt>
                <c:pt idx="5">
                  <c:v>-7.2410000000000005</c:v>
                </c:pt>
                <c:pt idx="6">
                  <c:v>-4.6670000000000007</c:v>
                </c:pt>
                <c:pt idx="7">
                  <c:v>-2.6780000000000004</c:v>
                </c:pt>
                <c:pt idx="8">
                  <c:v>-1.2571000000000001</c:v>
                </c:pt>
                <c:pt idx="9">
                  <c:v>-0.39520000000000005</c:v>
                </c:pt>
                <c:pt idx="10">
                  <c:v>-3.2370000000000003E-2</c:v>
                </c:pt>
                <c:pt idx="1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'Mizg жест Ny=-1'!$A$14</c:f>
              <c:strCache>
                <c:ptCount val="1"/>
                <c:pt idx="0">
                  <c:v>Сл. 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8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'Mizg жест Ny=-1'!$B$9:$M$9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Ny=-1'!$B$14:$M$14</c:f>
              <c:numCache>
                <c:formatCode>0.00E+00</c:formatCode>
                <c:ptCount val="12"/>
                <c:pt idx="0">
                  <c:v>-25.155000000000001</c:v>
                </c:pt>
                <c:pt idx="1">
                  <c:v>-22.75</c:v>
                </c:pt>
                <c:pt idx="2">
                  <c:v>-17.940000000000001</c:v>
                </c:pt>
                <c:pt idx="3">
                  <c:v>-13.65</c:v>
                </c:pt>
                <c:pt idx="4">
                  <c:v>-9.9840000000000018</c:v>
                </c:pt>
                <c:pt idx="5">
                  <c:v>-6.9420000000000011</c:v>
                </c:pt>
                <c:pt idx="6">
                  <c:v>-4.4720000000000004</c:v>
                </c:pt>
                <c:pt idx="7">
                  <c:v>-2.5740000000000003</c:v>
                </c:pt>
                <c:pt idx="8">
                  <c:v>-1.2181000000000002</c:v>
                </c:pt>
                <c:pt idx="9">
                  <c:v>-0.39000000000000007</c:v>
                </c:pt>
                <c:pt idx="10">
                  <c:v>-3.3670000000000005E-2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84192"/>
        <c:axId val="150986112"/>
      </c:scatterChart>
      <c:valAx>
        <c:axId val="150984192"/>
        <c:scaling>
          <c:orientation val="minMax"/>
          <c:max val="1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Основной" sourceLinked="0"/>
        <c:majorTickMark val="out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50986112"/>
        <c:crossesAt val="0"/>
        <c:crossBetween val="midCat"/>
        <c:majorUnit val="5"/>
        <c:minorUnit val="1"/>
      </c:valAx>
      <c:valAx>
        <c:axId val="150986112"/>
        <c:scaling>
          <c:orientation val="minMax"/>
          <c:max val="0"/>
          <c:min val="-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Основно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50984192"/>
        <c:crossesAt val="0"/>
        <c:crossBetween val="midCat"/>
        <c:majorUnit val="10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285762152071424"/>
          <c:y val="0.36193085783848061"/>
          <c:w val="0.12917949086151459"/>
          <c:h val="0.278820656801277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horizontalDpi="0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2378376693681"/>
          <c:y val="0.14477230747882913"/>
          <c:w val="0.82826809183553074"/>
          <c:h val="0.806971565761621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'Mizg жест Ny=-1'!$A$10</c:f>
              <c:strCache>
                <c:ptCount val="1"/>
                <c:pt idx="0">
                  <c:v>Сл.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'Mizg жест Ny=-1'!$B$9:$M$9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Ny=-1'!$B$10:$M$10</c:f>
              <c:numCache>
                <c:formatCode>0.00E+00</c:formatCode>
                <c:ptCount val="12"/>
                <c:pt idx="0">
                  <c:v>-24.505000000000003</c:v>
                </c:pt>
                <c:pt idx="1">
                  <c:v>-22.1</c:v>
                </c:pt>
                <c:pt idx="2">
                  <c:v>-17.290000000000003</c:v>
                </c:pt>
                <c:pt idx="3">
                  <c:v>-13</c:v>
                </c:pt>
                <c:pt idx="4">
                  <c:v>-9.516</c:v>
                </c:pt>
                <c:pt idx="5">
                  <c:v>-6.5780000000000012</c:v>
                </c:pt>
                <c:pt idx="6">
                  <c:v>-4.2120000000000006</c:v>
                </c:pt>
                <c:pt idx="7">
                  <c:v>-2.4050000000000002</c:v>
                </c:pt>
                <c:pt idx="8">
                  <c:v>-1.1375000000000002</c:v>
                </c:pt>
                <c:pt idx="9">
                  <c:v>-0.36530000000000007</c:v>
                </c:pt>
                <c:pt idx="10">
                  <c:v>-3.2500000000000001E-2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'Mizg жест Ny=-1'!$A$11</c:f>
              <c:strCache>
                <c:ptCount val="1"/>
                <c:pt idx="0">
                  <c:v>Сл.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'Mizg жест Ny=-1'!$B$9:$M$9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Ny=-1'!$B$11:$M$11</c:f>
              <c:numCache>
                <c:formatCode>0.00E+00</c:formatCode>
                <c:ptCount val="12"/>
                <c:pt idx="0">
                  <c:v>-24.635000000000005</c:v>
                </c:pt>
                <c:pt idx="1">
                  <c:v>-22.230000000000004</c:v>
                </c:pt>
                <c:pt idx="2">
                  <c:v>-17.420000000000002</c:v>
                </c:pt>
                <c:pt idx="3">
                  <c:v>-13.130000000000003</c:v>
                </c:pt>
                <c:pt idx="4">
                  <c:v>-9.6070000000000011</c:v>
                </c:pt>
                <c:pt idx="5">
                  <c:v>-6.6430000000000007</c:v>
                </c:pt>
                <c:pt idx="6">
                  <c:v>-4.2510000000000003</c:v>
                </c:pt>
                <c:pt idx="7">
                  <c:v>-2.431</c:v>
                </c:pt>
                <c:pt idx="8">
                  <c:v>-1.1479000000000001</c:v>
                </c:pt>
                <c:pt idx="9">
                  <c:v>-0.36660000000000004</c:v>
                </c:pt>
                <c:pt idx="10">
                  <c:v>-3.2370000000000003E-2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'Mizg жест Ny=-1'!$A$12</c:f>
              <c:strCache>
                <c:ptCount val="1"/>
                <c:pt idx="0">
                  <c:v>Сл. 3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'Mizg жест Ny=-1'!$B$9:$M$9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Ny=-1'!$B$12:$M$12</c:f>
              <c:numCache>
                <c:formatCode>0.00E+00</c:formatCode>
                <c:ptCount val="12"/>
                <c:pt idx="0">
                  <c:v>-25.870000000000005</c:v>
                </c:pt>
                <c:pt idx="1">
                  <c:v>-23.400000000000002</c:v>
                </c:pt>
                <c:pt idx="2">
                  <c:v>-18.46</c:v>
                </c:pt>
                <c:pt idx="3">
                  <c:v>-14.040000000000001</c:v>
                </c:pt>
                <c:pt idx="4">
                  <c:v>-10.335000000000001</c:v>
                </c:pt>
                <c:pt idx="5">
                  <c:v>-7.1890000000000009</c:v>
                </c:pt>
                <c:pt idx="6">
                  <c:v>-4.628000000000001</c:v>
                </c:pt>
                <c:pt idx="7">
                  <c:v>-2.6520000000000001</c:v>
                </c:pt>
                <c:pt idx="8">
                  <c:v>-1.2467000000000001</c:v>
                </c:pt>
                <c:pt idx="9">
                  <c:v>-0.39130000000000009</c:v>
                </c:pt>
                <c:pt idx="10">
                  <c:v>-3.2240000000000005E-2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'Mizg жест Ny=-1'!$A$13</c:f>
              <c:strCache>
                <c:ptCount val="1"/>
                <c:pt idx="0">
                  <c:v>Сл. 4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'Mizg жест Ny=-1'!$B$9:$M$9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Ny=-1'!$B$13:$M$13</c:f>
              <c:numCache>
                <c:formatCode>0.00E+00</c:formatCode>
                <c:ptCount val="12"/>
                <c:pt idx="0">
                  <c:v>-25.805000000000003</c:v>
                </c:pt>
                <c:pt idx="1">
                  <c:v>-23.400000000000002</c:v>
                </c:pt>
                <c:pt idx="2">
                  <c:v>-18.59</c:v>
                </c:pt>
                <c:pt idx="3">
                  <c:v>-14.170000000000002</c:v>
                </c:pt>
                <c:pt idx="4">
                  <c:v>-10.4</c:v>
                </c:pt>
                <c:pt idx="5">
                  <c:v>-7.2410000000000005</c:v>
                </c:pt>
                <c:pt idx="6">
                  <c:v>-4.6670000000000007</c:v>
                </c:pt>
                <c:pt idx="7">
                  <c:v>-2.6780000000000004</c:v>
                </c:pt>
                <c:pt idx="8">
                  <c:v>-1.2571000000000001</c:v>
                </c:pt>
                <c:pt idx="9">
                  <c:v>-0.39520000000000005</c:v>
                </c:pt>
                <c:pt idx="10">
                  <c:v>-3.2370000000000003E-2</c:v>
                </c:pt>
                <c:pt idx="1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'Mizg жест Ny=-1'!$A$14</c:f>
              <c:strCache>
                <c:ptCount val="1"/>
                <c:pt idx="0">
                  <c:v>Сл. 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8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'Mizg жест Ny=-1'!$B$9:$M$9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жест Ny=-1'!$B$14:$M$14</c:f>
              <c:numCache>
                <c:formatCode>0.00E+00</c:formatCode>
                <c:ptCount val="12"/>
                <c:pt idx="0">
                  <c:v>-25.155000000000001</c:v>
                </c:pt>
                <c:pt idx="1">
                  <c:v>-22.75</c:v>
                </c:pt>
                <c:pt idx="2">
                  <c:v>-17.940000000000001</c:v>
                </c:pt>
                <c:pt idx="3">
                  <c:v>-13.65</c:v>
                </c:pt>
                <c:pt idx="4">
                  <c:v>-9.9840000000000018</c:v>
                </c:pt>
                <c:pt idx="5">
                  <c:v>-6.9420000000000011</c:v>
                </c:pt>
                <c:pt idx="6">
                  <c:v>-4.4720000000000004</c:v>
                </c:pt>
                <c:pt idx="7">
                  <c:v>-2.5740000000000003</c:v>
                </c:pt>
                <c:pt idx="8">
                  <c:v>-1.2181000000000002</c:v>
                </c:pt>
                <c:pt idx="9">
                  <c:v>-0.39000000000000007</c:v>
                </c:pt>
                <c:pt idx="10">
                  <c:v>-3.3670000000000005E-2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96032"/>
        <c:axId val="153197952"/>
      </c:scatterChart>
      <c:valAx>
        <c:axId val="153196032"/>
        <c:scaling>
          <c:orientation val="minMax"/>
          <c:max val="1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Основной" sourceLinked="0"/>
        <c:majorTickMark val="out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53197952"/>
        <c:crossesAt val="0"/>
        <c:crossBetween val="midCat"/>
        <c:majorUnit val="5"/>
        <c:minorUnit val="1"/>
      </c:valAx>
      <c:valAx>
        <c:axId val="153197952"/>
        <c:scaling>
          <c:orientation val="minMax"/>
          <c:max val="0"/>
          <c:min val="-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Основно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53196032"/>
        <c:crossesAt val="0"/>
        <c:crossBetween val="midCat"/>
        <c:majorUnit val="10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horizontalDpi="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2378376693681"/>
          <c:y val="0.14477230747882913"/>
          <c:w val="0.82826809183553074"/>
          <c:h val="0.806971565761621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'Mizg упр Ny=-1'!$A$10</c:f>
              <c:strCache>
                <c:ptCount val="1"/>
                <c:pt idx="0">
                  <c:v>Сл.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'Mizg упр Ny=-1'!$B$9:$M$9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Ny=-1'!$B$10:$M$10</c:f>
              <c:numCache>
                <c:formatCode>0.00E+00</c:formatCode>
                <c:ptCount val="12"/>
                <c:pt idx="0">
                  <c:v>-24.765000000000001</c:v>
                </c:pt>
                <c:pt idx="1">
                  <c:v>-22.360000000000003</c:v>
                </c:pt>
                <c:pt idx="2">
                  <c:v>-17.550000000000004</c:v>
                </c:pt>
                <c:pt idx="3">
                  <c:v>-13.260000000000002</c:v>
                </c:pt>
                <c:pt idx="4">
                  <c:v>-9.6850000000000005</c:v>
                </c:pt>
                <c:pt idx="5">
                  <c:v>-6.7080000000000002</c:v>
                </c:pt>
                <c:pt idx="6">
                  <c:v>-4.3160000000000007</c:v>
                </c:pt>
                <c:pt idx="7">
                  <c:v>-2.4700000000000002</c:v>
                </c:pt>
                <c:pt idx="8">
                  <c:v>-1.1739000000000002</c:v>
                </c:pt>
                <c:pt idx="9">
                  <c:v>-0.37830000000000008</c:v>
                </c:pt>
                <c:pt idx="10">
                  <c:v>-3.3800000000000004E-2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'Mizg упр Ny=-1'!$A$11</c:f>
              <c:strCache>
                <c:ptCount val="1"/>
                <c:pt idx="0">
                  <c:v>Сл.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'Mizg упр Ny=-1'!$B$9:$M$9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Ny=-1'!$B$11:$M$11</c:f>
              <c:numCache>
                <c:formatCode>0.00E+00</c:formatCode>
                <c:ptCount val="12"/>
                <c:pt idx="0">
                  <c:v>-25.025000000000006</c:v>
                </c:pt>
                <c:pt idx="1">
                  <c:v>-22.620000000000005</c:v>
                </c:pt>
                <c:pt idx="2">
                  <c:v>-17.810000000000002</c:v>
                </c:pt>
                <c:pt idx="3">
                  <c:v>-13.520000000000001</c:v>
                </c:pt>
                <c:pt idx="4">
                  <c:v>-9.854000000000001</c:v>
                </c:pt>
                <c:pt idx="5">
                  <c:v>-6.8250000000000002</c:v>
                </c:pt>
                <c:pt idx="6">
                  <c:v>-4.394000000000001</c:v>
                </c:pt>
                <c:pt idx="7">
                  <c:v>-2.5220000000000002</c:v>
                </c:pt>
                <c:pt idx="8">
                  <c:v>-1.1934</c:v>
                </c:pt>
                <c:pt idx="9">
                  <c:v>-0.38350000000000006</c:v>
                </c:pt>
                <c:pt idx="10">
                  <c:v>-3.406E-2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'Mizg упр Ny=-1'!$A$12</c:f>
              <c:strCache>
                <c:ptCount val="1"/>
                <c:pt idx="0">
                  <c:v>Сл. 3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'Mizg упр Ny=-1'!$B$9:$M$9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Ny=-1'!$B$12:$M$12</c:f>
              <c:numCache>
                <c:formatCode>0.00E+00</c:formatCode>
                <c:ptCount val="12"/>
                <c:pt idx="0">
                  <c:v>-28.730000000000004</c:v>
                </c:pt>
                <c:pt idx="1">
                  <c:v>-26.130000000000003</c:v>
                </c:pt>
                <c:pt idx="2">
                  <c:v>-20.930000000000003</c:v>
                </c:pt>
                <c:pt idx="3">
                  <c:v>-16.12</c:v>
                </c:pt>
                <c:pt idx="4">
                  <c:v>-11.973000000000001</c:v>
                </c:pt>
                <c:pt idx="5">
                  <c:v>-8.4240000000000013</c:v>
                </c:pt>
                <c:pt idx="6">
                  <c:v>-5.4860000000000007</c:v>
                </c:pt>
                <c:pt idx="7">
                  <c:v>-3.1720000000000006</c:v>
                </c:pt>
                <c:pt idx="8">
                  <c:v>-1.5080000000000002</c:v>
                </c:pt>
                <c:pt idx="9">
                  <c:v>-0.48360000000000009</c:v>
                </c:pt>
                <c:pt idx="10">
                  <c:v>-4.1210000000000011E-2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'Mizg упр Ny=-1'!$A$13</c:f>
              <c:strCache>
                <c:ptCount val="1"/>
                <c:pt idx="0">
                  <c:v>Сл. 4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'Mizg упр Ny=-1'!$B$9:$M$9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Ny=-1'!$B$13:$M$13</c:f>
              <c:numCache>
                <c:formatCode>0.00E+00</c:formatCode>
                <c:ptCount val="12"/>
                <c:pt idx="0">
                  <c:v>-29.315000000000001</c:v>
                </c:pt>
                <c:pt idx="1">
                  <c:v>-26.650000000000002</c:v>
                </c:pt>
                <c:pt idx="2">
                  <c:v>-21.320000000000004</c:v>
                </c:pt>
                <c:pt idx="3">
                  <c:v>-16.380000000000003</c:v>
                </c:pt>
                <c:pt idx="4">
                  <c:v>-12.233000000000001</c:v>
                </c:pt>
                <c:pt idx="5">
                  <c:v>-8.6190000000000015</c:v>
                </c:pt>
                <c:pt idx="6">
                  <c:v>-5.6290000000000004</c:v>
                </c:pt>
                <c:pt idx="7">
                  <c:v>-3.2630000000000003</c:v>
                </c:pt>
                <c:pt idx="8">
                  <c:v>-1.5600000000000003</c:v>
                </c:pt>
                <c:pt idx="9">
                  <c:v>-0.49790000000000001</c:v>
                </c:pt>
                <c:pt idx="10">
                  <c:v>-4.2380000000000008E-2</c:v>
                </c:pt>
                <c:pt idx="1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'Mizg упр Ny=-1'!$A$14</c:f>
              <c:strCache>
                <c:ptCount val="1"/>
                <c:pt idx="0">
                  <c:v>Сл. 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8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'Mizg упр Ny=-1'!$B$9:$M$9</c:f>
              <c:numCache>
                <c:formatCode>Основной</c:formatCode>
                <c:ptCount val="12"/>
                <c:pt idx="0" formatCode="0.00">
                  <c:v>2.65</c:v>
                </c:pt>
                <c:pt idx="1">
                  <c:v>3.3679999999999999</c:v>
                </c:pt>
                <c:pt idx="2">
                  <c:v>4.8029999999999999</c:v>
                </c:pt>
                <c:pt idx="3">
                  <c:v>6.2380000000000004</c:v>
                </c:pt>
                <c:pt idx="4">
                  <c:v>7.673</c:v>
                </c:pt>
                <c:pt idx="5">
                  <c:v>9.1080000000000005</c:v>
                </c:pt>
                <c:pt idx="6">
                  <c:v>10.542999999999999</c:v>
                </c:pt>
                <c:pt idx="7">
                  <c:v>11.977</c:v>
                </c:pt>
                <c:pt idx="8">
                  <c:v>13.413</c:v>
                </c:pt>
                <c:pt idx="9">
                  <c:v>14.847</c:v>
                </c:pt>
                <c:pt idx="10">
                  <c:v>16.282</c:v>
                </c:pt>
                <c:pt idx="11" formatCode="0.00">
                  <c:v>17</c:v>
                </c:pt>
              </c:numCache>
            </c:numRef>
          </c:xVal>
          <c:yVal>
            <c:numRef>
              <c:f>'Mizg упр Ny=-1'!$B$14:$M$14</c:f>
              <c:numCache>
                <c:formatCode>0.00E+00</c:formatCode>
                <c:ptCount val="12"/>
                <c:pt idx="0">
                  <c:v>-26.975000000000001</c:v>
                </c:pt>
                <c:pt idx="1">
                  <c:v>-24.44</c:v>
                </c:pt>
                <c:pt idx="2">
                  <c:v>-19.37</c:v>
                </c:pt>
                <c:pt idx="3">
                  <c:v>-14.82</c:v>
                </c:pt>
                <c:pt idx="4">
                  <c:v>-10.946</c:v>
                </c:pt>
                <c:pt idx="5">
                  <c:v>-7.6700000000000008</c:v>
                </c:pt>
                <c:pt idx="6">
                  <c:v>-4.979000000000001</c:v>
                </c:pt>
                <c:pt idx="7">
                  <c:v>-2.8860000000000006</c:v>
                </c:pt>
                <c:pt idx="8">
                  <c:v>-1.3780000000000001</c:v>
                </c:pt>
                <c:pt idx="9">
                  <c:v>-0.44590000000000007</c:v>
                </c:pt>
                <c:pt idx="10">
                  <c:v>-3.9260000000000003E-2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63744"/>
        <c:axId val="157274112"/>
      </c:scatterChart>
      <c:valAx>
        <c:axId val="157263744"/>
        <c:scaling>
          <c:orientation val="minMax"/>
          <c:max val="17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Основной" sourceLinked="0"/>
        <c:majorTickMark val="out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57274112"/>
        <c:crossesAt val="0"/>
        <c:crossBetween val="midCat"/>
        <c:majorUnit val="5"/>
        <c:minorUnit val="1"/>
      </c:valAx>
      <c:valAx>
        <c:axId val="157274112"/>
        <c:scaling>
          <c:orientation val="minMax"/>
          <c:max val="0"/>
          <c:min val="-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Основной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57263744"/>
        <c:crossesAt val="0"/>
        <c:crossBetween val="midCat"/>
        <c:majorUnit val="10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285762152071424"/>
          <c:y val="0.36193085783848061"/>
          <c:w val="0.12917949086151459"/>
          <c:h val="0.278820656801277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35</xdr:row>
      <xdr:rowOff>123825</xdr:rowOff>
    </xdr:from>
    <xdr:to>
      <xdr:col>8</xdr:col>
      <xdr:colOff>85725</xdr:colOff>
      <xdr:row>49</xdr:row>
      <xdr:rowOff>0</xdr:rowOff>
    </xdr:to>
    <xdr:graphicFrame macro="">
      <xdr:nvGraphicFramePr>
        <xdr:cNvPr id="211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428625</xdr:colOff>
      <xdr:row>25</xdr:row>
      <xdr:rowOff>142875</xdr:rowOff>
    </xdr:from>
    <xdr:to>
      <xdr:col>16</xdr:col>
      <xdr:colOff>600075</xdr:colOff>
      <xdr:row>27</xdr:row>
      <xdr:rowOff>95250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7743825" y="4191000"/>
          <a:ext cx="26098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times"/>
              <a:cs typeface="times"/>
            </a:rPr>
            <a:t> V=Vmax </a:t>
          </a:r>
          <a:r>
            <a:rPr lang="ru-RU" sz="1200" b="0" i="1" u="none" strike="noStrike" baseline="0">
              <a:solidFill>
                <a:srgbClr val="000000"/>
              </a:solidFill>
              <a:latin typeface="times"/>
              <a:cs typeface="times"/>
            </a:rPr>
            <a:t>э  </a:t>
          </a:r>
          <a:r>
            <a:rPr lang="en-US" sz="1200" b="0" i="1" u="none" strike="noStrike" baseline="0">
              <a:solidFill>
                <a:srgbClr val="000000"/>
              </a:solidFill>
              <a:latin typeface="times"/>
              <a:cs typeface="times"/>
            </a:rPr>
            <a:t>V=V</a:t>
          </a:r>
          <a:r>
            <a:rPr lang="en-US" sz="1200" b="0" i="1" u="none" strike="noStrike" baseline="-25000">
              <a:solidFill>
                <a:srgbClr val="000000"/>
              </a:solidFill>
              <a:latin typeface="times"/>
              <a:cs typeface="times"/>
            </a:rPr>
            <a:t>max </a:t>
          </a:r>
          <a:r>
            <a:rPr lang="ru-RU" sz="1200" b="0" i="1" u="none" strike="noStrike" baseline="-25000">
              <a:solidFill>
                <a:srgbClr val="000000"/>
              </a:solidFill>
              <a:latin typeface="times"/>
              <a:cs typeface="times"/>
            </a:rPr>
            <a:t>э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76200</xdr:colOff>
          <xdr:row>14</xdr:row>
          <xdr:rowOff>152400</xdr:rowOff>
        </xdr:from>
        <xdr:to>
          <xdr:col>13</xdr:col>
          <xdr:colOff>85725</xdr:colOff>
          <xdr:row>16</xdr:row>
          <xdr:rowOff>85725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533400</xdr:colOff>
          <xdr:row>29</xdr:row>
          <xdr:rowOff>47625</xdr:rowOff>
        </xdr:from>
        <xdr:to>
          <xdr:col>13</xdr:col>
          <xdr:colOff>581025</xdr:colOff>
          <xdr:row>30</xdr:row>
          <xdr:rowOff>142875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</xdr:col>
      <xdr:colOff>28575</xdr:colOff>
      <xdr:row>17</xdr:row>
      <xdr:rowOff>28575</xdr:rowOff>
    </xdr:from>
    <xdr:to>
      <xdr:col>8</xdr:col>
      <xdr:colOff>171450</xdr:colOff>
      <xdr:row>32</xdr:row>
      <xdr:rowOff>0</xdr:rowOff>
    </xdr:to>
    <xdr:graphicFrame macro="">
      <xdr:nvGraphicFramePr>
        <xdr:cNvPr id="2115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180975</xdr:colOff>
          <xdr:row>31</xdr:row>
          <xdr:rowOff>104775</xdr:rowOff>
        </xdr:from>
        <xdr:to>
          <xdr:col>10</xdr:col>
          <xdr:colOff>228600</xdr:colOff>
          <xdr:row>33</xdr:row>
          <xdr:rowOff>38100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24</xdr:row>
      <xdr:rowOff>38099</xdr:rowOff>
    </xdr:from>
    <xdr:to>
      <xdr:col>6</xdr:col>
      <xdr:colOff>371475</xdr:colOff>
      <xdr:row>36</xdr:row>
      <xdr:rowOff>123824</xdr:rowOff>
    </xdr:to>
    <xdr:graphicFrame macro="">
      <xdr:nvGraphicFramePr>
        <xdr:cNvPr id="5139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76201</xdr:rowOff>
    </xdr:from>
    <xdr:to>
      <xdr:col>6</xdr:col>
      <xdr:colOff>447675</xdr:colOff>
      <xdr:row>27</xdr:row>
      <xdr:rowOff>1</xdr:rowOff>
    </xdr:to>
    <xdr:graphicFrame macro="">
      <xdr:nvGraphicFramePr>
        <xdr:cNvPr id="36881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14</xdr:row>
      <xdr:rowOff>66675</xdr:rowOff>
    </xdr:from>
    <xdr:to>
      <xdr:col>14</xdr:col>
      <xdr:colOff>295275</xdr:colOff>
      <xdr:row>37</xdr:row>
      <xdr:rowOff>47625</xdr:rowOff>
    </xdr:to>
    <xdr:graphicFrame macro="">
      <xdr:nvGraphicFramePr>
        <xdr:cNvPr id="3105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14</xdr:row>
      <xdr:rowOff>95250</xdr:rowOff>
    </xdr:from>
    <xdr:to>
      <xdr:col>25</xdr:col>
      <xdr:colOff>504825</xdr:colOff>
      <xdr:row>37</xdr:row>
      <xdr:rowOff>76200</xdr:rowOff>
    </xdr:to>
    <xdr:graphicFrame macro="">
      <xdr:nvGraphicFramePr>
        <xdr:cNvPr id="3106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14</xdr:row>
      <xdr:rowOff>66675</xdr:rowOff>
    </xdr:from>
    <xdr:to>
      <xdr:col>14</xdr:col>
      <xdr:colOff>295275</xdr:colOff>
      <xdr:row>37</xdr:row>
      <xdr:rowOff>47625</xdr:rowOff>
    </xdr:to>
    <xdr:graphicFrame macro="">
      <xdr:nvGraphicFramePr>
        <xdr:cNvPr id="193545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14</xdr:row>
      <xdr:rowOff>95250</xdr:rowOff>
    </xdr:from>
    <xdr:to>
      <xdr:col>25</xdr:col>
      <xdr:colOff>504825</xdr:colOff>
      <xdr:row>37</xdr:row>
      <xdr:rowOff>76200</xdr:rowOff>
    </xdr:to>
    <xdr:graphicFrame macro="">
      <xdr:nvGraphicFramePr>
        <xdr:cNvPr id="193546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14</xdr:row>
      <xdr:rowOff>114300</xdr:rowOff>
    </xdr:from>
    <xdr:to>
      <xdr:col>12</xdr:col>
      <xdr:colOff>219075</xdr:colOff>
      <xdr:row>36</xdr:row>
      <xdr:rowOff>104775</xdr:rowOff>
    </xdr:to>
    <xdr:graphicFrame macro="">
      <xdr:nvGraphicFramePr>
        <xdr:cNvPr id="720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14</xdr:row>
      <xdr:rowOff>104775</xdr:rowOff>
    </xdr:from>
    <xdr:to>
      <xdr:col>23</xdr:col>
      <xdr:colOff>180975</xdr:colOff>
      <xdr:row>36</xdr:row>
      <xdr:rowOff>95250</xdr:rowOff>
    </xdr:to>
    <xdr:graphicFrame macro="">
      <xdr:nvGraphicFramePr>
        <xdr:cNvPr id="7203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14</xdr:row>
      <xdr:rowOff>114300</xdr:rowOff>
    </xdr:from>
    <xdr:to>
      <xdr:col>12</xdr:col>
      <xdr:colOff>219075</xdr:colOff>
      <xdr:row>36</xdr:row>
      <xdr:rowOff>104775</xdr:rowOff>
    </xdr:to>
    <xdr:graphicFrame macro="">
      <xdr:nvGraphicFramePr>
        <xdr:cNvPr id="145423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14</xdr:row>
      <xdr:rowOff>104775</xdr:rowOff>
    </xdr:from>
    <xdr:to>
      <xdr:col>23</xdr:col>
      <xdr:colOff>180975</xdr:colOff>
      <xdr:row>36</xdr:row>
      <xdr:rowOff>95250</xdr:rowOff>
    </xdr:to>
    <xdr:graphicFrame macro="">
      <xdr:nvGraphicFramePr>
        <xdr:cNvPr id="145424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40</xdr:row>
      <xdr:rowOff>47625</xdr:rowOff>
    </xdr:from>
    <xdr:to>
      <xdr:col>9</xdr:col>
      <xdr:colOff>600075</xdr:colOff>
      <xdr:row>57</xdr:row>
      <xdr:rowOff>142875</xdr:rowOff>
    </xdr:to>
    <xdr:graphicFrame macro="">
      <xdr:nvGraphicFramePr>
        <xdr:cNvPr id="8284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59</xdr:row>
      <xdr:rowOff>114300</xdr:rowOff>
    </xdr:from>
    <xdr:to>
      <xdr:col>10</xdr:col>
      <xdr:colOff>0</xdr:colOff>
      <xdr:row>77</xdr:row>
      <xdr:rowOff>57150</xdr:rowOff>
    </xdr:to>
    <xdr:graphicFrame macro="">
      <xdr:nvGraphicFramePr>
        <xdr:cNvPr id="8285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17</xdr:row>
      <xdr:rowOff>133350</xdr:rowOff>
    </xdr:from>
    <xdr:to>
      <xdr:col>1</xdr:col>
      <xdr:colOff>0</xdr:colOff>
      <xdr:row>62</xdr:row>
      <xdr:rowOff>123825</xdr:rowOff>
    </xdr:to>
    <xdr:sp macro="" textlink="">
      <xdr:nvSpPr>
        <xdr:cNvPr id="8286" name="Line 4"/>
        <xdr:cNvSpPr>
          <a:spLocks noChangeShapeType="1"/>
        </xdr:cNvSpPr>
      </xdr:nvSpPr>
      <xdr:spPr bwMode="auto">
        <a:xfrm flipH="1">
          <a:off x="600075" y="2886075"/>
          <a:ext cx="9525" cy="7258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16</xdr:row>
      <xdr:rowOff>104775</xdr:rowOff>
    </xdr:from>
    <xdr:to>
      <xdr:col>10</xdr:col>
      <xdr:colOff>9525</xdr:colOff>
      <xdr:row>61</xdr:row>
      <xdr:rowOff>95250</xdr:rowOff>
    </xdr:to>
    <xdr:sp macro="" textlink="">
      <xdr:nvSpPr>
        <xdr:cNvPr id="8287" name="Line 5"/>
        <xdr:cNvSpPr>
          <a:spLocks noChangeShapeType="1"/>
        </xdr:cNvSpPr>
      </xdr:nvSpPr>
      <xdr:spPr bwMode="auto">
        <a:xfrm flipH="1">
          <a:off x="6096000" y="2695575"/>
          <a:ext cx="9525" cy="7258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13</xdr:col>
      <xdr:colOff>371475</xdr:colOff>
      <xdr:row>24</xdr:row>
      <xdr:rowOff>114300</xdr:rowOff>
    </xdr:from>
    <xdr:ext cx="914400" cy="436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582025" y="4000500"/>
              <a:ext cx="91440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03F62CB8-D63A-4D6D-97BB-8E9CFFD51A6D}" type="mathplaceholder">
                      <a:rPr lang="ru-RU" sz="1100" i="1">
                        <a:latin typeface="Cambria Math"/>
                      </a:rPr>
                      <a:t>Место для формулы.</a:t>
                    </a:fl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582025" y="4000500"/>
              <a:ext cx="91440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ru-RU" sz="1100" i="0">
                  <a:latin typeface="Cambria Math"/>
                </a:rPr>
                <a:t>"Место для формулы."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13</xdr:col>
      <xdr:colOff>0</xdr:colOff>
      <xdr:row>30</xdr:row>
      <xdr:rowOff>0</xdr:rowOff>
    </xdr:from>
    <xdr:to>
      <xdr:col>15</xdr:col>
      <xdr:colOff>417195</xdr:colOff>
      <xdr:row>33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Надпись 2"/>
            <xdr:cNvSpPr txBox="1">
              <a:spLocks noChangeArrowheads="1"/>
            </xdr:cNvSpPr>
          </xdr:nvSpPr>
          <xdr:spPr bwMode="auto">
            <a:xfrm>
              <a:off x="8210550" y="4857750"/>
              <a:ext cx="1636395" cy="561975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100">
                  <a:effectLst/>
                  <a:latin typeface="Times New Roman"/>
                  <a:ea typeface="Times New Roman"/>
                </a:rPr>
                <a:t>Сл. 2, 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ru-RU" sz="1100" i="1">
                          <a:effectLst/>
                          <a:latin typeface="Cambria Math"/>
                          <a:ea typeface="Times New Roman"/>
                        </a:rPr>
                      </m:ctrlPr>
                    </m:sSubSupPr>
                    <m:e>
                      <m:r>
                        <a:rPr lang="ru-RU" sz="1100" i="1">
                          <a:effectLst/>
                          <a:latin typeface="Cambria Math"/>
                          <a:ea typeface="Times New Roman"/>
                        </a:rPr>
                        <m:t>𝑛</m:t>
                      </m:r>
                    </m:e>
                    <m:sub>
                      <m:r>
                        <m:rPr>
                          <m:sty m:val="p"/>
                        </m:rPr>
                        <a:rPr lang="ru-RU" sz="1100">
                          <a:effectLst/>
                          <a:latin typeface="Cambria Math"/>
                          <a:ea typeface="Times New Roman"/>
                        </a:rPr>
                        <m:t>max</m:t>
                      </m:r>
                      <m:r>
                        <a:rPr lang="ru-RU" sz="1100">
                          <a:effectLst/>
                          <a:latin typeface="Cambria Math"/>
                          <a:ea typeface="Times New Roman"/>
                        </a:rPr>
                        <m:t>⁡</m:t>
                      </m:r>
                      <m:r>
                        <a:rPr lang="ru-RU" sz="1100" i="1">
                          <a:effectLst/>
                          <a:latin typeface="Cambria Math"/>
                          <a:ea typeface="Times New Roman"/>
                        </a:rPr>
                        <m:t>(а)</m:t>
                      </m:r>
                    </m:sub>
                    <m:sup>
                      <m:r>
                        <a:rPr lang="ru-RU" sz="1100" i="1">
                          <a:effectLst/>
                          <a:latin typeface="Cambria Math"/>
                          <a:ea typeface="Times New Roman"/>
                        </a:rPr>
                        <m:t>э</m:t>
                      </m:r>
                    </m:sup>
                  </m:sSubSup>
                  <m:r>
                    <a:rPr lang="ru-RU" sz="1100" i="1">
                      <a:effectLst/>
                      <a:latin typeface="Cambria Math"/>
                      <a:ea typeface="Times New Roman"/>
                    </a:rPr>
                    <m:t>=3.42</m:t>
                  </m:r>
                </m:oMath>
              </a14:m>
              <a:endParaRPr lang="en-US" sz="11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ru-RU" sz="1100">
                  <a:effectLst/>
                  <a:latin typeface="Times New Roman"/>
                  <a:ea typeface="Times New Roman"/>
                </a:rPr>
                <a:t>Сл. 4, 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ru-RU" sz="1100" i="1">
                          <a:effectLst/>
                          <a:latin typeface="Cambria Math"/>
                          <a:ea typeface="Times New Roman"/>
                        </a:rPr>
                      </m:ctrlPr>
                    </m:sSubSupPr>
                    <m:e>
                      <m:r>
                        <a:rPr lang="ru-RU" sz="1100" i="1">
                          <a:effectLst/>
                          <a:latin typeface="Cambria Math"/>
                          <a:ea typeface="Times New Roman"/>
                        </a:rPr>
                        <m:t>𝑛</m:t>
                      </m:r>
                    </m:e>
                    <m:sub>
                      <m:r>
                        <m:rPr>
                          <m:sty m:val="p"/>
                        </m:rPr>
                        <a:rPr lang="ru-RU" sz="1100">
                          <a:effectLst/>
                          <a:latin typeface="Cambria Math"/>
                          <a:ea typeface="Times New Roman"/>
                        </a:rPr>
                        <m:t>m</m:t>
                      </m:r>
                      <m:r>
                        <a:rPr lang="en-US" sz="1100" i="1">
                          <a:effectLst/>
                          <a:latin typeface="Cambria Math"/>
                          <a:ea typeface="Times New Roman"/>
                        </a:rPr>
                        <m:t>𝑖</m:t>
                      </m:r>
                      <m:r>
                        <m:rPr>
                          <m:sty m:val="p"/>
                        </m:rPr>
                        <a:rPr lang="ru-RU" sz="1100">
                          <a:effectLst/>
                          <a:latin typeface="Cambria Math"/>
                          <a:ea typeface="Times New Roman"/>
                        </a:rPr>
                        <m:t>n</m:t>
                      </m:r>
                      <m:r>
                        <a:rPr lang="ru-RU" sz="1100">
                          <a:effectLst/>
                          <a:latin typeface="Cambria Math"/>
                          <a:ea typeface="Times New Roman"/>
                        </a:rPr>
                        <m:t>⁡</m:t>
                      </m:r>
                      <m:r>
                        <a:rPr lang="ru-RU" sz="1100" i="1">
                          <a:effectLst/>
                          <a:latin typeface="Cambria Math"/>
                          <a:ea typeface="Times New Roman"/>
                        </a:rPr>
                        <m:t>(а)</m:t>
                      </m:r>
                    </m:sub>
                    <m:sup>
                      <m:r>
                        <a:rPr lang="ru-RU" sz="1100" i="1">
                          <a:effectLst/>
                          <a:latin typeface="Cambria Math"/>
                          <a:ea typeface="Times New Roman"/>
                        </a:rPr>
                        <m:t>э</m:t>
                      </m:r>
                    </m:sup>
                  </m:sSubSup>
                  <m:r>
                    <a:rPr lang="ru-RU" sz="1100" i="1">
                      <a:effectLst/>
                      <a:latin typeface="Cambria Math"/>
                      <a:ea typeface="Times New Roman"/>
                    </a:rPr>
                    <m:t>=−1</m:t>
                  </m:r>
                </m:oMath>
              </a14:m>
              <a:endParaRPr lang="ru-RU" sz="1100">
                <a:effectLst/>
                <a:latin typeface="Times New Roman"/>
                <a:ea typeface="Times New Roman"/>
              </a:endParaRPr>
            </a:p>
          </xdr:txBody>
        </xdr:sp>
      </mc:Choice>
      <mc:Fallback xmlns="">
        <xdr:sp macro="" textlink="">
          <xdr:nvSpPr>
            <xdr:cNvPr id="8" name="Надпись 2"/>
            <xdr:cNvSpPr txBox="1">
              <a:spLocks noChangeArrowheads="1"/>
            </xdr:cNvSpPr>
          </xdr:nvSpPr>
          <xdr:spPr bwMode="auto">
            <a:xfrm>
              <a:off x="8210550" y="4857750"/>
              <a:ext cx="1636395" cy="561975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100">
                  <a:effectLst/>
                  <a:latin typeface="Times New Roman"/>
                  <a:ea typeface="Times New Roman"/>
                </a:rPr>
                <a:t>Сл. 2,  </a:t>
              </a:r>
              <a:r>
                <a:rPr lang="ru-RU" sz="1100" i="0">
                  <a:effectLst/>
                  <a:latin typeface="Cambria Math"/>
                  <a:ea typeface="Times New Roman"/>
                </a:rPr>
                <a:t>𝑛_(max⁡(а))^э=3.42</a:t>
              </a:r>
              <a:endParaRPr lang="en-US" sz="11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ru-RU" sz="1100">
                  <a:effectLst/>
                  <a:latin typeface="Times New Roman"/>
                  <a:ea typeface="Times New Roman"/>
                </a:rPr>
                <a:t>Сл. 4,  </a:t>
              </a:r>
              <a:r>
                <a:rPr lang="ru-RU" sz="1100" i="0">
                  <a:effectLst/>
                  <a:latin typeface="Cambria Math"/>
                  <a:ea typeface="Times New Roman"/>
                </a:rPr>
                <a:t>𝑛_(m</a:t>
              </a:r>
              <a:r>
                <a:rPr lang="en-US" sz="1100" i="0">
                  <a:effectLst/>
                  <a:latin typeface="Cambria Math"/>
                  <a:ea typeface="Times New Roman"/>
                </a:rPr>
                <a:t>𝑖</a:t>
              </a:r>
              <a:r>
                <a:rPr lang="ru-RU" sz="1100" i="0">
                  <a:effectLst/>
                  <a:latin typeface="Cambria Math"/>
                  <a:ea typeface="Times New Roman"/>
                </a:rPr>
                <a:t>n⁡(а))^э=−1</a:t>
              </a:r>
              <a:endParaRPr lang="ru-RU" sz="1100">
                <a:effectLst/>
                <a:latin typeface="Times New Roman"/>
                <a:ea typeface="Times New Roman"/>
              </a:endParaRPr>
            </a:p>
          </xdr:txBody>
        </xdr:sp>
      </mc:Fallback>
    </mc:AlternateContent>
    <xdr:clientData/>
  </xdr:twoCellAnchor>
  <xdr:twoCellAnchor>
    <xdr:from>
      <xdr:col>0</xdr:col>
      <xdr:colOff>552450</xdr:colOff>
      <xdr:row>19</xdr:row>
      <xdr:rowOff>9525</xdr:rowOff>
    </xdr:from>
    <xdr:to>
      <xdr:col>9</xdr:col>
      <xdr:colOff>609600</xdr:colOff>
      <xdr:row>38</xdr:row>
      <xdr:rowOff>85725</xdr:rowOff>
    </xdr:to>
    <xdr:grpSp>
      <xdr:nvGrpSpPr>
        <xdr:cNvPr id="3" name="Группа 2"/>
        <xdr:cNvGrpSpPr/>
      </xdr:nvGrpSpPr>
      <xdr:grpSpPr>
        <a:xfrm>
          <a:off x="552450" y="3086100"/>
          <a:ext cx="5800725" cy="3133725"/>
          <a:chOff x="552450" y="3086100"/>
          <a:chExt cx="5800725" cy="3133725"/>
        </a:xfrm>
      </xdr:grpSpPr>
      <xdr:graphicFrame macro="">
        <xdr:nvGraphicFramePr>
          <xdr:cNvPr id="8283" name="Диаграмма 1"/>
          <xdr:cNvGraphicFramePr>
            <a:graphicFrameLocks/>
          </xdr:cNvGraphicFramePr>
        </xdr:nvGraphicFramePr>
        <xdr:xfrm>
          <a:off x="552450" y="3086100"/>
          <a:ext cx="5800725" cy="31337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" name="Надпись 2"/>
              <xdr:cNvSpPr txBox="1">
                <a:spLocks noChangeArrowheads="1"/>
              </xdr:cNvSpPr>
            </xdr:nvSpPr>
            <xdr:spPr bwMode="auto">
              <a:xfrm>
                <a:off x="3467101" y="3924299"/>
                <a:ext cx="1600200" cy="428625"/>
              </a:xfrm>
              <a:prstGeom prst="rect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>
                  <a:spcAft>
                    <a:spcPts val="0"/>
                  </a:spcAft>
                </a:pPr>
                <a:r>
                  <a:rPr lang="ru-RU" sz="1100">
                    <a:effectLst/>
                    <a:latin typeface="Times New Roman"/>
                    <a:ea typeface="Times New Roman"/>
                  </a:rPr>
                  <a:t>Сл. 2,  </a:t>
                </a:r>
                <a14:m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effectLst/>
                            <a:latin typeface="Cambria Math"/>
                            <a:ea typeface="Times New Roman"/>
                          </a:rPr>
                        </m:ctrlPr>
                      </m:sSubSupPr>
                      <m:e>
                        <m:r>
                          <a:rPr lang="ru-RU" sz="1100" i="1">
                            <a:effectLst/>
                            <a:latin typeface="Cambria Math"/>
                            <a:ea typeface="Times New Roman"/>
                          </a:rPr>
                          <m:t>𝑛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ru-RU" sz="1100">
                            <a:effectLst/>
                            <a:latin typeface="Cambria Math"/>
                            <a:ea typeface="Times New Roman"/>
                          </a:rPr>
                          <m:t>max</m:t>
                        </m:r>
                        <m:r>
                          <a:rPr lang="ru-RU" sz="1100">
                            <a:effectLst/>
                            <a:latin typeface="Cambria Math"/>
                            <a:ea typeface="Times New Roman"/>
                          </a:rPr>
                          <m:t>⁡</m:t>
                        </m:r>
                        <m:r>
                          <a:rPr lang="ru-RU" sz="1100" i="1">
                            <a:effectLst/>
                            <a:latin typeface="Cambria Math"/>
                            <a:ea typeface="Times New Roman"/>
                          </a:rPr>
                          <m:t>(а)</m:t>
                        </m:r>
                      </m:sub>
                      <m:sup>
                        <m:r>
                          <a:rPr lang="ru-RU" sz="1100" i="1">
                            <a:effectLst/>
                            <a:latin typeface="Cambria Math"/>
                            <a:ea typeface="Times New Roman"/>
                          </a:rPr>
                          <m:t>э</m:t>
                        </m:r>
                      </m:sup>
                    </m:sSubSup>
                    <m:r>
                      <a:rPr lang="ru-RU" sz="1100" i="1">
                        <a:effectLst/>
                        <a:latin typeface="Cambria Math"/>
                        <a:ea typeface="Times New Roman"/>
                      </a:rPr>
                      <m:t>=3.42</m:t>
                    </m:r>
                  </m:oMath>
                </a14:m>
                <a:endParaRPr lang="ru-RU" sz="1100">
                  <a:effectLst/>
                  <a:latin typeface="Times New Roman"/>
                  <a:ea typeface="Times New Roman"/>
                </a:endParaRPr>
              </a:p>
              <a:p>
                <a:pPr>
                  <a:spcAft>
                    <a:spcPts val="0"/>
                  </a:spcAft>
                </a:pPr>
                <a:r>
                  <a:rPr lang="ru-RU" sz="1100">
                    <a:effectLst/>
                    <a:latin typeface="Times New Roman"/>
                    <a:ea typeface="Times New Roman"/>
                  </a:rPr>
                  <a:t>Сл. 4,  </a:t>
                </a:r>
                <a14:m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effectLst/>
                            <a:latin typeface="Cambria Math"/>
                            <a:ea typeface="Times New Roman"/>
                          </a:rPr>
                        </m:ctrlPr>
                      </m:sSubSupPr>
                      <m:e>
                        <m:r>
                          <a:rPr lang="ru-RU" sz="1100" i="1">
                            <a:effectLst/>
                            <a:latin typeface="Cambria Math"/>
                            <a:ea typeface="Times New Roman"/>
                          </a:rPr>
                          <m:t>𝑛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ru-RU" sz="1100">
                            <a:effectLst/>
                            <a:latin typeface="Cambria Math"/>
                            <a:ea typeface="Times New Roman"/>
                          </a:rPr>
                          <m:t>m</m:t>
                        </m:r>
                        <m:r>
                          <a:rPr lang="en-US" sz="1100" i="1">
                            <a:effectLst/>
                            <a:latin typeface="Cambria Math"/>
                            <a:ea typeface="Times New Roman"/>
                          </a:rPr>
                          <m:t>𝑖</m:t>
                        </m:r>
                        <m:r>
                          <m:rPr>
                            <m:sty m:val="p"/>
                          </m:rPr>
                          <a:rPr lang="ru-RU" sz="1100">
                            <a:effectLst/>
                            <a:latin typeface="Cambria Math"/>
                            <a:ea typeface="Times New Roman"/>
                          </a:rPr>
                          <m:t>n</m:t>
                        </m:r>
                        <m:r>
                          <a:rPr lang="ru-RU" sz="1100">
                            <a:effectLst/>
                            <a:latin typeface="Cambria Math"/>
                            <a:ea typeface="Times New Roman"/>
                          </a:rPr>
                          <m:t>⁡</m:t>
                        </m:r>
                        <m:r>
                          <a:rPr lang="ru-RU" sz="1100" i="1">
                            <a:effectLst/>
                            <a:latin typeface="Cambria Math"/>
                            <a:ea typeface="Times New Roman"/>
                          </a:rPr>
                          <m:t>(а)</m:t>
                        </m:r>
                      </m:sub>
                      <m:sup>
                        <m:r>
                          <a:rPr lang="ru-RU" sz="1100" i="1">
                            <a:effectLst/>
                            <a:latin typeface="Cambria Math"/>
                            <a:ea typeface="Times New Roman"/>
                          </a:rPr>
                          <m:t>э</m:t>
                        </m:r>
                      </m:sup>
                    </m:sSubSup>
                    <m:r>
                      <a:rPr lang="ru-RU" sz="1100" i="1">
                        <a:effectLst/>
                        <a:latin typeface="Cambria Math"/>
                        <a:ea typeface="Times New Roman"/>
                      </a:rPr>
                      <m:t>=−1</m:t>
                    </m:r>
                  </m:oMath>
                </a14:m>
                <a:endParaRPr lang="ru-RU" sz="1100">
                  <a:effectLst/>
                  <a:latin typeface="Times New Roman"/>
                  <a:ea typeface="Times New Roman"/>
                </a:endParaRPr>
              </a:p>
            </xdr:txBody>
          </xdr:sp>
        </mc:Choice>
        <mc:Fallback xmlns="">
          <xdr:sp macro="" textlink="">
            <xdr:nvSpPr>
              <xdr:cNvPr id="9" name="Надпись 2"/>
              <xdr:cNvSpPr txBox="1">
                <a:spLocks noChangeArrowheads="1"/>
              </xdr:cNvSpPr>
            </xdr:nvSpPr>
            <xdr:spPr bwMode="auto">
              <a:xfrm>
                <a:off x="3467101" y="3924299"/>
                <a:ext cx="1600200" cy="428625"/>
              </a:xfrm>
              <a:prstGeom prst="rect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>
                  <a:spcAft>
                    <a:spcPts val="0"/>
                  </a:spcAft>
                </a:pPr>
                <a:r>
                  <a:rPr lang="ru-RU" sz="1100">
                    <a:effectLst/>
                    <a:latin typeface="Times New Roman"/>
                    <a:ea typeface="Times New Roman"/>
                  </a:rPr>
                  <a:t>Сл. 2,  </a:t>
                </a:r>
                <a:r>
                  <a:rPr lang="ru-RU" sz="1100" i="0">
                    <a:effectLst/>
                    <a:latin typeface="Cambria Math"/>
                    <a:ea typeface="Times New Roman"/>
                  </a:rPr>
                  <a:t>𝑛_(max⁡(а))^э=3.42</a:t>
                </a:r>
                <a:endParaRPr lang="ru-RU" sz="1100">
                  <a:effectLst/>
                  <a:latin typeface="Times New Roman"/>
                  <a:ea typeface="Times New Roman"/>
                </a:endParaRPr>
              </a:p>
              <a:p>
                <a:pPr>
                  <a:spcAft>
                    <a:spcPts val="0"/>
                  </a:spcAft>
                </a:pPr>
                <a:r>
                  <a:rPr lang="ru-RU" sz="1100">
                    <a:effectLst/>
                    <a:latin typeface="Times New Roman"/>
                    <a:ea typeface="Times New Roman"/>
                  </a:rPr>
                  <a:t>Сл. 4,  </a:t>
                </a:r>
                <a:r>
                  <a:rPr lang="ru-RU" sz="1100" i="0">
                    <a:effectLst/>
                    <a:latin typeface="Cambria Math"/>
                    <a:ea typeface="Times New Roman"/>
                  </a:rPr>
                  <a:t>𝑛_(m</a:t>
                </a:r>
                <a:r>
                  <a:rPr lang="en-US" sz="1100" i="0">
                    <a:effectLst/>
                    <a:latin typeface="Cambria Math"/>
                    <a:ea typeface="Times New Roman"/>
                  </a:rPr>
                  <a:t>𝑖</a:t>
                </a:r>
                <a:r>
                  <a:rPr lang="ru-RU" sz="1100" i="0">
                    <a:effectLst/>
                    <a:latin typeface="Cambria Math"/>
                    <a:ea typeface="Times New Roman"/>
                  </a:rPr>
                  <a:t>n⁡(а))^э=−1</a:t>
                </a:r>
                <a:endParaRPr lang="ru-RU" sz="1100">
                  <a:effectLst/>
                  <a:latin typeface="Times New Roman"/>
                  <a:ea typeface="Times New Roman"/>
                </a:endParaRPr>
              </a:p>
            </xdr:txBody>
          </xdr:sp>
        </mc:Fallback>
      </mc:AlternateContent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19</xdr:row>
      <xdr:rowOff>9525</xdr:rowOff>
    </xdr:from>
    <xdr:to>
      <xdr:col>10</xdr:col>
      <xdr:colOff>9525</xdr:colOff>
      <xdr:row>38</xdr:row>
      <xdr:rowOff>85725</xdr:rowOff>
    </xdr:to>
    <xdr:graphicFrame macro="">
      <xdr:nvGraphicFramePr>
        <xdr:cNvPr id="246790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40</xdr:row>
      <xdr:rowOff>47625</xdr:rowOff>
    </xdr:from>
    <xdr:to>
      <xdr:col>9</xdr:col>
      <xdr:colOff>600075</xdr:colOff>
      <xdr:row>57</xdr:row>
      <xdr:rowOff>142875</xdr:rowOff>
    </xdr:to>
    <xdr:graphicFrame macro="">
      <xdr:nvGraphicFramePr>
        <xdr:cNvPr id="246791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59</xdr:row>
      <xdr:rowOff>114300</xdr:rowOff>
    </xdr:from>
    <xdr:to>
      <xdr:col>10</xdr:col>
      <xdr:colOff>0</xdr:colOff>
      <xdr:row>77</xdr:row>
      <xdr:rowOff>57150</xdr:rowOff>
    </xdr:to>
    <xdr:graphicFrame macro="">
      <xdr:nvGraphicFramePr>
        <xdr:cNvPr id="246792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17</xdr:row>
      <xdr:rowOff>133350</xdr:rowOff>
    </xdr:from>
    <xdr:to>
      <xdr:col>1</xdr:col>
      <xdr:colOff>0</xdr:colOff>
      <xdr:row>62</xdr:row>
      <xdr:rowOff>123825</xdr:rowOff>
    </xdr:to>
    <xdr:sp macro="" textlink="">
      <xdr:nvSpPr>
        <xdr:cNvPr id="246793" name="Line 4"/>
        <xdr:cNvSpPr>
          <a:spLocks noChangeShapeType="1"/>
        </xdr:cNvSpPr>
      </xdr:nvSpPr>
      <xdr:spPr bwMode="auto">
        <a:xfrm flipH="1">
          <a:off x="600075" y="2886075"/>
          <a:ext cx="9525" cy="7258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16</xdr:row>
      <xdr:rowOff>104775</xdr:rowOff>
    </xdr:from>
    <xdr:to>
      <xdr:col>10</xdr:col>
      <xdr:colOff>9525</xdr:colOff>
      <xdr:row>61</xdr:row>
      <xdr:rowOff>95250</xdr:rowOff>
    </xdr:to>
    <xdr:sp macro="" textlink="">
      <xdr:nvSpPr>
        <xdr:cNvPr id="246794" name="Line 5"/>
        <xdr:cNvSpPr>
          <a:spLocks noChangeShapeType="1"/>
        </xdr:cNvSpPr>
      </xdr:nvSpPr>
      <xdr:spPr bwMode="auto">
        <a:xfrm flipH="1">
          <a:off x="6096000" y="2695575"/>
          <a:ext cx="9525" cy="7258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8</xdr:col>
      <xdr:colOff>152400</xdr:colOff>
      <xdr:row>24</xdr:row>
      <xdr:rowOff>142875</xdr:rowOff>
    </xdr:to>
    <xdr:graphicFrame macro="">
      <xdr:nvGraphicFramePr>
        <xdr:cNvPr id="35857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47626</xdr:colOff>
      <xdr:row>22</xdr:row>
      <xdr:rowOff>142875</xdr:rowOff>
    </xdr:from>
    <xdr:to>
      <xdr:col>9</xdr:col>
      <xdr:colOff>180976</xdr:colOff>
      <xdr:row>36</xdr:row>
      <xdr:rowOff>57150</xdr:rowOff>
    </xdr:to>
    <xdr:graphicFrame macro="">
      <xdr:nvGraphicFramePr>
        <xdr:cNvPr id="4115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6"/>
  <sheetViews>
    <sheetView workbookViewId="0">
      <selection activeCell="A29" sqref="A29"/>
    </sheetView>
  </sheetViews>
  <sheetFormatPr defaultRowHeight="12.75" x14ac:dyDescent="0.2"/>
  <sheetData>
    <row r="2" spans="1:6" x14ac:dyDescent="0.2">
      <c r="B2" t="s">
        <v>0</v>
      </c>
      <c r="C2" t="s">
        <v>1</v>
      </c>
      <c r="E2" t="s">
        <v>0</v>
      </c>
      <c r="F2" t="s">
        <v>2</v>
      </c>
    </row>
    <row r="3" spans="1:6" x14ac:dyDescent="0.2">
      <c r="A3" t="s">
        <v>12</v>
      </c>
      <c r="B3">
        <v>0.1</v>
      </c>
      <c r="C3">
        <v>6.67</v>
      </c>
      <c r="E3">
        <v>0.1</v>
      </c>
      <c r="F3">
        <v>1.6</v>
      </c>
    </row>
    <row r="4" spans="1:6" x14ac:dyDescent="0.2">
      <c r="A4" t="s">
        <v>13</v>
      </c>
      <c r="B4">
        <v>0.2</v>
      </c>
      <c r="C4">
        <v>6.75</v>
      </c>
      <c r="E4">
        <v>0.4</v>
      </c>
      <c r="F4">
        <v>1.55</v>
      </c>
    </row>
    <row r="5" spans="1:6" x14ac:dyDescent="0.2">
      <c r="B5">
        <v>0.4</v>
      </c>
      <c r="C5">
        <v>7.12</v>
      </c>
      <c r="E5">
        <v>0.5</v>
      </c>
      <c r="F5">
        <v>1.5</v>
      </c>
    </row>
    <row r="6" spans="1:6" x14ac:dyDescent="0.2">
      <c r="B6">
        <v>0.5</v>
      </c>
      <c r="C6">
        <v>7.44</v>
      </c>
      <c r="E6">
        <v>0.62</v>
      </c>
      <c r="F6">
        <v>1.27</v>
      </c>
    </row>
    <row r="7" spans="1:6" x14ac:dyDescent="0.2">
      <c r="B7">
        <v>0.6</v>
      </c>
      <c r="C7">
        <v>7.92</v>
      </c>
      <c r="E7">
        <v>0.65</v>
      </c>
      <c r="F7">
        <v>1.19</v>
      </c>
    </row>
    <row r="8" spans="1:6" x14ac:dyDescent="0.2">
      <c r="B8">
        <v>0.7</v>
      </c>
      <c r="C8">
        <v>8.65</v>
      </c>
      <c r="E8">
        <v>0.7</v>
      </c>
      <c r="F8">
        <v>1.05</v>
      </c>
    </row>
    <row r="12" spans="1:6" x14ac:dyDescent="0.2">
      <c r="A12" t="s">
        <v>14</v>
      </c>
      <c r="B12" s="4">
        <v>0.25</v>
      </c>
      <c r="C12" s="4">
        <v>6.4474</v>
      </c>
      <c r="D12" s="4">
        <v>6.8164999999999996</v>
      </c>
    </row>
    <row r="13" spans="1:6" x14ac:dyDescent="0.2">
      <c r="A13" t="s">
        <v>13</v>
      </c>
      <c r="B13" s="4">
        <v>0.35</v>
      </c>
      <c r="C13" s="4">
        <v>6.61</v>
      </c>
      <c r="D13" s="4">
        <v>7</v>
      </c>
    </row>
    <row r="14" spans="1:6" x14ac:dyDescent="0.2">
      <c r="B14" s="4">
        <v>0.48</v>
      </c>
      <c r="C14" s="4">
        <v>6.9410999999999996</v>
      </c>
      <c r="D14" s="4">
        <v>7.3756000000000004</v>
      </c>
    </row>
    <row r="15" spans="1:6" x14ac:dyDescent="0.2">
      <c r="B15" s="4">
        <v>0.6</v>
      </c>
      <c r="C15" s="4">
        <v>7.4252000000000002</v>
      </c>
      <c r="D15" s="4">
        <v>7.9295</v>
      </c>
    </row>
    <row r="16" spans="1:6" x14ac:dyDescent="0.2">
      <c r="B16" s="4">
        <v>0.7</v>
      </c>
      <c r="C16" s="4">
        <v>8.0502000000000002</v>
      </c>
      <c r="D16" s="4">
        <v>8.6533999999999995</v>
      </c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2054" r:id="rId4">
          <objectPr defaultSize="0" r:id="rId5">
            <anchor moveWithCells="1" sizeWithCells="1">
              <from>
                <xdr:col>12</xdr:col>
                <xdr:colOff>76200</xdr:colOff>
                <xdr:row>14</xdr:row>
                <xdr:rowOff>152400</xdr:rowOff>
              </from>
              <to>
                <xdr:col>13</xdr:col>
                <xdr:colOff>85725</xdr:colOff>
                <xdr:row>16</xdr:row>
                <xdr:rowOff>85725</xdr:rowOff>
              </to>
            </anchor>
          </objectPr>
        </oleObject>
      </mc:Choice>
      <mc:Fallback>
        <oleObject progId="Equation.DSMT4" shapeId="2054" r:id="rId4"/>
      </mc:Fallback>
    </mc:AlternateContent>
    <mc:AlternateContent xmlns:mc="http://schemas.openxmlformats.org/markup-compatibility/2006">
      <mc:Choice Requires="x14">
        <oleObject progId="Equation.DSMT4" shapeId="2053" r:id="rId6">
          <objectPr defaultSize="0" r:id="rId7">
            <anchor moveWithCells="1">
              <from>
                <xdr:col>12</xdr:col>
                <xdr:colOff>533400</xdr:colOff>
                <xdr:row>29</xdr:row>
                <xdr:rowOff>47625</xdr:rowOff>
              </from>
              <to>
                <xdr:col>13</xdr:col>
                <xdr:colOff>581025</xdr:colOff>
                <xdr:row>30</xdr:row>
                <xdr:rowOff>142875</xdr:rowOff>
              </to>
            </anchor>
          </objectPr>
        </oleObject>
      </mc:Choice>
      <mc:Fallback>
        <oleObject progId="Equation.DSMT4" shapeId="2053" r:id="rId6"/>
      </mc:Fallback>
    </mc:AlternateContent>
    <mc:AlternateContent xmlns:mc="http://schemas.openxmlformats.org/markup-compatibility/2006">
      <mc:Choice Requires="x14">
        <oleObject progId="Equation.DSMT4" shapeId="2057" r:id="rId8">
          <objectPr defaultSize="0" r:id="rId7">
            <anchor moveWithCells="1" sizeWithCells="1">
              <from>
                <xdr:col>9</xdr:col>
                <xdr:colOff>180975</xdr:colOff>
                <xdr:row>31</xdr:row>
                <xdr:rowOff>104775</xdr:rowOff>
              </from>
              <to>
                <xdr:col>10</xdr:col>
                <xdr:colOff>228600</xdr:colOff>
                <xdr:row>33</xdr:row>
                <xdr:rowOff>38100</xdr:rowOff>
              </to>
            </anchor>
          </objectPr>
        </oleObject>
      </mc:Choice>
      <mc:Fallback>
        <oleObject progId="Equation.DSMT4" shapeId="2057" r:id="rId8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I28" sqref="I28"/>
    </sheetView>
  </sheetViews>
  <sheetFormatPr defaultRowHeight="12.75" x14ac:dyDescent="0.2"/>
  <sheetData>
    <row r="1" spans="1:13" x14ac:dyDescent="0.2">
      <c r="A1" t="s">
        <v>28</v>
      </c>
    </row>
    <row r="2" spans="1:13" x14ac:dyDescent="0.2">
      <c r="A2" t="s">
        <v>4</v>
      </c>
      <c r="C2">
        <v>3.3679999999999999</v>
      </c>
      <c r="D2">
        <v>4.8029999999999999</v>
      </c>
      <c r="E2">
        <v>6.2380000000000004</v>
      </c>
      <c r="F2">
        <v>7.673</v>
      </c>
      <c r="G2">
        <v>9.1080000000000005</v>
      </c>
      <c r="H2">
        <v>10.542999999999999</v>
      </c>
      <c r="I2">
        <v>11.977</v>
      </c>
      <c r="J2">
        <v>13.413</v>
      </c>
      <c r="K2">
        <v>14.847</v>
      </c>
      <c r="L2">
        <v>16.282</v>
      </c>
    </row>
    <row r="3" spans="1:13" x14ac:dyDescent="0.2">
      <c r="A3" t="s">
        <v>5</v>
      </c>
      <c r="C3" s="1">
        <v>0.77500000000000002</v>
      </c>
      <c r="D3" s="1">
        <v>4.51</v>
      </c>
      <c r="E3" s="1">
        <v>12.6</v>
      </c>
      <c r="F3" s="1">
        <v>25.5</v>
      </c>
      <c r="G3" s="1">
        <v>43.7</v>
      </c>
      <c r="H3" s="1">
        <v>67.7</v>
      </c>
      <c r="I3" s="1">
        <v>97.8</v>
      </c>
      <c r="J3" s="1">
        <v>133</v>
      </c>
      <c r="K3" s="1">
        <v>173</v>
      </c>
      <c r="L3" s="1">
        <v>215</v>
      </c>
    </row>
    <row r="4" spans="1:13" x14ac:dyDescent="0.2">
      <c r="A4">
        <v>1</v>
      </c>
      <c r="C4" s="1">
        <v>0.77500000000000002</v>
      </c>
      <c r="D4" s="1">
        <v>4.51</v>
      </c>
      <c r="E4" s="1">
        <v>12.6</v>
      </c>
      <c r="F4" s="1">
        <v>25.5</v>
      </c>
      <c r="G4" s="1">
        <v>43.7</v>
      </c>
      <c r="H4" s="1">
        <v>67.7</v>
      </c>
      <c r="I4" s="1">
        <v>97.8</v>
      </c>
      <c r="J4" s="1">
        <v>133</v>
      </c>
      <c r="K4" s="1">
        <v>173</v>
      </c>
      <c r="L4" s="1">
        <v>215</v>
      </c>
    </row>
    <row r="5" spans="1:13" x14ac:dyDescent="0.2">
      <c r="A5">
        <v>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3" x14ac:dyDescent="0.2">
      <c r="A6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3" x14ac:dyDescent="0.2">
      <c r="A7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9" spans="1:13" x14ac:dyDescent="0.2">
      <c r="A9" t="s">
        <v>4</v>
      </c>
      <c r="B9" s="4">
        <v>2.65</v>
      </c>
      <c r="C9">
        <v>3.3679999999999999</v>
      </c>
      <c r="D9">
        <v>4.8029999999999999</v>
      </c>
      <c r="E9">
        <v>6.2380000000000004</v>
      </c>
      <c r="F9">
        <v>7.673</v>
      </c>
      <c r="G9">
        <v>9.1080000000000005</v>
      </c>
      <c r="H9">
        <v>10.542999999999999</v>
      </c>
      <c r="I9">
        <v>11.977</v>
      </c>
      <c r="J9">
        <v>13.413</v>
      </c>
      <c r="K9">
        <v>14.847</v>
      </c>
      <c r="L9">
        <v>16.282</v>
      </c>
      <c r="M9" s="4">
        <v>17</v>
      </c>
    </row>
    <row r="10" spans="1:13" x14ac:dyDescent="0.2">
      <c r="A10">
        <v>1</v>
      </c>
      <c r="B10" s="3">
        <v>0</v>
      </c>
      <c r="C10" s="3">
        <f>C4*0.01</f>
        <v>7.7500000000000008E-3</v>
      </c>
      <c r="D10" s="3">
        <f t="shared" ref="D10:L10" si="0">D4*0.01</f>
        <v>4.5100000000000001E-2</v>
      </c>
      <c r="E10" s="3">
        <f t="shared" si="0"/>
        <v>0.126</v>
      </c>
      <c r="F10" s="3">
        <f t="shared" si="0"/>
        <v>0.255</v>
      </c>
      <c r="G10" s="3">
        <f t="shared" si="0"/>
        <v>0.43700000000000006</v>
      </c>
      <c r="H10" s="3">
        <f t="shared" si="0"/>
        <v>0.67700000000000005</v>
      </c>
      <c r="I10" s="3">
        <f t="shared" si="0"/>
        <v>0.97799999999999998</v>
      </c>
      <c r="J10" s="3">
        <f t="shared" si="0"/>
        <v>1.33</v>
      </c>
      <c r="K10" s="3">
        <f t="shared" si="0"/>
        <v>1.73</v>
      </c>
      <c r="L10" s="3">
        <f t="shared" si="0"/>
        <v>2.15</v>
      </c>
      <c r="M10" s="3">
        <f>L10+(L10-K10)/2</f>
        <v>2.36</v>
      </c>
    </row>
    <row r="11" spans="1:13" x14ac:dyDescent="0.2">
      <c r="A11">
        <v>2</v>
      </c>
      <c r="B11" s="3">
        <v>0</v>
      </c>
      <c r="C11" s="3">
        <f t="shared" ref="C11:L13" si="1">C5*0.01</f>
        <v>0</v>
      </c>
      <c r="D11" s="3">
        <f t="shared" si="1"/>
        <v>0</v>
      </c>
      <c r="E11" s="3">
        <f t="shared" si="1"/>
        <v>0</v>
      </c>
      <c r="F11" s="3">
        <f t="shared" si="1"/>
        <v>0</v>
      </c>
      <c r="G11" s="3">
        <f t="shared" si="1"/>
        <v>0</v>
      </c>
      <c r="H11" s="3">
        <f t="shared" si="1"/>
        <v>0</v>
      </c>
      <c r="I11" s="3">
        <f t="shared" si="1"/>
        <v>0</v>
      </c>
      <c r="J11" s="3">
        <f t="shared" si="1"/>
        <v>0</v>
      </c>
      <c r="K11" s="3">
        <f t="shared" si="1"/>
        <v>0</v>
      </c>
      <c r="L11" s="3">
        <f t="shared" si="1"/>
        <v>0</v>
      </c>
      <c r="M11" s="3">
        <f>L11+(L11-K11)/2</f>
        <v>0</v>
      </c>
    </row>
    <row r="12" spans="1:13" x14ac:dyDescent="0.2">
      <c r="A12">
        <v>3</v>
      </c>
      <c r="B12" s="3">
        <v>0</v>
      </c>
      <c r="C12" s="3">
        <f t="shared" si="1"/>
        <v>0</v>
      </c>
      <c r="D12" s="3">
        <f t="shared" si="1"/>
        <v>0</v>
      </c>
      <c r="E12" s="3">
        <f t="shared" si="1"/>
        <v>0</v>
      </c>
      <c r="F12" s="3">
        <f t="shared" si="1"/>
        <v>0</v>
      </c>
      <c r="G12" s="3">
        <f t="shared" si="1"/>
        <v>0</v>
      </c>
      <c r="H12" s="3">
        <f t="shared" si="1"/>
        <v>0</v>
      </c>
      <c r="I12" s="3">
        <f t="shared" si="1"/>
        <v>0</v>
      </c>
      <c r="J12" s="3">
        <f t="shared" si="1"/>
        <v>0</v>
      </c>
      <c r="K12" s="3">
        <f t="shared" si="1"/>
        <v>0</v>
      </c>
      <c r="L12" s="3">
        <f t="shared" si="1"/>
        <v>0</v>
      </c>
      <c r="M12" s="3">
        <f>L12+(L12-K12)/2</f>
        <v>0</v>
      </c>
    </row>
    <row r="13" spans="1:13" x14ac:dyDescent="0.2">
      <c r="A13">
        <v>4</v>
      </c>
      <c r="B13" s="3">
        <v>0</v>
      </c>
      <c r="C13" s="3">
        <f t="shared" si="1"/>
        <v>0</v>
      </c>
      <c r="D13" s="3">
        <f t="shared" si="1"/>
        <v>0</v>
      </c>
      <c r="E13" s="3">
        <f t="shared" si="1"/>
        <v>0</v>
      </c>
      <c r="F13" s="3">
        <f t="shared" si="1"/>
        <v>0</v>
      </c>
      <c r="G13" s="3">
        <f t="shared" si="1"/>
        <v>0</v>
      </c>
      <c r="H13" s="3">
        <f t="shared" si="1"/>
        <v>0</v>
      </c>
      <c r="I13" s="3">
        <f t="shared" si="1"/>
        <v>0</v>
      </c>
      <c r="J13" s="3">
        <f t="shared" si="1"/>
        <v>0</v>
      </c>
      <c r="K13" s="3">
        <f t="shared" si="1"/>
        <v>0</v>
      </c>
      <c r="L13" s="3">
        <f t="shared" si="1"/>
        <v>0</v>
      </c>
      <c r="M13" s="3">
        <f>L13+(L13-K13)/2</f>
        <v>0</v>
      </c>
    </row>
    <row r="15" spans="1:13" x14ac:dyDescent="0.2">
      <c r="A15" t="s">
        <v>6</v>
      </c>
      <c r="C15" s="1">
        <f>C4/C$3</f>
        <v>1</v>
      </c>
      <c r="D15" s="1">
        <f t="shared" ref="D15:L15" si="2">D4/D$3</f>
        <v>1</v>
      </c>
      <c r="E15" s="1">
        <f t="shared" si="2"/>
        <v>1</v>
      </c>
      <c r="F15" s="1">
        <f t="shared" si="2"/>
        <v>1</v>
      </c>
      <c r="G15" s="1">
        <f t="shared" si="2"/>
        <v>1</v>
      </c>
      <c r="H15" s="1">
        <f t="shared" si="2"/>
        <v>1</v>
      </c>
      <c r="I15" s="1">
        <f t="shared" si="2"/>
        <v>1</v>
      </c>
      <c r="J15" s="1">
        <f t="shared" si="2"/>
        <v>1</v>
      </c>
      <c r="K15" s="1">
        <f t="shared" si="2"/>
        <v>1</v>
      </c>
      <c r="L15" s="1">
        <f t="shared" si="2"/>
        <v>1</v>
      </c>
    </row>
    <row r="16" spans="1:13" x14ac:dyDescent="0.2">
      <c r="C16" s="1">
        <f>C5/C$3</f>
        <v>0</v>
      </c>
      <c r="D16" s="1">
        <f t="shared" ref="D16:L16" si="3">D5/D$3</f>
        <v>0</v>
      </c>
      <c r="E16" s="1">
        <f t="shared" si="3"/>
        <v>0</v>
      </c>
      <c r="F16" s="1">
        <f t="shared" si="3"/>
        <v>0</v>
      </c>
      <c r="G16" s="1">
        <f t="shared" si="3"/>
        <v>0</v>
      </c>
      <c r="H16" s="1">
        <f t="shared" si="3"/>
        <v>0</v>
      </c>
      <c r="I16" s="1">
        <f t="shared" si="3"/>
        <v>0</v>
      </c>
      <c r="J16" s="1">
        <f t="shared" si="3"/>
        <v>0</v>
      </c>
      <c r="K16" s="1">
        <f t="shared" si="3"/>
        <v>0</v>
      </c>
      <c r="L16" s="1">
        <f t="shared" si="3"/>
        <v>0</v>
      </c>
    </row>
    <row r="17" spans="3:12" x14ac:dyDescent="0.2">
      <c r="C17" s="1">
        <f t="shared" ref="C17:L17" si="4">C6/C$3</f>
        <v>0</v>
      </c>
      <c r="D17" s="1">
        <f t="shared" si="4"/>
        <v>0</v>
      </c>
      <c r="E17" s="1">
        <f t="shared" si="4"/>
        <v>0</v>
      </c>
      <c r="F17" s="1">
        <f t="shared" si="4"/>
        <v>0</v>
      </c>
      <c r="G17" s="1">
        <f t="shared" si="4"/>
        <v>0</v>
      </c>
      <c r="H17" s="1">
        <f t="shared" si="4"/>
        <v>0</v>
      </c>
      <c r="I17" s="1">
        <f t="shared" si="4"/>
        <v>0</v>
      </c>
      <c r="J17" s="1">
        <f t="shared" si="4"/>
        <v>0</v>
      </c>
      <c r="K17" s="1">
        <f t="shared" si="4"/>
        <v>0</v>
      </c>
      <c r="L17" s="1">
        <f t="shared" si="4"/>
        <v>0</v>
      </c>
    </row>
    <row r="18" spans="3:12" x14ac:dyDescent="0.2">
      <c r="C18" s="1">
        <f t="shared" ref="C18:L18" si="5">C7/C$3</f>
        <v>0</v>
      </c>
      <c r="D18" s="1">
        <f t="shared" si="5"/>
        <v>0</v>
      </c>
      <c r="E18" s="1">
        <f t="shared" si="5"/>
        <v>0</v>
      </c>
      <c r="F18" s="1">
        <f t="shared" si="5"/>
        <v>0</v>
      </c>
      <c r="G18" s="1">
        <f t="shared" si="5"/>
        <v>0</v>
      </c>
      <c r="H18" s="1">
        <f t="shared" si="5"/>
        <v>0</v>
      </c>
      <c r="I18" s="1">
        <f t="shared" si="5"/>
        <v>0</v>
      </c>
      <c r="J18" s="1">
        <f t="shared" si="5"/>
        <v>0</v>
      </c>
      <c r="K18" s="1">
        <f t="shared" si="5"/>
        <v>0</v>
      </c>
      <c r="L18" s="1">
        <f t="shared" si="5"/>
        <v>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I20" sqref="I20"/>
    </sheetView>
  </sheetViews>
  <sheetFormatPr defaultRowHeight="12.75" x14ac:dyDescent="0.2"/>
  <sheetData>
    <row r="1" spans="1:6" x14ac:dyDescent="0.2">
      <c r="A1" t="s">
        <v>32</v>
      </c>
    </row>
    <row r="3" spans="1:6" x14ac:dyDescent="0.2">
      <c r="B3" t="s">
        <v>31</v>
      </c>
      <c r="C3">
        <v>25</v>
      </c>
      <c r="D3">
        <v>30</v>
      </c>
      <c r="E3">
        <v>35</v>
      </c>
      <c r="F3">
        <v>40</v>
      </c>
    </row>
    <row r="4" spans="1:6" x14ac:dyDescent="0.2">
      <c r="B4" t="s">
        <v>30</v>
      </c>
      <c r="C4">
        <f>2*(410-235*0.107/0.118+235*0.107/0.118*21.1*1.3/C3)</f>
        <v>861.4253220338984</v>
      </c>
      <c r="D4">
        <f>2*(410-235*0.107/0.118+235*0.107/0.118*21.1*1.3/D3)</f>
        <v>783.49002824858758</v>
      </c>
      <c r="E4">
        <f>2*(410-235*0.107/0.118+235*0.107/0.118*21.1*1.3/E3)</f>
        <v>727.8219612590799</v>
      </c>
      <c r="F4">
        <f>2*(410-235*0.107/0.118+235*0.107/0.118*21.1*1.3/F3)</f>
        <v>686.07091101694914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1" sqref="B21"/>
    </sheetView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activeCell="D16" sqref="D16"/>
    </sheetView>
  </sheetViews>
  <sheetFormatPr defaultRowHeight="12.75" x14ac:dyDescent="0.2"/>
  <sheetData>
    <row r="1" spans="1:15" x14ac:dyDescent="0.2">
      <c r="A1" t="s">
        <v>17</v>
      </c>
    </row>
    <row r="2" spans="1:15" x14ac:dyDescent="0.2">
      <c r="C2" s="1">
        <v>5440000</v>
      </c>
      <c r="D2" s="1">
        <v>4180000</v>
      </c>
      <c r="E2" s="1">
        <v>3120000</v>
      </c>
      <c r="F2" s="1">
        <v>2240000</v>
      </c>
      <c r="G2" s="1">
        <v>1520000</v>
      </c>
      <c r="H2" s="1">
        <v>959000</v>
      </c>
      <c r="I2" s="1">
        <v>541000</v>
      </c>
      <c r="J2" s="1">
        <v>253000</v>
      </c>
      <c r="K2" s="1">
        <v>81500</v>
      </c>
      <c r="L2" s="1">
        <v>7800</v>
      </c>
    </row>
    <row r="3" spans="1:15" x14ac:dyDescent="0.2">
      <c r="C3" s="1">
        <v>5500000</v>
      </c>
      <c r="D3" s="1">
        <v>4230000</v>
      </c>
      <c r="E3" s="1">
        <v>3150000</v>
      </c>
      <c r="F3" s="1">
        <v>2260000</v>
      </c>
      <c r="G3" s="1">
        <v>1540000</v>
      </c>
      <c r="H3" s="1">
        <v>968000</v>
      </c>
      <c r="I3" s="1">
        <v>545000</v>
      </c>
      <c r="J3" s="1">
        <v>255000</v>
      </c>
      <c r="K3" s="1">
        <v>81900</v>
      </c>
      <c r="L3" s="1">
        <v>7820</v>
      </c>
    </row>
    <row r="4" spans="1:15" x14ac:dyDescent="0.2">
      <c r="C4" s="1">
        <v>5720000</v>
      </c>
      <c r="D4" s="1">
        <v>4390000</v>
      </c>
      <c r="E4" s="1">
        <v>3270000</v>
      </c>
      <c r="F4" s="1">
        <v>2340000</v>
      </c>
      <c r="G4" s="1">
        <v>1580000</v>
      </c>
      <c r="H4" s="1">
        <v>991000</v>
      </c>
      <c r="I4" s="1">
        <v>555000</v>
      </c>
      <c r="J4" s="1">
        <v>258000</v>
      </c>
      <c r="K4" s="1">
        <v>82200</v>
      </c>
      <c r="L4" s="1">
        <v>7880</v>
      </c>
    </row>
    <row r="5" spans="1:15" x14ac:dyDescent="0.2">
      <c r="C5" s="1">
        <v>5720000</v>
      </c>
      <c r="D5" s="1">
        <v>4380000</v>
      </c>
      <c r="E5" s="1">
        <v>3260000</v>
      </c>
      <c r="F5" s="1">
        <v>2330000</v>
      </c>
      <c r="G5" s="1">
        <v>1580000</v>
      </c>
      <c r="H5" s="1">
        <v>988000</v>
      </c>
      <c r="I5" s="1">
        <v>553000</v>
      </c>
      <c r="J5" s="1">
        <v>257000</v>
      </c>
      <c r="K5" s="1">
        <v>81900</v>
      </c>
      <c r="L5" s="1">
        <v>7870</v>
      </c>
    </row>
    <row r="6" spans="1:15" x14ac:dyDescent="0.2">
      <c r="C6" s="1">
        <v>5410000</v>
      </c>
      <c r="D6" s="1">
        <v>4150000</v>
      </c>
      <c r="E6" s="1">
        <v>3090000</v>
      </c>
      <c r="F6" s="1">
        <v>2210000</v>
      </c>
      <c r="G6" s="1">
        <v>1500000</v>
      </c>
      <c r="H6" s="1">
        <v>943000</v>
      </c>
      <c r="I6" s="1">
        <v>530000</v>
      </c>
      <c r="J6" s="1">
        <v>248000</v>
      </c>
      <c r="K6" s="1">
        <v>79700</v>
      </c>
      <c r="L6" s="1">
        <v>7710</v>
      </c>
    </row>
    <row r="9" spans="1:15" x14ac:dyDescent="0.2">
      <c r="A9" t="s">
        <v>3</v>
      </c>
      <c r="B9" s="4">
        <v>2.65</v>
      </c>
      <c r="C9">
        <v>3.3679999999999999</v>
      </c>
      <c r="D9">
        <v>4.8029999999999999</v>
      </c>
      <c r="E9">
        <v>6.2380000000000004</v>
      </c>
      <c r="F9">
        <v>7.673</v>
      </c>
      <c r="G9">
        <v>9.1080000000000005</v>
      </c>
      <c r="H9">
        <v>10.542999999999999</v>
      </c>
      <c r="I9">
        <v>11.977</v>
      </c>
      <c r="J9">
        <v>13.413</v>
      </c>
      <c r="K9">
        <v>14.847</v>
      </c>
      <c r="L9">
        <v>16.282</v>
      </c>
      <c r="M9" s="4">
        <v>17</v>
      </c>
      <c r="O9" s="2"/>
    </row>
    <row r="10" spans="1:15" x14ac:dyDescent="0.2">
      <c r="A10" t="s">
        <v>7</v>
      </c>
      <c r="B10" s="1">
        <f>C10+0.5*(C10-D10)</f>
        <v>78.910000000000011</v>
      </c>
      <c r="C10" s="1">
        <f>C2*0.00001*1.3</f>
        <v>70.720000000000013</v>
      </c>
      <c r="D10" s="1">
        <f t="shared" ref="D10:M10" si="0">D2*0.00001*1.3</f>
        <v>54.340000000000011</v>
      </c>
      <c r="E10" s="1">
        <f t="shared" si="0"/>
        <v>40.56</v>
      </c>
      <c r="F10" s="1">
        <f t="shared" si="0"/>
        <v>29.120000000000005</v>
      </c>
      <c r="G10" s="1">
        <f t="shared" si="0"/>
        <v>19.760000000000002</v>
      </c>
      <c r="H10" s="1">
        <f t="shared" si="0"/>
        <v>12.467000000000002</v>
      </c>
      <c r="I10" s="1">
        <f t="shared" si="0"/>
        <v>7.0330000000000004</v>
      </c>
      <c r="J10" s="1">
        <f t="shared" si="0"/>
        <v>3.2890000000000006</v>
      </c>
      <c r="K10" s="1">
        <f t="shared" si="0"/>
        <v>1.0595000000000001</v>
      </c>
      <c r="L10" s="1">
        <f t="shared" si="0"/>
        <v>0.1014</v>
      </c>
      <c r="M10" s="1">
        <f t="shared" si="0"/>
        <v>0</v>
      </c>
    </row>
    <row r="11" spans="1:15" x14ac:dyDescent="0.2">
      <c r="A11" t="s">
        <v>8</v>
      </c>
      <c r="B11" s="1">
        <f>C11+0.5*(C11-D11)</f>
        <v>79.755000000000024</v>
      </c>
      <c r="C11" s="1">
        <f>C3*0.00001*1.3</f>
        <v>71.500000000000014</v>
      </c>
      <c r="D11" s="1">
        <f t="shared" ref="D11:M11" si="1">D3*0.00001*1.3</f>
        <v>54.990000000000009</v>
      </c>
      <c r="E11" s="1">
        <f t="shared" si="1"/>
        <v>40.950000000000003</v>
      </c>
      <c r="F11" s="1">
        <f t="shared" si="1"/>
        <v>29.380000000000003</v>
      </c>
      <c r="G11" s="1">
        <f t="shared" si="1"/>
        <v>20.020000000000003</v>
      </c>
      <c r="H11" s="1">
        <f t="shared" si="1"/>
        <v>12.584000000000003</v>
      </c>
      <c r="I11" s="1">
        <f t="shared" si="1"/>
        <v>7.0850000000000009</v>
      </c>
      <c r="J11" s="1">
        <f t="shared" si="1"/>
        <v>3.3150000000000004</v>
      </c>
      <c r="K11" s="1">
        <f t="shared" si="1"/>
        <v>1.0647000000000002</v>
      </c>
      <c r="L11" s="1">
        <f t="shared" si="1"/>
        <v>0.10166000000000001</v>
      </c>
      <c r="M11" s="1">
        <f t="shared" si="1"/>
        <v>0</v>
      </c>
    </row>
    <row r="12" spans="1:15" x14ac:dyDescent="0.2">
      <c r="A12" t="s">
        <v>9</v>
      </c>
      <c r="B12" s="1">
        <f>C12+0.5*(C12-D12)</f>
        <v>83.004999999999995</v>
      </c>
      <c r="C12" s="1">
        <f>C4*0.00001*1.3</f>
        <v>74.36</v>
      </c>
      <c r="D12" s="1">
        <f t="shared" ref="D12:M12" si="2">D4*0.00001*1.3</f>
        <v>57.070000000000007</v>
      </c>
      <c r="E12" s="1">
        <f t="shared" si="2"/>
        <v>42.510000000000005</v>
      </c>
      <c r="F12" s="1">
        <f t="shared" si="2"/>
        <v>30.420000000000005</v>
      </c>
      <c r="G12" s="1">
        <f t="shared" si="2"/>
        <v>20.540000000000003</v>
      </c>
      <c r="H12" s="1">
        <f t="shared" si="2"/>
        <v>12.883000000000001</v>
      </c>
      <c r="I12" s="1">
        <f t="shared" si="2"/>
        <v>7.2150000000000007</v>
      </c>
      <c r="J12" s="1">
        <f t="shared" si="2"/>
        <v>3.3540000000000001</v>
      </c>
      <c r="K12" s="1">
        <f t="shared" si="2"/>
        <v>1.0686000000000002</v>
      </c>
      <c r="L12" s="1">
        <f t="shared" si="2"/>
        <v>0.10244000000000002</v>
      </c>
      <c r="M12" s="1">
        <f t="shared" si="2"/>
        <v>0</v>
      </c>
    </row>
    <row r="13" spans="1:15" x14ac:dyDescent="0.2">
      <c r="A13" t="s">
        <v>10</v>
      </c>
      <c r="B13" s="1">
        <f>C13+0.5*(C13-D13)</f>
        <v>83.07</v>
      </c>
      <c r="C13" s="1">
        <f t="shared" ref="C13:M13" si="3">C5*0.00001*1.3</f>
        <v>74.36</v>
      </c>
      <c r="D13" s="1">
        <f t="shared" si="3"/>
        <v>56.940000000000005</v>
      </c>
      <c r="E13" s="1">
        <f t="shared" si="3"/>
        <v>42.38</v>
      </c>
      <c r="F13" s="1">
        <f t="shared" si="3"/>
        <v>30.290000000000003</v>
      </c>
      <c r="G13" s="1">
        <f t="shared" si="3"/>
        <v>20.540000000000003</v>
      </c>
      <c r="H13" s="1">
        <f t="shared" si="3"/>
        <v>12.844000000000001</v>
      </c>
      <c r="I13" s="1">
        <f t="shared" si="3"/>
        <v>7.1890000000000009</v>
      </c>
      <c r="J13" s="1">
        <f t="shared" si="3"/>
        <v>3.3410000000000006</v>
      </c>
      <c r="K13" s="1">
        <f t="shared" si="3"/>
        <v>1.0647000000000002</v>
      </c>
      <c r="L13" s="1">
        <f t="shared" si="3"/>
        <v>0.10231000000000001</v>
      </c>
      <c r="M13" s="1">
        <f t="shared" si="3"/>
        <v>0</v>
      </c>
    </row>
    <row r="14" spans="1:15" x14ac:dyDescent="0.2">
      <c r="A14" t="s">
        <v>11</v>
      </c>
      <c r="B14" s="1">
        <f>C14+0.5*(C14-D14)</f>
        <v>78.52</v>
      </c>
      <c r="C14" s="1">
        <f t="shared" ref="C14:M14" si="4">C6*0.00001*1.3</f>
        <v>70.33</v>
      </c>
      <c r="D14" s="1">
        <f t="shared" si="4"/>
        <v>53.95</v>
      </c>
      <c r="E14" s="1">
        <f t="shared" si="4"/>
        <v>40.17</v>
      </c>
      <c r="F14" s="1">
        <f t="shared" si="4"/>
        <v>28.730000000000004</v>
      </c>
      <c r="G14" s="1">
        <f t="shared" si="4"/>
        <v>19.500000000000004</v>
      </c>
      <c r="H14" s="1">
        <f t="shared" si="4"/>
        <v>12.259000000000002</v>
      </c>
      <c r="I14" s="1">
        <f t="shared" si="4"/>
        <v>6.8900000000000015</v>
      </c>
      <c r="J14" s="1">
        <f t="shared" si="4"/>
        <v>3.2240000000000002</v>
      </c>
      <c r="K14" s="1">
        <f t="shared" si="4"/>
        <v>1.0361</v>
      </c>
      <c r="L14" s="1">
        <f t="shared" si="4"/>
        <v>0.10023</v>
      </c>
      <c r="M14" s="1">
        <f t="shared" si="4"/>
        <v>0</v>
      </c>
    </row>
    <row r="42" spans="3:12" x14ac:dyDescent="0.2">
      <c r="C42" t="s">
        <v>15</v>
      </c>
    </row>
    <row r="43" spans="3:12" x14ac:dyDescent="0.2">
      <c r="C43" s="1">
        <v>5440000</v>
      </c>
      <c r="D43" s="1">
        <v>4180000</v>
      </c>
      <c r="E43" s="1">
        <v>3120000</v>
      </c>
      <c r="F43" s="1">
        <v>2240000</v>
      </c>
      <c r="G43" s="1">
        <v>1520000</v>
      </c>
      <c r="H43" s="1">
        <v>959000</v>
      </c>
      <c r="I43" s="1">
        <v>541000</v>
      </c>
      <c r="J43" s="1">
        <v>253000</v>
      </c>
      <c r="K43" s="1">
        <v>81500</v>
      </c>
      <c r="L43" s="1">
        <v>7800</v>
      </c>
    </row>
    <row r="44" spans="3:12" x14ac:dyDescent="0.2">
      <c r="C44" s="1">
        <v>5500000</v>
      </c>
      <c r="D44" s="1">
        <v>4230000</v>
      </c>
      <c r="E44" s="1">
        <v>3150000</v>
      </c>
      <c r="F44" s="1">
        <v>2260000</v>
      </c>
      <c r="G44" s="1">
        <v>1540000</v>
      </c>
      <c r="H44" s="1">
        <v>968000</v>
      </c>
      <c r="I44" s="1">
        <v>545000</v>
      </c>
      <c r="J44" s="1">
        <v>255000</v>
      </c>
      <c r="K44" s="1">
        <v>81900</v>
      </c>
      <c r="L44" s="1">
        <v>7820</v>
      </c>
    </row>
    <row r="45" spans="3:12" x14ac:dyDescent="0.2">
      <c r="C45" s="1">
        <v>5720000</v>
      </c>
      <c r="D45" s="1">
        <v>4390000</v>
      </c>
      <c r="E45" s="1">
        <v>3270000</v>
      </c>
      <c r="F45" s="1">
        <v>2340000</v>
      </c>
      <c r="G45" s="1">
        <v>1580000</v>
      </c>
      <c r="H45" s="1">
        <v>991000</v>
      </c>
      <c r="I45" s="1">
        <v>555000</v>
      </c>
      <c r="J45" s="1">
        <v>258000</v>
      </c>
      <c r="K45" s="1">
        <v>82200</v>
      </c>
      <c r="L45" s="1">
        <v>7880</v>
      </c>
    </row>
    <row r="46" spans="3:12" x14ac:dyDescent="0.2">
      <c r="C46" s="1">
        <v>5720000</v>
      </c>
      <c r="D46" s="1">
        <v>4380000</v>
      </c>
      <c r="E46" s="1">
        <v>3260000</v>
      </c>
      <c r="F46" s="1">
        <v>2330000</v>
      </c>
      <c r="G46" s="1">
        <v>1580000</v>
      </c>
      <c r="H46" s="1">
        <v>988000</v>
      </c>
      <c r="I46" s="1">
        <v>553000</v>
      </c>
      <c r="J46" s="1">
        <v>257000</v>
      </c>
      <c r="K46" s="1">
        <v>81900</v>
      </c>
      <c r="L46" s="1">
        <v>7870</v>
      </c>
    </row>
    <row r="47" spans="3:12" x14ac:dyDescent="0.2">
      <c r="C47" s="1">
        <v>5410000</v>
      </c>
      <c r="D47" s="1">
        <v>4150000</v>
      </c>
      <c r="E47" s="1">
        <v>3090000</v>
      </c>
      <c r="F47" s="1">
        <v>2210000</v>
      </c>
      <c r="G47" s="1">
        <v>1500000</v>
      </c>
      <c r="H47" s="1">
        <v>943000</v>
      </c>
      <c r="I47" s="1">
        <v>530000</v>
      </c>
      <c r="J47" s="1">
        <v>248000</v>
      </c>
      <c r="K47" s="1">
        <v>79700</v>
      </c>
      <c r="L47" s="1">
        <v>7710</v>
      </c>
    </row>
    <row r="49" spans="3:12" x14ac:dyDescent="0.2">
      <c r="C49" t="s">
        <v>16</v>
      </c>
    </row>
    <row r="50" spans="3:12" x14ac:dyDescent="0.2">
      <c r="C50" s="1">
        <v>5040000</v>
      </c>
      <c r="D50" s="1">
        <v>3840000</v>
      </c>
      <c r="E50" s="1">
        <v>2840000</v>
      </c>
      <c r="F50" s="1">
        <v>2020000</v>
      </c>
      <c r="G50" s="1">
        <v>1360000</v>
      </c>
      <c r="H50" s="1">
        <v>854000</v>
      </c>
      <c r="I50" s="1">
        <v>478000</v>
      </c>
      <c r="J50" s="1">
        <v>223000</v>
      </c>
      <c r="K50" s="1">
        <v>71400</v>
      </c>
      <c r="L50" s="1">
        <v>6830</v>
      </c>
    </row>
    <row r="51" spans="3:12" x14ac:dyDescent="0.2">
      <c r="C51" s="1">
        <v>5080000</v>
      </c>
      <c r="D51" s="1">
        <v>3870000</v>
      </c>
      <c r="E51" s="1">
        <v>2860000</v>
      </c>
      <c r="F51" s="1">
        <v>2030000</v>
      </c>
      <c r="G51" s="1">
        <v>1370000</v>
      </c>
      <c r="H51" s="1">
        <v>855000</v>
      </c>
      <c r="I51" s="1">
        <v>478000</v>
      </c>
      <c r="J51" s="1">
        <v>222000</v>
      </c>
      <c r="K51" s="1">
        <v>71100</v>
      </c>
      <c r="L51" s="1">
        <v>6780</v>
      </c>
    </row>
    <row r="52" spans="3:12" x14ac:dyDescent="0.2">
      <c r="C52" s="1">
        <v>4860000</v>
      </c>
      <c r="D52" s="1">
        <v>3650000</v>
      </c>
      <c r="E52" s="1">
        <v>2660000</v>
      </c>
      <c r="F52" s="1">
        <v>1860000</v>
      </c>
      <c r="G52" s="1">
        <v>1230000</v>
      </c>
      <c r="H52" s="1">
        <v>754000</v>
      </c>
      <c r="I52" s="1">
        <v>414000</v>
      </c>
      <c r="J52" s="1">
        <v>189000</v>
      </c>
      <c r="K52" s="1">
        <v>59500</v>
      </c>
      <c r="L52" s="1">
        <v>5720</v>
      </c>
    </row>
    <row r="53" spans="3:12" x14ac:dyDescent="0.2">
      <c r="C53" s="1">
        <v>4800000</v>
      </c>
      <c r="D53" s="1">
        <v>3600000</v>
      </c>
      <c r="E53" s="1">
        <v>2620000</v>
      </c>
      <c r="F53" s="1">
        <v>1820000</v>
      </c>
      <c r="G53" s="1">
        <v>1200000</v>
      </c>
      <c r="H53" s="1">
        <v>736000</v>
      </c>
      <c r="I53" s="1">
        <v>403000</v>
      </c>
      <c r="J53" s="1">
        <v>184000</v>
      </c>
      <c r="K53" s="1">
        <v>57700</v>
      </c>
      <c r="L53" s="1">
        <v>5560</v>
      </c>
    </row>
    <row r="54" spans="3:12" x14ac:dyDescent="0.2">
      <c r="C54" s="1">
        <v>4710000</v>
      </c>
      <c r="D54" s="1">
        <v>3550000</v>
      </c>
      <c r="E54" s="1">
        <v>2600000</v>
      </c>
      <c r="F54" s="1">
        <v>1830000</v>
      </c>
      <c r="G54" s="1">
        <v>1220000</v>
      </c>
      <c r="H54" s="1">
        <v>755000</v>
      </c>
      <c r="I54" s="1">
        <v>418000</v>
      </c>
      <c r="J54" s="1">
        <v>193000</v>
      </c>
      <c r="K54" s="1">
        <v>61600</v>
      </c>
      <c r="L54" s="1">
        <v>5960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activeCell="C2" sqref="C2:L6"/>
    </sheetView>
  </sheetViews>
  <sheetFormatPr defaultRowHeight="12.75" x14ac:dyDescent="0.2"/>
  <sheetData>
    <row r="1" spans="1:15" x14ac:dyDescent="0.2">
      <c r="A1" t="s">
        <v>17</v>
      </c>
    </row>
    <row r="2" spans="1:15" x14ac:dyDescent="0.2">
      <c r="C2" s="1">
        <v>5040000</v>
      </c>
      <c r="D2" s="1">
        <v>3840000</v>
      </c>
      <c r="E2" s="1">
        <v>2840000</v>
      </c>
      <c r="F2" s="1">
        <v>2020000</v>
      </c>
      <c r="G2" s="1">
        <v>1360000</v>
      </c>
      <c r="H2" s="1">
        <v>854000</v>
      </c>
      <c r="I2" s="1">
        <v>478000</v>
      </c>
      <c r="J2" s="1">
        <v>223000</v>
      </c>
      <c r="K2" s="1">
        <v>71400</v>
      </c>
      <c r="L2" s="1">
        <v>6830</v>
      </c>
    </row>
    <row r="3" spans="1:15" x14ac:dyDescent="0.2">
      <c r="C3" s="1">
        <v>5080000</v>
      </c>
      <c r="D3" s="1">
        <v>3870000</v>
      </c>
      <c r="E3" s="1">
        <v>2860000</v>
      </c>
      <c r="F3" s="1">
        <v>2030000</v>
      </c>
      <c r="G3" s="1">
        <v>1370000</v>
      </c>
      <c r="H3" s="1">
        <v>855000</v>
      </c>
      <c r="I3" s="1">
        <v>478000</v>
      </c>
      <c r="J3" s="1">
        <v>222000</v>
      </c>
      <c r="K3" s="1">
        <v>71100</v>
      </c>
      <c r="L3" s="1">
        <v>6780</v>
      </c>
    </row>
    <row r="4" spans="1:15" x14ac:dyDescent="0.2">
      <c r="C4" s="1">
        <v>4860000</v>
      </c>
      <c r="D4" s="1">
        <v>3650000</v>
      </c>
      <c r="E4" s="1">
        <v>2660000</v>
      </c>
      <c r="F4" s="1">
        <v>1860000</v>
      </c>
      <c r="G4" s="1">
        <v>1230000</v>
      </c>
      <c r="H4" s="1">
        <v>754000</v>
      </c>
      <c r="I4" s="1">
        <v>414000</v>
      </c>
      <c r="J4" s="1">
        <v>189000</v>
      </c>
      <c r="K4" s="1">
        <v>59500</v>
      </c>
      <c r="L4" s="1">
        <v>5720</v>
      </c>
    </row>
    <row r="5" spans="1:15" x14ac:dyDescent="0.2">
      <c r="C5" s="1">
        <v>4800000</v>
      </c>
      <c r="D5" s="1">
        <v>3600000</v>
      </c>
      <c r="E5" s="1">
        <v>2620000</v>
      </c>
      <c r="F5" s="1">
        <v>1820000</v>
      </c>
      <c r="G5" s="1">
        <v>1200000</v>
      </c>
      <c r="H5" s="1">
        <v>736000</v>
      </c>
      <c r="I5" s="1">
        <v>403000</v>
      </c>
      <c r="J5" s="1">
        <v>184000</v>
      </c>
      <c r="K5" s="1">
        <v>57700</v>
      </c>
      <c r="L5" s="1">
        <v>5560</v>
      </c>
    </row>
    <row r="6" spans="1:15" x14ac:dyDescent="0.2">
      <c r="C6" s="1">
        <v>4710000</v>
      </c>
      <c r="D6" s="1">
        <v>3550000</v>
      </c>
      <c r="E6" s="1">
        <v>2600000</v>
      </c>
      <c r="F6" s="1">
        <v>1830000</v>
      </c>
      <c r="G6" s="1">
        <v>1220000</v>
      </c>
      <c r="H6" s="1">
        <v>755000</v>
      </c>
      <c r="I6" s="1">
        <v>418000</v>
      </c>
      <c r="J6" s="1">
        <v>193000</v>
      </c>
      <c r="K6" s="1">
        <v>61600</v>
      </c>
      <c r="L6" s="1">
        <v>5960</v>
      </c>
    </row>
    <row r="9" spans="1:15" x14ac:dyDescent="0.2">
      <c r="A9" t="s">
        <v>3</v>
      </c>
      <c r="B9" s="4">
        <v>2.65</v>
      </c>
      <c r="C9">
        <v>3.3679999999999999</v>
      </c>
      <c r="D9">
        <v>4.8029999999999999</v>
      </c>
      <c r="E9">
        <v>6.2380000000000004</v>
      </c>
      <c r="F9">
        <v>7.673</v>
      </c>
      <c r="G9">
        <v>9.1080000000000005</v>
      </c>
      <c r="H9">
        <v>10.542999999999999</v>
      </c>
      <c r="I9">
        <v>11.977</v>
      </c>
      <c r="J9">
        <v>13.413</v>
      </c>
      <c r="K9">
        <v>14.847</v>
      </c>
      <c r="L9">
        <v>16.282</v>
      </c>
      <c r="M9" s="4">
        <v>17</v>
      </c>
      <c r="O9" s="2"/>
    </row>
    <row r="10" spans="1:15" x14ac:dyDescent="0.2">
      <c r="A10" t="s">
        <v>7</v>
      </c>
      <c r="B10" s="1">
        <f>C10+0.5*(C10-D10)</f>
        <v>73.320000000000007</v>
      </c>
      <c r="C10" s="1">
        <f>C2*0.00001*1.3</f>
        <v>65.52000000000001</v>
      </c>
      <c r="D10" s="1">
        <f t="shared" ref="D10:M12" si="0">D2*0.00001*1.3</f>
        <v>49.920000000000009</v>
      </c>
      <c r="E10" s="1">
        <f t="shared" si="0"/>
        <v>36.92</v>
      </c>
      <c r="F10" s="1">
        <f t="shared" si="0"/>
        <v>26.260000000000005</v>
      </c>
      <c r="G10" s="1">
        <f t="shared" si="0"/>
        <v>17.680000000000003</v>
      </c>
      <c r="H10" s="1">
        <f t="shared" si="0"/>
        <v>11.102000000000002</v>
      </c>
      <c r="I10" s="1">
        <f t="shared" si="0"/>
        <v>6.2140000000000004</v>
      </c>
      <c r="J10" s="1">
        <f t="shared" si="0"/>
        <v>2.899</v>
      </c>
      <c r="K10" s="1">
        <f t="shared" si="0"/>
        <v>0.92820000000000014</v>
      </c>
      <c r="L10" s="1">
        <f t="shared" si="0"/>
        <v>8.8790000000000008E-2</v>
      </c>
      <c r="M10" s="1">
        <f t="shared" si="0"/>
        <v>0</v>
      </c>
    </row>
    <row r="11" spans="1:15" x14ac:dyDescent="0.2">
      <c r="A11" t="s">
        <v>8</v>
      </c>
      <c r="B11" s="1">
        <f>C11+0.5*(C11-D11)</f>
        <v>73.905000000000001</v>
      </c>
      <c r="C11" s="1">
        <f>C3*0.00001*1.3</f>
        <v>66.040000000000006</v>
      </c>
      <c r="D11" s="1">
        <f t="shared" si="0"/>
        <v>50.31</v>
      </c>
      <c r="E11" s="1">
        <f t="shared" si="0"/>
        <v>37.18</v>
      </c>
      <c r="F11" s="1">
        <f t="shared" si="0"/>
        <v>26.39</v>
      </c>
      <c r="G11" s="1">
        <f t="shared" si="0"/>
        <v>17.810000000000002</v>
      </c>
      <c r="H11" s="1">
        <f t="shared" si="0"/>
        <v>11.115000000000002</v>
      </c>
      <c r="I11" s="1">
        <f t="shared" si="0"/>
        <v>6.2140000000000004</v>
      </c>
      <c r="J11" s="1">
        <f t="shared" si="0"/>
        <v>2.8860000000000006</v>
      </c>
      <c r="K11" s="1">
        <f t="shared" si="0"/>
        <v>0.92430000000000012</v>
      </c>
      <c r="L11" s="1">
        <f t="shared" si="0"/>
        <v>8.8139999999999996E-2</v>
      </c>
      <c r="M11" s="1">
        <f t="shared" si="0"/>
        <v>0</v>
      </c>
    </row>
    <row r="12" spans="1:15" x14ac:dyDescent="0.2">
      <c r="A12" t="s">
        <v>9</v>
      </c>
      <c r="B12" s="1">
        <f>C12+0.5*(C12-D12)</f>
        <v>71.045000000000016</v>
      </c>
      <c r="C12" s="1">
        <f>C4*0.00001*1.3</f>
        <v>63.180000000000007</v>
      </c>
      <c r="D12" s="1">
        <f t="shared" si="0"/>
        <v>47.45</v>
      </c>
      <c r="E12" s="1">
        <f t="shared" si="0"/>
        <v>34.580000000000005</v>
      </c>
      <c r="F12" s="1">
        <f t="shared" si="0"/>
        <v>24.180000000000003</v>
      </c>
      <c r="G12" s="1">
        <f t="shared" si="0"/>
        <v>15.990000000000002</v>
      </c>
      <c r="H12" s="1">
        <f t="shared" si="0"/>
        <v>9.8020000000000014</v>
      </c>
      <c r="I12" s="1">
        <f t="shared" si="0"/>
        <v>5.3820000000000006</v>
      </c>
      <c r="J12" s="1">
        <f t="shared" si="0"/>
        <v>2.4570000000000003</v>
      </c>
      <c r="K12" s="1">
        <f t="shared" si="0"/>
        <v>0.77350000000000019</v>
      </c>
      <c r="L12" s="1">
        <f t="shared" si="0"/>
        <v>7.4360000000000009E-2</v>
      </c>
      <c r="M12" s="1">
        <f t="shared" si="0"/>
        <v>0</v>
      </c>
    </row>
    <row r="13" spans="1:15" x14ac:dyDescent="0.2">
      <c r="A13" t="s">
        <v>10</v>
      </c>
      <c r="B13" s="1">
        <f>C13+0.5*(C13-D13)</f>
        <v>70.200000000000017</v>
      </c>
      <c r="C13" s="1">
        <f t="shared" ref="C13:M14" si="1">C5*0.00001*1.3</f>
        <v>62.400000000000013</v>
      </c>
      <c r="D13" s="1">
        <f t="shared" si="1"/>
        <v>46.800000000000004</v>
      </c>
      <c r="E13" s="1">
        <f t="shared" si="1"/>
        <v>34.06</v>
      </c>
      <c r="F13" s="1">
        <f t="shared" si="1"/>
        <v>23.660000000000004</v>
      </c>
      <c r="G13" s="1">
        <f t="shared" si="1"/>
        <v>15.600000000000003</v>
      </c>
      <c r="H13" s="1">
        <f t="shared" si="1"/>
        <v>9.5680000000000014</v>
      </c>
      <c r="I13" s="1">
        <f t="shared" si="1"/>
        <v>5.2390000000000008</v>
      </c>
      <c r="J13" s="1">
        <f t="shared" si="1"/>
        <v>2.3920000000000003</v>
      </c>
      <c r="K13" s="1">
        <f t="shared" si="1"/>
        <v>0.7501000000000001</v>
      </c>
      <c r="L13" s="1">
        <f t="shared" si="1"/>
        <v>7.2280000000000011E-2</v>
      </c>
      <c r="M13" s="1">
        <f t="shared" si="1"/>
        <v>0</v>
      </c>
    </row>
    <row r="14" spans="1:15" x14ac:dyDescent="0.2">
      <c r="A14" t="s">
        <v>11</v>
      </c>
      <c r="B14" s="1">
        <f>C14+0.5*(C14-D14)</f>
        <v>68.77000000000001</v>
      </c>
      <c r="C14" s="1">
        <f t="shared" si="1"/>
        <v>61.230000000000004</v>
      </c>
      <c r="D14" s="1">
        <f t="shared" si="1"/>
        <v>46.15</v>
      </c>
      <c r="E14" s="1">
        <f t="shared" si="1"/>
        <v>33.800000000000004</v>
      </c>
      <c r="F14" s="1">
        <f t="shared" si="1"/>
        <v>23.790000000000003</v>
      </c>
      <c r="G14" s="1">
        <f t="shared" si="1"/>
        <v>15.860000000000001</v>
      </c>
      <c r="H14" s="1">
        <f t="shared" si="1"/>
        <v>9.8150000000000013</v>
      </c>
      <c r="I14" s="1">
        <f t="shared" si="1"/>
        <v>5.4340000000000011</v>
      </c>
      <c r="J14" s="1">
        <f t="shared" si="1"/>
        <v>2.5090000000000003</v>
      </c>
      <c r="K14" s="1">
        <f t="shared" si="1"/>
        <v>0.80080000000000018</v>
      </c>
      <c r="L14" s="1">
        <f t="shared" si="1"/>
        <v>7.7480000000000007E-2</v>
      </c>
      <c r="M14" s="1">
        <f t="shared" si="1"/>
        <v>0</v>
      </c>
    </row>
    <row r="42" spans="3:12" x14ac:dyDescent="0.2">
      <c r="C42" t="s">
        <v>15</v>
      </c>
    </row>
    <row r="43" spans="3:12" x14ac:dyDescent="0.2">
      <c r="C43" s="1">
        <v>5440000</v>
      </c>
      <c r="D43" s="1">
        <v>4180000</v>
      </c>
      <c r="E43" s="1">
        <v>3120000</v>
      </c>
      <c r="F43" s="1">
        <v>2240000</v>
      </c>
      <c r="G43" s="1">
        <v>1520000</v>
      </c>
      <c r="H43" s="1">
        <v>959000</v>
      </c>
      <c r="I43" s="1">
        <v>541000</v>
      </c>
      <c r="J43" s="1">
        <v>253000</v>
      </c>
      <c r="K43" s="1">
        <v>81500</v>
      </c>
      <c r="L43" s="1">
        <v>7800</v>
      </c>
    </row>
    <row r="44" spans="3:12" x14ac:dyDescent="0.2">
      <c r="C44" s="1">
        <v>5500000</v>
      </c>
      <c r="D44" s="1">
        <v>4230000</v>
      </c>
      <c r="E44" s="1">
        <v>3150000</v>
      </c>
      <c r="F44" s="1">
        <v>2260000</v>
      </c>
      <c r="G44" s="1">
        <v>1540000</v>
      </c>
      <c r="H44" s="1">
        <v>968000</v>
      </c>
      <c r="I44" s="1">
        <v>545000</v>
      </c>
      <c r="J44" s="1">
        <v>255000</v>
      </c>
      <c r="K44" s="1">
        <v>81900</v>
      </c>
      <c r="L44" s="1">
        <v>7820</v>
      </c>
    </row>
    <row r="45" spans="3:12" x14ac:dyDescent="0.2">
      <c r="C45" s="1">
        <v>5720000</v>
      </c>
      <c r="D45" s="1">
        <v>4390000</v>
      </c>
      <c r="E45" s="1">
        <v>3270000</v>
      </c>
      <c r="F45" s="1">
        <v>2340000</v>
      </c>
      <c r="G45" s="1">
        <v>1580000</v>
      </c>
      <c r="H45" s="1">
        <v>991000</v>
      </c>
      <c r="I45" s="1">
        <v>555000</v>
      </c>
      <c r="J45" s="1">
        <v>258000</v>
      </c>
      <c r="K45" s="1">
        <v>82200</v>
      </c>
      <c r="L45" s="1">
        <v>7880</v>
      </c>
    </row>
    <row r="46" spans="3:12" x14ac:dyDescent="0.2">
      <c r="C46" s="1">
        <v>5720000</v>
      </c>
      <c r="D46" s="1">
        <v>4380000</v>
      </c>
      <c r="E46" s="1">
        <v>3260000</v>
      </c>
      <c r="F46" s="1">
        <v>2330000</v>
      </c>
      <c r="G46" s="1">
        <v>1580000</v>
      </c>
      <c r="H46" s="1">
        <v>988000</v>
      </c>
      <c r="I46" s="1">
        <v>553000</v>
      </c>
      <c r="J46" s="1">
        <v>257000</v>
      </c>
      <c r="K46" s="1">
        <v>81900</v>
      </c>
      <c r="L46" s="1">
        <v>7870</v>
      </c>
    </row>
    <row r="47" spans="3:12" x14ac:dyDescent="0.2">
      <c r="C47" s="1">
        <v>5410000</v>
      </c>
      <c r="D47" s="1">
        <v>4150000</v>
      </c>
      <c r="E47" s="1">
        <v>3090000</v>
      </c>
      <c r="F47" s="1">
        <v>2210000</v>
      </c>
      <c r="G47" s="1">
        <v>1500000</v>
      </c>
      <c r="H47" s="1">
        <v>943000</v>
      </c>
      <c r="I47" s="1">
        <v>530000</v>
      </c>
      <c r="J47" s="1">
        <v>248000</v>
      </c>
      <c r="K47" s="1">
        <v>79700</v>
      </c>
      <c r="L47" s="1">
        <v>7710</v>
      </c>
    </row>
    <row r="49" spans="3:12" x14ac:dyDescent="0.2">
      <c r="C49" t="s">
        <v>16</v>
      </c>
    </row>
    <row r="50" spans="3:12" x14ac:dyDescent="0.2">
      <c r="C50" s="1">
        <v>5040000</v>
      </c>
      <c r="D50" s="1">
        <v>3840000</v>
      </c>
      <c r="E50" s="1">
        <v>2840000</v>
      </c>
      <c r="F50" s="1">
        <v>2020000</v>
      </c>
      <c r="G50" s="1">
        <v>1360000</v>
      </c>
      <c r="H50" s="1">
        <v>854000</v>
      </c>
      <c r="I50" s="1">
        <v>478000</v>
      </c>
      <c r="J50" s="1">
        <v>223000</v>
      </c>
      <c r="K50" s="1">
        <v>71400</v>
      </c>
      <c r="L50" s="1">
        <v>6830</v>
      </c>
    </row>
    <row r="51" spans="3:12" x14ac:dyDescent="0.2">
      <c r="C51" s="1">
        <v>5080000</v>
      </c>
      <c r="D51" s="1">
        <v>3870000</v>
      </c>
      <c r="E51" s="1">
        <v>2860000</v>
      </c>
      <c r="F51" s="1">
        <v>2030000</v>
      </c>
      <c r="G51" s="1">
        <v>1370000</v>
      </c>
      <c r="H51" s="1">
        <v>855000</v>
      </c>
      <c r="I51" s="1">
        <v>478000</v>
      </c>
      <c r="J51" s="1">
        <v>222000</v>
      </c>
      <c r="K51" s="1">
        <v>71100</v>
      </c>
      <c r="L51" s="1">
        <v>6780</v>
      </c>
    </row>
    <row r="52" spans="3:12" x14ac:dyDescent="0.2">
      <c r="C52" s="1">
        <v>4860000</v>
      </c>
      <c r="D52" s="1">
        <v>3650000</v>
      </c>
      <c r="E52" s="1">
        <v>2660000</v>
      </c>
      <c r="F52" s="1">
        <v>1860000</v>
      </c>
      <c r="G52" s="1">
        <v>1230000</v>
      </c>
      <c r="H52" s="1">
        <v>754000</v>
      </c>
      <c r="I52" s="1">
        <v>414000</v>
      </c>
      <c r="J52" s="1">
        <v>189000</v>
      </c>
      <c r="K52" s="1">
        <v>59500</v>
      </c>
      <c r="L52" s="1">
        <v>5720</v>
      </c>
    </row>
    <row r="53" spans="3:12" x14ac:dyDescent="0.2">
      <c r="C53" s="1">
        <v>4800000</v>
      </c>
      <c r="D53" s="1">
        <v>3600000</v>
      </c>
      <c r="E53" s="1">
        <v>2620000</v>
      </c>
      <c r="F53" s="1">
        <v>1820000</v>
      </c>
      <c r="G53" s="1">
        <v>1200000</v>
      </c>
      <c r="H53" s="1">
        <v>736000</v>
      </c>
      <c r="I53" s="1">
        <v>403000</v>
      </c>
      <c r="J53" s="1">
        <v>184000</v>
      </c>
      <c r="K53" s="1">
        <v>57700</v>
      </c>
      <c r="L53" s="1">
        <v>5560</v>
      </c>
    </row>
    <row r="54" spans="3:12" x14ac:dyDescent="0.2">
      <c r="C54" s="1">
        <v>4710000</v>
      </c>
      <c r="D54" s="1">
        <v>3550000</v>
      </c>
      <c r="E54" s="1">
        <v>2600000</v>
      </c>
      <c r="F54" s="1">
        <v>1830000</v>
      </c>
      <c r="G54" s="1">
        <v>1220000</v>
      </c>
      <c r="H54" s="1">
        <v>755000</v>
      </c>
      <c r="I54" s="1">
        <v>418000</v>
      </c>
      <c r="J54" s="1">
        <v>193000</v>
      </c>
      <c r="K54" s="1">
        <v>61600</v>
      </c>
      <c r="L54" s="1">
        <v>5960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activeCell="C2" sqref="C2:L6"/>
    </sheetView>
  </sheetViews>
  <sheetFormatPr defaultRowHeight="12.75" x14ac:dyDescent="0.2"/>
  <cols>
    <col min="3" max="12" width="10.7109375" customWidth="1"/>
  </cols>
  <sheetData>
    <row r="1" spans="1:15" x14ac:dyDescent="0.2">
      <c r="A1" t="s">
        <v>18</v>
      </c>
    </row>
    <row r="2" spans="1:15" x14ac:dyDescent="0.2">
      <c r="C2" s="1">
        <v>-1700000</v>
      </c>
      <c r="D2" s="1">
        <v>-1330000</v>
      </c>
      <c r="E2" s="1">
        <v>-1000000</v>
      </c>
      <c r="F2" s="1">
        <v>-732000</v>
      </c>
      <c r="G2" s="1">
        <v>-506000</v>
      </c>
      <c r="H2" s="1">
        <v>-324000</v>
      </c>
      <c r="I2" s="1">
        <v>-185000</v>
      </c>
      <c r="J2" s="1">
        <v>-87500</v>
      </c>
      <c r="K2" s="1">
        <v>-28100</v>
      </c>
      <c r="L2" s="1">
        <v>-2500</v>
      </c>
    </row>
    <row r="3" spans="1:15" x14ac:dyDescent="0.2">
      <c r="C3" s="1">
        <v>-1710000</v>
      </c>
      <c r="D3" s="1">
        <v>-1340000</v>
      </c>
      <c r="E3" s="1">
        <v>-1010000</v>
      </c>
      <c r="F3" s="1">
        <v>-739000</v>
      </c>
      <c r="G3" s="1">
        <v>-511000</v>
      </c>
      <c r="H3" s="1">
        <v>-327000</v>
      </c>
      <c r="I3" s="1">
        <v>-187000</v>
      </c>
      <c r="J3" s="1">
        <v>-88300</v>
      </c>
      <c r="K3" s="1">
        <v>-28200</v>
      </c>
      <c r="L3" s="1">
        <v>-2490</v>
      </c>
    </row>
    <row r="4" spans="1:15" x14ac:dyDescent="0.2">
      <c r="C4" s="1">
        <v>-1800000</v>
      </c>
      <c r="D4" s="1">
        <v>-1420000</v>
      </c>
      <c r="E4" s="1">
        <v>-1080000</v>
      </c>
      <c r="F4" s="1">
        <v>-795000</v>
      </c>
      <c r="G4" s="1">
        <v>-553000</v>
      </c>
      <c r="H4" s="1">
        <v>-356000</v>
      </c>
      <c r="I4" s="1">
        <v>-204000</v>
      </c>
      <c r="J4" s="1">
        <v>-95900</v>
      </c>
      <c r="K4" s="1">
        <v>-30100</v>
      </c>
      <c r="L4" s="1">
        <v>-2480</v>
      </c>
    </row>
    <row r="5" spans="1:15" x14ac:dyDescent="0.2">
      <c r="C5" s="1">
        <v>-1800000</v>
      </c>
      <c r="D5" s="1">
        <v>-1430000</v>
      </c>
      <c r="E5" s="1">
        <v>-1090000</v>
      </c>
      <c r="F5" s="1">
        <v>-800000</v>
      </c>
      <c r="G5" s="1">
        <v>-557000</v>
      </c>
      <c r="H5" s="1">
        <v>-359000</v>
      </c>
      <c r="I5" s="1">
        <v>-206000</v>
      </c>
      <c r="J5" s="1">
        <v>-96700</v>
      </c>
      <c r="K5" s="1">
        <v>-30400</v>
      </c>
      <c r="L5" s="1">
        <v>-2490</v>
      </c>
    </row>
    <row r="6" spans="1:15" x14ac:dyDescent="0.2">
      <c r="C6" s="1">
        <v>-1750000</v>
      </c>
      <c r="D6" s="1">
        <v>-1380000</v>
      </c>
      <c r="E6" s="1">
        <v>-1050000</v>
      </c>
      <c r="F6" s="1">
        <v>-768000</v>
      </c>
      <c r="G6" s="1">
        <v>-534000</v>
      </c>
      <c r="H6" s="1">
        <v>-344000</v>
      </c>
      <c r="I6" s="1">
        <v>-198000</v>
      </c>
      <c r="J6" s="1">
        <v>-93700</v>
      </c>
      <c r="K6" s="1">
        <v>-30000</v>
      </c>
      <c r="L6" s="1">
        <v>-2590</v>
      </c>
    </row>
    <row r="9" spans="1:15" x14ac:dyDescent="0.2">
      <c r="A9" t="s">
        <v>3</v>
      </c>
      <c r="B9" s="4">
        <v>2.65</v>
      </c>
      <c r="C9">
        <v>3.3679999999999999</v>
      </c>
      <c r="D9">
        <v>4.8029999999999999</v>
      </c>
      <c r="E9">
        <v>6.2380000000000004</v>
      </c>
      <c r="F9">
        <v>7.673</v>
      </c>
      <c r="G9">
        <v>9.1080000000000005</v>
      </c>
      <c r="H9">
        <v>10.542999999999999</v>
      </c>
      <c r="I9">
        <v>11.977</v>
      </c>
      <c r="J9">
        <v>13.413</v>
      </c>
      <c r="K9">
        <v>14.847</v>
      </c>
      <c r="L9">
        <v>16.282</v>
      </c>
      <c r="M9" s="4">
        <v>17</v>
      </c>
      <c r="O9" s="2"/>
    </row>
    <row r="10" spans="1:15" x14ac:dyDescent="0.2">
      <c r="A10" t="s">
        <v>7</v>
      </c>
      <c r="B10" s="1">
        <f>C10+0.5*(C10-D10)</f>
        <v>-24.505000000000003</v>
      </c>
      <c r="C10" s="1">
        <f t="shared" ref="C10:M10" si="0">C2*0.00001*1.3</f>
        <v>-22.1</v>
      </c>
      <c r="D10" s="1">
        <f t="shared" si="0"/>
        <v>-17.290000000000003</v>
      </c>
      <c r="E10" s="1">
        <f t="shared" si="0"/>
        <v>-13</v>
      </c>
      <c r="F10" s="1">
        <f t="shared" si="0"/>
        <v>-9.516</v>
      </c>
      <c r="G10" s="1">
        <f t="shared" si="0"/>
        <v>-6.5780000000000012</v>
      </c>
      <c r="H10" s="1">
        <f t="shared" si="0"/>
        <v>-4.2120000000000006</v>
      </c>
      <c r="I10" s="1">
        <f t="shared" si="0"/>
        <v>-2.4050000000000002</v>
      </c>
      <c r="J10" s="1">
        <f t="shared" si="0"/>
        <v>-1.1375000000000002</v>
      </c>
      <c r="K10" s="1">
        <f t="shared" si="0"/>
        <v>-0.36530000000000007</v>
      </c>
      <c r="L10" s="1">
        <f t="shared" si="0"/>
        <v>-3.2500000000000001E-2</v>
      </c>
      <c r="M10" s="1">
        <f t="shared" si="0"/>
        <v>0</v>
      </c>
    </row>
    <row r="11" spans="1:15" x14ac:dyDescent="0.2">
      <c r="A11" t="s">
        <v>8</v>
      </c>
      <c r="B11" s="1">
        <f>C11+0.5*(C11-D11)</f>
        <v>-24.635000000000005</v>
      </c>
      <c r="C11" s="1">
        <f t="shared" ref="C11:M11" si="1">C3*0.00001*1.3</f>
        <v>-22.230000000000004</v>
      </c>
      <c r="D11" s="1">
        <f t="shared" si="1"/>
        <v>-17.420000000000002</v>
      </c>
      <c r="E11" s="1">
        <f t="shared" si="1"/>
        <v>-13.130000000000003</v>
      </c>
      <c r="F11" s="1">
        <f t="shared" si="1"/>
        <v>-9.6070000000000011</v>
      </c>
      <c r="G11" s="1">
        <f t="shared" si="1"/>
        <v>-6.6430000000000007</v>
      </c>
      <c r="H11" s="1">
        <f t="shared" si="1"/>
        <v>-4.2510000000000003</v>
      </c>
      <c r="I11" s="1">
        <f t="shared" si="1"/>
        <v>-2.431</v>
      </c>
      <c r="J11" s="1">
        <f t="shared" si="1"/>
        <v>-1.1479000000000001</v>
      </c>
      <c r="K11" s="1">
        <f t="shared" si="1"/>
        <v>-0.36660000000000004</v>
      </c>
      <c r="L11" s="1">
        <f t="shared" si="1"/>
        <v>-3.2370000000000003E-2</v>
      </c>
      <c r="M11" s="1">
        <f t="shared" si="1"/>
        <v>0</v>
      </c>
    </row>
    <row r="12" spans="1:15" x14ac:dyDescent="0.2">
      <c r="A12" t="s">
        <v>9</v>
      </c>
      <c r="B12" s="1">
        <f>C12+0.5*(C12-D12)</f>
        <v>-25.870000000000005</v>
      </c>
      <c r="C12" s="1">
        <f t="shared" ref="C12:M12" si="2">C4*0.00001*1.3</f>
        <v>-23.400000000000002</v>
      </c>
      <c r="D12" s="1">
        <f t="shared" si="2"/>
        <v>-18.46</v>
      </c>
      <c r="E12" s="1">
        <f t="shared" si="2"/>
        <v>-14.040000000000001</v>
      </c>
      <c r="F12" s="1">
        <f t="shared" si="2"/>
        <v>-10.335000000000001</v>
      </c>
      <c r="G12" s="1">
        <f t="shared" si="2"/>
        <v>-7.1890000000000009</v>
      </c>
      <c r="H12" s="1">
        <f t="shared" si="2"/>
        <v>-4.628000000000001</v>
      </c>
      <c r="I12" s="1">
        <f t="shared" si="2"/>
        <v>-2.6520000000000001</v>
      </c>
      <c r="J12" s="1">
        <f t="shared" si="2"/>
        <v>-1.2467000000000001</v>
      </c>
      <c r="K12" s="1">
        <f t="shared" si="2"/>
        <v>-0.39130000000000009</v>
      </c>
      <c r="L12" s="1">
        <f t="shared" si="2"/>
        <v>-3.2240000000000005E-2</v>
      </c>
      <c r="M12" s="1">
        <f t="shared" si="2"/>
        <v>0</v>
      </c>
    </row>
    <row r="13" spans="1:15" x14ac:dyDescent="0.2">
      <c r="A13" t="s">
        <v>10</v>
      </c>
      <c r="B13" s="1">
        <f>C13+0.5*(C13-D13)</f>
        <v>-25.805000000000003</v>
      </c>
      <c r="C13" s="1">
        <f t="shared" ref="C13:M13" si="3">C5*0.00001*1.3</f>
        <v>-23.400000000000002</v>
      </c>
      <c r="D13" s="1">
        <f t="shared" si="3"/>
        <v>-18.59</v>
      </c>
      <c r="E13" s="1">
        <f t="shared" si="3"/>
        <v>-14.170000000000002</v>
      </c>
      <c r="F13" s="1">
        <f t="shared" si="3"/>
        <v>-10.4</v>
      </c>
      <c r="G13" s="1">
        <f t="shared" si="3"/>
        <v>-7.2410000000000005</v>
      </c>
      <c r="H13" s="1">
        <f t="shared" si="3"/>
        <v>-4.6670000000000007</v>
      </c>
      <c r="I13" s="1">
        <f t="shared" si="3"/>
        <v>-2.6780000000000004</v>
      </c>
      <c r="J13" s="1">
        <f t="shared" si="3"/>
        <v>-1.2571000000000001</v>
      </c>
      <c r="K13" s="1">
        <f t="shared" si="3"/>
        <v>-0.39520000000000005</v>
      </c>
      <c r="L13" s="1">
        <f t="shared" si="3"/>
        <v>-3.2370000000000003E-2</v>
      </c>
      <c r="M13" s="1">
        <f t="shared" si="3"/>
        <v>0</v>
      </c>
    </row>
    <row r="14" spans="1:15" x14ac:dyDescent="0.2">
      <c r="A14" t="s">
        <v>11</v>
      </c>
      <c r="B14" s="1">
        <f>C14+0.5*(C14-D14)</f>
        <v>-25.155000000000001</v>
      </c>
      <c r="C14" s="1">
        <f t="shared" ref="C14:M14" si="4">C6*0.00001*1.3</f>
        <v>-22.75</v>
      </c>
      <c r="D14" s="1">
        <f t="shared" si="4"/>
        <v>-17.940000000000001</v>
      </c>
      <c r="E14" s="1">
        <f t="shared" si="4"/>
        <v>-13.65</v>
      </c>
      <c r="F14" s="1">
        <f t="shared" si="4"/>
        <v>-9.9840000000000018</v>
      </c>
      <c r="G14" s="1">
        <f t="shared" si="4"/>
        <v>-6.9420000000000011</v>
      </c>
      <c r="H14" s="1">
        <f t="shared" si="4"/>
        <v>-4.4720000000000004</v>
      </c>
      <c r="I14" s="1">
        <f t="shared" si="4"/>
        <v>-2.5740000000000003</v>
      </c>
      <c r="J14" s="1">
        <f t="shared" si="4"/>
        <v>-1.2181000000000002</v>
      </c>
      <c r="K14" s="1">
        <f t="shared" si="4"/>
        <v>-0.39000000000000007</v>
      </c>
      <c r="L14" s="1">
        <f t="shared" si="4"/>
        <v>-3.3670000000000005E-2</v>
      </c>
      <c r="M14" s="1">
        <f t="shared" si="4"/>
        <v>0</v>
      </c>
    </row>
    <row r="42" spans="3:12" x14ac:dyDescent="0.2">
      <c r="C42" t="s">
        <v>15</v>
      </c>
    </row>
    <row r="43" spans="3:12" x14ac:dyDescent="0.2">
      <c r="C43" s="1">
        <v>-1700000</v>
      </c>
      <c r="D43" s="1">
        <v>-1330000</v>
      </c>
      <c r="E43" s="1">
        <v>-1000000</v>
      </c>
      <c r="F43" s="1">
        <v>-732000</v>
      </c>
      <c r="G43" s="1">
        <v>-506000</v>
      </c>
      <c r="H43" s="1">
        <v>-324000</v>
      </c>
      <c r="I43" s="1">
        <v>-185000</v>
      </c>
      <c r="J43" s="1">
        <v>-87500</v>
      </c>
      <c r="K43" s="1">
        <v>-28100</v>
      </c>
      <c r="L43" s="1">
        <v>-2500</v>
      </c>
    </row>
    <row r="44" spans="3:12" x14ac:dyDescent="0.2">
      <c r="C44" s="1">
        <v>-1710000</v>
      </c>
      <c r="D44" s="1">
        <v>-1340000</v>
      </c>
      <c r="E44" s="1">
        <v>-1010000</v>
      </c>
      <c r="F44" s="1">
        <v>-739000</v>
      </c>
      <c r="G44" s="1">
        <v>-511000</v>
      </c>
      <c r="H44" s="1">
        <v>-327000</v>
      </c>
      <c r="I44" s="1">
        <v>-187000</v>
      </c>
      <c r="J44" s="1">
        <v>-88300</v>
      </c>
      <c r="K44" s="1">
        <v>-28200</v>
      </c>
      <c r="L44" s="1">
        <v>-2490</v>
      </c>
    </row>
    <row r="45" spans="3:12" x14ac:dyDescent="0.2">
      <c r="C45" s="1">
        <v>-1800000</v>
      </c>
      <c r="D45" s="1">
        <v>-1420000</v>
      </c>
      <c r="E45" s="1">
        <v>-1080000</v>
      </c>
      <c r="F45" s="1">
        <v>-795000</v>
      </c>
      <c r="G45" s="1">
        <v>-553000</v>
      </c>
      <c r="H45" s="1">
        <v>-356000</v>
      </c>
      <c r="I45" s="1">
        <v>-204000</v>
      </c>
      <c r="J45" s="1">
        <v>-95900</v>
      </c>
      <c r="K45" s="1">
        <v>-30100</v>
      </c>
      <c r="L45" s="1">
        <v>-2480</v>
      </c>
    </row>
    <row r="46" spans="3:12" x14ac:dyDescent="0.2">
      <c r="C46" s="1">
        <v>-1800000</v>
      </c>
      <c r="D46" s="1">
        <v>-1430000</v>
      </c>
      <c r="E46" s="1">
        <v>-1090000</v>
      </c>
      <c r="F46" s="1">
        <v>-800000</v>
      </c>
      <c r="G46" s="1">
        <v>-557000</v>
      </c>
      <c r="H46" s="1">
        <v>-359000</v>
      </c>
      <c r="I46" s="1">
        <v>-206000</v>
      </c>
      <c r="J46" s="1">
        <v>-96700</v>
      </c>
      <c r="K46" s="1">
        <v>-30400</v>
      </c>
      <c r="L46" s="1">
        <v>-2490</v>
      </c>
    </row>
    <row r="47" spans="3:12" x14ac:dyDescent="0.2">
      <c r="C47" s="1">
        <v>-1750000</v>
      </c>
      <c r="D47" s="1">
        <v>-1380000</v>
      </c>
      <c r="E47" s="1">
        <v>-1050000</v>
      </c>
      <c r="F47" s="1">
        <v>-768000</v>
      </c>
      <c r="G47" s="1">
        <v>-534000</v>
      </c>
      <c r="H47" s="1">
        <v>-344000</v>
      </c>
      <c r="I47" s="1">
        <v>-198000</v>
      </c>
      <c r="J47" s="1">
        <v>-93700</v>
      </c>
      <c r="K47" s="1">
        <v>-30000</v>
      </c>
      <c r="L47" s="1">
        <v>-2590</v>
      </c>
    </row>
    <row r="49" spans="3:12" x14ac:dyDescent="0.2">
      <c r="C49" t="s">
        <v>16</v>
      </c>
    </row>
    <row r="50" spans="3:12" x14ac:dyDescent="0.2">
      <c r="C50" s="1">
        <v>-1720000</v>
      </c>
      <c r="D50" s="1">
        <v>-1350000</v>
      </c>
      <c r="E50" s="1">
        <v>-1020000</v>
      </c>
      <c r="F50" s="1">
        <v>-745000</v>
      </c>
      <c r="G50" s="1">
        <v>-516000</v>
      </c>
      <c r="H50" s="1">
        <v>-332000</v>
      </c>
      <c r="I50" s="1">
        <v>-190000</v>
      </c>
      <c r="J50" s="1">
        <v>-90300</v>
      </c>
      <c r="K50" s="1">
        <v>-29100</v>
      </c>
      <c r="L50" s="1">
        <v>-2600</v>
      </c>
    </row>
    <row r="51" spans="3:12" x14ac:dyDescent="0.2">
      <c r="C51" s="1">
        <v>-1740000</v>
      </c>
      <c r="D51" s="1">
        <v>-1370000</v>
      </c>
      <c r="E51" s="1">
        <v>-1040000</v>
      </c>
      <c r="F51" s="1">
        <v>-758000</v>
      </c>
      <c r="G51" s="1">
        <v>-525000</v>
      </c>
      <c r="H51" s="1">
        <v>-338000</v>
      </c>
      <c r="I51" s="1">
        <v>-194000</v>
      </c>
      <c r="J51" s="1">
        <v>-91800</v>
      </c>
      <c r="K51" s="1">
        <v>-29500</v>
      </c>
      <c r="L51" s="1">
        <v>-2620</v>
      </c>
    </row>
    <row r="52" spans="3:12" x14ac:dyDescent="0.2">
      <c r="C52" s="1">
        <v>-2010000</v>
      </c>
      <c r="D52" s="1">
        <v>-1610000</v>
      </c>
      <c r="E52" s="1">
        <v>-1240000</v>
      </c>
      <c r="F52" s="1">
        <v>-921000</v>
      </c>
      <c r="G52" s="1">
        <v>-648000</v>
      </c>
      <c r="H52" s="1">
        <v>-422000</v>
      </c>
      <c r="I52" s="1">
        <v>-244000</v>
      </c>
      <c r="J52" s="1">
        <v>-116000</v>
      </c>
      <c r="K52" s="1">
        <v>-37200</v>
      </c>
      <c r="L52" s="1">
        <v>-3170</v>
      </c>
    </row>
    <row r="53" spans="3:12" x14ac:dyDescent="0.2">
      <c r="C53" s="1">
        <v>-2050000</v>
      </c>
      <c r="D53" s="1">
        <v>-1640000</v>
      </c>
      <c r="E53" s="1">
        <v>-1260000</v>
      </c>
      <c r="F53" s="1">
        <v>-941000</v>
      </c>
      <c r="G53" s="1">
        <v>-663000</v>
      </c>
      <c r="H53" s="1">
        <v>-433000</v>
      </c>
      <c r="I53" s="1">
        <v>-251000</v>
      </c>
      <c r="J53" s="1">
        <v>-120000</v>
      </c>
      <c r="K53" s="1">
        <v>-38300</v>
      </c>
      <c r="L53" s="1">
        <v>-3260</v>
      </c>
    </row>
    <row r="54" spans="3:12" x14ac:dyDescent="0.2">
      <c r="C54" s="1">
        <v>-1880000</v>
      </c>
      <c r="D54" s="1">
        <v>-1490000</v>
      </c>
      <c r="E54" s="1">
        <v>-1140000</v>
      </c>
      <c r="F54" s="1">
        <v>-842000</v>
      </c>
      <c r="G54" s="1">
        <v>-590000</v>
      </c>
      <c r="H54" s="1">
        <v>-383000</v>
      </c>
      <c r="I54" s="1">
        <v>-222000</v>
      </c>
      <c r="J54" s="1">
        <v>-106000</v>
      </c>
      <c r="K54" s="1">
        <v>-34300</v>
      </c>
      <c r="L54" s="1">
        <v>-3020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activeCell="C2" sqref="C2:L6"/>
    </sheetView>
  </sheetViews>
  <sheetFormatPr defaultRowHeight="12.75" x14ac:dyDescent="0.2"/>
  <cols>
    <col min="3" max="12" width="10.7109375" customWidth="1"/>
  </cols>
  <sheetData>
    <row r="1" spans="1:15" x14ac:dyDescent="0.2">
      <c r="A1" t="s">
        <v>18</v>
      </c>
    </row>
    <row r="2" spans="1:15" x14ac:dyDescent="0.2">
      <c r="C2" s="1">
        <v>-1720000</v>
      </c>
      <c r="D2" s="1">
        <v>-1350000</v>
      </c>
      <c r="E2" s="1">
        <v>-1020000</v>
      </c>
      <c r="F2" s="1">
        <v>-745000</v>
      </c>
      <c r="G2" s="1">
        <v>-516000</v>
      </c>
      <c r="H2" s="1">
        <v>-332000</v>
      </c>
      <c r="I2" s="1">
        <v>-190000</v>
      </c>
      <c r="J2" s="1">
        <v>-90300</v>
      </c>
      <c r="K2" s="1">
        <v>-29100</v>
      </c>
      <c r="L2" s="1">
        <v>-2600</v>
      </c>
    </row>
    <row r="3" spans="1:15" x14ac:dyDescent="0.2">
      <c r="C3" s="1">
        <v>-1740000</v>
      </c>
      <c r="D3" s="1">
        <v>-1370000</v>
      </c>
      <c r="E3" s="1">
        <v>-1040000</v>
      </c>
      <c r="F3" s="1">
        <v>-758000</v>
      </c>
      <c r="G3" s="1">
        <v>-525000</v>
      </c>
      <c r="H3" s="1">
        <v>-338000</v>
      </c>
      <c r="I3" s="1">
        <v>-194000</v>
      </c>
      <c r="J3" s="1">
        <v>-91800</v>
      </c>
      <c r="K3" s="1">
        <v>-29500</v>
      </c>
      <c r="L3" s="1">
        <v>-2620</v>
      </c>
    </row>
    <row r="4" spans="1:15" x14ac:dyDescent="0.2">
      <c r="C4" s="1">
        <v>-2010000</v>
      </c>
      <c r="D4" s="1">
        <v>-1610000</v>
      </c>
      <c r="E4" s="1">
        <v>-1240000</v>
      </c>
      <c r="F4" s="1">
        <v>-921000</v>
      </c>
      <c r="G4" s="1">
        <v>-648000</v>
      </c>
      <c r="H4" s="1">
        <v>-422000</v>
      </c>
      <c r="I4" s="1">
        <v>-244000</v>
      </c>
      <c r="J4" s="1">
        <v>-116000</v>
      </c>
      <c r="K4" s="1">
        <v>-37200</v>
      </c>
      <c r="L4" s="1">
        <v>-3170</v>
      </c>
    </row>
    <row r="5" spans="1:15" x14ac:dyDescent="0.2">
      <c r="C5" s="1">
        <v>-2050000</v>
      </c>
      <c r="D5" s="1">
        <v>-1640000</v>
      </c>
      <c r="E5" s="1">
        <v>-1260000</v>
      </c>
      <c r="F5" s="1">
        <v>-941000</v>
      </c>
      <c r="G5" s="1">
        <v>-663000</v>
      </c>
      <c r="H5" s="1">
        <v>-433000</v>
      </c>
      <c r="I5" s="1">
        <v>-251000</v>
      </c>
      <c r="J5" s="1">
        <v>-120000</v>
      </c>
      <c r="K5" s="1">
        <v>-38300</v>
      </c>
      <c r="L5" s="1">
        <v>-3260</v>
      </c>
    </row>
    <row r="6" spans="1:15" x14ac:dyDescent="0.2">
      <c r="C6" s="1">
        <v>-1880000</v>
      </c>
      <c r="D6" s="1">
        <v>-1490000</v>
      </c>
      <c r="E6" s="1">
        <v>-1140000</v>
      </c>
      <c r="F6" s="1">
        <v>-842000</v>
      </c>
      <c r="G6" s="1">
        <v>-590000</v>
      </c>
      <c r="H6" s="1">
        <v>-383000</v>
      </c>
      <c r="I6" s="1">
        <v>-222000</v>
      </c>
      <c r="J6" s="1">
        <v>-106000</v>
      </c>
      <c r="K6" s="1">
        <v>-34300</v>
      </c>
      <c r="L6" s="1">
        <v>-3020</v>
      </c>
    </row>
    <row r="9" spans="1:15" x14ac:dyDescent="0.2">
      <c r="A9" t="s">
        <v>3</v>
      </c>
      <c r="B9" s="4">
        <v>2.65</v>
      </c>
      <c r="C9">
        <v>3.3679999999999999</v>
      </c>
      <c r="D9">
        <v>4.8029999999999999</v>
      </c>
      <c r="E9">
        <v>6.2380000000000004</v>
      </c>
      <c r="F9">
        <v>7.673</v>
      </c>
      <c r="G9">
        <v>9.1080000000000005</v>
      </c>
      <c r="H9">
        <v>10.542999999999999</v>
      </c>
      <c r="I9">
        <v>11.977</v>
      </c>
      <c r="J9">
        <v>13.413</v>
      </c>
      <c r="K9">
        <v>14.847</v>
      </c>
      <c r="L9">
        <v>16.282</v>
      </c>
      <c r="M9" s="4">
        <v>17</v>
      </c>
      <c r="O9" s="2"/>
    </row>
    <row r="10" spans="1:15" x14ac:dyDescent="0.2">
      <c r="A10" t="s">
        <v>7</v>
      </c>
      <c r="B10" s="1">
        <f>C10+0.5*(C10-D10)</f>
        <v>-24.765000000000001</v>
      </c>
      <c r="C10" s="1">
        <f t="shared" ref="C10:M14" si="0">C2*0.00001*1.3</f>
        <v>-22.360000000000003</v>
      </c>
      <c r="D10" s="1">
        <f t="shared" si="0"/>
        <v>-17.550000000000004</v>
      </c>
      <c r="E10" s="1">
        <f t="shared" si="0"/>
        <v>-13.260000000000002</v>
      </c>
      <c r="F10" s="1">
        <f t="shared" si="0"/>
        <v>-9.6850000000000005</v>
      </c>
      <c r="G10" s="1">
        <f t="shared" si="0"/>
        <v>-6.7080000000000002</v>
      </c>
      <c r="H10" s="1">
        <f t="shared" si="0"/>
        <v>-4.3160000000000007</v>
      </c>
      <c r="I10" s="1">
        <f t="shared" si="0"/>
        <v>-2.4700000000000002</v>
      </c>
      <c r="J10" s="1">
        <f t="shared" si="0"/>
        <v>-1.1739000000000002</v>
      </c>
      <c r="K10" s="1">
        <f t="shared" si="0"/>
        <v>-0.37830000000000008</v>
      </c>
      <c r="L10" s="1">
        <f t="shared" si="0"/>
        <v>-3.3800000000000004E-2</v>
      </c>
      <c r="M10" s="1">
        <f t="shared" si="0"/>
        <v>0</v>
      </c>
    </row>
    <row r="11" spans="1:15" x14ac:dyDescent="0.2">
      <c r="A11" t="s">
        <v>8</v>
      </c>
      <c r="B11" s="1">
        <f>C11+0.5*(C11-D11)</f>
        <v>-25.025000000000006</v>
      </c>
      <c r="C11" s="1">
        <f t="shared" si="0"/>
        <v>-22.620000000000005</v>
      </c>
      <c r="D11" s="1">
        <f t="shared" si="0"/>
        <v>-17.810000000000002</v>
      </c>
      <c r="E11" s="1">
        <f t="shared" si="0"/>
        <v>-13.520000000000001</v>
      </c>
      <c r="F11" s="1">
        <f t="shared" si="0"/>
        <v>-9.854000000000001</v>
      </c>
      <c r="G11" s="1">
        <f t="shared" si="0"/>
        <v>-6.8250000000000002</v>
      </c>
      <c r="H11" s="1">
        <f t="shared" si="0"/>
        <v>-4.394000000000001</v>
      </c>
      <c r="I11" s="1">
        <f t="shared" si="0"/>
        <v>-2.5220000000000002</v>
      </c>
      <c r="J11" s="1">
        <f t="shared" si="0"/>
        <v>-1.1934</v>
      </c>
      <c r="K11" s="1">
        <f t="shared" si="0"/>
        <v>-0.38350000000000006</v>
      </c>
      <c r="L11" s="1">
        <f t="shared" si="0"/>
        <v>-3.406E-2</v>
      </c>
      <c r="M11" s="1">
        <f t="shared" si="0"/>
        <v>0</v>
      </c>
    </row>
    <row r="12" spans="1:15" x14ac:dyDescent="0.2">
      <c r="A12" t="s">
        <v>9</v>
      </c>
      <c r="B12" s="1">
        <f>C12+0.5*(C12-D12)</f>
        <v>-28.730000000000004</v>
      </c>
      <c r="C12" s="1">
        <f t="shared" si="0"/>
        <v>-26.130000000000003</v>
      </c>
      <c r="D12" s="1">
        <f t="shared" si="0"/>
        <v>-20.930000000000003</v>
      </c>
      <c r="E12" s="1">
        <f t="shared" si="0"/>
        <v>-16.12</v>
      </c>
      <c r="F12" s="1">
        <f t="shared" si="0"/>
        <v>-11.973000000000001</v>
      </c>
      <c r="G12" s="1">
        <f t="shared" si="0"/>
        <v>-8.4240000000000013</v>
      </c>
      <c r="H12" s="1">
        <f t="shared" si="0"/>
        <v>-5.4860000000000007</v>
      </c>
      <c r="I12" s="1">
        <f t="shared" si="0"/>
        <v>-3.1720000000000006</v>
      </c>
      <c r="J12" s="1">
        <f t="shared" si="0"/>
        <v>-1.5080000000000002</v>
      </c>
      <c r="K12" s="1">
        <f t="shared" si="0"/>
        <v>-0.48360000000000009</v>
      </c>
      <c r="L12" s="1">
        <f t="shared" si="0"/>
        <v>-4.1210000000000011E-2</v>
      </c>
      <c r="M12" s="1">
        <f t="shared" si="0"/>
        <v>0</v>
      </c>
    </row>
    <row r="13" spans="1:15" x14ac:dyDescent="0.2">
      <c r="A13" t="s">
        <v>10</v>
      </c>
      <c r="B13" s="1">
        <f>C13+0.5*(C13-D13)</f>
        <v>-29.315000000000001</v>
      </c>
      <c r="C13" s="1">
        <f t="shared" si="0"/>
        <v>-26.650000000000002</v>
      </c>
      <c r="D13" s="1">
        <f t="shared" si="0"/>
        <v>-21.320000000000004</v>
      </c>
      <c r="E13" s="1">
        <f t="shared" si="0"/>
        <v>-16.380000000000003</v>
      </c>
      <c r="F13" s="1">
        <f t="shared" si="0"/>
        <v>-12.233000000000001</v>
      </c>
      <c r="G13" s="1">
        <f t="shared" si="0"/>
        <v>-8.6190000000000015</v>
      </c>
      <c r="H13" s="1">
        <f t="shared" si="0"/>
        <v>-5.6290000000000004</v>
      </c>
      <c r="I13" s="1">
        <f t="shared" si="0"/>
        <v>-3.2630000000000003</v>
      </c>
      <c r="J13" s="1">
        <f t="shared" si="0"/>
        <v>-1.5600000000000003</v>
      </c>
      <c r="K13" s="1">
        <f t="shared" si="0"/>
        <v>-0.49790000000000001</v>
      </c>
      <c r="L13" s="1">
        <f t="shared" si="0"/>
        <v>-4.2380000000000008E-2</v>
      </c>
      <c r="M13" s="1">
        <f t="shared" si="0"/>
        <v>0</v>
      </c>
    </row>
    <row r="14" spans="1:15" x14ac:dyDescent="0.2">
      <c r="A14" t="s">
        <v>11</v>
      </c>
      <c r="B14" s="1">
        <f>C14+0.5*(C14-D14)</f>
        <v>-26.975000000000001</v>
      </c>
      <c r="C14" s="1">
        <f t="shared" si="0"/>
        <v>-24.44</v>
      </c>
      <c r="D14" s="1">
        <f t="shared" si="0"/>
        <v>-19.37</v>
      </c>
      <c r="E14" s="1">
        <f t="shared" si="0"/>
        <v>-14.82</v>
      </c>
      <c r="F14" s="1">
        <f t="shared" si="0"/>
        <v>-10.946</v>
      </c>
      <c r="G14" s="1">
        <f t="shared" si="0"/>
        <v>-7.6700000000000008</v>
      </c>
      <c r="H14" s="1">
        <f t="shared" si="0"/>
        <v>-4.979000000000001</v>
      </c>
      <c r="I14" s="1">
        <f t="shared" si="0"/>
        <v>-2.8860000000000006</v>
      </c>
      <c r="J14" s="1">
        <f t="shared" si="0"/>
        <v>-1.3780000000000001</v>
      </c>
      <c r="K14" s="1">
        <f t="shared" si="0"/>
        <v>-0.44590000000000007</v>
      </c>
      <c r="L14" s="1">
        <f t="shared" si="0"/>
        <v>-3.9260000000000003E-2</v>
      </c>
      <c r="M14" s="1">
        <f t="shared" si="0"/>
        <v>0</v>
      </c>
    </row>
    <row r="42" spans="3:12" x14ac:dyDescent="0.2">
      <c r="C42" t="s">
        <v>15</v>
      </c>
    </row>
    <row r="43" spans="3:12" x14ac:dyDescent="0.2">
      <c r="C43" s="1">
        <v>-1700000</v>
      </c>
      <c r="D43" s="1">
        <v>-1330000</v>
      </c>
      <c r="E43" s="1">
        <v>-1000000</v>
      </c>
      <c r="F43" s="1">
        <v>-732000</v>
      </c>
      <c r="G43" s="1">
        <v>-506000</v>
      </c>
      <c r="H43" s="1">
        <v>-324000</v>
      </c>
      <c r="I43" s="1">
        <v>-185000</v>
      </c>
      <c r="J43" s="1">
        <v>-87500</v>
      </c>
      <c r="K43" s="1">
        <v>-28100</v>
      </c>
      <c r="L43" s="1">
        <v>-2500</v>
      </c>
    </row>
    <row r="44" spans="3:12" x14ac:dyDescent="0.2">
      <c r="C44" s="1">
        <v>-1710000</v>
      </c>
      <c r="D44" s="1">
        <v>-1340000</v>
      </c>
      <c r="E44" s="1">
        <v>-1010000</v>
      </c>
      <c r="F44" s="1">
        <v>-739000</v>
      </c>
      <c r="G44" s="1">
        <v>-511000</v>
      </c>
      <c r="H44" s="1">
        <v>-327000</v>
      </c>
      <c r="I44" s="1">
        <v>-187000</v>
      </c>
      <c r="J44" s="1">
        <v>-88300</v>
      </c>
      <c r="K44" s="1">
        <v>-28200</v>
      </c>
      <c r="L44" s="1">
        <v>-2490</v>
      </c>
    </row>
    <row r="45" spans="3:12" x14ac:dyDescent="0.2">
      <c r="C45" s="1">
        <v>-1800000</v>
      </c>
      <c r="D45" s="1">
        <v>-1420000</v>
      </c>
      <c r="E45" s="1">
        <v>-1080000</v>
      </c>
      <c r="F45" s="1">
        <v>-795000</v>
      </c>
      <c r="G45" s="1">
        <v>-553000</v>
      </c>
      <c r="H45" s="1">
        <v>-356000</v>
      </c>
      <c r="I45" s="1">
        <v>-204000</v>
      </c>
      <c r="J45" s="1">
        <v>-95900</v>
      </c>
      <c r="K45" s="1">
        <v>-30100</v>
      </c>
      <c r="L45" s="1">
        <v>-2480</v>
      </c>
    </row>
    <row r="46" spans="3:12" x14ac:dyDescent="0.2">
      <c r="C46" s="1">
        <v>-1800000</v>
      </c>
      <c r="D46" s="1">
        <v>-1430000</v>
      </c>
      <c r="E46" s="1">
        <v>-1090000</v>
      </c>
      <c r="F46" s="1">
        <v>-800000</v>
      </c>
      <c r="G46" s="1">
        <v>-557000</v>
      </c>
      <c r="H46" s="1">
        <v>-359000</v>
      </c>
      <c r="I46" s="1">
        <v>-206000</v>
      </c>
      <c r="J46" s="1">
        <v>-96700</v>
      </c>
      <c r="K46" s="1">
        <v>-30400</v>
      </c>
      <c r="L46" s="1">
        <v>-2490</v>
      </c>
    </row>
    <row r="47" spans="3:12" x14ac:dyDescent="0.2">
      <c r="C47" s="1">
        <v>-1750000</v>
      </c>
      <c r="D47" s="1">
        <v>-1380000</v>
      </c>
      <c r="E47" s="1">
        <v>-1050000</v>
      </c>
      <c r="F47" s="1">
        <v>-768000</v>
      </c>
      <c r="G47" s="1">
        <v>-534000</v>
      </c>
      <c r="H47" s="1">
        <v>-344000</v>
      </c>
      <c r="I47" s="1">
        <v>-198000</v>
      </c>
      <c r="J47" s="1">
        <v>-93700</v>
      </c>
      <c r="K47" s="1">
        <v>-30000</v>
      </c>
      <c r="L47" s="1">
        <v>-2590</v>
      </c>
    </row>
    <row r="49" spans="3:12" x14ac:dyDescent="0.2">
      <c r="C49" t="s">
        <v>16</v>
      </c>
    </row>
    <row r="50" spans="3:12" x14ac:dyDescent="0.2">
      <c r="C50" s="1">
        <v>-1720000</v>
      </c>
      <c r="D50" s="1">
        <v>-1350000</v>
      </c>
      <c r="E50" s="1">
        <v>-1020000</v>
      </c>
      <c r="F50" s="1">
        <v>-745000</v>
      </c>
      <c r="G50" s="1">
        <v>-516000</v>
      </c>
      <c r="H50" s="1">
        <v>-332000</v>
      </c>
      <c r="I50" s="1">
        <v>-190000</v>
      </c>
      <c r="J50" s="1">
        <v>-90300</v>
      </c>
      <c r="K50" s="1">
        <v>-29100</v>
      </c>
      <c r="L50" s="1">
        <v>-2600</v>
      </c>
    </row>
    <row r="51" spans="3:12" x14ac:dyDescent="0.2">
      <c r="C51" s="1">
        <v>-1740000</v>
      </c>
      <c r="D51" s="1">
        <v>-1370000</v>
      </c>
      <c r="E51" s="1">
        <v>-1040000</v>
      </c>
      <c r="F51" s="1">
        <v>-758000</v>
      </c>
      <c r="G51" s="1">
        <v>-525000</v>
      </c>
      <c r="H51" s="1">
        <v>-338000</v>
      </c>
      <c r="I51" s="1">
        <v>-194000</v>
      </c>
      <c r="J51" s="1">
        <v>-91800</v>
      </c>
      <c r="K51" s="1">
        <v>-29500</v>
      </c>
      <c r="L51" s="1">
        <v>-2620</v>
      </c>
    </row>
    <row r="52" spans="3:12" x14ac:dyDescent="0.2">
      <c r="C52" s="1">
        <v>-2010000</v>
      </c>
      <c r="D52" s="1">
        <v>-1610000</v>
      </c>
      <c r="E52" s="1">
        <v>-1240000</v>
      </c>
      <c r="F52" s="1">
        <v>-921000</v>
      </c>
      <c r="G52" s="1">
        <v>-648000</v>
      </c>
      <c r="H52" s="1">
        <v>-422000</v>
      </c>
      <c r="I52" s="1">
        <v>-244000</v>
      </c>
      <c r="J52" s="1">
        <v>-116000</v>
      </c>
      <c r="K52" s="1">
        <v>-37200</v>
      </c>
      <c r="L52" s="1">
        <v>-3170</v>
      </c>
    </row>
    <row r="53" spans="3:12" x14ac:dyDescent="0.2">
      <c r="C53" s="1">
        <v>-2050000</v>
      </c>
      <c r="D53" s="1">
        <v>-1640000</v>
      </c>
      <c r="E53" s="1">
        <v>-1260000</v>
      </c>
      <c r="F53" s="1">
        <v>-941000</v>
      </c>
      <c r="G53" s="1">
        <v>-663000</v>
      </c>
      <c r="H53" s="1">
        <v>-433000</v>
      </c>
      <c r="I53" s="1">
        <v>-251000</v>
      </c>
      <c r="J53" s="1">
        <v>-120000</v>
      </c>
      <c r="K53" s="1">
        <v>-38300</v>
      </c>
      <c r="L53" s="1">
        <v>-3260</v>
      </c>
    </row>
    <row r="54" spans="3:12" x14ac:dyDescent="0.2">
      <c r="C54" s="1">
        <v>-1880000</v>
      </c>
      <c r="D54" s="1">
        <v>-1490000</v>
      </c>
      <c r="E54" s="1">
        <v>-1140000</v>
      </c>
      <c r="F54" s="1">
        <v>-842000</v>
      </c>
      <c r="G54" s="1">
        <v>-590000</v>
      </c>
      <c r="H54" s="1">
        <v>-383000</v>
      </c>
      <c r="I54" s="1">
        <v>-222000</v>
      </c>
      <c r="J54" s="1">
        <v>-106000</v>
      </c>
      <c r="K54" s="1">
        <v>-34300</v>
      </c>
      <c r="L54" s="1">
        <v>-3020</v>
      </c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Q22" sqref="Q22"/>
    </sheetView>
  </sheetViews>
  <sheetFormatPr defaultRowHeight="12.75" x14ac:dyDescent="0.2"/>
  <cols>
    <col min="1" max="10" width="9.5703125" bestFit="1" customWidth="1"/>
  </cols>
  <sheetData>
    <row r="1" spans="1:13" x14ac:dyDescent="0.2">
      <c r="A1" t="s">
        <v>19</v>
      </c>
    </row>
    <row r="2" spans="1:13" x14ac:dyDescent="0.2">
      <c r="A2" s="1">
        <v>5080000</v>
      </c>
      <c r="B2" s="1">
        <v>3870000</v>
      </c>
      <c r="C2" s="1">
        <v>2860000</v>
      </c>
      <c r="D2" s="1">
        <v>2030000</v>
      </c>
      <c r="E2" s="1">
        <v>1370000</v>
      </c>
      <c r="F2" s="1">
        <v>855000</v>
      </c>
      <c r="G2" s="1">
        <v>478000</v>
      </c>
      <c r="H2" s="1">
        <v>222000</v>
      </c>
      <c r="I2" s="1">
        <v>71100</v>
      </c>
      <c r="J2" s="1">
        <v>6780</v>
      </c>
    </row>
    <row r="3" spans="1:13" x14ac:dyDescent="0.2">
      <c r="A3" s="1">
        <v>-51700</v>
      </c>
      <c r="B3" s="1">
        <v>-63000</v>
      </c>
      <c r="C3" s="1">
        <v>39200</v>
      </c>
      <c r="D3" s="1">
        <v>30100</v>
      </c>
      <c r="E3" s="1">
        <v>22700</v>
      </c>
      <c r="F3" s="1">
        <v>16300</v>
      </c>
      <c r="G3" s="1">
        <v>11200</v>
      </c>
      <c r="H3" s="1">
        <v>7050</v>
      </c>
      <c r="I3" s="1">
        <v>3550</v>
      </c>
      <c r="J3" s="1">
        <v>824</v>
      </c>
    </row>
    <row r="4" spans="1:13" x14ac:dyDescent="0.2">
      <c r="A4" s="1">
        <v>9160</v>
      </c>
      <c r="B4" s="1">
        <v>7620</v>
      </c>
      <c r="C4" s="1">
        <v>6290</v>
      </c>
      <c r="D4" s="1">
        <v>5100</v>
      </c>
      <c r="E4" s="1">
        <v>4030</v>
      </c>
      <c r="F4" s="1">
        <v>3050</v>
      </c>
      <c r="G4" s="1">
        <v>2160</v>
      </c>
      <c r="H4" s="1">
        <v>1380</v>
      </c>
      <c r="I4" s="1">
        <v>721</v>
      </c>
      <c r="J4" s="1">
        <v>188</v>
      </c>
    </row>
    <row r="5" spans="1:13" x14ac:dyDescent="0.2">
      <c r="A5" s="1" t="s">
        <v>20</v>
      </c>
      <c r="B5" s="1"/>
      <c r="C5" s="1"/>
      <c r="D5" s="1"/>
      <c r="E5" s="1"/>
      <c r="F5" s="1"/>
      <c r="G5" s="1"/>
      <c r="H5" s="1"/>
      <c r="I5" s="1"/>
      <c r="J5" s="1"/>
    </row>
    <row r="6" spans="1:13" x14ac:dyDescent="0.2">
      <c r="A6" s="1">
        <v>-2050000</v>
      </c>
      <c r="B6" s="1">
        <v>-1640000</v>
      </c>
      <c r="C6" s="1">
        <v>-1260000</v>
      </c>
      <c r="D6" s="1">
        <v>-941000</v>
      </c>
      <c r="E6" s="1">
        <v>-663000</v>
      </c>
      <c r="F6" s="1">
        <v>-433000</v>
      </c>
      <c r="G6" s="1">
        <v>-251000</v>
      </c>
      <c r="H6" s="1">
        <v>-120000</v>
      </c>
      <c r="I6" s="1">
        <v>-38300</v>
      </c>
      <c r="J6" s="1">
        <v>-3260</v>
      </c>
    </row>
    <row r="7" spans="1:13" x14ac:dyDescent="0.2">
      <c r="A7" s="1">
        <v>-227000</v>
      </c>
      <c r="B7" s="1">
        <v>-173000</v>
      </c>
      <c r="C7" s="1">
        <v>-175000</v>
      </c>
      <c r="D7" s="1">
        <v>-135000</v>
      </c>
      <c r="E7" s="1">
        <v>-101000</v>
      </c>
      <c r="F7" s="1">
        <v>-72200</v>
      </c>
      <c r="G7" s="1">
        <v>-48700</v>
      </c>
      <c r="H7" s="1">
        <v>-30000</v>
      </c>
      <c r="I7" s="1">
        <v>-15400</v>
      </c>
      <c r="J7" s="1">
        <v>-4260</v>
      </c>
    </row>
    <row r="8" spans="1:13" x14ac:dyDescent="0.2">
      <c r="A8" s="1">
        <v>-2960</v>
      </c>
      <c r="B8" s="1">
        <v>-2680</v>
      </c>
      <c r="C8" s="1">
        <v>-2380</v>
      </c>
      <c r="D8" s="1">
        <v>-2070</v>
      </c>
      <c r="E8" s="1">
        <v>-1750</v>
      </c>
      <c r="F8" s="1">
        <v>-1420</v>
      </c>
      <c r="G8" s="1">
        <v>-1080</v>
      </c>
      <c r="H8" s="1">
        <v>-730</v>
      </c>
      <c r="I8" s="1">
        <v>-395</v>
      </c>
      <c r="J8" s="1">
        <v>-98.9</v>
      </c>
    </row>
    <row r="10" spans="1:13" x14ac:dyDescent="0.2">
      <c r="A10" t="s">
        <v>4</v>
      </c>
      <c r="B10" s="4">
        <v>2.65</v>
      </c>
      <c r="C10">
        <v>3.3679999999999999</v>
      </c>
      <c r="D10">
        <v>4.8029999999999999</v>
      </c>
      <c r="E10">
        <v>6.2380000000000004</v>
      </c>
      <c r="F10">
        <v>7.673</v>
      </c>
      <c r="G10">
        <v>9.1080000000000005</v>
      </c>
      <c r="H10">
        <v>10.542999999999999</v>
      </c>
      <c r="I10">
        <v>11.977</v>
      </c>
      <c r="J10">
        <v>13.413</v>
      </c>
      <c r="K10">
        <v>14.847</v>
      </c>
      <c r="L10">
        <v>16.282</v>
      </c>
      <c r="M10" s="4">
        <v>17</v>
      </c>
    </row>
    <row r="11" spans="1:13" x14ac:dyDescent="0.2">
      <c r="B11" s="5">
        <f>C11+(C11-D11)/2</f>
        <v>73.905000000000001</v>
      </c>
      <c r="C11" s="5">
        <f>A2*0.00001*1.3</f>
        <v>66.040000000000006</v>
      </c>
      <c r="D11" s="5">
        <f t="shared" ref="D11:L11" si="0">B2*0.00001*1.3</f>
        <v>50.31</v>
      </c>
      <c r="E11" s="5">
        <f t="shared" si="0"/>
        <v>37.18</v>
      </c>
      <c r="F11" s="5">
        <f t="shared" si="0"/>
        <v>26.39</v>
      </c>
      <c r="G11" s="5">
        <f t="shared" si="0"/>
        <v>17.810000000000002</v>
      </c>
      <c r="H11" s="5">
        <f t="shared" si="0"/>
        <v>11.115000000000002</v>
      </c>
      <c r="I11" s="5">
        <f t="shared" si="0"/>
        <v>6.2140000000000004</v>
      </c>
      <c r="J11" s="5">
        <f t="shared" si="0"/>
        <v>2.8860000000000006</v>
      </c>
      <c r="K11" s="5">
        <f t="shared" si="0"/>
        <v>0.92430000000000012</v>
      </c>
      <c r="L11" s="5">
        <f t="shared" si="0"/>
        <v>8.8139999999999996E-2</v>
      </c>
      <c r="M11" s="5">
        <v>0</v>
      </c>
    </row>
    <row r="12" spans="1:13" x14ac:dyDescent="0.2">
      <c r="B12" s="5">
        <f>C12+(C12-D12)/2</f>
        <v>-0.59865000000000002</v>
      </c>
      <c r="C12" s="5">
        <f>A3*0.00001*1.3</f>
        <v>-0.67210000000000003</v>
      </c>
      <c r="D12" s="5">
        <f t="shared" ref="D12:L12" si="1">B3*0.00001*1.3</f>
        <v>-0.81900000000000006</v>
      </c>
      <c r="E12" s="5">
        <f t="shared" si="1"/>
        <v>0.50960000000000005</v>
      </c>
      <c r="F12" s="5">
        <f t="shared" si="1"/>
        <v>0.39130000000000009</v>
      </c>
      <c r="G12" s="5">
        <f t="shared" si="1"/>
        <v>0.29510000000000003</v>
      </c>
      <c r="H12" s="5">
        <f t="shared" si="1"/>
        <v>0.21190000000000001</v>
      </c>
      <c r="I12" s="5">
        <f t="shared" si="1"/>
        <v>0.14560000000000001</v>
      </c>
      <c r="J12" s="5">
        <f t="shared" si="1"/>
        <v>9.1650000000000009E-2</v>
      </c>
      <c r="K12" s="5">
        <f t="shared" si="1"/>
        <v>4.6150000000000004E-2</v>
      </c>
      <c r="L12" s="5">
        <f t="shared" si="1"/>
        <v>1.0712000000000001E-2</v>
      </c>
      <c r="M12" s="5">
        <v>0</v>
      </c>
    </row>
    <row r="13" spans="1:13" x14ac:dyDescent="0.2">
      <c r="B13" s="5">
        <f>C13+(C13-D13)/2</f>
        <v>12.909000000000002</v>
      </c>
      <c r="C13" s="5">
        <f>A4*0.001*1.3</f>
        <v>11.908000000000001</v>
      </c>
      <c r="D13" s="5">
        <f t="shared" ref="D13:L13" si="2">B4*0.001*1.3</f>
        <v>9.9060000000000006</v>
      </c>
      <c r="E13" s="5">
        <f t="shared" si="2"/>
        <v>8.1769999999999996</v>
      </c>
      <c r="F13" s="5">
        <f t="shared" si="2"/>
        <v>6.6300000000000008</v>
      </c>
      <c r="G13" s="5">
        <f t="shared" si="2"/>
        <v>5.2390000000000008</v>
      </c>
      <c r="H13" s="5">
        <f t="shared" si="2"/>
        <v>3.9650000000000003</v>
      </c>
      <c r="I13" s="5">
        <f t="shared" si="2"/>
        <v>2.8080000000000003</v>
      </c>
      <c r="J13" s="5">
        <f t="shared" si="2"/>
        <v>1.7940000000000003</v>
      </c>
      <c r="K13" s="5">
        <f t="shared" si="2"/>
        <v>0.93730000000000002</v>
      </c>
      <c r="L13" s="5">
        <f t="shared" si="2"/>
        <v>0.24440000000000001</v>
      </c>
      <c r="M13" s="5">
        <v>0</v>
      </c>
    </row>
    <row r="15" spans="1:13" x14ac:dyDescent="0.2">
      <c r="B15" s="5">
        <f>C15+(C15-D15)/2</f>
        <v>-29.315000000000001</v>
      </c>
      <c r="C15" s="5">
        <f>A6*0.00001*1.3</f>
        <v>-26.650000000000002</v>
      </c>
      <c r="D15" s="5">
        <f t="shared" ref="D15:L15" si="3">B6*0.00001*1.3</f>
        <v>-21.320000000000004</v>
      </c>
      <c r="E15" s="5">
        <f t="shared" si="3"/>
        <v>-16.380000000000003</v>
      </c>
      <c r="F15" s="5">
        <f t="shared" si="3"/>
        <v>-12.233000000000001</v>
      </c>
      <c r="G15" s="5">
        <f t="shared" si="3"/>
        <v>-8.6190000000000015</v>
      </c>
      <c r="H15" s="5">
        <f t="shared" si="3"/>
        <v>-5.6290000000000004</v>
      </c>
      <c r="I15" s="5">
        <f t="shared" si="3"/>
        <v>-3.2630000000000003</v>
      </c>
      <c r="J15" s="5">
        <f t="shared" si="3"/>
        <v>-1.5600000000000003</v>
      </c>
      <c r="K15" s="5">
        <f t="shared" si="3"/>
        <v>-0.49790000000000001</v>
      </c>
      <c r="L15" s="5">
        <f t="shared" si="3"/>
        <v>-4.2380000000000008E-2</v>
      </c>
      <c r="M15" s="5">
        <v>0</v>
      </c>
    </row>
    <row r="16" spans="1:13" x14ac:dyDescent="0.2">
      <c r="B16" s="5">
        <f>C16+(C16-D16)/2</f>
        <v>-3.3019999999999996</v>
      </c>
      <c r="C16" s="5">
        <f>A7*0.00001*1.3</f>
        <v>-2.9510000000000001</v>
      </c>
      <c r="D16" s="5">
        <f t="shared" ref="D16:L16" si="4">B7*0.00001*1.3</f>
        <v>-2.2490000000000006</v>
      </c>
      <c r="E16" s="5">
        <f t="shared" si="4"/>
        <v>-2.2750000000000004</v>
      </c>
      <c r="F16" s="5">
        <f t="shared" si="4"/>
        <v>-1.7550000000000001</v>
      </c>
      <c r="G16" s="5">
        <f t="shared" si="4"/>
        <v>-1.3130000000000002</v>
      </c>
      <c r="H16" s="5">
        <f t="shared" si="4"/>
        <v>-0.9386000000000001</v>
      </c>
      <c r="I16" s="5">
        <f t="shared" si="4"/>
        <v>-0.63310000000000011</v>
      </c>
      <c r="J16" s="5">
        <f t="shared" si="4"/>
        <v>-0.39000000000000007</v>
      </c>
      <c r="K16" s="5">
        <f t="shared" si="4"/>
        <v>-0.20020000000000004</v>
      </c>
      <c r="L16" s="5">
        <f t="shared" si="4"/>
        <v>-5.5380000000000013E-2</v>
      </c>
      <c r="M16" s="5">
        <v>0</v>
      </c>
    </row>
    <row r="17" spans="2:13" x14ac:dyDescent="0.2">
      <c r="B17" s="5">
        <f>C17+(C17-D17)/2</f>
        <v>-4.0299999999999994</v>
      </c>
      <c r="C17" s="5">
        <f>A8*0.001*1.3</f>
        <v>-3.8479999999999999</v>
      </c>
      <c r="D17" s="5">
        <f t="shared" ref="D17:L17" si="5">B8*0.001*1.3</f>
        <v>-3.4840000000000004</v>
      </c>
      <c r="E17" s="5">
        <f t="shared" si="5"/>
        <v>-3.0939999999999999</v>
      </c>
      <c r="F17" s="5">
        <f t="shared" si="5"/>
        <v>-2.6909999999999998</v>
      </c>
      <c r="G17" s="5">
        <f t="shared" si="5"/>
        <v>-2.2749999999999999</v>
      </c>
      <c r="H17" s="5">
        <f t="shared" si="5"/>
        <v>-1.8459999999999999</v>
      </c>
      <c r="I17" s="5">
        <f t="shared" si="5"/>
        <v>-1.4040000000000001</v>
      </c>
      <c r="J17" s="5">
        <f t="shared" si="5"/>
        <v>-0.94899999999999995</v>
      </c>
      <c r="K17" s="5">
        <f t="shared" si="5"/>
        <v>-0.51350000000000007</v>
      </c>
      <c r="L17" s="5">
        <f t="shared" si="5"/>
        <v>-0.12857000000000002</v>
      </c>
      <c r="M17" s="5">
        <v>0</v>
      </c>
    </row>
    <row r="35" ht="11.25" customHeight="1" x14ac:dyDescent="0.2"/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9" workbookViewId="0">
      <selection activeCell="O39" sqref="O39"/>
    </sheetView>
  </sheetViews>
  <sheetFormatPr defaultRowHeight="12.75" x14ac:dyDescent="0.2"/>
  <sheetData>
    <row r="1" spans="1:13" x14ac:dyDescent="0.2">
      <c r="A1" t="s">
        <v>19</v>
      </c>
    </row>
    <row r="2" spans="1:13" x14ac:dyDescent="0.2">
      <c r="A2" s="1">
        <v>6030000</v>
      </c>
      <c r="B2" s="1">
        <v>4700000</v>
      </c>
      <c r="C2" s="1">
        <v>3550000</v>
      </c>
      <c r="D2" s="1">
        <v>2590000</v>
      </c>
      <c r="E2" s="1">
        <v>1790000</v>
      </c>
      <c r="F2" s="1">
        <v>1140000</v>
      </c>
      <c r="G2" s="1">
        <v>642000</v>
      </c>
      <c r="H2" s="1">
        <v>299000</v>
      </c>
      <c r="I2" s="1">
        <v>95600</v>
      </c>
      <c r="J2" s="1">
        <v>9160</v>
      </c>
    </row>
    <row r="3" spans="1:13" x14ac:dyDescent="0.2">
      <c r="A3" s="1">
        <v>-31900</v>
      </c>
      <c r="B3" s="1">
        <v>-55400</v>
      </c>
      <c r="C3" s="1">
        <v>62900</v>
      </c>
      <c r="D3" s="1">
        <v>46900</v>
      </c>
      <c r="E3" s="1">
        <v>33500</v>
      </c>
      <c r="F3" s="1">
        <v>21700</v>
      </c>
      <c r="G3" s="1">
        <v>13600</v>
      </c>
      <c r="H3" s="1">
        <v>8520</v>
      </c>
      <c r="I3" s="1">
        <v>4290</v>
      </c>
      <c r="J3" s="1">
        <v>999</v>
      </c>
    </row>
    <row r="4" spans="1:13" x14ac:dyDescent="0.2">
      <c r="A4" s="1">
        <v>9980</v>
      </c>
      <c r="B4" s="1">
        <v>8520</v>
      </c>
      <c r="C4" s="1">
        <v>7240</v>
      </c>
      <c r="D4" s="1">
        <v>6050</v>
      </c>
      <c r="E4" s="1">
        <v>4960</v>
      </c>
      <c r="F4" s="1">
        <v>3950</v>
      </c>
      <c r="G4" s="1">
        <v>2900</v>
      </c>
      <c r="H4" s="1">
        <v>1860</v>
      </c>
      <c r="I4" s="1">
        <v>967</v>
      </c>
      <c r="J4" s="1">
        <v>254</v>
      </c>
    </row>
    <row r="5" spans="1:13" x14ac:dyDescent="0.2">
      <c r="A5" s="1" t="s">
        <v>20</v>
      </c>
      <c r="B5" s="1"/>
      <c r="C5" s="1"/>
      <c r="D5" s="1"/>
      <c r="E5" s="1"/>
      <c r="F5" s="1"/>
      <c r="G5" s="1"/>
      <c r="H5" s="1"/>
      <c r="I5" s="1"/>
      <c r="J5" s="1"/>
    </row>
    <row r="6" spans="1:13" x14ac:dyDescent="0.2">
      <c r="A6" s="1">
        <v>4030000</v>
      </c>
      <c r="B6" s="1">
        <v>3100000</v>
      </c>
      <c r="C6" s="1">
        <v>2320000</v>
      </c>
      <c r="D6" s="1">
        <v>1660000</v>
      </c>
      <c r="E6" s="1">
        <v>1130000</v>
      </c>
      <c r="F6" s="1">
        <v>711000</v>
      </c>
      <c r="G6" s="1">
        <v>399000</v>
      </c>
      <c r="H6" s="1">
        <v>186000</v>
      </c>
      <c r="I6" s="1">
        <v>59300</v>
      </c>
      <c r="J6" s="1">
        <v>5670</v>
      </c>
    </row>
    <row r="7" spans="1:13" x14ac:dyDescent="0.2">
      <c r="A7" s="1">
        <v>-75700</v>
      </c>
      <c r="B7" s="1">
        <v>-76800</v>
      </c>
      <c r="C7" s="1">
        <v>11900</v>
      </c>
      <c r="D7" s="1">
        <v>10100</v>
      </c>
      <c r="E7" s="1">
        <v>8280</v>
      </c>
      <c r="F7" s="1">
        <v>6400</v>
      </c>
      <c r="G7" s="1">
        <v>4770</v>
      </c>
      <c r="H7" s="1">
        <v>3220</v>
      </c>
      <c r="I7" s="1">
        <v>1640</v>
      </c>
      <c r="J7" s="1">
        <v>292</v>
      </c>
    </row>
    <row r="8" spans="1:13" x14ac:dyDescent="0.2">
      <c r="A8" s="1">
        <v>6960</v>
      </c>
      <c r="B8" s="1">
        <v>5880</v>
      </c>
      <c r="C8" s="1">
        <v>4940</v>
      </c>
      <c r="D8" s="1">
        <v>4070</v>
      </c>
      <c r="E8" s="1">
        <v>3270</v>
      </c>
      <c r="F8" s="1">
        <v>2510</v>
      </c>
      <c r="G8" s="1">
        <v>1790</v>
      </c>
      <c r="H8" s="1">
        <v>1150</v>
      </c>
      <c r="I8" s="1">
        <v>602</v>
      </c>
      <c r="J8" s="1">
        <v>157</v>
      </c>
    </row>
    <row r="10" spans="1:13" x14ac:dyDescent="0.2">
      <c r="A10" t="s">
        <v>4</v>
      </c>
      <c r="B10" s="4">
        <v>2.65</v>
      </c>
      <c r="C10">
        <v>3.3679999999999999</v>
      </c>
      <c r="D10">
        <v>4.8029999999999999</v>
      </c>
      <c r="E10">
        <v>6.2380000000000004</v>
      </c>
      <c r="F10">
        <v>7.673</v>
      </c>
      <c r="G10">
        <v>9.1080000000000005</v>
      </c>
      <c r="H10">
        <v>10.542999999999999</v>
      </c>
      <c r="I10">
        <v>11.977</v>
      </c>
      <c r="J10">
        <v>13.413</v>
      </c>
      <c r="K10">
        <v>14.847</v>
      </c>
      <c r="L10">
        <v>16.282</v>
      </c>
      <c r="M10" s="4">
        <v>17</v>
      </c>
    </row>
    <row r="11" spans="1:13" x14ac:dyDescent="0.2">
      <c r="B11" s="5">
        <f>C11+(C11-D11)/2</f>
        <v>87.035000000000025</v>
      </c>
      <c r="C11" s="5">
        <f>A2*0.00001*1.3</f>
        <v>78.390000000000015</v>
      </c>
      <c r="D11" s="5">
        <f t="shared" ref="D11:L12" si="0">B2*0.00001*1.3</f>
        <v>61.100000000000009</v>
      </c>
      <c r="E11" s="5">
        <f t="shared" si="0"/>
        <v>46.15</v>
      </c>
      <c r="F11" s="5">
        <f t="shared" si="0"/>
        <v>33.67</v>
      </c>
      <c r="G11" s="5">
        <f t="shared" si="0"/>
        <v>23.270000000000003</v>
      </c>
      <c r="H11" s="5">
        <f t="shared" si="0"/>
        <v>14.82</v>
      </c>
      <c r="I11" s="5">
        <f t="shared" si="0"/>
        <v>8.3460000000000019</v>
      </c>
      <c r="J11" s="5">
        <f t="shared" si="0"/>
        <v>3.8870000000000005</v>
      </c>
      <c r="K11" s="5">
        <f t="shared" si="0"/>
        <v>1.2428000000000001</v>
      </c>
      <c r="L11" s="5">
        <f t="shared" si="0"/>
        <v>0.11908000000000001</v>
      </c>
      <c r="M11" s="5">
        <v>0</v>
      </c>
    </row>
    <row r="12" spans="1:13" x14ac:dyDescent="0.2">
      <c r="B12" s="5">
        <f>C12+(C12-D12)/2</f>
        <v>-0.26195000000000002</v>
      </c>
      <c r="C12" s="5">
        <f>A3*0.00001*1.3</f>
        <v>-0.41470000000000001</v>
      </c>
      <c r="D12" s="5">
        <f t="shared" si="0"/>
        <v>-0.72020000000000006</v>
      </c>
      <c r="E12" s="5">
        <f t="shared" si="0"/>
        <v>0.81769999999999998</v>
      </c>
      <c r="F12" s="5">
        <f t="shared" si="0"/>
        <v>0.60970000000000002</v>
      </c>
      <c r="G12" s="5">
        <f t="shared" si="0"/>
        <v>0.43550000000000005</v>
      </c>
      <c r="H12" s="5">
        <f t="shared" si="0"/>
        <v>0.28210000000000002</v>
      </c>
      <c r="I12" s="5">
        <f t="shared" si="0"/>
        <v>0.17680000000000001</v>
      </c>
      <c r="J12" s="5">
        <f t="shared" si="0"/>
        <v>0.11076000000000003</v>
      </c>
      <c r="K12" s="5">
        <f t="shared" si="0"/>
        <v>5.577E-2</v>
      </c>
      <c r="L12" s="5">
        <f t="shared" si="0"/>
        <v>1.2987000000000002E-2</v>
      </c>
      <c r="M12" s="5">
        <v>0</v>
      </c>
    </row>
    <row r="13" spans="1:13" x14ac:dyDescent="0.2">
      <c r="B13" s="5">
        <f>C13+(C13-D13)/2</f>
        <v>13.923</v>
      </c>
      <c r="C13" s="5">
        <f>A4*0.001*1.3</f>
        <v>12.974</v>
      </c>
      <c r="D13" s="5">
        <f t="shared" ref="D13:L13" si="1">B4*0.001*1.3</f>
        <v>11.076000000000001</v>
      </c>
      <c r="E13" s="5">
        <f t="shared" si="1"/>
        <v>9.4120000000000008</v>
      </c>
      <c r="F13" s="5">
        <f t="shared" si="1"/>
        <v>7.8650000000000002</v>
      </c>
      <c r="G13" s="5">
        <f t="shared" si="1"/>
        <v>6.4480000000000004</v>
      </c>
      <c r="H13" s="5">
        <f t="shared" si="1"/>
        <v>5.1350000000000007</v>
      </c>
      <c r="I13" s="5">
        <f t="shared" si="1"/>
        <v>3.77</v>
      </c>
      <c r="J13" s="5">
        <f t="shared" si="1"/>
        <v>2.4180000000000001</v>
      </c>
      <c r="K13" s="5">
        <f t="shared" si="1"/>
        <v>1.2571000000000001</v>
      </c>
      <c r="L13" s="5">
        <f t="shared" si="1"/>
        <v>0.33019999999999999</v>
      </c>
      <c r="M13" s="5">
        <v>0</v>
      </c>
    </row>
    <row r="15" spans="1:13" x14ac:dyDescent="0.2">
      <c r="B15" s="5">
        <f>C15+(C15-D15)/2</f>
        <v>58.435000000000009</v>
      </c>
      <c r="C15" s="5">
        <f>A6*0.00001*1.3</f>
        <v>52.390000000000008</v>
      </c>
      <c r="D15" s="5">
        <f t="shared" ref="D15:L16" si="2">B6*0.00001*1.3</f>
        <v>40.300000000000004</v>
      </c>
      <c r="E15" s="5">
        <f t="shared" si="2"/>
        <v>30.160000000000004</v>
      </c>
      <c r="F15" s="5">
        <f t="shared" si="2"/>
        <v>21.580000000000002</v>
      </c>
      <c r="G15" s="5">
        <f t="shared" si="2"/>
        <v>14.690000000000001</v>
      </c>
      <c r="H15" s="5">
        <f t="shared" si="2"/>
        <v>9.2430000000000003</v>
      </c>
      <c r="I15" s="5">
        <f t="shared" si="2"/>
        <v>5.1870000000000003</v>
      </c>
      <c r="J15" s="5">
        <f t="shared" si="2"/>
        <v>2.4180000000000001</v>
      </c>
      <c r="K15" s="5">
        <f t="shared" si="2"/>
        <v>0.77090000000000014</v>
      </c>
      <c r="L15" s="5">
        <f t="shared" si="2"/>
        <v>7.3710000000000012E-2</v>
      </c>
      <c r="M15" s="5">
        <v>0</v>
      </c>
    </row>
    <row r="16" spans="1:13" x14ac:dyDescent="0.2">
      <c r="B16" s="5">
        <f>C16+(C16-D16)/2</f>
        <v>-0.97695000000000021</v>
      </c>
      <c r="C16" s="5">
        <f>A7*0.00001*1.3</f>
        <v>-0.9841000000000002</v>
      </c>
      <c r="D16" s="5">
        <f t="shared" si="2"/>
        <v>-0.99840000000000007</v>
      </c>
      <c r="E16" s="5">
        <f t="shared" si="2"/>
        <v>0.1547</v>
      </c>
      <c r="F16" s="5">
        <f t="shared" si="2"/>
        <v>0.1313</v>
      </c>
      <c r="G16" s="5">
        <f t="shared" si="2"/>
        <v>0.10764000000000001</v>
      </c>
      <c r="H16" s="5">
        <f t="shared" si="2"/>
        <v>8.320000000000001E-2</v>
      </c>
      <c r="I16" s="5">
        <f t="shared" si="2"/>
        <v>6.201000000000001E-2</v>
      </c>
      <c r="J16" s="5">
        <f t="shared" si="2"/>
        <v>4.1860000000000001E-2</v>
      </c>
      <c r="K16" s="5">
        <f t="shared" si="2"/>
        <v>2.1320000000000002E-2</v>
      </c>
      <c r="L16" s="5">
        <f t="shared" si="2"/>
        <v>3.7960000000000003E-3</v>
      </c>
      <c r="M16" s="5">
        <v>0</v>
      </c>
    </row>
    <row r="17" spans="2:13" x14ac:dyDescent="0.2">
      <c r="B17" s="5">
        <f>C17+(C17-D17)/2</f>
        <v>9.75</v>
      </c>
      <c r="C17" s="5">
        <f>A8*0.001*1.3</f>
        <v>9.048</v>
      </c>
      <c r="D17" s="5">
        <f t="shared" ref="D17:L17" si="3">B8*0.001*1.3</f>
        <v>7.6440000000000001</v>
      </c>
      <c r="E17" s="5">
        <f t="shared" si="3"/>
        <v>6.4220000000000006</v>
      </c>
      <c r="F17" s="5">
        <f t="shared" si="3"/>
        <v>5.2910000000000004</v>
      </c>
      <c r="G17" s="5">
        <f t="shared" si="3"/>
        <v>4.2510000000000003</v>
      </c>
      <c r="H17" s="5">
        <f t="shared" si="3"/>
        <v>3.2630000000000003</v>
      </c>
      <c r="I17" s="5">
        <f t="shared" si="3"/>
        <v>2.327</v>
      </c>
      <c r="J17" s="5">
        <f t="shared" si="3"/>
        <v>1.4950000000000003</v>
      </c>
      <c r="K17" s="5">
        <f t="shared" si="3"/>
        <v>0.78259999999999996</v>
      </c>
      <c r="L17" s="5">
        <f t="shared" si="3"/>
        <v>0.2041</v>
      </c>
      <c r="M17" s="5">
        <v>0</v>
      </c>
    </row>
    <row r="35" ht="11.25" customHeight="1" x14ac:dyDescent="0.2"/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L23" sqref="L23"/>
    </sheetView>
  </sheetViews>
  <sheetFormatPr defaultRowHeight="12.75" x14ac:dyDescent="0.2"/>
  <sheetData>
    <row r="1" spans="1:12" x14ac:dyDescent="0.2">
      <c r="B1" t="s">
        <v>15</v>
      </c>
      <c r="D1" t="s">
        <v>25</v>
      </c>
      <c r="E1">
        <f>52.35/34.209</f>
        <v>1.5302990441111988</v>
      </c>
      <c r="H1" t="s">
        <v>26</v>
      </c>
    </row>
    <row r="2" spans="1:12" x14ac:dyDescent="0.2">
      <c r="A2" t="s">
        <v>21</v>
      </c>
      <c r="B2">
        <v>0.1</v>
      </c>
      <c r="C2">
        <v>0.25</v>
      </c>
      <c r="D2">
        <v>0.4</v>
      </c>
      <c r="E2">
        <v>0.55000000000000004</v>
      </c>
      <c r="F2">
        <v>0.7</v>
      </c>
    </row>
    <row r="3" spans="1:12" x14ac:dyDescent="0.2">
      <c r="A3" t="s">
        <v>22</v>
      </c>
      <c r="B3">
        <v>1.6708000000000001</v>
      </c>
      <c r="C3">
        <v>1.6753</v>
      </c>
      <c r="D3">
        <v>1.6843999999999999</v>
      </c>
      <c r="E3">
        <v>1.6997</v>
      </c>
      <c r="F3">
        <v>1.7250000000000001</v>
      </c>
      <c r="H3" s="4">
        <f>-(B3-B4)/$E$1*100</f>
        <v>-4.6265467048710587</v>
      </c>
      <c r="I3" s="4">
        <f>-(C3-C4)/$E$1*100</f>
        <v>-4.920606876790826</v>
      </c>
      <c r="J3" s="4">
        <f>-(D3-D4)/$E$1*100</f>
        <v>-5.5152618911174667</v>
      </c>
      <c r="K3" s="4">
        <f>-(E3-E4)/$E$1*100</f>
        <v>-6.5150664756446925</v>
      </c>
      <c r="L3" s="4">
        <f>-(F3-F4)/$E$1*100</f>
        <v>-8.1683381088825211</v>
      </c>
    </row>
    <row r="4" spans="1:12" x14ac:dyDescent="0.2">
      <c r="A4" t="s">
        <v>23</v>
      </c>
      <c r="B4">
        <v>1.6</v>
      </c>
      <c r="C4">
        <v>1.6</v>
      </c>
      <c r="D4">
        <v>1.6</v>
      </c>
      <c r="E4">
        <v>1.6</v>
      </c>
      <c r="F4">
        <v>1.6</v>
      </c>
      <c r="H4" s="4"/>
      <c r="I4" s="4"/>
      <c r="J4" s="4"/>
      <c r="K4" s="4"/>
      <c r="L4" s="4"/>
    </row>
    <row r="5" spans="1:12" x14ac:dyDescent="0.2">
      <c r="B5" t="s">
        <v>16</v>
      </c>
      <c r="D5" t="s">
        <v>24</v>
      </c>
      <c r="H5" s="4"/>
      <c r="I5" s="4"/>
      <c r="J5" s="4"/>
      <c r="K5" s="4"/>
      <c r="L5" s="4"/>
    </row>
    <row r="6" spans="1:12" x14ac:dyDescent="0.2">
      <c r="A6" t="s">
        <v>21</v>
      </c>
      <c r="B6">
        <v>0.1</v>
      </c>
      <c r="C6">
        <v>0.25</v>
      </c>
      <c r="D6">
        <v>0.4</v>
      </c>
      <c r="E6">
        <v>0.55000000000000004</v>
      </c>
      <c r="F6">
        <v>0.7</v>
      </c>
      <c r="H6" s="4"/>
      <c r="I6" s="4"/>
      <c r="J6" s="4"/>
      <c r="K6" s="4"/>
      <c r="L6" s="4"/>
    </row>
    <row r="7" spans="1:12" x14ac:dyDescent="0.2">
      <c r="A7" t="s">
        <v>22</v>
      </c>
      <c r="B7">
        <v>1.6287</v>
      </c>
      <c r="C7">
        <v>1.6325000000000001</v>
      </c>
      <c r="D7">
        <v>1.6400999999999999</v>
      </c>
      <c r="E7">
        <v>1.6529</v>
      </c>
      <c r="F7">
        <v>1.6738999999999999</v>
      </c>
      <c r="H7" s="4">
        <f>-(B7-B8)/$E$1*100</f>
        <v>-1.8754504297994234</v>
      </c>
      <c r="I7" s="4">
        <f>-(C7-C8)/$E$1*100</f>
        <v>-2.1237679083094543</v>
      </c>
      <c r="J7" s="4">
        <f>-(D7-D8)/$E$1*100</f>
        <v>-2.6204028653295004</v>
      </c>
      <c r="K7" s="4">
        <f>-(E7-E8)/$E$1*100</f>
        <v>-3.4568406876790796</v>
      </c>
      <c r="L7" s="4">
        <f>-(F7-F8)/$E$1*100</f>
        <v>-4.8291214899713371</v>
      </c>
    </row>
    <row r="8" spans="1:12" x14ac:dyDescent="0.2">
      <c r="A8" t="s">
        <v>23</v>
      </c>
      <c r="B8">
        <v>1.6</v>
      </c>
      <c r="C8">
        <v>1.6</v>
      </c>
      <c r="D8">
        <v>1.6</v>
      </c>
      <c r="E8">
        <v>1.6</v>
      </c>
      <c r="F8">
        <v>1.6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O41" sqref="O41"/>
    </sheetView>
  </sheetViews>
  <sheetFormatPr defaultRowHeight="12.75" x14ac:dyDescent="0.2"/>
  <sheetData>
    <row r="1" spans="1:13" x14ac:dyDescent="0.2">
      <c r="A1" t="s">
        <v>29</v>
      </c>
    </row>
    <row r="2" spans="1:13" x14ac:dyDescent="0.2">
      <c r="A2" t="s">
        <v>4</v>
      </c>
      <c r="C2">
        <v>3.3679999999999999</v>
      </c>
      <c r="D2">
        <v>4.8029999999999999</v>
      </c>
      <c r="E2">
        <v>6.2380000000000004</v>
      </c>
      <c r="F2">
        <v>7.673</v>
      </c>
      <c r="G2">
        <v>9.1080000000000005</v>
      </c>
      <c r="H2">
        <v>10.542999999999999</v>
      </c>
      <c r="I2">
        <v>11.977</v>
      </c>
      <c r="J2">
        <v>13.413</v>
      </c>
      <c r="K2">
        <v>14.847</v>
      </c>
      <c r="L2">
        <v>16.282</v>
      </c>
    </row>
    <row r="3" spans="1:13" x14ac:dyDescent="0.2">
      <c r="A3" t="s">
        <v>27</v>
      </c>
      <c r="C3" s="1">
        <v>-1.64E-3</v>
      </c>
      <c r="D3" s="1">
        <v>-5.6800000000000002E-3</v>
      </c>
      <c r="E3" s="1">
        <v>-0.01</v>
      </c>
      <c r="F3" s="1">
        <v>-1.44E-2</v>
      </c>
      <c r="G3" s="1">
        <v>-1.9099999999999999E-2</v>
      </c>
      <c r="H3" s="1">
        <v>-2.4199999999999999E-2</v>
      </c>
      <c r="I3" s="1">
        <v>-2.9100000000000001E-2</v>
      </c>
      <c r="J3" s="1">
        <v>-3.2599999999999997E-2</v>
      </c>
      <c r="K3" s="1">
        <v>-3.4200000000000001E-2</v>
      </c>
      <c r="L3" s="1">
        <v>-3.4500000000000003E-2</v>
      </c>
    </row>
    <row r="4" spans="1:13" x14ac:dyDescent="0.2">
      <c r="A4">
        <v>1</v>
      </c>
      <c r="C4" s="1">
        <v>-1.64E-3</v>
      </c>
      <c r="D4" s="1">
        <v>-5.6800000000000002E-3</v>
      </c>
      <c r="E4" s="1">
        <v>-0.01</v>
      </c>
      <c r="F4" s="1">
        <v>-1.44E-2</v>
      </c>
      <c r="G4" s="1">
        <v>-1.9099999999999999E-2</v>
      </c>
      <c r="H4" s="1">
        <v>-2.4199999999999999E-2</v>
      </c>
      <c r="I4" s="1">
        <v>-2.9100000000000001E-2</v>
      </c>
      <c r="J4" s="1">
        <v>-3.2599999999999997E-2</v>
      </c>
      <c r="K4" s="1">
        <v>-3.4200000000000001E-2</v>
      </c>
      <c r="L4" s="1">
        <v>-3.4500000000000003E-2</v>
      </c>
    </row>
    <row r="5" spans="1:13" x14ac:dyDescent="0.2">
      <c r="A5">
        <v>2</v>
      </c>
      <c r="C5" s="1">
        <v>-4.2900000000000002E-4</v>
      </c>
      <c r="D5" s="1">
        <v>-1.42E-3</v>
      </c>
      <c r="E5" s="1">
        <v>-2.5899999999999999E-3</v>
      </c>
      <c r="F5" s="1">
        <v>-3.9399999999999999E-3</v>
      </c>
      <c r="G5" s="1">
        <v>-5.4400000000000004E-3</v>
      </c>
      <c r="H5" s="1">
        <v>-7.1199999999999996E-3</v>
      </c>
      <c r="I5" s="1">
        <v>-9.1699999999999993E-3</v>
      </c>
      <c r="J5" s="1">
        <v>-1.18E-2</v>
      </c>
      <c r="K5" s="1">
        <v>-1.46E-2</v>
      </c>
      <c r="L5" s="1">
        <v>-1.6799999999999999E-2</v>
      </c>
    </row>
    <row r="6" spans="1:13" x14ac:dyDescent="0.2">
      <c r="A6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3" x14ac:dyDescent="0.2">
      <c r="A7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9" spans="1:13" x14ac:dyDescent="0.2">
      <c r="A9" t="s">
        <v>4</v>
      </c>
      <c r="B9" s="4">
        <v>2.65</v>
      </c>
      <c r="C9">
        <v>3.3679999999999999</v>
      </c>
      <c r="D9">
        <v>4.8029999999999999</v>
      </c>
      <c r="E9">
        <v>6.2380000000000004</v>
      </c>
      <c r="F9">
        <v>7.673</v>
      </c>
      <c r="G9">
        <v>9.1080000000000005</v>
      </c>
      <c r="H9">
        <v>10.542999999999999</v>
      </c>
      <c r="I9">
        <v>11.977</v>
      </c>
      <c r="J9">
        <v>13.413</v>
      </c>
      <c r="K9">
        <v>14.847</v>
      </c>
      <c r="L9">
        <v>16.282</v>
      </c>
      <c r="M9" s="4">
        <v>17</v>
      </c>
    </row>
    <row r="10" spans="1:13" x14ac:dyDescent="0.2">
      <c r="A10">
        <v>1</v>
      </c>
      <c r="B10" s="6">
        <v>0</v>
      </c>
      <c r="C10" s="6">
        <f>C4*57.3</f>
        <v>-9.3972E-2</v>
      </c>
      <c r="D10" s="6">
        <f t="shared" ref="D10:L11" si="0">D4*57.3</f>
        <v>-0.32546399999999998</v>
      </c>
      <c r="E10" s="6">
        <f t="shared" si="0"/>
        <v>-0.57299999999999995</v>
      </c>
      <c r="F10" s="6">
        <f t="shared" si="0"/>
        <v>-0.82511999999999996</v>
      </c>
      <c r="G10" s="6">
        <f t="shared" si="0"/>
        <v>-1.0944299999999998</v>
      </c>
      <c r="H10" s="6">
        <f t="shared" si="0"/>
        <v>-1.3866599999999998</v>
      </c>
      <c r="I10" s="6">
        <f t="shared" si="0"/>
        <v>-1.66743</v>
      </c>
      <c r="J10" s="6">
        <f t="shared" si="0"/>
        <v>-1.8679799999999998</v>
      </c>
      <c r="K10" s="6">
        <f t="shared" si="0"/>
        <v>-1.95966</v>
      </c>
      <c r="L10" s="6">
        <f t="shared" si="0"/>
        <v>-1.97685</v>
      </c>
      <c r="M10" s="6">
        <f>(L10-K10)/2+L10</f>
        <v>-1.9854449999999999</v>
      </c>
    </row>
    <row r="11" spans="1:13" x14ac:dyDescent="0.2">
      <c r="A11">
        <v>2</v>
      </c>
      <c r="B11" s="6">
        <v>0</v>
      </c>
      <c r="C11" s="6">
        <f>C5*57.3</f>
        <v>-2.4581700000000001E-2</v>
      </c>
      <c r="D11" s="6">
        <f t="shared" si="0"/>
        <v>-8.1365999999999994E-2</v>
      </c>
      <c r="E11" s="6">
        <f t="shared" si="0"/>
        <v>-0.14840699999999998</v>
      </c>
      <c r="F11" s="6">
        <f t="shared" si="0"/>
        <v>-0.22576199999999999</v>
      </c>
      <c r="G11" s="6">
        <f t="shared" si="0"/>
        <v>-0.31171199999999999</v>
      </c>
      <c r="H11" s="6">
        <f t="shared" si="0"/>
        <v>-0.40797599999999995</v>
      </c>
      <c r="I11" s="6">
        <f t="shared" si="0"/>
        <v>-0.52544099999999994</v>
      </c>
      <c r="J11" s="6">
        <f t="shared" si="0"/>
        <v>-0.67613999999999996</v>
      </c>
      <c r="K11" s="6">
        <f t="shared" si="0"/>
        <v>-0.83657999999999999</v>
      </c>
      <c r="L11" s="6">
        <f t="shared" si="0"/>
        <v>-0.96263999999999994</v>
      </c>
      <c r="M11" s="6">
        <f>(L11-K11)/2+L11</f>
        <v>-1.0256699999999999</v>
      </c>
    </row>
    <row r="12" spans="1:13" x14ac:dyDescent="0.2">
      <c r="A12">
        <v>3</v>
      </c>
      <c r="B12" s="6">
        <v>0</v>
      </c>
      <c r="C12" s="6">
        <f t="shared" ref="C12:L13" si="1">C6*57.3</f>
        <v>0</v>
      </c>
      <c r="D12" s="6">
        <f t="shared" si="1"/>
        <v>0</v>
      </c>
      <c r="E12" s="6">
        <f t="shared" si="1"/>
        <v>0</v>
      </c>
      <c r="F12" s="6">
        <f t="shared" si="1"/>
        <v>0</v>
      </c>
      <c r="G12" s="6">
        <f t="shared" si="1"/>
        <v>0</v>
      </c>
      <c r="H12" s="6">
        <f t="shared" si="1"/>
        <v>0</v>
      </c>
      <c r="I12" s="6">
        <f t="shared" si="1"/>
        <v>0</v>
      </c>
      <c r="J12" s="6">
        <f t="shared" si="1"/>
        <v>0</v>
      </c>
      <c r="K12" s="6">
        <f t="shared" si="1"/>
        <v>0</v>
      </c>
      <c r="L12" s="6">
        <f t="shared" si="1"/>
        <v>0</v>
      </c>
      <c r="M12" s="6">
        <f>(L12-K12)/2+L12</f>
        <v>0</v>
      </c>
    </row>
    <row r="13" spans="1:13" x14ac:dyDescent="0.2">
      <c r="A13">
        <v>4</v>
      </c>
      <c r="B13" s="6"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  <c r="J13" s="6">
        <f t="shared" si="1"/>
        <v>0</v>
      </c>
      <c r="K13" s="6">
        <f t="shared" si="1"/>
        <v>0</v>
      </c>
      <c r="L13" s="6">
        <f t="shared" si="1"/>
        <v>0</v>
      </c>
      <c r="M13" s="6">
        <f>(L13-K13)/2+L13</f>
        <v>0</v>
      </c>
    </row>
    <row r="15" spans="1:13" x14ac:dyDescent="0.2">
      <c r="A15" t="s">
        <v>6</v>
      </c>
      <c r="C15" s="1">
        <f>C4/C$3</f>
        <v>1</v>
      </c>
      <c r="D15" s="1">
        <f t="shared" ref="D15:L15" si="2">D4/D$3</f>
        <v>1</v>
      </c>
      <c r="E15" s="1">
        <f t="shared" si="2"/>
        <v>1</v>
      </c>
      <c r="F15" s="1">
        <f t="shared" si="2"/>
        <v>1</v>
      </c>
      <c r="G15" s="1">
        <f t="shared" si="2"/>
        <v>1</v>
      </c>
      <c r="H15" s="1">
        <f t="shared" si="2"/>
        <v>1</v>
      </c>
      <c r="I15" s="1">
        <f t="shared" si="2"/>
        <v>1</v>
      </c>
      <c r="J15" s="1">
        <f t="shared" si="2"/>
        <v>1</v>
      </c>
      <c r="K15" s="1">
        <f t="shared" si="2"/>
        <v>1</v>
      </c>
      <c r="L15" s="1">
        <f t="shared" si="2"/>
        <v>1</v>
      </c>
    </row>
    <row r="16" spans="1:13" x14ac:dyDescent="0.2">
      <c r="C16" s="1">
        <f>C5/C$3</f>
        <v>0.26158536585365855</v>
      </c>
      <c r="D16" s="1">
        <f t="shared" ref="D16:L16" si="3">D5/D$3</f>
        <v>0.25</v>
      </c>
      <c r="E16" s="1">
        <f t="shared" si="3"/>
        <v>0.25899999999999995</v>
      </c>
      <c r="F16" s="1">
        <f t="shared" si="3"/>
        <v>0.27361111111111114</v>
      </c>
      <c r="G16" s="1">
        <f t="shared" si="3"/>
        <v>0.28481675392670158</v>
      </c>
      <c r="H16" s="1">
        <f t="shared" si="3"/>
        <v>0.29421487603305785</v>
      </c>
      <c r="I16" s="1">
        <f t="shared" si="3"/>
        <v>0.31512027491408934</v>
      </c>
      <c r="J16" s="1">
        <f t="shared" si="3"/>
        <v>0.3619631901840491</v>
      </c>
      <c r="K16" s="1">
        <f t="shared" si="3"/>
        <v>0.42690058479532161</v>
      </c>
      <c r="L16" s="1">
        <f t="shared" si="3"/>
        <v>0.48695652173913034</v>
      </c>
    </row>
    <row r="17" spans="3:12" x14ac:dyDescent="0.2">
      <c r="C17" s="1">
        <f t="shared" ref="C17:L17" si="4">C6/C$3</f>
        <v>0</v>
      </c>
      <c r="D17" s="1">
        <f t="shared" si="4"/>
        <v>0</v>
      </c>
      <c r="E17" s="1">
        <f t="shared" si="4"/>
        <v>0</v>
      </c>
      <c r="F17" s="1">
        <f t="shared" si="4"/>
        <v>0</v>
      </c>
      <c r="G17" s="1">
        <f t="shared" si="4"/>
        <v>0</v>
      </c>
      <c r="H17" s="1">
        <f t="shared" si="4"/>
        <v>0</v>
      </c>
      <c r="I17" s="1">
        <f t="shared" si="4"/>
        <v>0</v>
      </c>
      <c r="J17" s="1">
        <f t="shared" si="4"/>
        <v>0</v>
      </c>
      <c r="K17" s="1">
        <f t="shared" si="4"/>
        <v>0</v>
      </c>
      <c r="L17" s="1">
        <f t="shared" si="4"/>
        <v>0</v>
      </c>
    </row>
    <row r="18" spans="3:12" x14ac:dyDescent="0.2">
      <c r="C18" s="1">
        <f t="shared" ref="C18:L18" si="5">C7/C$3</f>
        <v>0</v>
      </c>
      <c r="D18" s="1">
        <f t="shared" si="5"/>
        <v>0</v>
      </c>
      <c r="E18" s="1">
        <f t="shared" si="5"/>
        <v>0</v>
      </c>
      <c r="F18" s="1">
        <f t="shared" si="5"/>
        <v>0</v>
      </c>
      <c r="G18" s="1">
        <f t="shared" si="5"/>
        <v>0</v>
      </c>
      <c r="H18" s="1">
        <f t="shared" si="5"/>
        <v>0</v>
      </c>
      <c r="I18" s="1">
        <f t="shared" si="5"/>
        <v>0</v>
      </c>
      <c r="J18" s="1">
        <f t="shared" si="5"/>
        <v>0</v>
      </c>
      <c r="K18" s="1">
        <f t="shared" si="5"/>
        <v>0</v>
      </c>
      <c r="L18" s="1">
        <f t="shared" si="5"/>
        <v>0</v>
      </c>
    </row>
  </sheetData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Cy alf, Cy max</vt:lpstr>
      <vt:lpstr>Mizg жест Ny=3.42</vt:lpstr>
      <vt:lpstr>Mizg упр Ny=3.42</vt:lpstr>
      <vt:lpstr>Mizg жест Ny=-1</vt:lpstr>
      <vt:lpstr>Mizg упр Ny=-1</vt:lpstr>
      <vt:lpstr>Нагрузки Маневр+НВ (2 сл)</vt:lpstr>
      <vt:lpstr>Нагрузки Целвого варианта 1 сл</vt:lpstr>
      <vt:lpstr>Xf-Xt</vt:lpstr>
      <vt:lpstr>Упругая крутка </vt:lpstr>
      <vt:lpstr>Прогибы</vt:lpstr>
      <vt:lpstr>Масса консолей</vt:lpstr>
      <vt:lpstr>Лист3</vt:lpstr>
    </vt:vector>
  </TitlesOfParts>
  <Company>stop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COMP4</dc:creator>
  <cp:lastModifiedBy>PROK</cp:lastModifiedBy>
  <dcterms:created xsi:type="dcterms:W3CDTF">2005-07-31T10:25:05Z</dcterms:created>
  <dcterms:modified xsi:type="dcterms:W3CDTF">2014-03-28T15:20:43Z</dcterms:modified>
</cp:coreProperties>
</file>