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drawings/drawing3.xml" ContentType="application/vnd.openxmlformats-officedocument.drawing+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drawings/drawing4.xml" ContentType="application/vnd.openxmlformats-officedocument.drawing+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drawings/drawing6.xml" ContentType="application/vnd.openxmlformats-officedocument.drawing+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drawings/drawing7.xml" ContentType="application/vnd.openxmlformats-officedocument.drawing+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drawings/drawing8.xml" ContentType="application/vnd.openxmlformats-officedocument.drawing+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drawings/drawing9.xml" ContentType="application/vnd.openxmlformats-officedocument.drawing+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mc:AlternateContent xmlns:mc="http://schemas.openxmlformats.org/markup-compatibility/2006">
    <mc:Choice Requires="x15">
      <x15ac:absPath xmlns:x15ac="http://schemas.microsoft.com/office/spreadsheetml/2010/11/ac" url="/Users/morris/Dropbox/Public/TAU2020/projects/demand_forecast/modules/data/"/>
    </mc:Choice>
  </mc:AlternateContent>
  <xr:revisionPtr revIDLastSave="0" documentId="13_ncr:1_{92DA3E7D-7332-4048-B281-2CEC36C19618}" xr6:coauthVersionLast="47" xr6:coauthVersionMax="47" xr10:uidLastSave="{00000000-0000-0000-0000-000000000000}"/>
  <bookViews>
    <workbookView xWindow="0" yWindow="500" windowWidth="28800" windowHeight="15840" tabRatio="855" firstSheet="10" activeTab="13" xr2:uid="{00000000-000D-0000-FFFF-FFFF00000000}"/>
  </bookViews>
  <sheets>
    <sheet name="Tickers" sheetId="5" r:id="rId1"/>
    <sheet name="Basic Orders" sheetId="2" r:id="rId2"/>
    <sheet name="Extended Order Attributes" sheetId="11" r:id="rId3"/>
    <sheet name="Conditional Orders" sheetId="9" r:id="rId4"/>
    <sheet name="Advanced Orders" sheetId="35" r:id="rId5"/>
    <sheet name="Open Orders" sheetId="25" r:id="rId6"/>
    <sheet name="Executions" sheetId="31" r:id="rId7"/>
    <sheet name="Executions Reporting" sheetId="34" r:id="rId8"/>
    <sheet name="Account" sheetId="32" r:id="rId9"/>
    <sheet name="Portfolio" sheetId="33" r:id="rId10"/>
    <sheet name="AAPL2m1h" sheetId="39" r:id="rId11"/>
    <sheet name="GOOG2m1h" sheetId="41" r:id="rId12"/>
    <sheet name="AMZN2m1h" sheetId="42" r:id="rId13"/>
    <sheet name="Sheet1" sheetId="44" r:id="rId14"/>
    <sheet name="MSFT2m1h" sheetId="43" r:id="rId15"/>
  </sheets>
  <externalReferences>
    <externalReference r:id="rId16"/>
    <externalReference r:id="rId17"/>
    <externalReference r:id="rId18"/>
    <externalReference r:id="rId19"/>
    <externalReference r:id="rId20"/>
    <externalReference r:id="rId21"/>
  </externalReferences>
  <definedNames>
    <definedName name="_ESU5">#REF!</definedName>
    <definedName name="AAPL2m1h">AAPL2m1h!$B$2:$J$626</definedName>
    <definedName name="accountValues">#REF!</definedName>
    <definedName name="acctCode">#REF!</definedName>
    <definedName name="acctErrorPosition">#REF!</definedName>
    <definedName name="acctsCode">Account!$E$5</definedName>
    <definedName name="acctsControl">Account!$L$3</definedName>
    <definedName name="acctsErrorPosition">Account!$L$11</definedName>
    <definedName name="acctServer">#REF!</definedName>
    <definedName name="acctsServer">Account!$B$5</definedName>
    <definedName name="acctsSubColumn1">Account!$A$8:$C$207</definedName>
    <definedName name="acctsSubColumn2">Account!$D$8:$F$207</definedName>
    <definedName name="acctsSubColumn3">Account!$G$8:$I$207</definedName>
    <definedName name="acctsSubColumn4">Account!$J$8:$J$207</definedName>
    <definedName name="acctsTime">Account!$H$5</definedName>
    <definedName name="acctTime">#REF!</definedName>
    <definedName name="advancedOrdersCells" localSheetId="4">'Advanced Orders'!$R$10:$Y$65536</definedName>
    <definedName name="AMZN2m1h">AMZN2m1h!$B$2:$J$609</definedName>
    <definedName name="BIG_LOSE">#REF!</definedName>
    <definedName name="BMW_OPT_20181221_74_C_DTB_EUR">#REF!</definedName>
    <definedName name="BMW_OPT_20181221_74_P_DTB_EUR">#REF!</definedName>
    <definedName name="BMW_OPT_20190118_68_P_DTB_EUR">#REF!</definedName>
    <definedName name="BMW_OPT_20190118_74_C_DTB_EUR">#REF!</definedName>
    <definedName name="BMW_OPT_20190118_76_C_DTB_EUR">#REF!</definedName>
    <definedName name="BMW_OPT_20190118_78_C_DTB_EUR">#REF!</definedName>
    <definedName name="bondContractDetails">#REF!</definedName>
    <definedName name="bondErrorPosition">#REF!</definedName>
    <definedName name="bondServer">#REF!</definedName>
    <definedName name="bulletinCell">Tickers!$Q$4:$V$6</definedName>
    <definedName name="bulletinCtrl">Tickers!$O$4</definedName>
    <definedName name="bulletinText">Tickers!$Q$4:$V$6</definedName>
    <definedName name="bulletinTitle">Tickers!$Q$3</definedName>
    <definedName name="CAC40_TRADES">#REF!</definedName>
    <definedName name="condErrorPosition">'Conditional Orders'!$P$4</definedName>
    <definedName name="conditionalOrderCells">'Conditional Orders'!$R$10:$Y$65536</definedName>
    <definedName name="condServer">'Conditional Orders'!$D$5</definedName>
    <definedName name="contErrorPosition">#REF!</definedName>
    <definedName name="contractDetails">#REF!</definedName>
    <definedName name="contServer">#REF!</definedName>
    <definedName name="Currency">Account!$A$29:$D$207</definedName>
    <definedName name="DATA">#REF!</definedName>
    <definedName name="DTA_LE">#REF!</definedName>
    <definedName name="errorId">Tickers!#REF!</definedName>
    <definedName name="errorMsg">Tickers!$Q$6</definedName>
    <definedName name="ES_CONTFUT_GLOBEX_USD">#REF!</definedName>
    <definedName name="ES_FUT_201809_GLOBEX_USD">#REF!</definedName>
    <definedName name="ES_FUT_201903_GLOBEX_USD">#REF!</definedName>
    <definedName name="ESM9_FUT_GLOBEX_USD">#REF!</definedName>
    <definedName name="ESZ7_FUT_GLOBEX_USD">#REF!</definedName>
    <definedName name="EUR_CASH_IDEALPRO_USD_MIDPOINT">#REF!</definedName>
    <definedName name="EUR_FUT_ASK">#REF!</definedName>
    <definedName name="EUR_USD_MIDPOINT">#REF!</definedName>
    <definedName name="exec_filter_start">#REF!</definedName>
    <definedName name="execErrorPosition">#REF!</definedName>
    <definedName name="execReportKey">'Executions Reporting'!$F$4</definedName>
    <definedName name="execReportType">'Executions Reporting'!$B$4</definedName>
    <definedName name="execReportTypes">'Executions Reporting'!$T$8:$T$11</definedName>
    <definedName name="execServer">#REF!</definedName>
    <definedName name="execSubContracts">Executions!$A$10:$H$199</definedName>
    <definedName name="execSubControl">Executions!$I$5</definedName>
    <definedName name="execSubDetails">Executions!$I$10:$T$199</definedName>
    <definedName name="execSubErrorPosition">Executions!$L$4</definedName>
    <definedName name="execSubServer">Executions!$D$5</definedName>
    <definedName name="executionContracts">#REF!</definedName>
    <definedName name="executionDetails">#REF!</definedName>
    <definedName name="EXPIRED_ES_FUTURE">#REF!</definedName>
    <definedName name="F_STK_SMART_USD">#REF!</definedName>
    <definedName name="faAcctCtrl">#REF!</definedName>
    <definedName name="faAcctValue">#REF!</definedName>
    <definedName name="firstHistRow">#REF!</definedName>
    <definedName name="firstMonitorRow">'Conditional Orders'!$J$4</definedName>
    <definedName name="firstScanRow">#REF!</definedName>
    <definedName name="GAIL_STK_NSE_INR">#REF!</definedName>
    <definedName name="GE_STK_SMART_USD">#REF!</definedName>
    <definedName name="GOOG_OPT_201903_900_C_SMART_USD">#REF!</definedName>
    <definedName name="GOOG_STK">#REF!</definedName>
    <definedName name="GOOG2m1h">GOOG2m1h!$B$2:$J$543</definedName>
    <definedName name="HALTED">#REF!</definedName>
    <definedName name="HIGH_IMP_VOL">#REF!</definedName>
    <definedName name="HIGH_OPEN_GAP">#REF!</definedName>
    <definedName name="HIGH_OPT_IMP_VOLAT">#REF!</definedName>
    <definedName name="HIGH_OPT_IMP_VOLAT_OVER_HIST">#REF!</definedName>
    <definedName name="HIGH_OPT_VOLUME_PUT_CALL_RATIO">#REF!</definedName>
    <definedName name="HIST_DAX">#REF!</definedName>
    <definedName name="HIST_EUR_CASH">#REF!</definedName>
    <definedName name="HIST_IBM">#REF!</definedName>
    <definedName name="HIST_MSFT">#REF!</definedName>
    <definedName name="HIST_Z">#REF!</definedName>
    <definedName name="histCtrl">#REF!</definedName>
    <definedName name="histErrorPosition">#REF!</definedName>
    <definedName name="histid3">#REF!</definedName>
    <definedName name="histServer">#REF!</definedName>
    <definedName name="hjkhkj">#REF!</definedName>
    <definedName name="HOT_BY_OPT_VOLUME">#REF!</definedName>
    <definedName name="HOT_BY_PRICE_RANGE">#REF!</definedName>
    <definedName name="HOT_VOLUME">#REF!</definedName>
    <definedName name="IBKR_STK">#REF!</definedName>
    <definedName name="IBKR_STK_SMART_USD">#REF!</definedName>
    <definedName name="IBM_COMBO">#REF!</definedName>
    <definedName name="IBM_OPT_201906_100_C_SMART_USD">#REF!</definedName>
    <definedName name="IBM_OPT_TRADES">#REF!</definedName>
    <definedName name="IBM_STK_SMART_USD">#REF!</definedName>
    <definedName name="lastHistRow">#REF!</definedName>
    <definedName name="lastMonitorRow">'Conditional Orders'!$J$5</definedName>
    <definedName name="lastScanRow">#REF!</definedName>
    <definedName name="logLevel">Tickers!$J$5</definedName>
    <definedName name="logLevelResult">Tickers!$J$6</definedName>
    <definedName name="LOW_OPT_IMP_VOLAT">#REF!</definedName>
    <definedName name="LOW_OPT_IMP_VOLAT_OVER_HIST">#REF!</definedName>
    <definedName name="LOW_OPT_VOLUME_PUT_CALL_RATIO">#REF!</definedName>
    <definedName name="mktDepthAsk">#REF!</definedName>
    <definedName name="mktDepthBid">#REF!</definedName>
    <definedName name="mktdErrorPosition">#REF!</definedName>
    <definedName name="mktdRefreshLink">#REF!</definedName>
    <definedName name="mktdRefreshRate">#REF!</definedName>
    <definedName name="mktdServer">#REF!</definedName>
    <definedName name="MONTH_QQQQ">#REF!</definedName>
    <definedName name="MOST_ACTIVE_EU">#REF!</definedName>
    <definedName name="MOST_ACTIVE_LIST">#REF!</definedName>
    <definedName name="MOST_ACTIVE_STOCK_EU">#REF!</definedName>
    <definedName name="MOST_ACTIVE_STOCK_HK">#REF!</definedName>
    <definedName name="MOST_ACTIVE_US">#REF!</definedName>
    <definedName name="MSFT_FUT">#REF!</definedName>
    <definedName name="MSFT_STK_SMART_USD">#REF!</definedName>
    <definedName name="MSFT2m1h">MSFT2m1h!$B$2:$J$626</definedName>
    <definedName name="NOT_OPEN">#REF!</definedName>
    <definedName name="OLE_LINK1" localSheetId="4">'Advanced Orders'!#REF!</definedName>
    <definedName name="ONE_WEEK_MSFT">#REF!</definedName>
    <definedName name="Open_orders_can_be_downloaded_here." localSheetId="4">'Advanced Orders'!$A$82:$H$65536</definedName>
    <definedName name="Open_orders_can_be_downloaded_here.">'Basic Orders'!$A$48:$H$65536</definedName>
    <definedName name="openOrdContracts" localSheetId="4">'Advanced Orders'!$A$69:$L$118</definedName>
    <definedName name="openOrdContracts">'Basic Orders'!$A$48:$L$96</definedName>
    <definedName name="openOrdOrders" localSheetId="4">'Advanced Orders'!$M$69:$Q$118</definedName>
    <definedName name="openOrdOrders">'Basic Orders'!$M$48:$Q$96</definedName>
    <definedName name="openOrdStatuses" localSheetId="4">'Advanced Orders'!$R$69:$Y$118</definedName>
    <definedName name="openOrdStatuses">'Basic Orders'!$R$48:$Y$96</definedName>
    <definedName name="openSubContracts">'Open Orders'!$A$10:$K$199</definedName>
    <definedName name="openSubExtended">'Open Orders'!$Y$10:$BX$199</definedName>
    <definedName name="openSubOrders">'Open Orders'!$L$10:$P$199</definedName>
    <definedName name="openSubStatuses">'Open Orders'!$Q$10:$X$199</definedName>
    <definedName name="OPT_PC_RATIO">#REF!</definedName>
    <definedName name="OPT_VOLUME_MOST_ACTIVE">#REF!</definedName>
    <definedName name="orderCells">'Basic Orders'!$R$10:$Y$65536</definedName>
    <definedName name="orderErrorPosition" localSheetId="4">'Advanced Orders'!$H$4</definedName>
    <definedName name="orderErrorPosition">'Basic Orders'!$H$4</definedName>
    <definedName name="ordersControl">'Open Orders'!$I$5</definedName>
    <definedName name="ordersErrorPosition">'Open Orders'!$L$4</definedName>
    <definedName name="orderServer" localSheetId="4">'Advanced Orders'!$D$5</definedName>
    <definedName name="orderServer">'Basic Orders'!$D$5</definedName>
    <definedName name="ordersServer">'Open Orders'!$D$5</definedName>
    <definedName name="portfolioValues">#REF!</definedName>
    <definedName name="portsCode">Portfolio!$E$5</definedName>
    <definedName name="portsControl">Portfolio!$J$3</definedName>
    <definedName name="portsDataRange">Portfolio!$A$8:$O$20</definedName>
    <definedName name="portsErrorPosition">Portfolio!$M$2</definedName>
    <definedName name="portsServer">Portfolio!$B$5</definedName>
    <definedName name="portsSubColumn">Portfolio!$A$8:$O$199</definedName>
    <definedName name="portsTime">Portfolio!$H$5</definedName>
    <definedName name="processingRate">Tickers!$H$5</definedName>
    <definedName name="processingRateLink">Tickers!$H$6</definedName>
    <definedName name="refreshRate">Tickers!$E$5</definedName>
    <definedName name="refreshRateLink">Tickers!$E$6</definedName>
    <definedName name="scanCtrl">#REF!</definedName>
    <definedName name="scanErrorPosition">#REF!</definedName>
    <definedName name="scanServer">#REF!</definedName>
    <definedName name="subFAAcctCtrl">Account!$L$9</definedName>
    <definedName name="subFAAcctValue">Account!$M$9</definedName>
    <definedName name="tickerCells">Tickers!$P$10:$BG$157</definedName>
    <definedName name="tickerErrorPosition">Tickers!$Q$4</definedName>
    <definedName name="tickerServer">Tickers!$B$5</definedName>
    <definedName name="TOP_FUT_GAIN">#REF!</definedName>
    <definedName name="TOP_GAIN">#REF!</definedName>
    <definedName name="TOP_IND_GAIN">#REF!</definedName>
    <definedName name="TOP_LOSERS">#REF!</definedName>
    <definedName name="TOP_OPEN_PERC_GAIN">#REF!</definedName>
    <definedName name="TOP_OPEN_PERC_LOSE">#REF!</definedName>
    <definedName name="TOP_OPT_IMP_VOLAT_GAIN">#REF!</definedName>
    <definedName name="TOP_OPT_IMP_VOLAT_LOSE">#REF!</definedName>
    <definedName name="TOP_OPT_IMP_VOLAT_OVER_HIST">#REF!</definedName>
    <definedName name="TOP_PRICE_RANGE">#REF!</definedName>
    <definedName name="TOP_TRADE_COUNT">#REF!</definedName>
    <definedName name="TOP_TRADE_RATE">#REF!</definedName>
    <definedName name="TOP_VOLUME_R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25" l="1"/>
  <c r="J3" i="33" l="1"/>
  <c r="H5" i="33"/>
  <c r="O4" i="33"/>
  <c r="N4" i="33"/>
  <c r="M4" i="33"/>
  <c r="AG23" i="5" l="1"/>
  <c r="AF23" i="5"/>
  <c r="AE23" i="5"/>
  <c r="AD23" i="5"/>
  <c r="AA23" i="5"/>
  <c r="Z23" i="5"/>
  <c r="W23" i="5"/>
  <c r="V23" i="5"/>
  <c r="U23" i="5"/>
  <c r="T23" i="5"/>
  <c r="P23" i="5"/>
  <c r="AG18" i="5"/>
  <c r="AF18" i="5"/>
  <c r="AE18" i="5"/>
  <c r="AD18" i="5"/>
  <c r="AA18" i="5"/>
  <c r="Z18" i="5"/>
  <c r="W18" i="5"/>
  <c r="V18" i="5"/>
  <c r="U18" i="5"/>
  <c r="T18" i="5"/>
  <c r="P18" i="5"/>
  <c r="AG20" i="5"/>
  <c r="AF20" i="5"/>
  <c r="AE20" i="5"/>
  <c r="AD20" i="5"/>
  <c r="AA20" i="5"/>
  <c r="Z20" i="5"/>
  <c r="W20" i="5"/>
  <c r="V20" i="5"/>
  <c r="U20" i="5"/>
  <c r="T20" i="5"/>
  <c r="P20" i="5"/>
  <c r="E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Xavier Arriada-Mendicoa</author>
  </authors>
  <commentList>
    <comment ref="A12" authorId="0" shapeId="0" xr:uid="{00000000-0006-0000-0000-000001000000}">
      <text>
        <r>
          <rPr>
            <b/>
            <sz val="9"/>
            <color indexed="81"/>
            <rFont val="Tahoma"/>
            <family val="2"/>
          </rPr>
          <t>Requires: Symbol (TWS' underlying), SecType: CASH, Exchange: IDEALPRO and Currency</t>
        </r>
        <r>
          <rPr>
            <sz val="9"/>
            <color indexed="81"/>
            <rFont val="Tahoma"/>
            <family val="2"/>
          </rPr>
          <t xml:space="preserve">
</t>
        </r>
      </text>
    </comment>
    <comment ref="A17" authorId="0" shapeId="0" xr:uid="{00000000-0006-0000-0000-000002000000}">
      <text>
        <r>
          <rPr>
            <b/>
            <sz val="9"/>
            <color indexed="81"/>
            <rFont val="Tahoma"/>
            <family val="2"/>
          </rPr>
          <t>Requires: Symbol, SecType: STK, Exchange and currency</t>
        </r>
      </text>
    </comment>
    <comment ref="A26" authorId="0" shapeId="0" xr:uid="{00000000-0006-0000-0000-000003000000}">
      <text>
        <r>
          <rPr>
            <b/>
            <sz val="9"/>
            <color indexed="81"/>
            <rFont val="Tahoma"/>
            <family val="2"/>
          </rPr>
          <t>Requires: Future's local symbol (see TWS' contract's description's Symbol attribute), FUT, Exchange and Currency</t>
        </r>
        <r>
          <rPr>
            <sz val="9"/>
            <color indexed="81"/>
            <rFont val="Tahoma"/>
            <family val="2"/>
          </rPr>
          <t xml:space="preserve">
</t>
        </r>
      </text>
    </comment>
    <comment ref="A27" authorId="0" shapeId="0" xr:uid="{00000000-0006-0000-0000-000004000000}">
      <text>
        <r>
          <rPr>
            <b/>
            <sz val="9"/>
            <color indexed="81"/>
            <rFont val="Tahoma"/>
            <family val="2"/>
          </rPr>
          <t>E-mini S&amp;P Future expiring in June 2019</t>
        </r>
      </text>
    </comment>
    <comment ref="A28" authorId="0" shapeId="0" xr:uid="{00000000-0006-0000-0000-000005000000}">
      <text>
        <r>
          <rPr>
            <b/>
            <sz val="9"/>
            <color indexed="81"/>
            <rFont val="Tahoma"/>
            <family val="2"/>
          </rPr>
          <t>S&amp;P 500 Stock Index for June 2019</t>
        </r>
        <r>
          <rPr>
            <sz val="9"/>
            <color indexed="81"/>
            <rFont val="Tahoma"/>
            <family val="2"/>
          </rPr>
          <t xml:space="preserve">
</t>
        </r>
      </text>
    </comment>
    <comment ref="A29" authorId="0" shapeId="0" xr:uid="{00000000-0006-0000-0000-000006000000}">
      <text>
        <r>
          <rPr>
            <b/>
            <sz val="9"/>
            <color indexed="81"/>
            <rFont val="Tahoma"/>
            <family val="2"/>
          </rPr>
          <t>Euro Bund (10 Year Bond) Futures expiring June 2019</t>
        </r>
      </text>
    </comment>
    <comment ref="A30" authorId="0" shapeId="0" xr:uid="{00000000-0006-0000-0000-000007000000}">
      <text>
        <r>
          <rPr>
            <b/>
            <sz val="9"/>
            <color indexed="81"/>
            <rFont val="Tahoma"/>
            <family val="2"/>
          </rPr>
          <t>Swiss Market Index Futures expiring June 2019</t>
        </r>
      </text>
    </comment>
    <comment ref="A33" authorId="0" shapeId="0" xr:uid="{00000000-0006-0000-0000-000008000000}">
      <text>
        <r>
          <rPr>
            <b/>
            <sz val="9"/>
            <color indexed="81"/>
            <rFont val="Tahoma"/>
            <family val="2"/>
          </rPr>
          <t>Requires: Underlying's symbol, SecType: OPT, Expiration date (yyyymmdd), Strike, P/C (for PUT or CALL), Exchange and currency.</t>
        </r>
      </text>
    </comment>
    <comment ref="A40" authorId="0" shapeId="0" xr:uid="{00000000-0006-0000-0000-000009000000}">
      <text>
        <r>
          <rPr>
            <b/>
            <sz val="9"/>
            <color indexed="81"/>
            <rFont val="Calibri"/>
            <family val="2"/>
          </rPr>
          <t xml:space="preserve">Requires Symbol (see TWS' contract's details' "Product"), SecType: FOP, Expiration date (yyyymmdd), Strike, Side (P/C), Multiplier, Trading class (optional, in case of ambiguity), exchange and currency.
</t>
        </r>
      </text>
    </comment>
    <comment ref="A44" authorId="0" shapeId="0" xr:uid="{00000000-0006-0000-0000-00000A000000}">
      <text>
        <r>
          <rPr>
            <b/>
            <sz val="9"/>
            <color indexed="81"/>
            <rFont val="Tahoma"/>
            <family val="2"/>
          </rPr>
          <t>Requires: Symbol, SecType: IND, Currency and Exchange</t>
        </r>
      </text>
    </comment>
    <comment ref="A48" authorId="0" shapeId="0" xr:uid="{00000000-0006-0000-0000-00000B000000}">
      <text>
        <r>
          <rPr>
            <b/>
            <sz val="9"/>
            <color indexed="81"/>
            <rFont val="Tahoma"/>
            <family val="2"/>
          </rPr>
          <t>Requires: Symbol (use the underlyings' currency), SecType: BAG, Exchange: SMART, Currency and legs' string made up with: number of legs each leg having ConId, ratio, side, exchange, open/close.</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Cohen</author>
  </authors>
  <commentList>
    <comment ref="A12" authorId="0" shapeId="0" xr:uid="{00000000-0006-0000-0400-000001000000}">
      <text>
        <r>
          <rPr>
            <sz val="10"/>
            <color indexed="81"/>
            <rFont val="Arial"/>
            <family val="2"/>
          </rPr>
          <t>Bracket orders require you to enter all the orders first, then set the first order as the parent order. First, set the Transmit value to 0 on the Extended Order Attributes page, then place the first order in the bracket. You will see an order ID, even though the order hasn't been transmitted. Copy the Order Id from the first order to the Parent Order Id Value cell on the Extended Order Attributes page, then place the second order. Finally, set Transmit = 1 on the Extended Order Attributes page, then place the third order. All orders in the bracket will be submitted and associated with the Parent Order (the first order in the bracket). Use the Aux Price cell for the stop price. Don't forget to delete the Parent Order ID value from the Extended Order Attributes page or it will be applied to all subsequent orders placed from the spreadsheet.</t>
        </r>
      </text>
    </comment>
    <comment ref="A18" authorId="0" shapeId="0" xr:uid="{00000000-0006-0000-0400-000002000000}">
      <text>
        <r>
          <rPr>
            <sz val="10"/>
            <color indexed="81"/>
            <rFont val="Arial"/>
            <family val="2"/>
          </rPr>
          <t xml:space="preserve">For VOL orders, enter the contract information in the Contract Description cells, then enter the order information in the Order Description cells. Enter values for the Volatility, Volatility Type (1=daily, 2=annual), Reference Price Type (1=average, 2 = BidOrAsk), Continuous Update (0=false, 1= true), Stock Range Lower, and Stock Range Upper, and if applicable, Hedge Delta Order Type and Hedge Delta Aux Price, on the Extended Order Attributes page, then highlight the order row here and click the Apply Extended Template button to apply the VOL order attribute values to the order. Finally, place the order. </t>
        </r>
      </text>
    </comment>
    <comment ref="A23" authorId="0" shapeId="0" xr:uid="{00000000-0006-0000-0400-000003000000}">
      <text>
        <r>
          <rPr>
            <sz val="10"/>
            <color indexed="81"/>
            <rFont val="Arial"/>
            <family val="2"/>
          </rPr>
          <t>For Trailing Stop Limit orders, enter the contract information in the Contract Description cells, then enter the order information in the Order Description cells, using TRAILLIMIT as the Order Type, and entering the limit price in the Lmt Price cell and the trailing amount in the Aux Price cell. Then enter the following for the Trail Stop Price attribute on the Extended Order Attributes page: Trail Stop Price = Limit Price - Trailing Amount - Limit Offset Amount. Next, highlight the order row here, then click the Apply Extended Template button to apply the Trail Stop Price attribute value to the order. Finally, place the order. Note: For Trailing Stop Limit BUY orders, the Trail Stop Price extended order attribute = Limit Price + Trailing Amount + Limit Offset Amount.</t>
        </r>
      </text>
    </comment>
    <comment ref="A28" authorId="0" shapeId="0" xr:uid="{00000000-0006-0000-0400-000004000000}">
      <text>
        <r>
          <rPr>
            <sz val="10"/>
            <color indexed="81"/>
            <rFont val="Arial"/>
            <family val="2"/>
          </rPr>
          <t>For Scale orders, enter the contract information in the Contract Description cells, then enter the order information in the Order Description cells, specifying LMT or REL as the Order Type. Next, enter a value for the Scale Component Size and Scale Price Increment attributes on the Extended Order Attributes page. Next, highlight the order row here, then click the Apply Extended Template button to apply the scale order attribute values to the order. Finally, place the order.</t>
        </r>
      </text>
    </comment>
    <comment ref="A33" authorId="0" shapeId="0" xr:uid="{00000000-0006-0000-0400-000005000000}">
      <text>
        <r>
          <rPr>
            <sz val="10"/>
            <color indexed="81"/>
            <rFont val="Arial"/>
            <family val="2"/>
          </rPr>
          <t>For Relative orders, enter the contract information in the Contract Description cells, then enter the order information in the Order Description cells, specifying REL as the Order Type and the price cap in the Lmt Price cell. Next, enter a percentage in decimal form as the value for the Percent Offset attributes on the Extended Order Attributes page. Next, highlight the order row here, then click the Apply Extended Template button to apply the Percent Offset attribute value to the order. Finally, place the order.</t>
        </r>
      </text>
    </comment>
  </commentList>
</comments>
</file>

<file path=xl/sharedStrings.xml><?xml version="1.0" encoding="utf-8"?>
<sst xmlns="http://schemas.openxmlformats.org/spreadsheetml/2006/main" count="4440" uniqueCount="1146">
  <si>
    <t>Symbol</t>
  </si>
  <si>
    <t>Strike</t>
  </si>
  <si>
    <t>STK</t>
  </si>
  <si>
    <t>Exchange</t>
  </si>
  <si>
    <t>Action</t>
  </si>
  <si>
    <t>Quantity</t>
  </si>
  <si>
    <t>Order Type</t>
  </si>
  <si>
    <t>Lmt Price</t>
  </si>
  <si>
    <t>Aux Price</t>
  </si>
  <si>
    <t>Status</t>
  </si>
  <si>
    <t>Filled</t>
  </si>
  <si>
    <t>Remaining</t>
  </si>
  <si>
    <t>Type</t>
  </si>
  <si>
    <t>Ctrl</t>
  </si>
  <si>
    <t>P/C</t>
  </si>
  <si>
    <t>Id</t>
  </si>
  <si>
    <t>IBM</t>
  </si>
  <si>
    <t>P</t>
  </si>
  <si>
    <t>Contract Description</t>
  </si>
  <si>
    <t>Order Description</t>
  </si>
  <si>
    <t>Order Status</t>
  </si>
  <si>
    <t>OPT</t>
  </si>
  <si>
    <t>FUT</t>
  </si>
  <si>
    <t>Stocks</t>
  </si>
  <si>
    <t>Options</t>
  </si>
  <si>
    <t>Price</t>
  </si>
  <si>
    <t>C</t>
  </si>
  <si>
    <t>Indexes</t>
  </si>
  <si>
    <t>SPX</t>
  </si>
  <si>
    <t>IND</t>
  </si>
  <si>
    <t>CBOE</t>
  </si>
  <si>
    <t>Currency</t>
  </si>
  <si>
    <t>EUR</t>
  </si>
  <si>
    <t>CASH</t>
  </si>
  <si>
    <t>USD</t>
  </si>
  <si>
    <t>HKD</t>
  </si>
  <si>
    <t>Toolbar</t>
  </si>
  <si>
    <t>IB Trader Workstation - Orders</t>
  </si>
  <si>
    <t>IB Trader Workstation - Tickers</t>
  </si>
  <si>
    <t>Market Data</t>
  </si>
  <si>
    <t>Which Trader Workstation?</t>
  </si>
  <si>
    <t>Bid Size</t>
  </si>
  <si>
    <t>Bid Price</t>
  </si>
  <si>
    <t>Ask Price</t>
  </si>
  <si>
    <t>Last Price</t>
  </si>
  <si>
    <t>Last Size</t>
  </si>
  <si>
    <t>Ask Size</t>
  </si>
  <si>
    <t>User Name</t>
  </si>
  <si>
    <t>IB Trader Workstation - Account Values</t>
  </si>
  <si>
    <t>Key</t>
  </si>
  <si>
    <t>Value</t>
  </si>
  <si>
    <t>SecType</t>
  </si>
  <si>
    <t>Right</t>
  </si>
  <si>
    <t>Position</t>
  </si>
  <si>
    <t>SMART</t>
  </si>
  <si>
    <t>MSFT</t>
  </si>
  <si>
    <t>Extended Order Attributes</t>
  </si>
  <si>
    <t>Attributes</t>
  </si>
  <si>
    <t>OCA Group</t>
  </si>
  <si>
    <t>Account</t>
  </si>
  <si>
    <t>Order Ref</t>
  </si>
  <si>
    <t>Transmit (0=false, 1=true)</t>
  </si>
  <si>
    <t>Note</t>
  </si>
  <si>
    <t>Time in Force(DAY, GTC, ect.)</t>
  </si>
  <si>
    <t>Market Price</t>
  </si>
  <si>
    <t>Low</t>
  </si>
  <si>
    <t>High</t>
  </si>
  <si>
    <t>Volume</t>
  </si>
  <si>
    <t>Close</t>
  </si>
  <si>
    <t>Parent Order Id</t>
  </si>
  <si>
    <t>Parent Id</t>
  </si>
  <si>
    <t>Trading Class</t>
  </si>
  <si>
    <t>Multiplier</t>
  </si>
  <si>
    <t>GE</t>
  </si>
  <si>
    <t>Block Order (0=false, 1=true)</t>
  </si>
  <si>
    <t>Display Size</t>
  </si>
  <si>
    <t>Trigger Method</t>
  </si>
  <si>
    <t>Sweep To Fill (0=false, 1=true)</t>
  </si>
  <si>
    <t>Order Id</t>
  </si>
  <si>
    <t>Execution Id</t>
  </si>
  <si>
    <t>Time</t>
  </si>
  <si>
    <t>Side</t>
  </si>
  <si>
    <t>Hidden (0=false, 1= true)</t>
  </si>
  <si>
    <t>Refresh Rate</t>
  </si>
  <si>
    <t>Avg Fill Price</t>
  </si>
  <si>
    <t>Last Fill Price</t>
  </si>
  <si>
    <t>Comb Legs</t>
  </si>
  <si>
    <t>O</t>
  </si>
  <si>
    <t>FOP</t>
  </si>
  <si>
    <t>Realized PNL</t>
  </si>
  <si>
    <t>UnrealizedPNL</t>
  </si>
  <si>
    <t>Avg Cost</t>
  </si>
  <si>
    <t xml:space="preserve">Acct Code: </t>
  </si>
  <si>
    <t>FA Managed Accounts</t>
  </si>
  <si>
    <t>Accounts</t>
  </si>
  <si>
    <t>LocalSymbol</t>
  </si>
  <si>
    <t>Market Value</t>
  </si>
  <si>
    <t>Good After Time</t>
  </si>
  <si>
    <t>Good Till Date</t>
  </si>
  <si>
    <t>FA Group</t>
  </si>
  <si>
    <t>FA Method</t>
  </si>
  <si>
    <t>FA Percentage</t>
  </si>
  <si>
    <t>FA Profile</t>
  </si>
  <si>
    <t>Leave this empty</t>
  </si>
  <si>
    <t>Short Sale Slot (institutional only)</t>
  </si>
  <si>
    <t>Primary Exchange</t>
  </si>
  <si>
    <t>IB Trader Workstation - Conditional Orders</t>
  </si>
  <si>
    <t>Condition Statements</t>
  </si>
  <si>
    <t>ParentId</t>
  </si>
  <si>
    <t>Statement</t>
  </si>
  <si>
    <t>ADD/MOD</t>
  </si>
  <si>
    <t>BUY</t>
  </si>
  <si>
    <t>MKT</t>
  </si>
  <si>
    <t>SELL</t>
  </si>
  <si>
    <t>First Monitor Row</t>
  </si>
  <si>
    <t>Last Monitor Row</t>
  </si>
  <si>
    <t>Short Sale Location (institutional only)</t>
  </si>
  <si>
    <t>1 if you hold the shares, 2 if they will be delivered from elsewhere.  Only for Action="SSHORT"</t>
  </si>
  <si>
    <t>OCA Type</t>
  </si>
  <si>
    <t xml:space="preserve">Rule 80A </t>
  </si>
  <si>
    <t>Settling Firm</t>
  </si>
  <si>
    <t>Percent Offset</t>
  </si>
  <si>
    <t xml:space="preserve">NBBO Price Cap </t>
  </si>
  <si>
    <t xml:space="preserve">Auction Strategy </t>
  </si>
  <si>
    <t>Starting Price</t>
  </si>
  <si>
    <t>Stock Ref Price</t>
  </si>
  <si>
    <t>Delta</t>
  </si>
  <si>
    <t>Stock Range Lower</t>
  </si>
  <si>
    <t>Stock Range Upper</t>
  </si>
  <si>
    <t xml:space="preserve">Minimum Qty </t>
  </si>
  <si>
    <t>All Or None (0=false, 1=true)</t>
  </si>
  <si>
    <t>1=Cancel on Fill with Block, 2=Reduce on Fill with Block, 3=Reduce on Fill without Block</t>
  </si>
  <si>
    <t>Relative orders only</t>
  </si>
  <si>
    <t>BOX Exchange: 1 = match, 2 = improvement, 3 = transparent</t>
  </si>
  <si>
    <t>BOX Exchange:</t>
  </si>
  <si>
    <t>Individual = 'I', Agency = 'A', AgentOtherMember = 'W', IndividualPTIA = 'J', AgencyPTIA = 'U', AgentOtherMemberPTIA = 'M', IndividualPT = 'K', AgencyPT = 'Y', AgentOtherMemberPT = 'N'</t>
  </si>
  <si>
    <t>If shares will be delivered from elsewhere, specify where (can be comma-delimitted list, no spaces)</t>
  </si>
  <si>
    <t>GBP</t>
  </si>
  <si>
    <t>GOOG</t>
  </si>
  <si>
    <t>Bid Imp Vol</t>
  </si>
  <si>
    <t>Ask Imp Vol</t>
  </si>
  <si>
    <t>Last Imp Vol</t>
  </si>
  <si>
    <t>Last Delta</t>
  </si>
  <si>
    <t>Bid Delta</t>
  </si>
  <si>
    <t>Ask Delta</t>
  </si>
  <si>
    <t>Relative to Stock or VOL orders</t>
  </si>
  <si>
    <t>Volatility</t>
  </si>
  <si>
    <t>VOL orders</t>
  </si>
  <si>
    <t>Continuous Update (0=false, 1= true)</t>
  </si>
  <si>
    <t>Volatility Type (1=daily, 2=annual)</t>
  </si>
  <si>
    <t>Reference Price Type (1=average, 2 = BidOrAsk)</t>
  </si>
  <si>
    <t>PHLX</t>
  </si>
  <si>
    <t>VOL orders: Note that this should be sent as a percentage (ie 17.12 instead of .1712 as the market data is displayed).</t>
  </si>
  <si>
    <t>Hedge Delta Order Type</t>
  </si>
  <si>
    <t>Hedge Delta Aux Price</t>
  </si>
  <si>
    <t>VOL orders: specify only if delta hedge order type needs it</t>
  </si>
  <si>
    <t>VOL orders: NONE if no delta hedging is desired.  Typical possibilities include MKT, LMT, REL.  Send 1 for MKT or 0 for NONE to TWS prior to Version 859.</t>
  </si>
  <si>
    <t>Which Trader Workstation</t>
  </si>
  <si>
    <t>PV Dividend</t>
  </si>
  <si>
    <t>Option Model</t>
  </si>
  <si>
    <t>Trail Stop Price</t>
  </si>
  <si>
    <t>TRAILLIMIT</t>
  </si>
  <si>
    <t>Time in Force</t>
  </si>
  <si>
    <t>Open/Close(O/C)</t>
  </si>
  <si>
    <t>Origin (0/1)</t>
  </si>
  <si>
    <t>Transmit (0/1)</t>
  </si>
  <si>
    <t>Block Order (0/1)</t>
  </si>
  <si>
    <t>Sweep To Fill (0/1)</t>
  </si>
  <si>
    <t>Hidden (0/1)</t>
  </si>
  <si>
    <t>Discretionary Amt</t>
  </si>
  <si>
    <t>Inst Short Sale Slot</t>
  </si>
  <si>
    <t>Inst Short Sale Loc</t>
  </si>
  <si>
    <t>All Or None (0/1)</t>
  </si>
  <si>
    <t>Electronic Trade Only (0/1)</t>
  </si>
  <si>
    <t>Firm Quote Only (0/1)</t>
  </si>
  <si>
    <t>Financial Advisors</t>
  </si>
  <si>
    <t>Institutional</t>
  </si>
  <si>
    <t>BOX Exchange</t>
  </si>
  <si>
    <t>Volatility Trading</t>
  </si>
  <si>
    <t>SMART Routing</t>
  </si>
  <si>
    <t>REL ords</t>
  </si>
  <si>
    <t>Account (Institutional only)</t>
  </si>
  <si>
    <t>Open/Close(O=Open, C=Close) (Institutional only)</t>
  </si>
  <si>
    <t>Origin (0=Customer, 1=Firm) (Institutional only)</t>
  </si>
  <si>
    <t>Discretionary Amount (SMART Routing)</t>
  </si>
  <si>
    <t>FA Group (Financial Advisors only)</t>
  </si>
  <si>
    <t>FA Method (Financial Advisors only)</t>
  </si>
  <si>
    <t>FA Percentage (Financial Advisors only)</t>
  </si>
  <si>
    <t>FA Profile (Financial Advisors only)</t>
  </si>
  <si>
    <t>Settling Firm (Institutional only)</t>
  </si>
  <si>
    <t>NBBO Price Cap (SMART Routing)</t>
  </si>
  <si>
    <t>Pegged to Stock / VOL</t>
  </si>
  <si>
    <t>Hint: To subscribe to market data, select a symbol and press Ctrl+SHIFT+R or click on the "Request Market Data" button</t>
  </si>
  <si>
    <t>0=Default, 1=Double_Bid_Ask, 2=Last, 3=Double_Last, 4=Bid_Ask, 7=Last_or_Bid_Ask, 8=Mid-point</t>
  </si>
  <si>
    <t>"One Cancels All" Group name</t>
  </si>
  <si>
    <t>BOX/VOL</t>
  </si>
  <si>
    <t>FORMAT: 20060505 08:00:00 {time zone}</t>
  </si>
  <si>
    <t>Subscription Control</t>
  </si>
  <si>
    <t>Processing Rate</t>
  </si>
  <si>
    <t>A</t>
  </si>
  <si>
    <t>IB Trader Workstation - Open Order Subscription</t>
  </si>
  <si>
    <t>IB Trader Workstation - Executions Subscription</t>
  </si>
  <si>
    <t>OCA Orders</t>
  </si>
  <si>
    <t>Continuous Update</t>
  </si>
  <si>
    <t>Firm Quote Only</t>
  </si>
  <si>
    <t>All Or None</t>
  </si>
  <si>
    <t>Sweep To Fill</t>
  </si>
  <si>
    <t>Block Order</t>
  </si>
  <si>
    <t>Hidden</t>
  </si>
  <si>
    <t>Last Update Time:</t>
  </si>
  <si>
    <t>GLOBEX</t>
  </si>
  <si>
    <t>Log Level</t>
  </si>
  <si>
    <t>IB Trader Workstation - Portfolio</t>
  </si>
  <si>
    <t>Acct</t>
  </si>
  <si>
    <t>Execution Description</t>
  </si>
  <si>
    <t>Liquidation</t>
  </si>
  <si>
    <t>PermID</t>
  </si>
  <si>
    <t>IB Trader Workstation - Executions Reporting</t>
  </si>
  <si>
    <t>Report Specification</t>
  </si>
  <si>
    <t>Order ID</t>
  </si>
  <si>
    <t>VOL Order</t>
  </si>
  <si>
    <t>Exec Report Types:</t>
  </si>
  <si>
    <t>Strategy</t>
  </si>
  <si>
    <t>Basis Points</t>
  </si>
  <si>
    <t>Quote Form</t>
  </si>
  <si>
    <t>Hold Days</t>
  </si>
  <si>
    <t>Dividend Impact</t>
  </si>
  <si>
    <t>Implied Future</t>
  </si>
  <si>
    <t>Future Expiration</t>
  </si>
  <si>
    <t>Dividends To Expiry</t>
  </si>
  <si>
    <t>EFP -- Bid</t>
  </si>
  <si>
    <t>EFP -- Exchange Future for Physical</t>
  </si>
  <si>
    <t>EFP -- Ask</t>
  </si>
  <si>
    <t>EFP -- Last</t>
  </si>
  <si>
    <t>Combo Description</t>
  </si>
  <si>
    <t>EFP -- Exchange For Physical</t>
  </si>
  <si>
    <t>Basis Points Type</t>
  </si>
  <si>
    <t>SCALE</t>
  </si>
  <si>
    <t>Scale Component Size</t>
  </si>
  <si>
    <t>Scale Price Increment</t>
  </si>
  <si>
    <t>Number of compsonents</t>
  </si>
  <si>
    <t>Component size</t>
  </si>
  <si>
    <t>Price Increment</t>
  </si>
  <si>
    <t>SCALE orders</t>
  </si>
  <si>
    <t>Outside RTH (0=false, 1=true)</t>
  </si>
  <si>
    <t>Outside RTH (0/1)</t>
  </si>
  <si>
    <t>Outside Rth</t>
  </si>
  <si>
    <t>Ignore Rth (Deprecated)</t>
  </si>
  <si>
    <t>RTH Only (Deprecated)</t>
  </si>
  <si>
    <t>MOT</t>
  </si>
  <si>
    <t>ES</t>
  </si>
  <si>
    <t>LMT</t>
  </si>
  <si>
    <t>STP</t>
  </si>
  <si>
    <r>
      <rPr>
        <b/>
        <sz val="10"/>
        <rFont val="Arial"/>
        <family val="2"/>
      </rPr>
      <t>Hint:</t>
    </r>
    <r>
      <rPr>
        <sz val="10"/>
        <rFont val="Arial"/>
        <family val="2"/>
      </rPr>
      <t xml:space="preserve"> To place or modify one or more orders, select a cell or range that overlaps the orders and press Ctrl+SHIFT+P or click on the "Place / Modify Order" button.</t>
    </r>
  </si>
  <si>
    <r>
      <rPr>
        <b/>
        <sz val="10"/>
        <rFont val="Arial"/>
        <family val="2"/>
      </rPr>
      <t>Note:</t>
    </r>
    <r>
      <rPr>
        <sz val="10"/>
        <rFont val="Arial"/>
        <family val="2"/>
      </rPr>
      <t xml:space="preserve"> Each order can have its own extended order attributes.  If no "Time in Force" is specified on this page, the default values will be used from the Extended Order Attribute Template.</t>
    </r>
  </si>
  <si>
    <t>Bracket Order - BUY LIMIT Order Example</t>
  </si>
  <si>
    <t>Trailing Stop Limit Order - SELL Order Example</t>
  </si>
  <si>
    <t>VOL</t>
  </si>
  <si>
    <r>
      <rPr>
        <b/>
        <sz val="10"/>
        <rFont val="Arial"/>
        <family val="2"/>
      </rPr>
      <t>Note:</t>
    </r>
    <r>
      <rPr>
        <sz val="10"/>
        <rFont val="Arial"/>
        <family val="2"/>
      </rPr>
      <t xml:space="preserve"> Order types described on this page require the use of the Extended Order Attributes page. Click the Apply Extended Template button to quickly apply extended attribute values to an order.</t>
    </r>
  </si>
  <si>
    <t>Scale Order - BUY LIMIT Order Example</t>
  </si>
  <si>
    <t xml:space="preserve">VOL Orders </t>
  </si>
  <si>
    <t>Move your mouse over the red corner for help.</t>
  </si>
  <si>
    <t>Sets the default to be opening a new position or closing a position.</t>
  </si>
  <si>
    <t>FINANCIAL ADVISORS ONLY - The name of the allocation profile to use for an order.</t>
  </si>
  <si>
    <t>FINANCIAL ADVISORS ONLY - The percentage used by the PctChange allocation method for an order. Appies only to FA groups that use this method.</t>
  </si>
  <si>
    <t>FINANCIAL ADVISORS ONLY - The name of the account group to use for an order.</t>
  </si>
  <si>
    <t>FINANCIAL ADVISORS ONLY - The code of a single account to which all shares of an order are allocated.</t>
  </si>
  <si>
    <t>Identifies an order as hidden.</t>
  </si>
  <si>
    <t>Identifies an order as a Sweep to Fill order.</t>
  </si>
  <si>
    <t>Publicly disclosed order size.</t>
  </si>
  <si>
    <t>When set to 1 (true), all placed orders are transmitted immediately. When set to 0 (false), orders are not transmitted.</t>
  </si>
  <si>
    <t>The length of time over which an order will continue working before it is canceled</t>
  </si>
  <si>
    <t>The origin of your order in relation to the market.</t>
  </si>
  <si>
    <t>Identifies a high-volume limit order as a block order.</t>
  </si>
  <si>
    <t>The ID of the parent or primary order. Use for bracket orders and auto trailing stop orders.</t>
  </si>
  <si>
    <t>Use with a limit order to give the order a greater price range over which to execute.</t>
  </si>
  <si>
    <t>FINANCIAL ADVISORS ONLY - The name of the default share allocation method for the account group (EqualQuantity, NetLiq, AvailableEquity, or PctChange).</t>
  </si>
  <si>
    <t>Identifies an order as an All or None order.</t>
  </si>
  <si>
    <t>Identifies an order as a Minimum Quantity order.</t>
  </si>
  <si>
    <t>Maximum SMART order distance from the NBBO.</t>
  </si>
  <si>
    <t>Electronic Trade Only</t>
  </si>
  <si>
    <t>(0=false, 1=true) (SMART Routing)</t>
  </si>
  <si>
    <t>Allows an order to be triggered or filled outside of regular trading hours.</t>
  </si>
  <si>
    <t>For Institutional only.</t>
  </si>
  <si>
    <t>Underlying Range (Low)</t>
  </si>
  <si>
    <t>Underlying Range (High)</t>
  </si>
  <si>
    <t>An unique identifier you create to track your order. Can be a number or a name.</t>
  </si>
  <si>
    <t>Note: placing the first order below will trigger a round trip if this is the contents of cells Y11 through AC11: "=(M10=T10), ADD, SELL, 10, MKT"</t>
  </si>
  <si>
    <r>
      <rPr>
        <b/>
        <sz val="10"/>
        <rFont val="Arial"/>
        <family val="2"/>
      </rPr>
      <t>Note:</t>
    </r>
    <r>
      <rPr>
        <sz val="10"/>
        <rFont val="Arial"/>
        <family val="2"/>
      </rPr>
      <t xml:space="preserve"> This page is a template that can be applied to any order or group of orders on the Basic Orders, Conditional Orders, Advanced Orders or Advisor pages.  This allows groups of DDE orders to be quickly placed with each one having unique extended order attributes.</t>
    </r>
  </si>
  <si>
    <t>REL</t>
  </si>
  <si>
    <t>Relative Order - BUY Order Example</t>
  </si>
  <si>
    <t>DRYS</t>
  </si>
  <si>
    <t>For sell orders, Trail Stop Price = Limit Price - Trailing Amount - Limit Offset. For buy orders, Trail Stop Price = Limit Price + Trailing Amount + Limit Offset. For trailing stop limit (TRAILLIMIT) orders only.</t>
  </si>
  <si>
    <t>Hint: Enter your condition as an Excel formula in the Statement cell, then enter the information for the order that must be placed if the condition is met in the Order cells in the Condition Statement section. When the condition is met, the Statement cell displays TRUE.</t>
  </si>
  <si>
    <t>Clearing Account</t>
  </si>
  <si>
    <t>Clearing Account (Institutional only)</t>
  </si>
  <si>
    <t>OptPrice</t>
  </si>
  <si>
    <t>UnderPrice</t>
  </si>
  <si>
    <t>Custom Impl Vol</t>
  </si>
  <si>
    <t>Gamma</t>
  </si>
  <si>
    <t>Vega</t>
  </si>
  <si>
    <t>Theta</t>
  </si>
  <si>
    <t>Und Price</t>
  </si>
  <si>
    <t>Opt Price</t>
  </si>
  <si>
    <t>Calc Impl Vol / Calc Opt Price</t>
  </si>
  <si>
    <t>Hint: To Calculate Implied Volatility, select a symbol or group of symbols, specify "Opt Price" and "Under Price" and click "Calc Impl Volatility" button.  To Calculate Option Price, select a symbol or group of symbols, specify "Volatility" and "Under Price" and click "Calc Opt Price &amp; Greks" button.</t>
  </si>
  <si>
    <t>Custom Opt Price</t>
  </si>
  <si>
    <t>SOFFEX</t>
  </si>
  <si>
    <t>CHF</t>
  </si>
  <si>
    <t>Clearing Intent (Institutional only)</t>
  </si>
  <si>
    <t>Clearing Intent</t>
  </si>
  <si>
    <t>Last RTH Trade</t>
  </si>
  <si>
    <t>Generic Ticks</t>
  </si>
  <si>
    <t>Ctrl2</t>
  </si>
  <si>
    <t>Opting out of SMART routing</t>
  </si>
  <si>
    <t>Opting  out of SMART routing</t>
  </si>
  <si>
    <t>IDEALPRO</t>
  </si>
  <si>
    <t>AAPL</t>
  </si>
  <si>
    <t>DAY</t>
  </si>
  <si>
    <t>DU86536</t>
  </si>
  <si>
    <t>SIE</t>
  </si>
  <si>
    <t>WhatIfPMEnabled</t>
  </si>
  <si>
    <t>Futures</t>
  </si>
  <si>
    <t>ISLAND</t>
  </si>
  <si>
    <t>Currencies</t>
  </si>
  <si>
    <t>NYSE</t>
  </si>
  <si>
    <t>IBKR</t>
  </si>
  <si>
    <t>Futures Options</t>
  </si>
  <si>
    <t>Combinations</t>
  </si>
  <si>
    <t>BAG</t>
  </si>
  <si>
    <t>STPLMT</t>
  </si>
  <si>
    <t>Solicited Order</t>
  </si>
  <si>
    <t>Solicited</t>
  </si>
  <si>
    <t>(0=false, 1=true) Order is considered solicited when it is a instigated wholly by the broker through their own research and design</t>
  </si>
  <si>
    <t>Randomize size</t>
  </si>
  <si>
    <t>Randomize price</t>
  </si>
  <si>
    <t xml:space="preserve">(0=false, 1=true) </t>
  </si>
  <si>
    <t>Last trade date</t>
  </si>
  <si>
    <t>twsserver</t>
  </si>
  <si>
    <t>BMW</t>
  </si>
  <si>
    <t>DTB</t>
  </si>
  <si>
    <t>318</t>
  </si>
  <si>
    <t>CMBLGS_2_9599491_1_BUY_SMART_0_8314_1_SELL_SMART_0_CMBLGS</t>
  </si>
  <si>
    <t>IBIS</t>
  </si>
  <si>
    <t>DU111519</t>
  </si>
  <si>
    <t>AccountOrGroup</t>
  </si>
  <si>
    <t>AccruedCash</t>
  </si>
  <si>
    <t>CashBalance</t>
  </si>
  <si>
    <t>CorporateBondValue</t>
  </si>
  <si>
    <t>ExchangeRate</t>
  </si>
  <si>
    <t>FundValue</t>
  </si>
  <si>
    <t>FutureOptionValue</t>
  </si>
  <si>
    <t>FuturesPNL</t>
  </si>
  <si>
    <t>FxCashBalance</t>
  </si>
  <si>
    <t>IssuerOptionValue</t>
  </si>
  <si>
    <t>MoneyMarketFundValue</t>
  </si>
  <si>
    <t>MutualFundValue</t>
  </si>
  <si>
    <t>NetDividend</t>
  </si>
  <si>
    <t>NetLiquidationByCurrency</t>
  </si>
  <si>
    <t>OptionMarketValue</t>
  </si>
  <si>
    <t>RealCurrency</t>
  </si>
  <si>
    <t>RealizedPnL</t>
  </si>
  <si>
    <t>StockMarketValue</t>
  </si>
  <si>
    <t>TBillValue</t>
  </si>
  <si>
    <t>TBondValue</t>
  </si>
  <si>
    <t>TotalCashBalance</t>
  </si>
  <si>
    <t>UnrealizedPnL</t>
  </si>
  <si>
    <t>WarrantValue</t>
  </si>
  <si>
    <t>AccruedCash-C</t>
  </si>
  <si>
    <t>AccruedCash-S</t>
  </si>
  <si>
    <t>AccruedDividend</t>
  </si>
  <si>
    <t>AccruedDividend-C</t>
  </si>
  <si>
    <t>AccruedDividend-S</t>
  </si>
  <si>
    <t>AvailableFunds</t>
  </si>
  <si>
    <t>AvailableFunds-C</t>
  </si>
  <si>
    <t>AvailableFunds-S</t>
  </si>
  <si>
    <t>Billable</t>
  </si>
  <si>
    <t>Billable-C</t>
  </si>
  <si>
    <t>Billable-S</t>
  </si>
  <si>
    <t>BuyingPower</t>
  </si>
  <si>
    <t>EquityWithLoanValue</t>
  </si>
  <si>
    <t>EquityWithLoanValue-C</t>
  </si>
  <si>
    <t>EquityWithLoanValue-S</t>
  </si>
  <si>
    <t>ExcessLiquidity</t>
  </si>
  <si>
    <t>ExcessLiquidity-C</t>
  </si>
  <si>
    <t>ExcessLiquidity-S</t>
  </si>
  <si>
    <t>FullAvailableFunds</t>
  </si>
  <si>
    <t>FullAvailableFunds-C</t>
  </si>
  <si>
    <t>FullAvailableFunds-S</t>
  </si>
  <si>
    <t>FullExcessLiquidity</t>
  </si>
  <si>
    <t>FullExcessLiquidity-C</t>
  </si>
  <si>
    <t>FullExcessLiquidity-S</t>
  </si>
  <si>
    <t>FullInitMarginReq</t>
  </si>
  <si>
    <t>FullInitMarginReq-C</t>
  </si>
  <si>
    <t>FullInitMarginReq-S</t>
  </si>
  <si>
    <t>FullMaintMarginReq</t>
  </si>
  <si>
    <t>FullMaintMarginReq-C</t>
  </si>
  <si>
    <t>FullMaintMarginReq-S</t>
  </si>
  <si>
    <t>GrossPositionValue</t>
  </si>
  <si>
    <t>GrossPositionValue-S</t>
  </si>
  <si>
    <t>Guarantee</t>
  </si>
  <si>
    <t>Guarantee-C</t>
  </si>
  <si>
    <t>Guarantee-S</t>
  </si>
  <si>
    <t>IndianStockHaircut</t>
  </si>
  <si>
    <t>IndianStockHaircut-C</t>
  </si>
  <si>
    <t>IndianStockHaircut-S</t>
  </si>
  <si>
    <t>InitMarginReq</t>
  </si>
  <si>
    <t>InitMarginReq-C</t>
  </si>
  <si>
    <t>InitMarginReq-S</t>
  </si>
  <si>
    <t>LookAheadAvailableFunds</t>
  </si>
  <si>
    <t>LookAheadAvailableFunds-C</t>
  </si>
  <si>
    <t>LookAheadAvailableFunds-S</t>
  </si>
  <si>
    <t>LookAheadExcessLiquidity</t>
  </si>
  <si>
    <t>LookAheadExcessLiquidity-C</t>
  </si>
  <si>
    <t>LookAheadExcessLiquidity-S</t>
  </si>
  <si>
    <t>LookAheadInitMarginReq</t>
  </si>
  <si>
    <t>LookAheadInitMarginReq-C</t>
  </si>
  <si>
    <t>LookAheadInitMarginReq-S</t>
  </si>
  <si>
    <t>LookAheadMaintMarginReq</t>
  </si>
  <si>
    <t>LookAheadMaintMarginReq-C</t>
  </si>
  <si>
    <t>LookAheadMaintMarginReq-S</t>
  </si>
  <si>
    <t>MaintMarginReq</t>
  </si>
  <si>
    <t>MaintMarginReq-C</t>
  </si>
  <si>
    <t>MaintMarginReq-S</t>
  </si>
  <si>
    <t>NetLiquidation</t>
  </si>
  <si>
    <t>NetLiquidation-C</t>
  </si>
  <si>
    <t>NetLiquidation-S</t>
  </si>
  <si>
    <t>NetLiquidationUncertainty</t>
  </si>
  <si>
    <t>PASharesValue</t>
  </si>
  <si>
    <t>PASharesValue-C</t>
  </si>
  <si>
    <t>PASharesValue-S</t>
  </si>
  <si>
    <t>PostExpirationExcess</t>
  </si>
  <si>
    <t>PostExpirationExcess-C</t>
  </si>
  <si>
    <t>PostExpirationExcess-S</t>
  </si>
  <si>
    <t>PostExpirationMargin</t>
  </si>
  <si>
    <t>PostExpirationMargin-C</t>
  </si>
  <si>
    <t>PostExpirationMargin-S</t>
  </si>
  <si>
    <t>PreviousDayEquityWithLoanValue</t>
  </si>
  <si>
    <t>PreviousDayEquityWithLoanValue-S</t>
  </si>
  <si>
    <t>RegTEquity</t>
  </si>
  <si>
    <t>RegTEquity-S</t>
  </si>
  <si>
    <t>RegTMargin</t>
  </si>
  <si>
    <t>RegTMargin-S</t>
  </si>
  <si>
    <t>SMA</t>
  </si>
  <si>
    <t>SMA-S</t>
  </si>
  <si>
    <t>TotalCashValue</t>
  </si>
  <si>
    <t>TotalCashValue-C</t>
  </si>
  <si>
    <t>TotalCashValue-S</t>
  </si>
  <si>
    <t>TotalDebitCardPendingCharges</t>
  </si>
  <si>
    <t>TotalDebitCardPendingCharges-C</t>
  </si>
  <si>
    <t>TotalDebitCardPendingCharges-S</t>
  </si>
  <si>
    <t>AccountCode</t>
  </si>
  <si>
    <t>AccountReady</t>
  </si>
  <si>
    <t>AccountType</t>
  </si>
  <si>
    <t>Cushion</t>
  </si>
  <si>
    <t>DayTradesRemaining</t>
  </si>
  <si>
    <t>DayTradesRemainingT+1</t>
  </si>
  <si>
    <t>DayTradesRemainingT+2</t>
  </si>
  <si>
    <t>DayTradesRemainingT+3</t>
  </si>
  <si>
    <t>DayTradesRemainingT+4</t>
  </si>
  <si>
    <t>Leverage-S</t>
  </si>
  <si>
    <t>LookAheadNextChange</t>
  </si>
  <si>
    <t>NLVAndMarginInReview</t>
  </si>
  <si>
    <t>SegmentTitle-C</t>
  </si>
  <si>
    <t>SegmentTitle-S</t>
  </si>
  <si>
    <t>TradingType-S</t>
  </si>
  <si>
    <t>JPY</t>
  </si>
  <si>
    <t>LLC</t>
  </si>
  <si>
    <t>US Commodities</t>
  </si>
  <si>
    <t>US Securities</t>
  </si>
  <si>
    <t>STKNOPT</t>
  </si>
  <si>
    <t>NOKIA</t>
  </si>
  <si>
    <t>F</t>
  </si>
  <si>
    <t>HEX</t>
  </si>
  <si>
    <t>FB</t>
  </si>
  <si>
    <t>AMZN</t>
  </si>
  <si>
    <t>ESM9</t>
  </si>
  <si>
    <t>SPM9</t>
  </si>
  <si>
    <t>FGBL JUN 19</t>
  </si>
  <si>
    <t>FSMI JUN 19</t>
  </si>
  <si>
    <t>IDEM</t>
  </si>
  <si>
    <t>TIT JAN19 0.5 C</t>
  </si>
  <si>
    <t>C NOA3 MAR 19   520</t>
  </si>
  <si>
    <t>CMBLGS_2_338029888_1_SELL_DTB_0_237168863_1_BUY_DTB_0_CMBLGS</t>
  </si>
  <si>
    <t>CMBLGS_2_326495948_100_BUY_ONE_0_8314_1_SELL_SMART_0_CMBLGS</t>
  </si>
  <si>
    <t>ecomp123</t>
  </si>
  <si>
    <t>Last Error</t>
  </si>
  <si>
    <t>Code</t>
  </si>
  <si>
    <t>Message</t>
  </si>
  <si>
    <t>DISH</t>
  </si>
  <si>
    <t>Call</t>
  </si>
  <si>
    <t>DISH  210416C00037500</t>
  </si>
  <si>
    <t>U2534093</t>
  </si>
  <si>
    <t>FTAAU</t>
  </si>
  <si>
    <t>SCM</t>
  </si>
  <si>
    <t>FTOC</t>
  </si>
  <si>
    <t>FTOC  210416C00010000</t>
  </si>
  <si>
    <t>FTOC  210820C00007500</t>
  </si>
  <si>
    <t>MRK</t>
  </si>
  <si>
    <t>MRK   210409C00075000</t>
  </si>
  <si>
    <t>MRK   210416C00077000</t>
  </si>
  <si>
    <t>QD</t>
  </si>
  <si>
    <t>USD.HKD</t>
  </si>
  <si>
    <t>USD.ILS</t>
  </si>
  <si>
    <t>ILS</t>
  </si>
  <si>
    <t>YRD</t>
  </si>
  <si>
    <t>DIDI</t>
  </si>
  <si>
    <t>PAYO</t>
  </si>
  <si>
    <t>NMS</t>
  </si>
  <si>
    <t>VIAC</t>
  </si>
  <si>
    <t>VIAC  210716C00041500</t>
  </si>
  <si>
    <t>DATE/TIME: 20210101  23:59:58 to 20210301  23:59:58</t>
  </si>
  <si>
    <t>OPEN</t>
  </si>
  <si>
    <t>HIGH</t>
  </si>
  <si>
    <t>LOW</t>
  </si>
  <si>
    <t>CLOSE</t>
  </si>
  <si>
    <t>VOLUME</t>
  </si>
  <si>
    <t>COUNT</t>
  </si>
  <si>
    <t>WAP</t>
  </si>
  <si>
    <t>HAS GAPS</t>
  </si>
  <si>
    <t>20210104  05:00:00</t>
  </si>
  <si>
    <t>20210104  06:00:00</t>
  </si>
  <si>
    <t>20210104  07:00:00</t>
  </si>
  <si>
    <t>20210104  08:00:00</t>
  </si>
  <si>
    <t>20210104  09:00:00</t>
  </si>
  <si>
    <t>20210104  10:00:00</t>
  </si>
  <si>
    <t>20210104  11:00:00</t>
  </si>
  <si>
    <t>20210104  12:00:00</t>
  </si>
  <si>
    <t>20210104  13:00:00</t>
  </si>
  <si>
    <t>20210104  14:00:00</t>
  </si>
  <si>
    <t>20210104  15:00:00</t>
  </si>
  <si>
    <t>20210104  16:00:00</t>
  </si>
  <si>
    <t>20210104  17:00:00</t>
  </si>
  <si>
    <t>20210104  18:00:00</t>
  </si>
  <si>
    <t>20210104  19:00:00</t>
  </si>
  <si>
    <t>20210104  20:00:00</t>
  </si>
  <si>
    <t>20210105  05:00:00</t>
  </si>
  <si>
    <t>20210105  06:00:00</t>
  </si>
  <si>
    <t>20210105  07:00:00</t>
  </si>
  <si>
    <t>20210105  08:00:00</t>
  </si>
  <si>
    <t>20210105  09:00:00</t>
  </si>
  <si>
    <t>20210105  10:00:00</t>
  </si>
  <si>
    <t>20210105  11:00:00</t>
  </si>
  <si>
    <t>20210105  12:00:00</t>
  </si>
  <si>
    <t>20210105  13:00:00</t>
  </si>
  <si>
    <t>20210105  14:00:00</t>
  </si>
  <si>
    <t>20210105  15:00:00</t>
  </si>
  <si>
    <t>20210105  16:00:00</t>
  </si>
  <si>
    <t>20210105  17:00:00</t>
  </si>
  <si>
    <t>20210105  18:00:00</t>
  </si>
  <si>
    <t>20210105  19:00:00</t>
  </si>
  <si>
    <t>20210105  20:00:00</t>
  </si>
  <si>
    <t>20210106  05:00:00</t>
  </si>
  <si>
    <t>20210106  06:00:00</t>
  </si>
  <si>
    <t>20210106  07:00:00</t>
  </si>
  <si>
    <t>20210106  08:00:00</t>
  </si>
  <si>
    <t>20210106  09:00:00</t>
  </si>
  <si>
    <t>20210106  10:00:00</t>
  </si>
  <si>
    <t>20210106  11:00:00</t>
  </si>
  <si>
    <t>20210106  12:00:00</t>
  </si>
  <si>
    <t>20210106  13:00:00</t>
  </si>
  <si>
    <t>20210106  14:00:00</t>
  </si>
  <si>
    <t>20210106  15:00:00</t>
  </si>
  <si>
    <t>20210106  16:00:00</t>
  </si>
  <si>
    <t>20210106  17:00:00</t>
  </si>
  <si>
    <t>20210106  18:00:00</t>
  </si>
  <si>
    <t>20210106  19:00:00</t>
  </si>
  <si>
    <t>20210106  20:00:00</t>
  </si>
  <si>
    <t>20210107  05:00:00</t>
  </si>
  <si>
    <t>20210107  06:00:00</t>
  </si>
  <si>
    <t>20210107  07:00:00</t>
  </si>
  <si>
    <t>20210107  08:00:00</t>
  </si>
  <si>
    <t>20210107  09:00:00</t>
  </si>
  <si>
    <t>20210107  10:00:00</t>
  </si>
  <si>
    <t>20210107  11:00:00</t>
  </si>
  <si>
    <t>20210107  12:00:00</t>
  </si>
  <si>
    <t>20210107  13:00:00</t>
  </si>
  <si>
    <t>20210107  14:00:00</t>
  </si>
  <si>
    <t>20210107  15:00:00</t>
  </si>
  <si>
    <t>20210107  16:00:00</t>
  </si>
  <si>
    <t>20210107  17:00:00</t>
  </si>
  <si>
    <t>20210107  18:00:00</t>
  </si>
  <si>
    <t>20210107  19:00:00</t>
  </si>
  <si>
    <t>20210107  20:00:00</t>
  </si>
  <si>
    <t>20210108  05:00:00</t>
  </si>
  <si>
    <t>20210108  06:00:00</t>
  </si>
  <si>
    <t>20210108  07:00:00</t>
  </si>
  <si>
    <t>20210108  08:00:00</t>
  </si>
  <si>
    <t>20210108  09:00:00</t>
  </si>
  <si>
    <t>20210108  10:00:00</t>
  </si>
  <si>
    <t>20210108  11:00:00</t>
  </si>
  <si>
    <t>20210108  12:00:00</t>
  </si>
  <si>
    <t>20210108  13:00:00</t>
  </si>
  <si>
    <t>20210108  14:00:00</t>
  </si>
  <si>
    <t>20210108  15:00:00</t>
  </si>
  <si>
    <t>20210108  16:00:00</t>
  </si>
  <si>
    <t>20210108  17:00:00</t>
  </si>
  <si>
    <t>20210108  18:00:00</t>
  </si>
  <si>
    <t>20210108  19:00:00</t>
  </si>
  <si>
    <t>20210108  20:00:00</t>
  </si>
  <si>
    <t>20210111  05:00:00</t>
  </si>
  <si>
    <t>20210111  06:00:00</t>
  </si>
  <si>
    <t>20210111  07:00:00</t>
  </si>
  <si>
    <t>20210111  08:00:00</t>
  </si>
  <si>
    <t>20210111  09:00:00</t>
  </si>
  <si>
    <t>20210111  10:00:00</t>
  </si>
  <si>
    <t>20210111  11:00:00</t>
  </si>
  <si>
    <t>20210111  12:00:00</t>
  </si>
  <si>
    <t>20210111  13:00:00</t>
  </si>
  <si>
    <t>20210111  14:00:00</t>
  </si>
  <si>
    <t>20210111  15:00:00</t>
  </si>
  <si>
    <t>20210111  16:00:00</t>
  </si>
  <si>
    <t>20210111  17:00:00</t>
  </si>
  <si>
    <t>20210111  18:00:00</t>
  </si>
  <si>
    <t>20210111  19:00:00</t>
  </si>
  <si>
    <t>20210111  20:00:00</t>
  </si>
  <si>
    <t>20210112  05:00:00</t>
  </si>
  <si>
    <t>20210112  06:00:00</t>
  </si>
  <si>
    <t>20210112  07:00:00</t>
  </si>
  <si>
    <t>20210112  08:00:00</t>
  </si>
  <si>
    <t>20210112  09:00:00</t>
  </si>
  <si>
    <t>20210112  10:00:00</t>
  </si>
  <si>
    <t>20210112  11:00:00</t>
  </si>
  <si>
    <t>20210112  12:00:00</t>
  </si>
  <si>
    <t>20210112  13:00:00</t>
  </si>
  <si>
    <t>20210112  14:00:00</t>
  </si>
  <si>
    <t>20210112  15:00:00</t>
  </si>
  <si>
    <t>20210112  16:00:00</t>
  </si>
  <si>
    <t>20210112  17:00:00</t>
  </si>
  <si>
    <t>20210112  18:00:00</t>
  </si>
  <si>
    <t>20210112  19:00:00</t>
  </si>
  <si>
    <t>20210112  20:00:00</t>
  </si>
  <si>
    <t>20210113  05:00:00</t>
  </si>
  <si>
    <t>20210113  06:00:00</t>
  </si>
  <si>
    <t>20210113  07:00:00</t>
  </si>
  <si>
    <t>20210113  08:00:00</t>
  </si>
  <si>
    <t>20210113  09:00:00</t>
  </si>
  <si>
    <t>20210113  10:00:00</t>
  </si>
  <si>
    <t>20210113  11:00:00</t>
  </si>
  <si>
    <t>20210113  12:00:00</t>
  </si>
  <si>
    <t>20210113  13:00:00</t>
  </si>
  <si>
    <t>20210113  14:00:00</t>
  </si>
  <si>
    <t>20210113  15:00:00</t>
  </si>
  <si>
    <t>20210113  16:00:00</t>
  </si>
  <si>
    <t>20210113  17:00:00</t>
  </si>
  <si>
    <t>20210113  18:00:00</t>
  </si>
  <si>
    <t>20210113  19:00:00</t>
  </si>
  <si>
    <t>20210113  20:00:00</t>
  </si>
  <si>
    <t>20210114  05:00:00</t>
  </si>
  <si>
    <t>20210114  06:00:00</t>
  </si>
  <si>
    <t>20210114  07:00:00</t>
  </si>
  <si>
    <t>20210114  08:00:00</t>
  </si>
  <si>
    <t>20210114  09:00:00</t>
  </si>
  <si>
    <t>20210114  10:00:00</t>
  </si>
  <si>
    <t>20210114  11:00:00</t>
  </si>
  <si>
    <t>20210114  12:00:00</t>
  </si>
  <si>
    <t>20210114  13:00:00</t>
  </si>
  <si>
    <t>20210114  14:00:00</t>
  </si>
  <si>
    <t>20210114  15:00:00</t>
  </si>
  <si>
    <t>20210114  16:00:00</t>
  </si>
  <si>
    <t>20210114  17:00:00</t>
  </si>
  <si>
    <t>20210114  18:00:00</t>
  </si>
  <si>
    <t>20210114  19:00:00</t>
  </si>
  <si>
    <t>20210114  20:00:00</t>
  </si>
  <si>
    <t>20210115  05:00:00</t>
  </si>
  <si>
    <t>20210115  06:00:00</t>
  </si>
  <si>
    <t>20210115  07:00:00</t>
  </si>
  <si>
    <t>20210115  08:00:00</t>
  </si>
  <si>
    <t>20210115  09:00:00</t>
  </si>
  <si>
    <t>20210115  10:00:00</t>
  </si>
  <si>
    <t>20210115  11:00:00</t>
  </si>
  <si>
    <t>20210115  12:00:00</t>
  </si>
  <si>
    <t>20210115  13:00:00</t>
  </si>
  <si>
    <t>20210115  14:00:00</t>
  </si>
  <si>
    <t>20210115  15:00:00</t>
  </si>
  <si>
    <t>20210115  16:00:00</t>
  </si>
  <si>
    <t>20210115  17:00:00</t>
  </si>
  <si>
    <t>20210115  18:00:00</t>
  </si>
  <si>
    <t>20210115  19:00:00</t>
  </si>
  <si>
    <t>20210115  20:00:00</t>
  </si>
  <si>
    <t>20210119  05:00:00</t>
  </si>
  <si>
    <t>20210119  06:00:00</t>
  </si>
  <si>
    <t>20210119  07:00:00</t>
  </si>
  <si>
    <t>20210119  08:00:00</t>
  </si>
  <si>
    <t>20210119  09:00:00</t>
  </si>
  <si>
    <t>20210119  10:00:00</t>
  </si>
  <si>
    <t>20210119  11:00:00</t>
  </si>
  <si>
    <t>20210119  12:00:00</t>
  </si>
  <si>
    <t>20210119  13:00:00</t>
  </si>
  <si>
    <t>20210119  14:00:00</t>
  </si>
  <si>
    <t>20210119  15:00:00</t>
  </si>
  <si>
    <t>20210119  16:00:00</t>
  </si>
  <si>
    <t>20210119  17:00:00</t>
  </si>
  <si>
    <t>20210119  18:00:00</t>
  </si>
  <si>
    <t>20210119  19:00:00</t>
  </si>
  <si>
    <t>20210119  20:00:00</t>
  </si>
  <si>
    <t>20210120  05:00:00</t>
  </si>
  <si>
    <t>20210120  06:00:00</t>
  </si>
  <si>
    <t>20210120  07:00:00</t>
  </si>
  <si>
    <t>20210120  08:00:00</t>
  </si>
  <si>
    <t>20210120  09:00:00</t>
  </si>
  <si>
    <t>20210120  10:00:00</t>
  </si>
  <si>
    <t>20210120  11:00:00</t>
  </si>
  <si>
    <t>20210120  12:00:00</t>
  </si>
  <si>
    <t>20210120  13:00:00</t>
  </si>
  <si>
    <t>20210120  14:00:00</t>
  </si>
  <si>
    <t>20210120  15:00:00</t>
  </si>
  <si>
    <t>20210120  16:00:00</t>
  </si>
  <si>
    <t>20210120  17:00:00</t>
  </si>
  <si>
    <t>20210120  18:00:00</t>
  </si>
  <si>
    <t>20210120  19:00:00</t>
  </si>
  <si>
    <t>20210120  20:00:00</t>
  </si>
  <si>
    <t>20210121  05:00:00</t>
  </si>
  <si>
    <t>20210121  06:00:00</t>
  </si>
  <si>
    <t>20210121  07:00:00</t>
  </si>
  <si>
    <t>20210121  08:00:00</t>
  </si>
  <si>
    <t>20210121  09:00:00</t>
  </si>
  <si>
    <t>20210121  10:00:00</t>
  </si>
  <si>
    <t>20210121  11:00:00</t>
  </si>
  <si>
    <t>20210121  12:00:00</t>
  </si>
  <si>
    <t>20210121  13:00:00</t>
  </si>
  <si>
    <t>20210121  14:00:00</t>
  </si>
  <si>
    <t>20210121  15:00:00</t>
  </si>
  <si>
    <t>20210121  16:00:00</t>
  </si>
  <si>
    <t>20210121  17:00:00</t>
  </si>
  <si>
    <t>20210121  18:00:00</t>
  </si>
  <si>
    <t>20210121  19:00:00</t>
  </si>
  <si>
    <t>20210121  20:00:00</t>
  </si>
  <si>
    <t>20210122  05:00:00</t>
  </si>
  <si>
    <t>20210122  06:00:00</t>
  </si>
  <si>
    <t>20210122  07:00:00</t>
  </si>
  <si>
    <t>20210122  08:00:00</t>
  </si>
  <si>
    <t>20210122  09:00:00</t>
  </si>
  <si>
    <t>20210122  10:00:00</t>
  </si>
  <si>
    <t>20210122  11:00:00</t>
  </si>
  <si>
    <t>20210122  12:00:00</t>
  </si>
  <si>
    <t>20210122  13:00:00</t>
  </si>
  <si>
    <t>20210122  14:00:00</t>
  </si>
  <si>
    <t>20210122  15:00:00</t>
  </si>
  <si>
    <t>20210122  16:00:00</t>
  </si>
  <si>
    <t>20210122  17:00:00</t>
  </si>
  <si>
    <t>20210122  18:00:00</t>
  </si>
  <si>
    <t>20210122  19:00:00</t>
  </si>
  <si>
    <t>20210122  20:00:00</t>
  </si>
  <si>
    <t>20210125  05:00:00</t>
  </si>
  <si>
    <t>20210125  06:00:00</t>
  </si>
  <si>
    <t>20210125  07:00:00</t>
  </si>
  <si>
    <t>20210125  08:00:00</t>
  </si>
  <si>
    <t>20210125  09:00:00</t>
  </si>
  <si>
    <t>20210125  10:00:00</t>
  </si>
  <si>
    <t>20210125  11:00:00</t>
  </si>
  <si>
    <t>20210125  12:00:00</t>
  </si>
  <si>
    <t>20210125  13:00:00</t>
  </si>
  <si>
    <t>20210125  14:00:00</t>
  </si>
  <si>
    <t>20210125  15:00:00</t>
  </si>
  <si>
    <t>20210125  16:00:00</t>
  </si>
  <si>
    <t>20210125  17:00:00</t>
  </si>
  <si>
    <t>20210125  18:00:00</t>
  </si>
  <si>
    <t>20210125  19:00:00</t>
  </si>
  <si>
    <t>20210125  20:00:00</t>
  </si>
  <si>
    <t>20210126  05:00:00</t>
  </si>
  <si>
    <t>20210126  06:00:00</t>
  </si>
  <si>
    <t>20210126  07:00:00</t>
  </si>
  <si>
    <t>20210126  08:00:00</t>
  </si>
  <si>
    <t>20210126  09:00:00</t>
  </si>
  <si>
    <t>20210126  10:00:00</t>
  </si>
  <si>
    <t>20210126  11:00:00</t>
  </si>
  <si>
    <t>20210126  12:00:00</t>
  </si>
  <si>
    <t>20210126  13:00:00</t>
  </si>
  <si>
    <t>20210126  14:00:00</t>
  </si>
  <si>
    <t>20210126  15:00:00</t>
  </si>
  <si>
    <t>20210126  16:00:00</t>
  </si>
  <si>
    <t>20210126  17:00:00</t>
  </si>
  <si>
    <t>20210126  18:00:00</t>
  </si>
  <si>
    <t>20210126  19:00:00</t>
  </si>
  <si>
    <t>20210126  20:00:00</t>
  </si>
  <si>
    <t>20210127  05:00:00</t>
  </si>
  <si>
    <t>20210127  06:00:00</t>
  </si>
  <si>
    <t>20210127  07:00:00</t>
  </si>
  <si>
    <t>20210127  08:00:00</t>
  </si>
  <si>
    <t>20210127  09:00:00</t>
  </si>
  <si>
    <t>20210127  10:00:00</t>
  </si>
  <si>
    <t>20210127  11:00:00</t>
  </si>
  <si>
    <t>20210127  12:00:00</t>
  </si>
  <si>
    <t>20210127  13:00:00</t>
  </si>
  <si>
    <t>20210127  14:00:00</t>
  </si>
  <si>
    <t>20210127  15:00:00</t>
  </si>
  <si>
    <t>20210127  16:00:00</t>
  </si>
  <si>
    <t>20210127  17:00:00</t>
  </si>
  <si>
    <t>20210127  18:00:00</t>
  </si>
  <si>
    <t>20210127  19:00:00</t>
  </si>
  <si>
    <t>20210127  20:00:00</t>
  </si>
  <si>
    <t>20210128  05:00:00</t>
  </si>
  <si>
    <t>20210128  06:00:00</t>
  </si>
  <si>
    <t>20210128  07:00:00</t>
  </si>
  <si>
    <t>20210128  08:00:00</t>
  </si>
  <si>
    <t>20210128  09:00:00</t>
  </si>
  <si>
    <t>20210128  10:00:00</t>
  </si>
  <si>
    <t>20210128  11:00:00</t>
  </si>
  <si>
    <t>20210128  12:00:00</t>
  </si>
  <si>
    <t>20210128  13:00:00</t>
  </si>
  <si>
    <t>20210128  14:00:00</t>
  </si>
  <si>
    <t>20210128  15:00:00</t>
  </si>
  <si>
    <t>20210128  16:00:00</t>
  </si>
  <si>
    <t>20210128  17:00:00</t>
  </si>
  <si>
    <t>20210128  18:00:00</t>
  </si>
  <si>
    <t>20210128  19:00:00</t>
  </si>
  <si>
    <t>20210128  20:00:00</t>
  </si>
  <si>
    <t>20210129  05:00:00</t>
  </si>
  <si>
    <t>20210129  06:00:00</t>
  </si>
  <si>
    <t>20210129  07:00:00</t>
  </si>
  <si>
    <t>20210129  08:00:00</t>
  </si>
  <si>
    <t>20210129  09:00:00</t>
  </si>
  <si>
    <t>20210129  10:00:00</t>
  </si>
  <si>
    <t>20210129  11:00:00</t>
  </si>
  <si>
    <t>20210129  12:00:00</t>
  </si>
  <si>
    <t>20210129  13:00:00</t>
  </si>
  <si>
    <t>20210129  14:00:00</t>
  </si>
  <si>
    <t>20210129  15:00:00</t>
  </si>
  <si>
    <t>20210129  16:00:00</t>
  </si>
  <si>
    <t>20210129  17:00:00</t>
  </si>
  <si>
    <t>20210129  18:00:00</t>
  </si>
  <si>
    <t>20210129  19:00:00</t>
  </si>
  <si>
    <t>20210129  20:00:00</t>
  </si>
  <si>
    <t>20210201  05:00:00</t>
  </si>
  <si>
    <t>20210201  06:00:00</t>
  </si>
  <si>
    <t>20210201  07:00:00</t>
  </si>
  <si>
    <t>20210201  08:00:00</t>
  </si>
  <si>
    <t>20210201  09:00:00</t>
  </si>
  <si>
    <t>20210201  10:00:00</t>
  </si>
  <si>
    <t>20210201  11:00:00</t>
  </si>
  <si>
    <t>20210201  12:00:00</t>
  </si>
  <si>
    <t>20210201  13:00:00</t>
  </si>
  <si>
    <t>20210201  14:00:00</t>
  </si>
  <si>
    <t>20210201  15:00:00</t>
  </si>
  <si>
    <t>20210201  16:00:00</t>
  </si>
  <si>
    <t>20210201  17:00:00</t>
  </si>
  <si>
    <t>20210201  18:00:00</t>
  </si>
  <si>
    <t>20210201  19:00:00</t>
  </si>
  <si>
    <t>20210201  20:00:00</t>
  </si>
  <si>
    <t>20210202  05:00:00</t>
  </si>
  <si>
    <t>20210202  06:00:00</t>
  </si>
  <si>
    <t>20210202  07:00:00</t>
  </si>
  <si>
    <t>20210202  08:00:00</t>
  </si>
  <si>
    <t>20210202  09:00:00</t>
  </si>
  <si>
    <t>20210202  10:00:00</t>
  </si>
  <si>
    <t>20210202  11:00:00</t>
  </si>
  <si>
    <t>20210202  12:00:00</t>
  </si>
  <si>
    <t>20210202  13:00:00</t>
  </si>
  <si>
    <t>20210202  14:00:00</t>
  </si>
  <si>
    <t>20210202  15:00:00</t>
  </si>
  <si>
    <t>20210202  16:00:00</t>
  </si>
  <si>
    <t>20210202  17:00:00</t>
  </si>
  <si>
    <t>20210202  18:00:00</t>
  </si>
  <si>
    <t>20210202  19:00:00</t>
  </si>
  <si>
    <t>20210202  20:00:00</t>
  </si>
  <si>
    <t>20210203  05:00:00</t>
  </si>
  <si>
    <t>20210203  06:00:00</t>
  </si>
  <si>
    <t>20210203  07:00:00</t>
  </si>
  <si>
    <t>20210203  08:00:00</t>
  </si>
  <si>
    <t>20210203  09:00:00</t>
  </si>
  <si>
    <t>20210203  10:00:00</t>
  </si>
  <si>
    <t>20210203  11:00:00</t>
  </si>
  <si>
    <t>20210203  12:00:00</t>
  </si>
  <si>
    <t>20210203  13:00:00</t>
  </si>
  <si>
    <t>20210203  14:00:00</t>
  </si>
  <si>
    <t>20210203  15:00:00</t>
  </si>
  <si>
    <t>20210203  16:00:00</t>
  </si>
  <si>
    <t>20210203  17:00:00</t>
  </si>
  <si>
    <t>20210203  18:00:00</t>
  </si>
  <si>
    <t>20210203  19:00:00</t>
  </si>
  <si>
    <t>20210203  20:00:00</t>
  </si>
  <si>
    <t>20210204  05:00:00</t>
  </si>
  <si>
    <t>20210204  06:00:00</t>
  </si>
  <si>
    <t>20210204  07:00:00</t>
  </si>
  <si>
    <t>20210204  08:00:00</t>
  </si>
  <si>
    <t>20210204  09:00:00</t>
  </si>
  <si>
    <t>20210204  10:00:00</t>
  </si>
  <si>
    <t>20210204  11:00:00</t>
  </si>
  <si>
    <t>20210204  12:00:00</t>
  </si>
  <si>
    <t>20210204  13:00:00</t>
  </si>
  <si>
    <t>20210204  14:00:00</t>
  </si>
  <si>
    <t>20210204  15:00:00</t>
  </si>
  <si>
    <t>20210204  16:00:00</t>
  </si>
  <si>
    <t>20210204  17:00:00</t>
  </si>
  <si>
    <t>20210204  18:00:00</t>
  </si>
  <si>
    <t>20210204  19:00:00</t>
  </si>
  <si>
    <t>20210204  20:00:00</t>
  </si>
  <si>
    <t>20210205  05:00:00</t>
  </si>
  <si>
    <t>20210205  06:00:00</t>
  </si>
  <si>
    <t>20210205  07:00:00</t>
  </si>
  <si>
    <t>20210205  08:00:00</t>
  </si>
  <si>
    <t>20210205  09:00:00</t>
  </si>
  <si>
    <t>20210205  10:00:00</t>
  </si>
  <si>
    <t>20210205  11:00:00</t>
  </si>
  <si>
    <t>20210205  12:00:00</t>
  </si>
  <si>
    <t>20210205  13:00:00</t>
  </si>
  <si>
    <t>20210205  14:00:00</t>
  </si>
  <si>
    <t>20210205  15:00:00</t>
  </si>
  <si>
    <t>20210205  16:00:00</t>
  </si>
  <si>
    <t>20210205  17:00:00</t>
  </si>
  <si>
    <t>20210205  18:00:00</t>
  </si>
  <si>
    <t>20210205  19:00:00</t>
  </si>
  <si>
    <t>20210205  20:00:00</t>
  </si>
  <si>
    <t>20210208  05:00:00</t>
  </si>
  <si>
    <t>20210208  06:00:00</t>
  </si>
  <si>
    <t>20210208  07:00:00</t>
  </si>
  <si>
    <t>20210208  08:00:00</t>
  </si>
  <si>
    <t>20210208  09:00:00</t>
  </si>
  <si>
    <t>20210208  10:00:00</t>
  </si>
  <si>
    <t>20210208  11:00:00</t>
  </si>
  <si>
    <t>20210208  12:00:00</t>
  </si>
  <si>
    <t>20210208  13:00:00</t>
  </si>
  <si>
    <t>20210208  14:00:00</t>
  </si>
  <si>
    <t>20210208  15:00:00</t>
  </si>
  <si>
    <t>20210208  16:00:00</t>
  </si>
  <si>
    <t>20210208  17:00:00</t>
  </si>
  <si>
    <t>20210208  18:00:00</t>
  </si>
  <si>
    <t>20210208  19:00:00</t>
  </si>
  <si>
    <t>20210208  20:00:00</t>
  </si>
  <si>
    <t>20210209  05:00:00</t>
  </si>
  <si>
    <t>20210209  06:00:00</t>
  </si>
  <si>
    <t>20210209  07:00:00</t>
  </si>
  <si>
    <t>20210209  08:00:00</t>
  </si>
  <si>
    <t>20210209  09:00:00</t>
  </si>
  <si>
    <t>20210209  10:00:00</t>
  </si>
  <si>
    <t>20210209  11:00:00</t>
  </si>
  <si>
    <t>20210209  12:00:00</t>
  </si>
  <si>
    <t>20210209  13:00:00</t>
  </si>
  <si>
    <t>20210209  14:00:00</t>
  </si>
  <si>
    <t>20210209  15:00:00</t>
  </si>
  <si>
    <t>20210209  16:00:00</t>
  </si>
  <si>
    <t>20210209  17:00:00</t>
  </si>
  <si>
    <t>20210209  18:00:00</t>
  </si>
  <si>
    <t>20210209  19:00:00</t>
  </si>
  <si>
    <t>20210209  20:00:00</t>
  </si>
  <si>
    <t>20210210  05:00:00</t>
  </si>
  <si>
    <t>20210210  06:00:00</t>
  </si>
  <si>
    <t>20210210  07:00:00</t>
  </si>
  <si>
    <t>20210210  08:00:00</t>
  </si>
  <si>
    <t>20210210  09:00:00</t>
  </si>
  <si>
    <t>20210210  10:00:00</t>
  </si>
  <si>
    <t>20210210  11:00:00</t>
  </si>
  <si>
    <t>20210210  12:00:00</t>
  </si>
  <si>
    <t>20210210  13:00:00</t>
  </si>
  <si>
    <t>20210210  14:00:00</t>
  </si>
  <si>
    <t>20210210  15:00:00</t>
  </si>
  <si>
    <t>20210210  16:00:00</t>
  </si>
  <si>
    <t>20210210  17:00:00</t>
  </si>
  <si>
    <t>20210210  18:00:00</t>
  </si>
  <si>
    <t>20210210  19:00:00</t>
  </si>
  <si>
    <t>20210210  20:00:00</t>
  </si>
  <si>
    <t>20210211  05:00:00</t>
  </si>
  <si>
    <t>20210211  06:00:00</t>
  </si>
  <si>
    <t>20210211  07:00:00</t>
  </si>
  <si>
    <t>20210211  08:00:00</t>
  </si>
  <si>
    <t>20210211  09:00:00</t>
  </si>
  <si>
    <t>20210211  10:00:00</t>
  </si>
  <si>
    <t>20210211  11:00:00</t>
  </si>
  <si>
    <t>20210211  12:00:00</t>
  </si>
  <si>
    <t>20210211  13:00:00</t>
  </si>
  <si>
    <t>20210211  14:00:00</t>
  </si>
  <si>
    <t>20210211  15:00:00</t>
  </si>
  <si>
    <t>20210211  16:00:00</t>
  </si>
  <si>
    <t>20210211  17:00:00</t>
  </si>
  <si>
    <t>20210211  18:00:00</t>
  </si>
  <si>
    <t>20210211  19:00:00</t>
  </si>
  <si>
    <t>20210211  20:00:00</t>
  </si>
  <si>
    <t>20210212  05:00:00</t>
  </si>
  <si>
    <t>20210212  06:00:00</t>
  </si>
  <si>
    <t>20210212  07:00:00</t>
  </si>
  <si>
    <t>20210212  08:00:00</t>
  </si>
  <si>
    <t>20210212  09:00:00</t>
  </si>
  <si>
    <t>20210212  10:00:00</t>
  </si>
  <si>
    <t>20210212  11:00:00</t>
  </si>
  <si>
    <t>20210212  12:00:00</t>
  </si>
  <si>
    <t>20210212  13:00:00</t>
  </si>
  <si>
    <t>20210212  14:00:00</t>
  </si>
  <si>
    <t>20210212  15:00:00</t>
  </si>
  <si>
    <t>20210212  16:00:00</t>
  </si>
  <si>
    <t>20210212  17:00:00</t>
  </si>
  <si>
    <t>20210212  18:00:00</t>
  </si>
  <si>
    <t>20210212  19:00:00</t>
  </si>
  <si>
    <t>20210212  20:00:00</t>
  </si>
  <si>
    <t>20210216  05:00:00</t>
  </si>
  <si>
    <t>20210216  06:00:00</t>
  </si>
  <si>
    <t>20210216  07:00:00</t>
  </si>
  <si>
    <t>20210216  08:00:00</t>
  </si>
  <si>
    <t>20210216  09:00:00</t>
  </si>
  <si>
    <t>20210216  10:00:00</t>
  </si>
  <si>
    <t>20210216  11:00:00</t>
  </si>
  <si>
    <t>20210216  12:00:00</t>
  </si>
  <si>
    <t>20210216  13:00:00</t>
  </si>
  <si>
    <t>20210216  14:00:00</t>
  </si>
  <si>
    <t>20210216  15:00:00</t>
  </si>
  <si>
    <t>20210216  16:00:00</t>
  </si>
  <si>
    <t>20210216  17:00:00</t>
  </si>
  <si>
    <t>20210216  18:00:00</t>
  </si>
  <si>
    <t>20210216  19:00:00</t>
  </si>
  <si>
    <t>20210216  20:00:00</t>
  </si>
  <si>
    <t>20210217  05:00:00</t>
  </si>
  <si>
    <t>20210217  06:00:00</t>
  </si>
  <si>
    <t>20210217  07:00:00</t>
  </si>
  <si>
    <t>20210217  08:00:00</t>
  </si>
  <si>
    <t>20210217  09:00:00</t>
  </si>
  <si>
    <t>20210217  10:00:00</t>
  </si>
  <si>
    <t>20210217  11:00:00</t>
  </si>
  <si>
    <t>20210217  12:00:00</t>
  </si>
  <si>
    <t>20210217  13:00:00</t>
  </si>
  <si>
    <t>20210217  14:00:00</t>
  </si>
  <si>
    <t>20210217  15:00:00</t>
  </si>
  <si>
    <t>20210217  16:00:00</t>
  </si>
  <si>
    <t>20210217  17:00:00</t>
  </si>
  <si>
    <t>20210217  18:00:00</t>
  </si>
  <si>
    <t>20210217  19:00:00</t>
  </si>
  <si>
    <t>20210217  20:00:00</t>
  </si>
  <si>
    <t>20210218  05:00:00</t>
  </si>
  <si>
    <t>20210218  06:00:00</t>
  </si>
  <si>
    <t>20210218  07:00:00</t>
  </si>
  <si>
    <t>20210218  08:00:00</t>
  </si>
  <si>
    <t>20210218  09:00:00</t>
  </si>
  <si>
    <t>20210218  10:00:00</t>
  </si>
  <si>
    <t>20210218  11:00:00</t>
  </si>
  <si>
    <t>20210218  12:00:00</t>
  </si>
  <si>
    <t>20210218  13:00:00</t>
  </si>
  <si>
    <t>20210218  14:00:00</t>
  </si>
  <si>
    <t>20210218  15:00:00</t>
  </si>
  <si>
    <t>20210218  16:00:00</t>
  </si>
  <si>
    <t>20210218  17:00:00</t>
  </si>
  <si>
    <t>20210218  18:00:00</t>
  </si>
  <si>
    <t>20210218  19:00:00</t>
  </si>
  <si>
    <t>20210218  20:00:00</t>
  </si>
  <si>
    <t>20210219  05:00:00</t>
  </si>
  <si>
    <t>20210219  06:00:00</t>
  </si>
  <si>
    <t>20210219  07:00:00</t>
  </si>
  <si>
    <t>20210219  08:00:00</t>
  </si>
  <si>
    <t>20210219  09:00:00</t>
  </si>
  <si>
    <t>20210219  10:00:00</t>
  </si>
  <si>
    <t>20210219  11:00:00</t>
  </si>
  <si>
    <t>20210219  12:00:00</t>
  </si>
  <si>
    <t>20210219  13:00:00</t>
  </si>
  <si>
    <t>20210219  14:00:00</t>
  </si>
  <si>
    <t>20210219  15:00:00</t>
  </si>
  <si>
    <t>20210219  16:00:00</t>
  </si>
  <si>
    <t>20210219  17:00:00</t>
  </si>
  <si>
    <t>20210219  18:00:00</t>
  </si>
  <si>
    <t>20210219  19:00:00</t>
  </si>
  <si>
    <t>20210219  20:00:00</t>
  </si>
  <si>
    <t>20210222  05:00:00</t>
  </si>
  <si>
    <t>20210222  06:00:00</t>
  </si>
  <si>
    <t>20210222  07:00:00</t>
  </si>
  <si>
    <t>20210222  08:00:00</t>
  </si>
  <si>
    <t>20210222  09:00:00</t>
  </si>
  <si>
    <t>20210222  10:00:00</t>
  </si>
  <si>
    <t>20210222  11:00:00</t>
  </si>
  <si>
    <t>20210222  12:00:00</t>
  </si>
  <si>
    <t>20210222  13:00:00</t>
  </si>
  <si>
    <t>20210222  14:00:00</t>
  </si>
  <si>
    <t>20210222  15:00:00</t>
  </si>
  <si>
    <t>20210222  16:00:00</t>
  </si>
  <si>
    <t>20210222  17:00:00</t>
  </si>
  <si>
    <t>20210222  18:00:00</t>
  </si>
  <si>
    <t>20210222  19:00:00</t>
  </si>
  <si>
    <t>20210222  20:00:00</t>
  </si>
  <si>
    <t>20210223  05:00:00</t>
  </si>
  <si>
    <t>20210223  06:00:00</t>
  </si>
  <si>
    <t>20210223  07:00:00</t>
  </si>
  <si>
    <t>20210223  08:00:00</t>
  </si>
  <si>
    <t>20210223  09:00:00</t>
  </si>
  <si>
    <t>20210223  10:00:00</t>
  </si>
  <si>
    <t>20210223  11:00:00</t>
  </si>
  <si>
    <t>20210223  12:00:00</t>
  </si>
  <si>
    <t>20210223  13:00:00</t>
  </si>
  <si>
    <t>20210223  14:00:00</t>
  </si>
  <si>
    <t>20210223  15:00:00</t>
  </si>
  <si>
    <t>20210223  16:00:00</t>
  </si>
  <si>
    <t>20210223  17:00:00</t>
  </si>
  <si>
    <t>20210223  18:00:00</t>
  </si>
  <si>
    <t>20210223  19:00:00</t>
  </si>
  <si>
    <t>20210223  20:00:00</t>
  </si>
  <si>
    <t>20210224  05:00:00</t>
  </si>
  <si>
    <t>20210224  06:00:00</t>
  </si>
  <si>
    <t>20210224  07:00:00</t>
  </si>
  <si>
    <t>20210224  08:00:00</t>
  </si>
  <si>
    <t>20210224  09:00:00</t>
  </si>
  <si>
    <t>20210224  10:00:00</t>
  </si>
  <si>
    <t>20210224  11:00:00</t>
  </si>
  <si>
    <t>20210224  12:00:00</t>
  </si>
  <si>
    <t>20210224  13:00:00</t>
  </si>
  <si>
    <t>20210224  14:00:00</t>
  </si>
  <si>
    <t>20210224  15:00:00</t>
  </si>
  <si>
    <t>20210224  16:00:00</t>
  </si>
  <si>
    <t>20210224  17:00:00</t>
  </si>
  <si>
    <t>20210224  18:00:00</t>
  </si>
  <si>
    <t>20210224  19:00:00</t>
  </si>
  <si>
    <t>20210224  20:00:00</t>
  </si>
  <si>
    <t>20210225  05:00:00</t>
  </si>
  <si>
    <t>20210225  06:00:00</t>
  </si>
  <si>
    <t>20210225  07:00:00</t>
  </si>
  <si>
    <t>20210225  08:00:00</t>
  </si>
  <si>
    <t>20210225  09:00:00</t>
  </si>
  <si>
    <t>20210225  10:00:00</t>
  </si>
  <si>
    <t>20210225  11:00:00</t>
  </si>
  <si>
    <t>20210225  12:00:00</t>
  </si>
  <si>
    <t>20210225  13:00:00</t>
  </si>
  <si>
    <t>20210225  14:00:00</t>
  </si>
  <si>
    <t>20210225  15:00:00</t>
  </si>
  <si>
    <t>20210225  16:00:00</t>
  </si>
  <si>
    <t>20210225  17:00:00</t>
  </si>
  <si>
    <t>20210225  18:00:00</t>
  </si>
  <si>
    <t>20210225  19:00:00</t>
  </si>
  <si>
    <t>20210225  20:00:00</t>
  </si>
  <si>
    <t>20210226  05:00:00</t>
  </si>
  <si>
    <t>20210226  06:00:00</t>
  </si>
  <si>
    <t>20210226  07:00:00</t>
  </si>
  <si>
    <t>20210226  08:00:00</t>
  </si>
  <si>
    <t>20210226  09:00:00</t>
  </si>
  <si>
    <t>20210226  10:00:00</t>
  </si>
  <si>
    <t>20210226  11:00:00</t>
  </si>
  <si>
    <t>20210226  12:00:00</t>
  </si>
  <si>
    <t>20210226  13:00:00</t>
  </si>
  <si>
    <t>20210226  14:00:00</t>
  </si>
  <si>
    <t>20210226  15:00:00</t>
  </si>
  <si>
    <t>20210226  16:00:00</t>
  </si>
  <si>
    <t>20210226  17:00:00</t>
  </si>
  <si>
    <t>20210226  18:00:00</t>
  </si>
  <si>
    <t>20210226  19:00:00</t>
  </si>
  <si>
    <t>20210226  20:00:00</t>
  </si>
  <si>
    <t>20210301  05:00:00</t>
  </si>
  <si>
    <t>20210301  06:00:00</t>
  </si>
  <si>
    <t>20210301  07:00:00</t>
  </si>
  <si>
    <t>20210301  08:00:00</t>
  </si>
  <si>
    <t>20210301  09:00:00</t>
  </si>
  <si>
    <t>20210301  10:00:00</t>
  </si>
  <si>
    <t>20210301  11:00:00</t>
  </si>
  <si>
    <t>20210301  12:00:00</t>
  </si>
  <si>
    <t>20210301  13:00:00</t>
  </si>
  <si>
    <t>20210301  14:00:00</t>
  </si>
  <si>
    <t>20210301  15:00:00</t>
  </si>
  <si>
    <t>20210301  16:00:00</t>
  </si>
  <si>
    <t>20210301  17:00:00</t>
  </si>
  <si>
    <t>20210301  18:00:00</t>
  </si>
  <si>
    <t>20210301  19:00:00</t>
  </si>
  <si>
    <t>20210301  20:00:00</t>
  </si>
  <si>
    <t>DATE/TIME</t>
  </si>
  <si>
    <t>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</si>
</sst>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7" x14ac:knownFonts="1">
    <font>
      <sz val="10"/>
      <name val="Arial"/>
    </font>
    <font>
      <sz val="11"/>
      <color indexed="8"/>
      <name val="Calibri"/>
      <family val="2"/>
    </font>
    <font>
      <b/>
      <sz val="10"/>
      <color indexed="9"/>
      <name val="Arial"/>
      <family val="2"/>
    </font>
    <font>
      <sz val="10"/>
      <name val="Arial"/>
      <family val="2"/>
    </font>
    <font>
      <sz val="10"/>
      <color indexed="13"/>
      <name val="Arial"/>
      <family val="2"/>
    </font>
    <font>
      <b/>
      <sz val="10"/>
      <name val="Arial"/>
      <family val="2"/>
    </font>
    <font>
      <b/>
      <sz val="10"/>
      <color indexed="37"/>
      <name val="Arial"/>
      <family val="2"/>
    </font>
    <font>
      <b/>
      <sz val="10"/>
      <color indexed="9"/>
      <name val="Arial"/>
      <family val="2"/>
    </font>
    <font>
      <b/>
      <sz val="10"/>
      <name val="Arial"/>
      <family val="2"/>
    </font>
    <font>
      <sz val="10"/>
      <color indexed="16"/>
      <name val="Arial"/>
      <family val="2"/>
    </font>
    <font>
      <sz val="8"/>
      <name val="Arial"/>
      <family val="2"/>
    </font>
    <font>
      <sz val="10"/>
      <color indexed="12"/>
      <name val="Arial"/>
      <family val="2"/>
    </font>
    <font>
      <sz val="10"/>
      <color indexed="13"/>
      <name val="Arial"/>
      <family val="2"/>
    </font>
    <font>
      <b/>
      <sz val="8"/>
      <color indexed="9"/>
      <name val="Arial"/>
      <family val="2"/>
    </font>
    <font>
      <sz val="8"/>
      <name val="Arial"/>
      <family val="2"/>
    </font>
    <font>
      <b/>
      <sz val="8"/>
      <name val="Arial"/>
      <family val="2"/>
    </font>
    <font>
      <sz val="10"/>
      <color indexed="81"/>
      <name val="Arial"/>
      <family val="2"/>
    </font>
    <font>
      <sz val="10"/>
      <color indexed="16"/>
      <name val="Arial"/>
      <family val="2"/>
    </font>
    <font>
      <sz val="10"/>
      <color indexed="37"/>
      <name val="Arial"/>
      <family val="2"/>
    </font>
    <font>
      <sz val="11"/>
      <color indexed="8"/>
      <name val="Calibri"/>
      <family val="2"/>
    </font>
    <font>
      <sz val="8"/>
      <name val="Arial"/>
      <family val="2"/>
    </font>
    <font>
      <sz val="9"/>
      <color indexed="81"/>
      <name val="Tahoma"/>
      <family val="2"/>
    </font>
    <font>
      <b/>
      <sz val="9"/>
      <color indexed="81"/>
      <name val="Tahoma"/>
      <family val="2"/>
    </font>
    <font>
      <b/>
      <sz val="9"/>
      <color indexed="81"/>
      <name val="Calibri"/>
      <family val="2"/>
    </font>
    <font>
      <sz val="10"/>
      <color indexed="13"/>
      <name val="Arial"/>
      <family val="2"/>
    </font>
    <font>
      <sz val="10"/>
      <color rgb="FF000000"/>
      <name val="Arial"/>
      <family val="2"/>
    </font>
    <font>
      <sz val="8"/>
      <color rgb="FF000000"/>
      <name val="Arial"/>
      <family val="2"/>
    </font>
  </fonts>
  <fills count="10">
    <fill>
      <patternFill patternType="none"/>
    </fill>
    <fill>
      <patternFill patternType="gray125"/>
    </fill>
    <fill>
      <patternFill patternType="solid">
        <fgColor indexed="55"/>
        <bgColor indexed="64"/>
      </patternFill>
    </fill>
    <fill>
      <patternFill patternType="solid">
        <fgColor indexed="43"/>
        <bgColor indexed="64"/>
      </patternFill>
    </fill>
    <fill>
      <patternFill patternType="solid">
        <fgColor indexed="22"/>
        <bgColor indexed="64"/>
      </patternFill>
    </fill>
    <fill>
      <patternFill patternType="solid">
        <fgColor indexed="18"/>
        <bgColor indexed="64"/>
      </patternFill>
    </fill>
    <fill>
      <patternFill patternType="solid">
        <fgColor indexed="9"/>
        <bgColor indexed="64"/>
      </patternFill>
    </fill>
    <fill>
      <patternFill patternType="solid">
        <fgColor indexed="42"/>
        <bgColor indexed="64"/>
      </patternFill>
    </fill>
    <fill>
      <patternFill patternType="solid">
        <fgColor indexed="20"/>
        <bgColor indexed="64"/>
      </patternFill>
    </fill>
    <fill>
      <patternFill patternType="solid">
        <fgColor indexed="3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83">
    <xf numFmtId="0" fontId="0" fillId="0" borderId="0" xfId="0"/>
    <xf numFmtId="0" fontId="3" fillId="2" borderId="1" xfId="0" applyFont="1" applyFill="1" applyBorder="1"/>
    <xf numFmtId="2" fontId="3" fillId="2" borderId="1" xfId="0" applyNumberFormat="1" applyFont="1" applyFill="1" applyBorder="1"/>
    <xf numFmtId="0" fontId="3" fillId="3" borderId="1" xfId="0" applyFont="1" applyFill="1" applyBorder="1"/>
    <xf numFmtId="2" fontId="4" fillId="4" borderId="1" xfId="0" applyNumberFormat="1" applyFont="1" applyFill="1" applyBorder="1"/>
    <xf numFmtId="0" fontId="0" fillId="3" borderId="1" xfId="0" applyFill="1" applyBorder="1"/>
    <xf numFmtId="0" fontId="4" fillId="4" borderId="1" xfId="0" applyFont="1" applyFill="1" applyBorder="1"/>
    <xf numFmtId="0" fontId="0" fillId="0" borderId="0" xfId="0" applyBorder="1"/>
    <xf numFmtId="0" fontId="5" fillId="3" borderId="1" xfId="0" applyFont="1" applyFill="1" applyBorder="1"/>
    <xf numFmtId="0" fontId="3" fillId="2" borderId="1" xfId="0" applyFont="1" applyFill="1" applyBorder="1" applyProtection="1">
      <protection locked="0"/>
    </xf>
    <xf numFmtId="0" fontId="0" fillId="3" borderId="2" xfId="0" applyFill="1" applyBorder="1" applyAlignment="1" applyProtection="1">
      <protection locked="0"/>
    </xf>
    <xf numFmtId="0" fontId="0" fillId="3" borderId="3" xfId="0" applyFill="1" applyBorder="1" applyAlignment="1" applyProtection="1">
      <protection locked="0"/>
    </xf>
    <xf numFmtId="0" fontId="5" fillId="3" borderId="1" xfId="0" applyFont="1" applyFill="1" applyBorder="1" applyProtection="1">
      <protection locked="0"/>
    </xf>
    <xf numFmtId="0" fontId="0" fillId="3" borderId="1" xfId="0" applyFill="1" applyBorder="1" applyProtection="1">
      <protection locked="0"/>
    </xf>
    <xf numFmtId="0" fontId="3" fillId="3" borderId="1" xfId="0" applyFont="1" applyFill="1" applyBorder="1" applyProtection="1">
      <protection locked="0"/>
    </xf>
    <xf numFmtId="2" fontId="3" fillId="2" borderId="1" xfId="0" applyNumberFormat="1" applyFont="1" applyFill="1" applyBorder="1" applyAlignment="1">
      <alignment horizontal="center"/>
    </xf>
    <xf numFmtId="0" fontId="0" fillId="2" borderId="3" xfId="0" applyFill="1" applyBorder="1" applyAlignment="1" applyProtection="1">
      <alignment horizontal="center"/>
      <protection locked="0"/>
    </xf>
    <xf numFmtId="0" fontId="0" fillId="2" borderId="4" xfId="0" applyFill="1" applyBorder="1" applyAlignment="1" applyProtection="1">
      <alignment horizontal="center"/>
      <protection locked="0"/>
    </xf>
    <xf numFmtId="0" fontId="0" fillId="0" borderId="0" xfId="0" applyBorder="1" applyAlignment="1" applyProtection="1">
      <alignment horizontal="center"/>
      <protection locked="0"/>
    </xf>
    <xf numFmtId="0" fontId="0" fillId="6" borderId="5" xfId="0" applyFill="1" applyBorder="1" applyAlignment="1" applyProtection="1">
      <alignment horizontal="center"/>
      <protection locked="0"/>
    </xf>
    <xf numFmtId="0" fontId="0" fillId="0" borderId="0" xfId="0" applyBorder="1" applyAlignment="1">
      <alignment horizontal="center"/>
    </xf>
    <xf numFmtId="0" fontId="0" fillId="0" borderId="6" xfId="0" applyBorder="1" applyAlignment="1">
      <alignment horizontal="center"/>
    </xf>
    <xf numFmtId="0" fontId="0" fillId="0" borderId="0" xfId="0" applyAlignment="1"/>
    <xf numFmtId="2" fontId="0" fillId="0" borderId="0" xfId="0" applyNumberFormat="1"/>
    <xf numFmtId="0" fontId="5" fillId="0" borderId="0" xfId="0" applyFont="1"/>
    <xf numFmtId="0" fontId="0" fillId="2" borderId="5" xfId="0" applyFill="1" applyBorder="1" applyAlignment="1" applyProtection="1">
      <alignment horizontal="center"/>
      <protection locked="0"/>
    </xf>
    <xf numFmtId="0" fontId="0" fillId="3" borderId="2" xfId="0" applyFill="1" applyBorder="1"/>
    <xf numFmtId="0" fontId="0" fillId="6" borderId="5" xfId="0" applyFill="1" applyBorder="1" applyAlignment="1">
      <alignment horizontal="center"/>
    </xf>
    <xf numFmtId="0" fontId="3" fillId="2" borderId="1" xfId="0" applyFont="1" applyFill="1" applyBorder="1" applyAlignment="1" applyProtection="1">
      <alignment horizontal="center"/>
      <protection locked="0"/>
    </xf>
    <xf numFmtId="0" fontId="0" fillId="0" borderId="0" xfId="0" applyBorder="1" applyAlignment="1"/>
    <xf numFmtId="0" fontId="0" fillId="2" borderId="3" xfId="0" applyFill="1" applyBorder="1" applyAlignment="1"/>
    <xf numFmtId="0" fontId="3" fillId="2" borderId="1" xfId="0" applyFont="1" applyFill="1" applyBorder="1" applyAlignment="1">
      <alignment horizontal="center"/>
    </xf>
    <xf numFmtId="0" fontId="0" fillId="4" borderId="1" xfId="0" applyFill="1" applyBorder="1"/>
    <xf numFmtId="0" fontId="5" fillId="2" borderId="2" xfId="0" applyFont="1" applyFill="1" applyBorder="1" applyAlignment="1" applyProtection="1">
      <alignment horizontal="center"/>
      <protection locked="0"/>
    </xf>
    <xf numFmtId="0" fontId="11" fillId="0" borderId="0" xfId="0" applyFont="1" applyAlignment="1">
      <alignment horizontal="left" indent="8"/>
    </xf>
    <xf numFmtId="0" fontId="0" fillId="0" borderId="0" xfId="0" applyAlignment="1">
      <alignment horizontal="center"/>
    </xf>
    <xf numFmtId="2" fontId="3" fillId="2" borderId="1" xfId="0" applyNumberFormat="1" applyFont="1" applyFill="1" applyBorder="1" applyAlignment="1" applyProtection="1">
      <alignment horizontal="center"/>
      <protection locked="0"/>
    </xf>
    <xf numFmtId="2" fontId="3" fillId="2" borderId="2" xfId="0" applyNumberFormat="1" applyFont="1" applyFill="1" applyBorder="1" applyAlignment="1" applyProtection="1">
      <alignment horizontal="center"/>
      <protection locked="0"/>
    </xf>
    <xf numFmtId="0" fontId="0" fillId="3" borderId="1" xfId="0" applyFill="1" applyBorder="1" applyAlignment="1" applyProtection="1">
      <alignment horizontal="center"/>
      <protection locked="0"/>
    </xf>
    <xf numFmtId="0" fontId="0" fillId="3" borderId="1" xfId="0" applyFill="1" applyBorder="1" applyAlignment="1">
      <alignment horizontal="center"/>
    </xf>
    <xf numFmtId="0" fontId="0" fillId="3" borderId="3" xfId="0" applyFill="1" applyBorder="1" applyAlignment="1" applyProtection="1">
      <alignment horizontal="center"/>
      <protection locked="0"/>
    </xf>
    <xf numFmtId="0" fontId="0" fillId="0" borderId="9" xfId="0" applyBorder="1" applyAlignment="1"/>
    <xf numFmtId="0" fontId="0" fillId="2" borderId="2" xfId="0" applyFill="1" applyBorder="1" applyAlignment="1" applyProtection="1">
      <alignment horizontal="left"/>
      <protection locked="0"/>
    </xf>
    <xf numFmtId="0" fontId="0" fillId="2" borderId="7" xfId="0" applyFill="1" applyBorder="1" applyAlignment="1" applyProtection="1">
      <alignment horizontal="left"/>
      <protection locked="0"/>
    </xf>
    <xf numFmtId="0" fontId="0" fillId="2" borderId="5" xfId="0" applyFill="1" applyBorder="1" applyAlignment="1"/>
    <xf numFmtId="0" fontId="0" fillId="6" borderId="3" xfId="0" applyFill="1" applyBorder="1" applyAlignment="1" applyProtection="1">
      <alignment horizontal="center"/>
      <protection locked="0"/>
    </xf>
    <xf numFmtId="0" fontId="5" fillId="2" borderId="7" xfId="0" applyFont="1" applyFill="1" applyBorder="1" applyAlignment="1">
      <alignment horizontal="center"/>
    </xf>
    <xf numFmtId="0" fontId="5" fillId="2" borderId="5" xfId="0" applyFont="1" applyFill="1" applyBorder="1" applyAlignment="1">
      <alignment horizontal="center"/>
    </xf>
    <xf numFmtId="0" fontId="5" fillId="2" borderId="8" xfId="0" applyFont="1" applyFill="1" applyBorder="1" applyAlignment="1">
      <alignment horizontal="center"/>
    </xf>
    <xf numFmtId="0" fontId="0" fillId="0" borderId="0" xfId="0" applyAlignment="1">
      <alignment wrapText="1"/>
    </xf>
    <xf numFmtId="0" fontId="0" fillId="6" borderId="0" xfId="0" applyFill="1" applyBorder="1" applyAlignment="1" applyProtection="1">
      <alignment horizontal="center"/>
      <protection locked="0"/>
    </xf>
    <xf numFmtId="0" fontId="0" fillId="6" borderId="0" xfId="0" applyFill="1" applyBorder="1" applyAlignment="1" applyProtection="1">
      <alignment horizontal="left"/>
      <protection locked="0"/>
    </xf>
    <xf numFmtId="0" fontId="0" fillId="6" borderId="0" xfId="0" applyFill="1" applyBorder="1" applyAlignment="1"/>
    <xf numFmtId="0" fontId="2" fillId="5" borderId="10" xfId="0" applyFont="1" applyFill="1" applyBorder="1" applyAlignment="1" applyProtection="1">
      <alignment horizontal="left"/>
      <protection locked="0"/>
    </xf>
    <xf numFmtId="0" fontId="2" fillId="5" borderId="9" xfId="0" applyFont="1" applyFill="1" applyBorder="1" applyAlignment="1" applyProtection="1">
      <alignment horizontal="left"/>
      <protection locked="0"/>
    </xf>
    <xf numFmtId="0" fontId="0" fillId="2" borderId="8" xfId="0" applyFill="1" applyBorder="1" applyAlignment="1" applyProtection="1">
      <alignment horizontal="center"/>
      <protection locked="0"/>
    </xf>
    <xf numFmtId="0" fontId="2" fillId="5" borderId="9" xfId="0" applyFont="1" applyFill="1" applyBorder="1" applyAlignment="1"/>
    <xf numFmtId="0" fontId="2" fillId="5" borderId="11" xfId="0" applyFont="1" applyFill="1" applyBorder="1" applyAlignment="1"/>
    <xf numFmtId="0" fontId="0" fillId="6" borderId="8" xfId="0" applyFill="1" applyBorder="1" applyAlignment="1">
      <alignment horizontal="center"/>
    </xf>
    <xf numFmtId="0" fontId="0" fillId="2" borderId="5" xfId="0" applyFill="1" applyBorder="1" applyAlignment="1">
      <alignment horizontal="right"/>
    </xf>
    <xf numFmtId="0" fontId="0" fillId="0" borderId="9" xfId="0" applyBorder="1" applyAlignment="1" applyProtection="1">
      <alignment horizontal="center"/>
      <protection locked="0"/>
    </xf>
    <xf numFmtId="0" fontId="0" fillId="3" borderId="2" xfId="0" applyFill="1" applyBorder="1" applyProtection="1">
      <protection locked="0"/>
    </xf>
    <xf numFmtId="0" fontId="3" fillId="2" borderId="14" xfId="0" applyFont="1" applyFill="1" applyBorder="1" applyProtection="1">
      <protection locked="0"/>
    </xf>
    <xf numFmtId="0" fontId="2" fillId="5" borderId="9" xfId="0" applyFont="1" applyFill="1" applyBorder="1" applyAlignment="1" applyProtection="1">
      <alignment horizontal="center"/>
      <protection locked="0"/>
    </xf>
    <xf numFmtId="0" fontId="3" fillId="2" borderId="14" xfId="0" applyFont="1" applyFill="1" applyBorder="1" applyAlignment="1" applyProtection="1">
      <alignment horizontal="center"/>
      <protection locked="0"/>
    </xf>
    <xf numFmtId="0" fontId="0" fillId="2" borderId="0" xfId="0" applyFill="1" applyBorder="1" applyAlignment="1" applyProtection="1">
      <alignment horizontal="center"/>
      <protection locked="0"/>
    </xf>
    <xf numFmtId="0" fontId="12" fillId="4" borderId="1" xfId="0" applyFont="1" applyFill="1" applyBorder="1"/>
    <xf numFmtId="0" fontId="0" fillId="7" borderId="1" xfId="0" applyFill="1" applyBorder="1"/>
    <xf numFmtId="0" fontId="0" fillId="3" borderId="14" xfId="0" applyFill="1" applyBorder="1"/>
    <xf numFmtId="0" fontId="0" fillId="4" borderId="14" xfId="0" applyFill="1" applyBorder="1"/>
    <xf numFmtId="0" fontId="0" fillId="0" borderId="0" xfId="0" applyFill="1" applyBorder="1" applyProtection="1">
      <protection locked="0"/>
    </xf>
    <xf numFmtId="0" fontId="4" fillId="4" borderId="2" xfId="0" applyFont="1" applyFill="1" applyBorder="1"/>
    <xf numFmtId="2" fontId="4" fillId="4" borderId="2" xfId="0" applyNumberFormat="1" applyFont="1" applyFill="1" applyBorder="1"/>
    <xf numFmtId="0" fontId="0" fillId="4" borderId="2" xfId="0" applyFill="1" applyBorder="1"/>
    <xf numFmtId="0" fontId="0" fillId="4" borderId="10" xfId="0" applyFill="1" applyBorder="1"/>
    <xf numFmtId="0" fontId="0" fillId="2" borderId="0" xfId="0" applyFill="1" applyBorder="1" applyAlignment="1"/>
    <xf numFmtId="0" fontId="0" fillId="2" borderId="13" xfId="0" applyFill="1" applyBorder="1" applyAlignment="1"/>
    <xf numFmtId="0" fontId="0" fillId="0" borderId="0" xfId="0" applyBorder="1" applyAlignment="1">
      <alignment horizontal="left" indent="15"/>
    </xf>
    <xf numFmtId="0" fontId="2" fillId="8" borderId="2" xfId="0" applyFont="1" applyFill="1" applyBorder="1" applyAlignment="1">
      <alignment horizontal="center"/>
    </xf>
    <xf numFmtId="0" fontId="2" fillId="8" borderId="1" xfId="0" applyFont="1" applyFill="1" applyBorder="1" applyAlignment="1">
      <alignment horizontal="center"/>
    </xf>
    <xf numFmtId="0" fontId="0" fillId="5" borderId="5" xfId="0" applyFill="1" applyBorder="1" applyAlignment="1">
      <alignment horizontal="center"/>
    </xf>
    <xf numFmtId="0" fontId="0" fillId="5" borderId="0" xfId="0" applyFill="1" applyAlignment="1">
      <alignment horizontal="left"/>
    </xf>
    <xf numFmtId="0" fontId="14" fillId="0" borderId="0" xfId="0" applyFont="1"/>
    <xf numFmtId="0" fontId="14" fillId="0" borderId="0" xfId="0" applyFont="1" applyAlignment="1"/>
    <xf numFmtId="0" fontId="14" fillId="0" borderId="0" xfId="0" applyFont="1" applyBorder="1" applyAlignment="1"/>
    <xf numFmtId="0" fontId="14" fillId="2" borderId="3" xfId="0" applyFont="1" applyFill="1" applyBorder="1" applyAlignment="1" applyProtection="1">
      <alignment horizontal="center"/>
      <protection locked="0"/>
    </xf>
    <xf numFmtId="0" fontId="14" fillId="2" borderId="4" xfId="0" applyFont="1" applyFill="1" applyBorder="1" applyAlignment="1" applyProtection="1">
      <alignment horizontal="center"/>
      <protection locked="0"/>
    </xf>
    <xf numFmtId="0" fontId="14" fillId="0" borderId="1" xfId="0" applyFont="1" applyBorder="1"/>
    <xf numFmtId="0" fontId="14" fillId="0" borderId="0" xfId="0" applyFont="1" applyBorder="1"/>
    <xf numFmtId="0" fontId="14" fillId="2" borderId="1" xfId="0" applyFont="1" applyFill="1" applyBorder="1" applyAlignment="1" applyProtection="1">
      <alignment horizontal="center"/>
      <protection locked="0"/>
    </xf>
    <xf numFmtId="0" fontId="0" fillId="2" borderId="2" xfId="0" applyFill="1" applyBorder="1" applyAlignment="1"/>
    <xf numFmtId="0" fontId="0" fillId="6" borderId="4" xfId="0" applyFill="1" applyBorder="1" applyAlignment="1">
      <alignment horizontal="center"/>
    </xf>
    <xf numFmtId="164" fontId="0" fillId="0" borderId="4" xfId="0" applyNumberFormat="1" applyBorder="1"/>
    <xf numFmtId="0" fontId="8" fillId="2" borderId="12" xfId="0" applyFont="1" applyFill="1" applyBorder="1"/>
    <xf numFmtId="0" fontId="8" fillId="2" borderId="12" xfId="0" applyFont="1" applyFill="1" applyBorder="1" applyAlignment="1"/>
    <xf numFmtId="0" fontId="3" fillId="6" borderId="12" xfId="0" applyFont="1" applyFill="1" applyBorder="1"/>
    <xf numFmtId="0" fontId="3" fillId="6" borderId="12" xfId="0" applyFont="1" applyFill="1" applyBorder="1" applyAlignment="1"/>
    <xf numFmtId="0" fontId="0" fillId="9" borderId="9" xfId="0" applyFill="1" applyBorder="1" applyAlignment="1"/>
    <xf numFmtId="0" fontId="2" fillId="9" borderId="10" xfId="0" applyFont="1" applyFill="1" applyBorder="1" applyAlignment="1" applyProtection="1">
      <alignment horizontal="left"/>
      <protection locked="0"/>
    </xf>
    <xf numFmtId="0" fontId="2" fillId="9" borderId="9" xfId="0" applyFont="1" applyFill="1" applyBorder="1" applyAlignment="1" applyProtection="1">
      <alignment horizontal="left"/>
      <protection locked="0"/>
    </xf>
    <xf numFmtId="0" fontId="0" fillId="6" borderId="1" xfId="0" applyFill="1" applyBorder="1" applyAlignment="1">
      <alignment horizontal="center"/>
    </xf>
    <xf numFmtId="164" fontId="0" fillId="0" borderId="1" xfId="0" applyNumberFormat="1" applyBorder="1"/>
    <xf numFmtId="0" fontId="15" fillId="5" borderId="5" xfId="0" applyFont="1" applyFill="1" applyBorder="1" applyAlignment="1">
      <alignment horizontal="center"/>
    </xf>
    <xf numFmtId="0" fontId="15" fillId="5" borderId="0" xfId="0" applyFont="1" applyFill="1" applyAlignment="1">
      <alignment horizontal="left"/>
    </xf>
    <xf numFmtId="0" fontId="13" fillId="8" borderId="1" xfId="0" applyFont="1" applyFill="1" applyBorder="1" applyAlignment="1">
      <alignment horizontal="center"/>
    </xf>
    <xf numFmtId="0" fontId="13" fillId="8" borderId="2" xfId="0" applyFont="1" applyFill="1" applyBorder="1" applyAlignment="1">
      <alignment horizontal="center"/>
    </xf>
    <xf numFmtId="0" fontId="15" fillId="0" borderId="0" xfId="0" applyFont="1" applyBorder="1" applyAlignment="1">
      <alignment horizontal="left" indent="15"/>
    </xf>
    <xf numFmtId="0" fontId="3" fillId="2" borderId="2" xfId="0" applyNumberFormat="1" applyFont="1" applyFill="1" applyBorder="1" applyAlignment="1" applyProtection="1">
      <alignment horizontal="center"/>
      <protection locked="0"/>
    </xf>
    <xf numFmtId="2" fontId="3" fillId="2" borderId="4" xfId="0" applyNumberFormat="1" applyFont="1" applyFill="1" applyBorder="1" applyAlignment="1" applyProtection="1">
      <alignment horizontal="center"/>
      <protection locked="0"/>
    </xf>
    <xf numFmtId="0" fontId="0" fillId="0" borderId="5" xfId="0" applyBorder="1" applyAlignment="1"/>
    <xf numFmtId="0" fontId="0" fillId="2" borderId="1" xfId="0" applyFill="1" applyBorder="1" applyAlignment="1" applyProtection="1">
      <alignment horizontal="left"/>
      <protection locked="0"/>
    </xf>
    <xf numFmtId="0" fontId="2" fillId="5" borderId="0" xfId="0" applyFont="1" applyFill="1" applyBorder="1" applyAlignment="1"/>
    <xf numFmtId="0" fontId="12" fillId="4" borderId="4" xfId="0" applyFont="1" applyFill="1" applyBorder="1"/>
    <xf numFmtId="0" fontId="3" fillId="2" borderId="14" xfId="0" applyFont="1" applyFill="1" applyBorder="1"/>
    <xf numFmtId="0" fontId="3" fillId="6" borderId="5" xfId="0" applyFont="1" applyFill="1" applyBorder="1" applyAlignment="1" applyProtection="1">
      <alignment horizontal="center"/>
      <protection locked="0"/>
    </xf>
    <xf numFmtId="0" fontId="3" fillId="3" borderId="2" xfId="0" applyFont="1" applyFill="1" applyBorder="1" applyProtection="1">
      <protection locked="0"/>
    </xf>
    <xf numFmtId="0" fontId="3" fillId="3" borderId="1" xfId="0" applyFont="1" applyFill="1" applyBorder="1" applyAlignment="1" applyProtection="1">
      <alignment horizontal="center"/>
      <protection locked="0"/>
    </xf>
    <xf numFmtId="0" fontId="18" fillId="2" borderId="6" xfId="0" applyFont="1" applyFill="1" applyBorder="1" applyAlignment="1">
      <alignment horizontal="left" indent="1"/>
    </xf>
    <xf numFmtId="0" fontId="18" fillId="2" borderId="0" xfId="0" applyFont="1" applyFill="1" applyBorder="1" applyAlignment="1">
      <alignment horizontal="left"/>
    </xf>
    <xf numFmtId="0" fontId="18" fillId="2" borderId="13" xfId="0" applyFont="1" applyFill="1" applyBorder="1" applyAlignment="1">
      <alignment horizontal="left"/>
    </xf>
    <xf numFmtId="0" fontId="3" fillId="2" borderId="0" xfId="0" applyFont="1" applyFill="1" applyBorder="1" applyAlignment="1"/>
    <xf numFmtId="0" fontId="3" fillId="2" borderId="0" xfId="0" applyFont="1" applyFill="1" applyAlignment="1"/>
    <xf numFmtId="0" fontId="3" fillId="2" borderId="13" xfId="0" applyFont="1" applyFill="1" applyBorder="1" applyAlignment="1"/>
    <xf numFmtId="0" fontId="4" fillId="4" borderId="4" xfId="0" applyFont="1" applyFill="1" applyBorder="1"/>
    <xf numFmtId="0" fontId="0" fillId="3" borderId="10" xfId="0" applyFill="1" applyBorder="1" applyProtection="1">
      <protection locked="0"/>
    </xf>
    <xf numFmtId="0" fontId="3" fillId="6" borderId="4" xfId="0" applyFont="1" applyFill="1" applyBorder="1" applyAlignment="1" applyProtection="1">
      <alignment horizontal="center"/>
      <protection locked="0"/>
    </xf>
    <xf numFmtId="0" fontId="5" fillId="0" borderId="0" xfId="0" applyFont="1" applyFill="1" applyBorder="1" applyAlignment="1" applyProtection="1">
      <alignment vertical="top" wrapText="1"/>
      <protection locked="0"/>
    </xf>
    <xf numFmtId="0" fontId="19" fillId="0" borderId="1" xfId="0" applyFont="1" applyBorder="1" applyAlignment="1" applyProtection="1">
      <alignment horizontal="center"/>
      <protection locked="0"/>
    </xf>
    <xf numFmtId="0" fontId="3" fillId="0" borderId="1" xfId="0" applyFont="1" applyBorder="1" applyAlignment="1" applyProtection="1">
      <alignment horizontal="center"/>
      <protection locked="0"/>
    </xf>
    <xf numFmtId="0" fontId="9" fillId="2" borderId="13" xfId="0" applyFont="1" applyFill="1" applyBorder="1" applyAlignment="1" applyProtection="1">
      <alignment horizontal="left" indent="1"/>
      <protection locked="0"/>
    </xf>
    <xf numFmtId="0" fontId="0" fillId="2" borderId="3" xfId="0" applyFill="1" applyBorder="1" applyAlignment="1" applyProtection="1">
      <alignment horizontal="left"/>
      <protection locked="0"/>
    </xf>
    <xf numFmtId="0" fontId="9" fillId="2" borderId="6" xfId="0" applyFont="1" applyFill="1" applyBorder="1" applyAlignment="1" applyProtection="1">
      <alignment horizontal="left" indent="1"/>
      <protection locked="0"/>
    </xf>
    <xf numFmtId="0" fontId="0" fillId="0" borderId="4" xfId="0" applyBorder="1" applyAlignment="1">
      <alignment horizontal="left"/>
    </xf>
    <xf numFmtId="0" fontId="9" fillId="2" borderId="0" xfId="0" applyFont="1" applyFill="1" applyBorder="1" applyAlignment="1" applyProtection="1">
      <alignment horizontal="left" indent="1"/>
      <protection locked="0"/>
    </xf>
    <xf numFmtId="0" fontId="0" fillId="2" borderId="14" xfId="0" applyFill="1" applyBorder="1" applyAlignment="1" applyProtection="1">
      <alignment horizontal="left" vertical="top" wrapText="1"/>
      <protection locked="0"/>
    </xf>
    <xf numFmtId="0" fontId="0" fillId="2" borderId="12" xfId="0" applyFill="1" applyBorder="1" applyAlignment="1" applyProtection="1">
      <alignment horizontal="left" vertical="top" wrapText="1"/>
      <protection locked="0"/>
    </xf>
    <xf numFmtId="0" fontId="0" fillId="2" borderId="4" xfId="0" applyFill="1" applyBorder="1" applyAlignment="1" applyProtection="1">
      <alignment horizontal="left"/>
      <protection locked="0"/>
    </xf>
    <xf numFmtId="0" fontId="9" fillId="0" borderId="0" xfId="0" applyFont="1" applyBorder="1" applyAlignment="1">
      <alignment horizontal="left" indent="1"/>
    </xf>
    <xf numFmtId="0" fontId="9" fillId="0" borderId="13" xfId="0" applyFont="1" applyBorder="1" applyAlignment="1">
      <alignment horizontal="left" indent="1"/>
    </xf>
    <xf numFmtId="0" fontId="0" fillId="0" borderId="3" xfId="0" applyBorder="1" applyAlignment="1">
      <alignment horizontal="left"/>
    </xf>
    <xf numFmtId="0" fontId="18" fillId="2" borderId="0" xfId="0" applyFont="1" applyFill="1" applyBorder="1" applyAlignment="1">
      <alignment horizontal="left" indent="1"/>
    </xf>
    <xf numFmtId="0" fontId="18" fillId="2" borderId="13" xfId="0" applyFont="1" applyFill="1" applyBorder="1" applyAlignment="1">
      <alignment horizontal="left" indent="1"/>
    </xf>
    <xf numFmtId="0" fontId="3" fillId="2" borderId="14" xfId="0" applyFont="1" applyFill="1" applyBorder="1" applyAlignment="1" applyProtection="1">
      <protection locked="0"/>
    </xf>
    <xf numFmtId="49" fontId="3" fillId="3" borderId="1" xfId="0" applyNumberFormat="1" applyFont="1" applyFill="1" applyBorder="1"/>
    <xf numFmtId="49" fontId="5" fillId="3" borderId="1" xfId="0" applyNumberFormat="1" applyFont="1" applyFill="1" applyBorder="1"/>
    <xf numFmtId="0" fontId="19" fillId="0" borderId="2"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5" fillId="2" borderId="6" xfId="0" applyNumberFormat="1" applyFont="1" applyFill="1" applyBorder="1" applyAlignment="1" applyProtection="1">
      <alignment horizontal="center"/>
      <protection locked="0"/>
    </xf>
    <xf numFmtId="0" fontId="3" fillId="3" borderId="3" xfId="0" applyFont="1" applyFill="1" applyBorder="1" applyProtection="1">
      <protection locked="0"/>
    </xf>
    <xf numFmtId="0" fontId="3" fillId="3" borderId="4" xfId="0" applyFont="1" applyFill="1" applyBorder="1" applyProtection="1">
      <protection locked="0"/>
    </xf>
    <xf numFmtId="0" fontId="5" fillId="3" borderId="4" xfId="0" applyFont="1" applyFill="1" applyBorder="1"/>
    <xf numFmtId="0" fontId="3" fillId="6" borderId="1" xfId="0" applyFont="1" applyFill="1" applyBorder="1" applyAlignment="1" applyProtection="1">
      <alignment horizontal="center"/>
      <protection locked="0"/>
    </xf>
    <xf numFmtId="0" fontId="12" fillId="4" borderId="2" xfId="0" applyFont="1" applyFill="1" applyBorder="1"/>
    <xf numFmtId="0" fontId="3" fillId="3" borderId="1" xfId="0" applyFont="1" applyFill="1" applyBorder="1" applyAlignment="1">
      <alignment horizontal="center"/>
    </xf>
    <xf numFmtId="0" fontId="0" fillId="3" borderId="14" xfId="0" applyFill="1" applyBorder="1" applyProtection="1">
      <protection locked="0"/>
    </xf>
    <xf numFmtId="0" fontId="0" fillId="3" borderId="14" xfId="0" applyFill="1" applyBorder="1" applyAlignment="1" applyProtection="1">
      <alignment horizontal="center"/>
      <protection locked="0"/>
    </xf>
    <xf numFmtId="0" fontId="4" fillId="4" borderId="14" xfId="0" applyFont="1" applyFill="1" applyBorder="1"/>
    <xf numFmtId="49" fontId="0" fillId="3" borderId="2" xfId="0" applyNumberFormat="1" applyFill="1" applyBorder="1" applyProtection="1">
      <protection locked="0"/>
    </xf>
    <xf numFmtId="49" fontId="3" fillId="3" borderId="2" xfId="0" applyNumberFormat="1" applyFont="1" applyFill="1" applyBorder="1" applyProtection="1">
      <protection locked="0"/>
    </xf>
    <xf numFmtId="2" fontId="3" fillId="2" borderId="14" xfId="0" applyNumberFormat="1" applyFont="1" applyFill="1" applyBorder="1" applyAlignment="1" applyProtection="1">
      <alignment horizontal="center"/>
      <protection locked="0"/>
    </xf>
    <xf numFmtId="2" fontId="3" fillId="2" borderId="10" xfId="0" applyNumberFormat="1" applyFont="1" applyFill="1" applyBorder="1" applyAlignment="1" applyProtection="1">
      <alignment horizontal="center"/>
      <protection locked="0"/>
    </xf>
    <xf numFmtId="0" fontId="3" fillId="2" borderId="10" xfId="0" applyNumberFormat="1" applyFont="1" applyFill="1" applyBorder="1" applyAlignment="1" applyProtection="1">
      <alignment horizontal="center"/>
      <protection locked="0"/>
    </xf>
    <xf numFmtId="0" fontId="3" fillId="2" borderId="14" xfId="0" applyNumberFormat="1" applyFont="1" applyFill="1" applyBorder="1" applyAlignment="1" applyProtection="1">
      <alignment horizontal="center"/>
      <protection locked="0"/>
    </xf>
    <xf numFmtId="0" fontId="3" fillId="2" borderId="6" xfId="0" applyNumberFormat="1" applyFont="1" applyFill="1" applyBorder="1" applyAlignment="1" applyProtection="1">
      <alignment horizontal="center"/>
      <protection locked="0"/>
    </xf>
    <xf numFmtId="0" fontId="3" fillId="2" borderId="15" xfId="0" applyNumberFormat="1" applyFont="1" applyFill="1" applyBorder="1" applyAlignment="1" applyProtection="1">
      <alignment horizontal="center"/>
      <protection locked="0"/>
    </xf>
    <xf numFmtId="0" fontId="24" fillId="4" borderId="1" xfId="0" applyFont="1" applyFill="1" applyBorder="1"/>
    <xf numFmtId="0" fontId="4" fillId="4" borderId="10" xfId="0" applyFont="1" applyFill="1" applyBorder="1"/>
    <xf numFmtId="0" fontId="0" fillId="3" borderId="4" xfId="0" applyFill="1" applyBorder="1"/>
    <xf numFmtId="0" fontId="0" fillId="3" borderId="11" xfId="0" applyFill="1" applyBorder="1"/>
    <xf numFmtId="0" fontId="6" fillId="2" borderId="14" xfId="0" applyFont="1" applyFill="1" applyBorder="1"/>
    <xf numFmtId="0" fontId="0" fillId="3" borderId="6" xfId="0" applyFill="1" applyBorder="1"/>
    <xf numFmtId="0" fontId="3" fillId="2" borderId="14" xfId="0" applyFont="1" applyFill="1" applyBorder="1" applyAlignment="1">
      <alignment horizontal="center"/>
    </xf>
    <xf numFmtId="2" fontId="3" fillId="2" borderId="14" xfId="0" applyNumberFormat="1" applyFont="1" applyFill="1" applyBorder="1"/>
    <xf numFmtId="2" fontId="3" fillId="2" borderId="14" xfId="0" applyNumberFormat="1" applyFont="1" applyFill="1" applyBorder="1" applyAlignment="1">
      <alignment horizontal="center"/>
    </xf>
    <xf numFmtId="0" fontId="0" fillId="3" borderId="12" xfId="0" applyFill="1" applyBorder="1"/>
    <xf numFmtId="2" fontId="3" fillId="2" borderId="11" xfId="0" applyNumberFormat="1" applyFont="1" applyFill="1" applyBorder="1" applyAlignment="1" applyProtection="1">
      <alignment horizontal="center"/>
      <protection locked="0"/>
    </xf>
    <xf numFmtId="0" fontId="12" fillId="4" borderId="12" xfId="0" applyFont="1" applyFill="1" applyBorder="1"/>
    <xf numFmtId="0" fontId="6" fillId="2" borderId="14" xfId="0" applyFont="1" applyFill="1" applyBorder="1" applyAlignment="1">
      <alignment horizontal="center"/>
    </xf>
    <xf numFmtId="0" fontId="0" fillId="3" borderId="3" xfId="0" applyFill="1" applyBorder="1"/>
    <xf numFmtId="0" fontId="0" fillId="7" borderId="12" xfId="0" applyFill="1" applyBorder="1"/>
    <xf numFmtId="0" fontId="3" fillId="3" borderId="1" xfId="0" applyFont="1" applyFill="1" applyBorder="1" applyAlignment="1" applyProtection="1">
      <alignment wrapText="1"/>
      <protection locked="0"/>
    </xf>
    <xf numFmtId="0" fontId="0" fillId="0" borderId="5" xfId="0" applyBorder="1"/>
    <xf numFmtId="0" fontId="0" fillId="0" borderId="8" xfId="0" applyBorder="1"/>
    <xf numFmtId="0" fontId="2" fillId="5" borderId="10" xfId="0" applyFont="1" applyFill="1" applyBorder="1"/>
    <xf numFmtId="0" fontId="0" fillId="5" borderId="9" xfId="0" applyFill="1" applyBorder="1"/>
    <xf numFmtId="0" fontId="0" fillId="0" borderId="7" xfId="0" applyBorder="1"/>
    <xf numFmtId="0" fontId="0" fillId="5" borderId="11" xfId="0" applyFill="1" applyBorder="1"/>
    <xf numFmtId="0" fontId="0" fillId="3" borderId="13" xfId="0" applyFill="1" applyBorder="1"/>
    <xf numFmtId="0" fontId="5" fillId="2" borderId="7" xfId="0" applyFont="1" applyFill="1" applyBorder="1" applyAlignment="1" applyProtection="1">
      <alignment horizontal="center"/>
      <protection locked="0"/>
    </xf>
    <xf numFmtId="0" fontId="0" fillId="0" borderId="5" xfId="0" applyBorder="1" applyAlignment="1">
      <alignment horizontal="center"/>
    </xf>
    <xf numFmtId="0" fontId="0" fillId="0" borderId="0" xfId="0" applyBorder="1" applyAlignment="1" applyProtection="1">
      <alignment horizontal="center"/>
      <protection locked="0"/>
    </xf>
    <xf numFmtId="0" fontId="5" fillId="2" borderId="7" xfId="0" applyFont="1" applyFill="1" applyBorder="1" applyAlignment="1">
      <alignment horizontal="center"/>
    </xf>
    <xf numFmtId="0" fontId="5" fillId="2" borderId="5" xfId="0" applyFont="1" applyFill="1" applyBorder="1" applyAlignment="1">
      <alignment horizontal="center"/>
    </xf>
    <xf numFmtId="0" fontId="5" fillId="2" borderId="8" xfId="0" applyFont="1" applyFill="1" applyBorder="1" applyAlignment="1">
      <alignment horizontal="center"/>
    </xf>
    <xf numFmtId="0" fontId="5" fillId="2" borderId="5" xfId="0" applyFont="1" applyFill="1" applyBorder="1" applyAlignment="1" applyProtection="1">
      <alignment horizontal="center"/>
      <protection locked="0"/>
    </xf>
    <xf numFmtId="0" fontId="5" fillId="2" borderId="15" xfId="0" applyFont="1" applyFill="1" applyBorder="1" applyAlignment="1">
      <alignment horizontal="center" wrapText="1"/>
    </xf>
    <xf numFmtId="0" fontId="5" fillId="2" borderId="12" xfId="0" applyFont="1" applyFill="1" applyBorder="1" applyAlignment="1">
      <alignment horizontal="center" wrapText="1"/>
    </xf>
    <xf numFmtId="0" fontId="2" fillId="5" borderId="0" xfId="0" applyFont="1" applyFill="1" applyBorder="1" applyAlignment="1" applyProtection="1">
      <alignment horizontal="center"/>
      <protection locked="0"/>
    </xf>
    <xf numFmtId="0" fontId="0" fillId="0" borderId="8" xfId="0" applyBorder="1" applyAlignment="1">
      <alignment horizontal="center"/>
    </xf>
    <xf numFmtId="0" fontId="2" fillId="5" borderId="6" xfId="0" applyFont="1" applyFill="1" applyBorder="1" applyAlignment="1" applyProtection="1">
      <alignment horizontal="left"/>
      <protection locked="0"/>
    </xf>
    <xf numFmtId="0" fontId="0" fillId="0" borderId="0" xfId="0" applyBorder="1" applyAlignment="1"/>
    <xf numFmtId="0" fontId="0" fillId="0" borderId="0" xfId="0" applyAlignment="1"/>
    <xf numFmtId="0" fontId="0" fillId="2" borderId="6" xfId="0" applyFill="1" applyBorder="1" applyAlignment="1" applyProtection="1">
      <alignment horizontal="center"/>
      <protection locked="0"/>
    </xf>
    <xf numFmtId="0" fontId="3" fillId="2" borderId="15" xfId="0" applyFont="1" applyFill="1" applyBorder="1" applyAlignment="1" applyProtection="1">
      <alignment horizontal="center" wrapText="1"/>
      <protection locked="0"/>
    </xf>
    <xf numFmtId="0" fontId="0" fillId="2" borderId="5" xfId="0" applyFill="1" applyBorder="1" applyAlignment="1" applyProtection="1">
      <alignment horizontal="right"/>
      <protection locked="0"/>
    </xf>
    <xf numFmtId="0" fontId="3" fillId="3" borderId="2" xfId="0" applyFont="1" applyFill="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3" borderId="10" xfId="0" applyFont="1" applyFill="1" applyBorder="1" applyAlignment="1">
      <alignment horizontal="left" wrapText="1"/>
    </xf>
    <xf numFmtId="0" fontId="0" fillId="0" borderId="9" xfId="0" applyBorder="1" applyAlignment="1"/>
    <xf numFmtId="0" fontId="0" fillId="0" borderId="11" xfId="0" applyBorder="1" applyAlignment="1"/>
    <xf numFmtId="0" fontId="0" fillId="0" borderId="7" xfId="0" applyBorder="1" applyAlignment="1"/>
    <xf numFmtId="0" fontId="0" fillId="0" borderId="5" xfId="0" applyBorder="1" applyAlignment="1"/>
    <xf numFmtId="0" fontId="0" fillId="0" borderId="8" xfId="0" applyBorder="1" applyAlignment="1"/>
    <xf numFmtId="0" fontId="5" fillId="2" borderId="8" xfId="0" applyFont="1" applyFill="1" applyBorder="1" applyAlignment="1" applyProtection="1">
      <alignment horizontal="center"/>
      <protection locked="0"/>
    </xf>
    <xf numFmtId="0" fontId="2" fillId="5" borderId="0" xfId="0" applyFont="1" applyFill="1" applyBorder="1" applyAlignment="1">
      <alignment horizontal="center"/>
    </xf>
    <xf numFmtId="0" fontId="3" fillId="2" borderId="14" xfId="0" applyFont="1" applyFill="1" applyBorder="1" applyAlignment="1" applyProtection="1">
      <alignment horizontal="left" vertical="top" wrapText="1"/>
      <protection locked="0"/>
    </xf>
    <xf numFmtId="0" fontId="0" fillId="0" borderId="12" xfId="0" applyBorder="1" applyAlignment="1">
      <alignment horizontal="left" vertical="top" wrapText="1"/>
    </xf>
    <xf numFmtId="0" fontId="0" fillId="2" borderId="14" xfId="0" applyFill="1" applyBorder="1" applyAlignment="1" applyProtection="1">
      <alignment horizontal="left" vertical="top" wrapText="1"/>
      <protection locked="0"/>
    </xf>
    <xf numFmtId="0" fontId="0" fillId="2" borderId="12" xfId="0" applyFill="1" applyBorder="1" applyAlignment="1" applyProtection="1">
      <alignment horizontal="left" vertical="top" wrapText="1"/>
      <protection locked="0"/>
    </xf>
    <xf numFmtId="0" fontId="2" fillId="8" borderId="2" xfId="0" applyFont="1"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0" fillId="0" borderId="4" xfId="0" applyBorder="1" applyAlignment="1">
      <alignment horizontal="center"/>
    </xf>
    <xf numFmtId="0" fontId="2" fillId="5" borderId="0" xfId="0" applyFont="1" applyFill="1" applyBorder="1" applyAlignment="1">
      <alignment horizontal="left" indent="15"/>
    </xf>
    <xf numFmtId="0" fontId="0" fillId="0" borderId="0" xfId="0" applyAlignment="1">
      <alignment horizontal="left" indent="15"/>
    </xf>
    <xf numFmtId="0" fontId="2" fillId="5" borderId="2" xfId="0" applyFont="1" applyFill="1" applyBorder="1" applyAlignment="1">
      <alignment horizontal="left"/>
    </xf>
    <xf numFmtId="0" fontId="2" fillId="5" borderId="3" xfId="0" applyFont="1" applyFill="1" applyBorder="1" applyAlignment="1">
      <alignment horizontal="left"/>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3" fillId="3" borderId="9" xfId="0" applyFont="1" applyFill="1" applyBorder="1" applyAlignment="1">
      <alignment horizontal="left" wrapText="1"/>
    </xf>
    <xf numFmtId="0" fontId="3" fillId="3" borderId="11" xfId="0" applyFont="1" applyFill="1" applyBorder="1" applyAlignment="1">
      <alignment horizontal="left" wrapText="1"/>
    </xf>
    <xf numFmtId="0" fontId="3" fillId="3" borderId="7" xfId="0" applyFont="1" applyFill="1" applyBorder="1" applyAlignment="1">
      <alignment horizontal="left" wrapText="1"/>
    </xf>
    <xf numFmtId="0" fontId="3" fillId="3" borderId="5" xfId="0" applyFont="1" applyFill="1" applyBorder="1" applyAlignment="1">
      <alignment horizontal="left" wrapText="1"/>
    </xf>
    <xf numFmtId="0" fontId="3" fillId="3" borderId="8" xfId="0" applyFont="1" applyFill="1" applyBorder="1" applyAlignment="1">
      <alignment horizontal="left" wrapText="1"/>
    </xf>
    <xf numFmtId="0" fontId="3" fillId="6" borderId="5" xfId="0" applyFont="1" applyFill="1" applyBorder="1" applyAlignment="1" applyProtection="1">
      <alignment horizontal="left"/>
      <protection locked="0"/>
    </xf>
    <xf numFmtId="0" fontId="0" fillId="2" borderId="2" xfId="0" applyFill="1" applyBorder="1" applyAlignment="1">
      <alignment horizontal="center"/>
    </xf>
    <xf numFmtId="0" fontId="0" fillId="2" borderId="3" xfId="0" applyFill="1" applyBorder="1" applyAlignment="1">
      <alignment horizontal="center"/>
    </xf>
    <xf numFmtId="0" fontId="0" fillId="0" borderId="3" xfId="0" applyBorder="1" applyAlignment="1">
      <alignment horizontal="center"/>
    </xf>
    <xf numFmtId="0" fontId="5"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5" fillId="2" borderId="2" xfId="0" applyFont="1" applyFill="1" applyBorder="1" applyAlignment="1" applyProtection="1">
      <alignment horizontal="center"/>
      <protection locked="0"/>
    </xf>
    <xf numFmtId="0" fontId="5" fillId="2" borderId="3" xfId="0" applyFont="1" applyFill="1" applyBorder="1" applyAlignment="1" applyProtection="1">
      <alignment horizontal="center"/>
      <protection locked="0"/>
    </xf>
    <xf numFmtId="0" fontId="0" fillId="2" borderId="2" xfId="0" applyFill="1" applyBorder="1" applyAlignment="1" applyProtection="1">
      <alignment horizontal="left"/>
      <protection locked="0"/>
    </xf>
    <xf numFmtId="0" fontId="0" fillId="2" borderId="3" xfId="0" applyFill="1" applyBorder="1" applyAlignment="1" applyProtection="1">
      <alignment horizontal="left"/>
      <protection locked="0"/>
    </xf>
    <xf numFmtId="0" fontId="0" fillId="2" borderId="4" xfId="0" applyFill="1" applyBorder="1" applyAlignment="1">
      <alignment horizontal="left"/>
    </xf>
    <xf numFmtId="0" fontId="0" fillId="2" borderId="4" xfId="0" applyFill="1" applyBorder="1" applyAlignment="1" applyProtection="1">
      <alignment horizontal="left"/>
      <protection locked="0"/>
    </xf>
    <xf numFmtId="0" fontId="9" fillId="2" borderId="6" xfId="0" applyFont="1" applyFill="1" applyBorder="1" applyAlignment="1" applyProtection="1">
      <alignment horizontal="left" indent="1"/>
      <protection locked="0"/>
    </xf>
    <xf numFmtId="0" fontId="9" fillId="2" borderId="0" xfId="0" applyFont="1" applyFill="1" applyBorder="1" applyAlignment="1" applyProtection="1">
      <alignment horizontal="left" indent="1"/>
      <protection locked="0"/>
    </xf>
    <xf numFmtId="0" fontId="9" fillId="0" borderId="0" xfId="0" applyFont="1" applyBorder="1" applyAlignment="1">
      <alignment horizontal="left" indent="1"/>
    </xf>
    <xf numFmtId="0" fontId="9" fillId="0" borderId="13" xfId="0" applyFont="1" applyBorder="1" applyAlignment="1">
      <alignment horizontal="left" indent="1"/>
    </xf>
    <xf numFmtId="0" fontId="17" fillId="2" borderId="6" xfId="0" applyFont="1" applyFill="1" applyBorder="1" applyAlignment="1" applyProtection="1">
      <alignment horizontal="left" indent="1"/>
      <protection locked="0"/>
    </xf>
    <xf numFmtId="0" fontId="18" fillId="2" borderId="6" xfId="0" applyFont="1" applyFill="1" applyBorder="1" applyAlignment="1">
      <alignment horizontal="left" indent="1"/>
    </xf>
    <xf numFmtId="0" fontId="18" fillId="2" borderId="0" xfId="0" applyFont="1" applyFill="1" applyBorder="1" applyAlignment="1">
      <alignment horizontal="left" indent="1"/>
    </xf>
    <xf numFmtId="0" fontId="18" fillId="2" borderId="13" xfId="0" applyFont="1" applyFill="1" applyBorder="1" applyAlignment="1">
      <alignment horizontal="left" indent="1"/>
    </xf>
    <xf numFmtId="0" fontId="0" fillId="0" borderId="3" xfId="0" applyBorder="1" applyAlignment="1">
      <alignment horizontal="left"/>
    </xf>
    <xf numFmtId="0" fontId="0" fillId="0" borderId="4" xfId="0" applyBorder="1" applyAlignment="1">
      <alignment horizontal="left"/>
    </xf>
    <xf numFmtId="0" fontId="17" fillId="2" borderId="6" xfId="0" applyFont="1" applyFill="1" applyBorder="1" applyAlignment="1">
      <alignment horizontal="left" indent="1"/>
    </xf>
    <xf numFmtId="0" fontId="17" fillId="2" borderId="0" xfId="0" applyFont="1" applyFill="1" applyBorder="1" applyAlignment="1">
      <alignment horizontal="left" indent="1"/>
    </xf>
    <xf numFmtId="0" fontId="17" fillId="2" borderId="13" xfId="0" applyFont="1" applyFill="1" applyBorder="1" applyAlignment="1">
      <alignment horizontal="left" indent="1"/>
    </xf>
    <xf numFmtId="0" fontId="9" fillId="2" borderId="13" xfId="0" applyFont="1" applyFill="1" applyBorder="1" applyAlignment="1" applyProtection="1">
      <alignment horizontal="left" indent="1"/>
      <protection locked="0"/>
    </xf>
    <xf numFmtId="0" fontId="3" fillId="2" borderId="2" xfId="0" applyFont="1" applyFill="1" applyBorder="1" applyAlignment="1" applyProtection="1">
      <alignment horizontal="left"/>
      <protection locked="0"/>
    </xf>
    <xf numFmtId="0" fontId="9" fillId="0" borderId="0" xfId="0" applyFont="1" applyBorder="1" applyAlignment="1" applyProtection="1">
      <alignment horizontal="left" indent="1"/>
      <protection locked="0"/>
    </xf>
    <xf numFmtId="0" fontId="9" fillId="0" borderId="13" xfId="0" applyFont="1" applyBorder="1" applyAlignment="1" applyProtection="1">
      <alignment horizontal="left" indent="1"/>
      <protection locked="0"/>
    </xf>
    <xf numFmtId="0" fontId="3" fillId="3" borderId="10" xfId="0" applyFont="1" applyFill="1" applyBorder="1" applyAlignment="1" applyProtection="1">
      <alignment horizontal="left" vertical="center" wrapText="1"/>
    </xf>
    <xf numFmtId="0" fontId="3" fillId="3" borderId="9" xfId="0" applyFont="1" applyFill="1" applyBorder="1" applyAlignment="1" applyProtection="1">
      <alignment horizontal="left" vertical="center" wrapText="1"/>
    </xf>
    <xf numFmtId="0" fontId="3" fillId="3" borderId="11" xfId="0" applyFont="1" applyFill="1" applyBorder="1" applyAlignment="1" applyProtection="1">
      <alignment horizontal="left" vertical="center" wrapText="1"/>
    </xf>
    <xf numFmtId="0" fontId="3" fillId="3" borderId="7" xfId="0" applyFont="1" applyFill="1" applyBorder="1" applyAlignment="1" applyProtection="1">
      <alignment horizontal="left" vertical="center" wrapText="1"/>
    </xf>
    <xf numFmtId="0" fontId="3" fillId="3" borderId="5" xfId="0" applyFont="1" applyFill="1" applyBorder="1" applyAlignment="1" applyProtection="1">
      <alignment horizontal="left" vertical="center" wrapText="1"/>
    </xf>
    <xf numFmtId="0" fontId="3" fillId="3" borderId="8" xfId="0" applyFont="1" applyFill="1" applyBorder="1" applyAlignment="1" applyProtection="1">
      <alignment horizontal="left" vertical="center" wrapText="1"/>
    </xf>
    <xf numFmtId="0" fontId="17" fillId="2" borderId="0" xfId="0" applyFont="1" applyFill="1" applyBorder="1" applyAlignment="1" applyProtection="1">
      <alignment horizontal="left" indent="1"/>
      <protection locked="0"/>
    </xf>
    <xf numFmtId="0" fontId="17" fillId="2" borderId="13" xfId="0" applyFont="1" applyFill="1" applyBorder="1" applyAlignment="1" applyProtection="1">
      <alignment horizontal="left" indent="1"/>
      <protection locked="0"/>
    </xf>
    <xf numFmtId="0" fontId="3" fillId="6" borderId="5" xfId="0" applyFont="1" applyFill="1" applyBorder="1" applyAlignment="1" applyProtection="1">
      <alignment horizontal="center"/>
      <protection locked="0"/>
    </xf>
    <xf numFmtId="0" fontId="2" fillId="5" borderId="10" xfId="0" applyFont="1" applyFill="1" applyBorder="1" applyAlignment="1" applyProtection="1">
      <alignment horizontal="left"/>
      <protection locked="0"/>
    </xf>
    <xf numFmtId="0" fontId="3" fillId="3" borderId="10" xfId="0" applyFont="1" applyFill="1" applyBorder="1" applyAlignment="1">
      <alignment vertical="top" wrapText="1"/>
    </xf>
    <xf numFmtId="0" fontId="3" fillId="3" borderId="9" xfId="0" applyFont="1" applyFill="1" applyBorder="1" applyAlignment="1">
      <alignment vertical="top" wrapText="1"/>
    </xf>
    <xf numFmtId="0" fontId="3" fillId="3" borderId="11" xfId="0" applyFont="1" applyFill="1" applyBorder="1" applyAlignment="1">
      <alignment vertical="top" wrapText="1"/>
    </xf>
    <xf numFmtId="0" fontId="3" fillId="3" borderId="6" xfId="0" applyFont="1" applyFill="1" applyBorder="1" applyAlignment="1">
      <alignment vertical="top" wrapText="1"/>
    </xf>
    <xf numFmtId="0" fontId="3" fillId="3" borderId="0" xfId="0" applyFont="1" applyFill="1" applyBorder="1" applyAlignment="1">
      <alignment vertical="top" wrapText="1"/>
    </xf>
    <xf numFmtId="0" fontId="3" fillId="3" borderId="13" xfId="0" applyFont="1" applyFill="1" applyBorder="1" applyAlignment="1">
      <alignment vertical="top" wrapText="1"/>
    </xf>
    <xf numFmtId="0" fontId="3" fillId="3" borderId="7" xfId="0" applyFont="1" applyFill="1" applyBorder="1" applyAlignment="1">
      <alignment vertical="top" wrapText="1"/>
    </xf>
    <xf numFmtId="0" fontId="3" fillId="3" borderId="5" xfId="0" applyFont="1" applyFill="1" applyBorder="1" applyAlignment="1">
      <alignment vertical="top" wrapText="1"/>
    </xf>
    <xf numFmtId="0" fontId="3" fillId="3" borderId="8" xfId="0" applyFont="1" applyFill="1" applyBorder="1" applyAlignment="1">
      <alignment vertical="top" wrapText="1"/>
    </xf>
    <xf numFmtId="0" fontId="5" fillId="2" borderId="2" xfId="0" applyFont="1" applyFill="1" applyBorder="1" applyAlignment="1">
      <alignment horizontal="center"/>
    </xf>
    <xf numFmtId="0" fontId="0" fillId="0" borderId="5" xfId="0" applyBorder="1" applyAlignment="1" applyProtection="1">
      <alignment horizontal="center"/>
      <protection locked="0"/>
    </xf>
    <xf numFmtId="0" fontId="0" fillId="0" borderId="3" xfId="0" applyBorder="1" applyAlignment="1" applyProtection="1">
      <alignment horizontal="center"/>
      <protection locked="0"/>
    </xf>
    <xf numFmtId="0" fontId="2" fillId="5" borderId="7" xfId="0" applyFont="1" applyFill="1" applyBorder="1" applyAlignment="1">
      <alignment horizontal="center"/>
    </xf>
    <xf numFmtId="0" fontId="0" fillId="0" borderId="3" xfId="0" applyBorder="1" applyAlignment="1"/>
    <xf numFmtId="0" fontId="0" fillId="0" borderId="4" xfId="0" applyBorder="1" applyAlignment="1"/>
    <xf numFmtId="0" fontId="5" fillId="2" borderId="3" xfId="0" applyFont="1" applyFill="1" applyBorder="1" applyAlignment="1">
      <alignment horizontal="center"/>
    </xf>
    <xf numFmtId="0" fontId="5" fillId="2" borderId="4" xfId="0" applyFont="1" applyFill="1" applyBorder="1" applyAlignment="1">
      <alignment horizontal="center"/>
    </xf>
    <xf numFmtId="0" fontId="3" fillId="3" borderId="2" xfId="0" applyFont="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3" fillId="3" borderId="2" xfId="0" applyFont="1" applyFill="1" applyBorder="1" applyProtection="1">
      <protection locked="0"/>
    </xf>
    <xf numFmtId="0" fontId="3" fillId="3" borderId="3" xfId="0" applyFont="1" applyFill="1" applyBorder="1" applyProtection="1">
      <protection locked="0"/>
    </xf>
    <xf numFmtId="0" fontId="3" fillId="3" borderId="4" xfId="0" applyFont="1" applyFill="1" applyBorder="1" applyProtection="1">
      <protection locked="0"/>
    </xf>
    <xf numFmtId="0" fontId="5" fillId="3" borderId="2" xfId="0" applyFont="1" applyFill="1" applyBorder="1"/>
    <xf numFmtId="0" fontId="5" fillId="3" borderId="3" xfId="0" applyFont="1" applyFill="1" applyBorder="1"/>
    <xf numFmtId="0" fontId="5" fillId="3" borderId="4" xfId="0" applyFont="1" applyFill="1" applyBorder="1"/>
    <xf numFmtId="0" fontId="5"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0" fillId="6" borderId="5" xfId="0" applyFill="1" applyBorder="1" applyAlignment="1" applyProtection="1">
      <alignment horizontal="left"/>
      <protection locked="0"/>
    </xf>
    <xf numFmtId="0" fontId="3" fillId="3" borderId="10"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8" xfId="0" applyFont="1" applyFill="1" applyBorder="1" applyAlignment="1">
      <alignment horizontal="left" vertical="top" wrapText="1"/>
    </xf>
    <xf numFmtId="0" fontId="0" fillId="0" borderId="15" xfId="0" applyBorder="1" applyAlignment="1">
      <alignment horizontal="left" vertical="top" wrapText="1"/>
    </xf>
    <xf numFmtId="0" fontId="13" fillId="8" borderId="2" xfId="0" applyFont="1" applyFill="1" applyBorder="1" applyAlignment="1">
      <alignment horizontal="center"/>
    </xf>
    <xf numFmtId="0" fontId="13" fillId="8" borderId="3" xfId="0" applyFont="1" applyFill="1" applyBorder="1" applyAlignment="1">
      <alignment horizontal="center"/>
    </xf>
    <xf numFmtId="0" fontId="15" fillId="0" borderId="3" xfId="0" applyFont="1" applyBorder="1" applyAlignment="1">
      <alignment horizontal="center"/>
    </xf>
    <xf numFmtId="0" fontId="14" fillId="2" borderId="14" xfId="0" applyFont="1" applyFill="1" applyBorder="1" applyAlignment="1" applyProtection="1">
      <alignment horizontal="left" vertical="top" wrapText="1"/>
      <protection locked="0"/>
    </xf>
    <xf numFmtId="0" fontId="14" fillId="2" borderId="15" xfId="0" applyFont="1" applyFill="1" applyBorder="1" applyAlignment="1" applyProtection="1">
      <alignment horizontal="left" vertical="top" wrapText="1"/>
      <protection locked="0"/>
    </xf>
    <xf numFmtId="0" fontId="13" fillId="8" borderId="4" xfId="0" applyFont="1" applyFill="1" applyBorder="1" applyAlignment="1">
      <alignment horizontal="center"/>
    </xf>
    <xf numFmtId="0" fontId="15" fillId="2" borderId="1" xfId="0" applyFont="1" applyFill="1" applyBorder="1" applyAlignment="1">
      <alignment horizontal="center"/>
    </xf>
    <xf numFmtId="0" fontId="5" fillId="0" borderId="1" xfId="0" applyFont="1" applyBorder="1" applyAlignment="1">
      <alignment horizontal="center"/>
    </xf>
    <xf numFmtId="0" fontId="2" fillId="5" borderId="2" xfId="0" applyFont="1" applyFill="1" applyBorder="1" applyAlignment="1" applyProtection="1">
      <alignment horizontal="left"/>
      <protection locked="0"/>
    </xf>
    <xf numFmtId="0" fontId="5" fillId="0" borderId="3" xfId="0" applyFont="1" applyBorder="1" applyAlignment="1"/>
    <xf numFmtId="0" fontId="5" fillId="0" borderId="4" xfId="0" applyFont="1" applyBorder="1" applyAlignment="1"/>
    <xf numFmtId="0" fontId="14" fillId="2" borderId="2" xfId="0" applyFont="1" applyFill="1" applyBorder="1" applyAlignment="1" applyProtection="1">
      <alignment horizontal="center"/>
      <protection locked="0"/>
    </xf>
    <xf numFmtId="0" fontId="14" fillId="0" borderId="3" xfId="0" applyFont="1" applyBorder="1" applyAlignment="1"/>
    <xf numFmtId="0" fontId="14" fillId="0" borderId="4" xfId="0" applyFont="1" applyBorder="1" applyAlignment="1"/>
    <xf numFmtId="0" fontId="14" fillId="2" borderId="2" xfId="0" applyFont="1" applyFill="1" applyBorder="1" applyAlignment="1" applyProtection="1">
      <alignment horizontal="left"/>
      <protection locked="0"/>
    </xf>
    <xf numFmtId="0" fontId="14" fillId="2" borderId="3" xfId="0" applyFont="1" applyFill="1" applyBorder="1" applyAlignment="1"/>
    <xf numFmtId="0" fontId="10" fillId="6" borderId="3" xfId="0" applyFont="1" applyFill="1" applyBorder="1" applyAlignment="1" applyProtection="1">
      <alignment horizontal="left"/>
      <protection locked="0"/>
    </xf>
    <xf numFmtId="0" fontId="14" fillId="6" borderId="3" xfId="0" applyFont="1" applyFill="1" applyBorder="1" applyAlignment="1" applyProtection="1">
      <alignment horizontal="left"/>
      <protection locked="0"/>
    </xf>
    <xf numFmtId="0" fontId="13" fillId="5" borderId="2" xfId="0" applyFont="1" applyFill="1" applyBorder="1" applyAlignment="1" applyProtection="1">
      <alignment horizontal="left"/>
      <protection locked="0"/>
    </xf>
    <xf numFmtId="0" fontId="13" fillId="5" borderId="3" xfId="0" applyFont="1" applyFill="1" applyBorder="1" applyAlignment="1" applyProtection="1">
      <alignment horizontal="left"/>
      <protection locked="0"/>
    </xf>
    <xf numFmtId="0" fontId="13" fillId="5" borderId="4" xfId="0" applyFont="1" applyFill="1" applyBorder="1" applyAlignment="1" applyProtection="1">
      <alignment horizontal="left"/>
      <protection locked="0"/>
    </xf>
    <xf numFmtId="0" fontId="13" fillId="5" borderId="5" xfId="0" applyFont="1" applyFill="1" applyBorder="1" applyAlignment="1">
      <alignment horizontal="left" indent="15"/>
    </xf>
    <xf numFmtId="0" fontId="0" fillId="0" borderId="5" xfId="0" applyBorder="1" applyAlignment="1">
      <alignment horizontal="left" indent="15"/>
    </xf>
    <xf numFmtId="0" fontId="15" fillId="2" borderId="2" xfId="0" applyFont="1" applyFill="1" applyBorder="1" applyAlignment="1">
      <alignment horizontal="center"/>
    </xf>
    <xf numFmtId="0" fontId="15" fillId="2" borderId="3" xfId="0" applyFont="1" applyFill="1" applyBorder="1" applyAlignment="1">
      <alignment horizontal="center"/>
    </xf>
    <xf numFmtId="0" fontId="15" fillId="0" borderId="4" xfId="0" applyFont="1" applyBorder="1" applyAlignment="1"/>
    <xf numFmtId="0" fontId="13" fillId="8" borderId="6" xfId="0" applyFont="1" applyFill="1" applyBorder="1" applyAlignment="1">
      <alignment horizontal="center"/>
    </xf>
    <xf numFmtId="0" fontId="14" fillId="2" borderId="14" xfId="0" applyFont="1" applyFill="1" applyBorder="1" applyAlignment="1" applyProtection="1">
      <alignment horizontal="center" vertical="top" wrapText="1"/>
      <protection locked="0"/>
    </xf>
    <xf numFmtId="0" fontId="14" fillId="2" borderId="15" xfId="0" applyFont="1" applyFill="1" applyBorder="1" applyAlignment="1" applyProtection="1">
      <alignment horizontal="center" vertical="top" wrapText="1"/>
      <protection locked="0"/>
    </xf>
    <xf numFmtId="0" fontId="13" fillId="8" borderId="7" xfId="0" applyFont="1" applyFill="1" applyBorder="1" applyAlignment="1">
      <alignment horizontal="center"/>
    </xf>
    <xf numFmtId="0" fontId="15" fillId="0" borderId="5" xfId="0" applyFont="1" applyBorder="1" applyAlignment="1">
      <alignment horizontal="center"/>
    </xf>
    <xf numFmtId="0" fontId="15" fillId="0" borderId="4" xfId="0" applyFont="1" applyBorder="1" applyAlignment="1">
      <alignment horizontal="center"/>
    </xf>
    <xf numFmtId="0" fontId="10" fillId="2" borderId="14" xfId="0" applyFont="1" applyFill="1" applyBorder="1" applyAlignment="1" applyProtection="1">
      <alignment horizontal="left" vertical="top" wrapText="1"/>
      <protection locked="0"/>
    </xf>
    <xf numFmtId="0" fontId="10" fillId="0" borderId="4" xfId="0" applyFont="1" applyBorder="1" applyAlignment="1">
      <alignment horizontal="center"/>
    </xf>
    <xf numFmtId="0" fontId="10" fillId="2" borderId="15" xfId="0" applyFont="1" applyFill="1" applyBorder="1" applyAlignment="1" applyProtection="1">
      <alignment horizontal="left" vertical="top" wrapText="1"/>
      <protection locked="0"/>
    </xf>
    <xf numFmtId="0" fontId="2" fillId="5" borderId="3" xfId="0" applyFont="1" applyFill="1" applyBorder="1" applyAlignment="1" applyProtection="1">
      <alignment horizontal="left"/>
      <protection locked="0"/>
    </xf>
    <xf numFmtId="0" fontId="2" fillId="5" borderId="4" xfId="0" applyFont="1" applyFill="1" applyBorder="1" applyAlignment="1" applyProtection="1">
      <alignment horizontal="left"/>
      <protection locked="0"/>
    </xf>
    <xf numFmtId="0" fontId="0" fillId="2" borderId="3" xfId="0" applyFill="1" applyBorder="1" applyAlignment="1"/>
    <xf numFmtId="0" fontId="3" fillId="6" borderId="3" xfId="0" applyFont="1" applyFill="1" applyBorder="1" applyAlignment="1" applyProtection="1">
      <alignment horizontal="left"/>
      <protection locked="0"/>
    </xf>
    <xf numFmtId="0" fontId="0" fillId="6" borderId="3" xfId="0" applyFill="1" applyBorder="1" applyAlignment="1" applyProtection="1">
      <alignment horizontal="left"/>
      <protection locked="0"/>
    </xf>
    <xf numFmtId="0" fontId="2" fillId="5" borderId="6" xfId="0" applyFont="1" applyFill="1" applyBorder="1" applyAlignment="1" applyProtection="1">
      <alignment horizontal="center"/>
      <protection locked="0"/>
    </xf>
    <xf numFmtId="0" fontId="2" fillId="5" borderId="10" xfId="0" applyFont="1" applyFill="1" applyBorder="1" applyAlignment="1" applyProtection="1">
      <alignment horizontal="center"/>
      <protection locked="0"/>
    </xf>
    <xf numFmtId="0" fontId="5" fillId="2" borderId="4" xfId="0" applyFont="1" applyFill="1" applyBorder="1" applyAlignment="1" applyProtection="1">
      <alignment horizontal="center"/>
      <protection locked="0"/>
    </xf>
    <xf numFmtId="0" fontId="0" fillId="0" borderId="2" xfId="0" applyBorder="1" applyAlignment="1">
      <alignment horizontal="left"/>
    </xf>
    <xf numFmtId="0" fontId="2" fillId="5" borderId="0" xfId="0" applyFont="1" applyFill="1" applyBorder="1" applyAlignment="1" applyProtection="1">
      <alignment horizontal="left"/>
      <protection locked="0"/>
    </xf>
    <xf numFmtId="0" fontId="0" fillId="2" borderId="2" xfId="0" applyFill="1" applyBorder="1" applyAlignment="1" applyProtection="1">
      <alignment horizontal="center"/>
      <protection locked="0"/>
    </xf>
    <xf numFmtId="0" fontId="2" fillId="9" borderId="10" xfId="0" applyFont="1" applyFill="1" applyBorder="1" applyAlignment="1">
      <alignment horizontal="left"/>
    </xf>
    <xf numFmtId="0" fontId="0" fillId="9" borderId="9" xfId="0" applyFill="1" applyBorder="1" applyAlignment="1">
      <alignment horizontal="left"/>
    </xf>
    <xf numFmtId="0" fontId="0" fillId="9" borderId="9" xfId="0" applyFill="1" applyBorder="1" applyAlignment="1"/>
    <xf numFmtId="0" fontId="0" fillId="9" borderId="11" xfId="0" applyFill="1" applyBorder="1" applyAlignment="1"/>
    <xf numFmtId="0" fontId="0" fillId="2" borderId="6" xfId="0" applyFill="1" applyBorder="1" applyAlignment="1">
      <alignment horizontal="center"/>
    </xf>
    <xf numFmtId="0" fontId="0" fillId="2" borderId="0" xfId="0" applyFill="1" applyBorder="1" applyAlignment="1">
      <alignment horizontal="center"/>
    </xf>
    <xf numFmtId="0" fontId="0" fillId="2" borderId="0" xfId="0" applyFill="1" applyBorder="1" applyAlignment="1"/>
    <xf numFmtId="0" fontId="0" fillId="2" borderId="13" xfId="0" applyFill="1" applyBorder="1" applyAlignment="1"/>
    <xf numFmtId="0" fontId="0" fillId="2" borderId="7" xfId="0" applyFill="1" applyBorder="1" applyAlignment="1"/>
    <xf numFmtId="0" fontId="0" fillId="2" borderId="5" xfId="0" applyFill="1" applyBorder="1" applyAlignment="1"/>
    <xf numFmtId="0" fontId="0" fillId="2" borderId="8" xfId="0" applyFill="1" applyBorder="1" applyAlignment="1"/>
    <xf numFmtId="0" fontId="2" fillId="9" borderId="10" xfId="0" applyFont="1" applyFill="1" applyBorder="1" applyAlignment="1" applyProtection="1">
      <alignment horizontal="left"/>
      <protection locked="0"/>
    </xf>
    <xf numFmtId="0" fontId="2" fillId="9" borderId="9" xfId="0" applyFont="1" applyFill="1" applyBorder="1" applyAlignment="1" applyProtection="1">
      <alignment horizontal="left"/>
      <protection locked="0"/>
    </xf>
    <xf numFmtId="0" fontId="7" fillId="5" borderId="1" xfId="0" applyFont="1" applyFill="1" applyBorder="1" applyAlignment="1">
      <alignment horizontal="center"/>
    </xf>
    <xf numFmtId="0" fontId="6" fillId="2" borderId="14" xfId="0" applyFont="1" applyFill="1" applyBorder="1" applyAlignment="1">
      <alignment horizontal="center"/>
    </xf>
    <xf numFmtId="0" fontId="0" fillId="0" borderId="14" xfId="0" applyBorder="1" applyAlignment="1"/>
    <xf numFmtId="0" fontId="2" fillId="9" borderId="6" xfId="0" applyFont="1" applyFill="1" applyBorder="1" applyAlignment="1">
      <alignment horizontal="center"/>
    </xf>
    <xf numFmtId="0" fontId="0" fillId="0" borderId="0" xfId="0" applyBorder="1" applyAlignment="1">
      <alignment horizontal="center"/>
    </xf>
    <xf numFmtId="0" fontId="7" fillId="5" borderId="0" xfId="0" applyFont="1" applyFill="1" applyBorder="1" applyAlignment="1">
      <alignment horizontal="center"/>
    </xf>
    <xf numFmtId="0" fontId="2" fillId="9" borderId="2" xfId="0" applyFont="1" applyFill="1" applyBorder="1" applyAlignment="1">
      <alignment horizontal="left"/>
    </xf>
    <xf numFmtId="0" fontId="0" fillId="2" borderId="10" xfId="0" applyFill="1" applyBorder="1" applyAlignment="1">
      <alignment horizontal="center"/>
    </xf>
    <xf numFmtId="0" fontId="2" fillId="9" borderId="7" xfId="0" applyFont="1" applyFill="1" applyBorder="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454545"/>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E0E0B8"/>
      <rgbColor rgb="0099CCFF"/>
      <rgbColor rgb="00FF99CC"/>
      <rgbColor rgb="00CC99FF"/>
      <rgbColor rgb="00FFCC99"/>
      <rgbColor rgb="003366FF"/>
      <rgbColor rgb="0033CCCC"/>
      <rgbColor rgb="0099CC00"/>
      <rgbColor rgb="00FFCC00"/>
      <rgbColor rgb="00FF9900"/>
      <rgbColor rgb="00FF6600"/>
      <rgbColor rgb="00666699"/>
      <rgbColor rgb="00B5B5B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Drop" dropStyle="combo" dx="22" fmlaLink="$B$4" fmlaRange="execReportTypes" sel="1" val="0"/>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1</xdr:row>
          <xdr:rowOff>76200</xdr:rowOff>
        </xdr:from>
        <xdr:to>
          <xdr:col>0</xdr:col>
          <xdr:colOff>1016000</xdr:colOff>
          <xdr:row>1</xdr:row>
          <xdr:rowOff>279400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000-000001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Create Ticker…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317500</xdr:colOff>
          <xdr:row>1</xdr:row>
          <xdr:rowOff>76200</xdr:rowOff>
        </xdr:from>
        <xdr:to>
          <xdr:col>3</xdr:col>
          <xdr:colOff>571500</xdr:colOff>
          <xdr:row>1</xdr:row>
          <xdr:rowOff>279400</xdr:rowOff>
        </xdr:to>
        <xdr:sp macro="" textlink="">
          <xdr:nvSpPr>
            <xdr:cNvPr id="8194" name="Button 2" hidden="1">
              <a:extLst>
                <a:ext uri="{63B3BB69-23CF-44E3-9099-C40C66FF867C}">
                  <a14:compatExt spid="_x0000_s8194"/>
                </a:ext>
                <a:ext uri="{FF2B5EF4-FFF2-40B4-BE49-F238E27FC236}">
                  <a16:creationId xmlns:a16="http://schemas.microsoft.com/office/drawing/2014/main" id="{00000000-0008-0000-0000-000002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Request Market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1</xdr:row>
          <xdr:rowOff>76200</xdr:rowOff>
        </xdr:from>
        <xdr:to>
          <xdr:col>18</xdr:col>
          <xdr:colOff>495300</xdr:colOff>
          <xdr:row>1</xdr:row>
          <xdr:rowOff>279400</xdr:rowOff>
        </xdr:to>
        <xdr:sp macro="" textlink="">
          <xdr:nvSpPr>
            <xdr:cNvPr id="8195" name="Button 3" hidden="1">
              <a:extLst>
                <a:ext uri="{63B3BB69-23CF-44E3-9099-C40C66FF867C}">
                  <a14:compatExt spid="_x0000_s8195"/>
                </a:ext>
                <a:ext uri="{FF2B5EF4-FFF2-40B4-BE49-F238E27FC236}">
                  <a16:creationId xmlns:a16="http://schemas.microsoft.com/office/drawing/2014/main" id="{00000000-0008-0000-0000-000003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Errors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558800</xdr:colOff>
          <xdr:row>1</xdr:row>
          <xdr:rowOff>76200</xdr:rowOff>
        </xdr:from>
        <xdr:to>
          <xdr:col>15</xdr:col>
          <xdr:colOff>431800</xdr:colOff>
          <xdr:row>1</xdr:row>
          <xdr:rowOff>279400</xdr:rowOff>
        </xdr:to>
        <xdr:sp macro="" textlink="">
          <xdr:nvSpPr>
            <xdr:cNvPr id="8196" name="Button 4" hidden="1">
              <a:extLst>
                <a:ext uri="{63B3BB69-23CF-44E3-9099-C40C66FF867C}">
                  <a14:compatExt spid="_x0000_s8196"/>
                </a:ext>
                <a:ext uri="{FF2B5EF4-FFF2-40B4-BE49-F238E27FC236}">
                  <a16:creationId xmlns:a16="http://schemas.microsoft.com/office/drawing/2014/main" id="{00000000-0008-0000-0000-000004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Set Refresh Rate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xdr:row>
          <xdr:rowOff>76200</xdr:rowOff>
        </xdr:from>
        <xdr:to>
          <xdr:col>1</xdr:col>
          <xdr:colOff>533400</xdr:colOff>
          <xdr:row>1</xdr:row>
          <xdr:rowOff>279400</xdr:rowOff>
        </xdr:to>
        <xdr:sp macro="" textlink="">
          <xdr:nvSpPr>
            <xdr:cNvPr id="8201" name="Button 9" hidden="1">
              <a:extLst>
                <a:ext uri="{63B3BB69-23CF-44E3-9099-C40C66FF867C}">
                  <a14:compatExt spid="_x0000_s8201"/>
                </a:ext>
                <a:ext uri="{FF2B5EF4-FFF2-40B4-BE49-F238E27FC236}">
                  <a16:creationId xmlns:a16="http://schemas.microsoft.com/office/drawing/2014/main" id="{00000000-0008-0000-0000-000009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Combo Legs...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18</xdr:col>
          <xdr:colOff>609600</xdr:colOff>
          <xdr:row>1</xdr:row>
          <xdr:rowOff>76200</xdr:rowOff>
        </xdr:from>
        <xdr:to>
          <xdr:col>20</xdr:col>
          <xdr:colOff>215900</xdr:colOff>
          <xdr:row>1</xdr:row>
          <xdr:rowOff>279400</xdr:rowOff>
        </xdr:to>
        <xdr:sp macro="" textlink="">
          <xdr:nvSpPr>
            <xdr:cNvPr id="8209" name="Button 17" hidden="1">
              <a:extLst>
                <a:ext uri="{63B3BB69-23CF-44E3-9099-C40C66FF867C}">
                  <a14:compatExt spid="_x0000_s8209"/>
                </a:ext>
                <a:ext uri="{FF2B5EF4-FFF2-40B4-BE49-F238E27FC236}">
                  <a16:creationId xmlns:a16="http://schemas.microsoft.com/office/drawing/2014/main" id="{00000000-0008-0000-0000-000011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Bulletins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0</xdr:colOff>
          <xdr:row>1</xdr:row>
          <xdr:rowOff>76200</xdr:rowOff>
        </xdr:from>
        <xdr:to>
          <xdr:col>17</xdr:col>
          <xdr:colOff>292100</xdr:colOff>
          <xdr:row>1</xdr:row>
          <xdr:rowOff>279400</xdr:rowOff>
        </xdr:to>
        <xdr:sp macro="" textlink="">
          <xdr:nvSpPr>
            <xdr:cNvPr id="8210" name="Button 18" hidden="1">
              <a:extLst>
                <a:ext uri="{63B3BB69-23CF-44E3-9099-C40C66FF867C}">
                  <a14:compatExt spid="_x0000_s8210"/>
                </a:ext>
                <a:ext uri="{FF2B5EF4-FFF2-40B4-BE49-F238E27FC236}">
                  <a16:creationId xmlns:a16="http://schemas.microsoft.com/office/drawing/2014/main" id="{00000000-0008-0000-0000-000012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Set Log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330200</xdr:colOff>
          <xdr:row>1</xdr:row>
          <xdr:rowOff>76200</xdr:rowOff>
        </xdr:from>
        <xdr:to>
          <xdr:col>21</xdr:col>
          <xdr:colOff>673100</xdr:colOff>
          <xdr:row>1</xdr:row>
          <xdr:rowOff>279400</xdr:rowOff>
        </xdr:to>
        <xdr:sp macro="" textlink="">
          <xdr:nvSpPr>
            <xdr:cNvPr id="8224" name="Button 32" hidden="1">
              <a:extLst>
                <a:ext uri="{63B3BB69-23CF-44E3-9099-C40C66FF867C}">
                  <a14:compatExt spid="_x0000_s8224"/>
                </a:ext>
                <a:ext uri="{FF2B5EF4-FFF2-40B4-BE49-F238E27FC236}">
                  <a16:creationId xmlns:a16="http://schemas.microsoft.com/office/drawing/2014/main" id="{00000000-0008-0000-0000-000020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Clear All Links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292100</xdr:colOff>
          <xdr:row>1</xdr:row>
          <xdr:rowOff>76200</xdr:rowOff>
        </xdr:from>
        <xdr:to>
          <xdr:col>12</xdr:col>
          <xdr:colOff>444500</xdr:colOff>
          <xdr:row>1</xdr:row>
          <xdr:rowOff>279400</xdr:rowOff>
        </xdr:to>
        <xdr:sp macro="" textlink="">
          <xdr:nvSpPr>
            <xdr:cNvPr id="8225" name="Button 33" hidden="1">
              <a:extLst>
                <a:ext uri="{63B3BB69-23CF-44E3-9099-C40C66FF867C}">
                  <a14:compatExt spid="_x0000_s8225"/>
                </a:ext>
                <a:ext uri="{FF2B5EF4-FFF2-40B4-BE49-F238E27FC236}">
                  <a16:creationId xmlns:a16="http://schemas.microsoft.com/office/drawing/2014/main" id="{00000000-0008-0000-0000-000021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Set Processing Rate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292100</xdr:colOff>
          <xdr:row>1</xdr:row>
          <xdr:rowOff>76200</xdr:rowOff>
        </xdr:from>
        <xdr:to>
          <xdr:col>7</xdr:col>
          <xdr:colOff>635000</xdr:colOff>
          <xdr:row>1</xdr:row>
          <xdr:rowOff>279400</xdr:rowOff>
        </xdr:to>
        <xdr:sp macro="" textlink="">
          <xdr:nvSpPr>
            <xdr:cNvPr id="8226" name="Button 34" hidden="1">
              <a:extLst>
                <a:ext uri="{63B3BB69-23CF-44E3-9099-C40C66FF867C}">
                  <a14:compatExt spid="_x0000_s8226"/>
                </a:ext>
                <a:ext uri="{FF2B5EF4-FFF2-40B4-BE49-F238E27FC236}">
                  <a16:creationId xmlns:a16="http://schemas.microsoft.com/office/drawing/2014/main" id="{00000000-0008-0000-0000-000022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Calc Implied Volat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25400</xdr:colOff>
          <xdr:row>1</xdr:row>
          <xdr:rowOff>76200</xdr:rowOff>
        </xdr:from>
        <xdr:to>
          <xdr:col>9</xdr:col>
          <xdr:colOff>38100</xdr:colOff>
          <xdr:row>1</xdr:row>
          <xdr:rowOff>266700</xdr:rowOff>
        </xdr:to>
        <xdr:sp macro="" textlink="">
          <xdr:nvSpPr>
            <xdr:cNvPr id="8227" name="Button 35" hidden="1">
              <a:extLst>
                <a:ext uri="{63B3BB69-23CF-44E3-9099-C40C66FF867C}">
                  <a14:compatExt spid="_x0000_s8227"/>
                </a:ext>
                <a:ext uri="{FF2B5EF4-FFF2-40B4-BE49-F238E27FC236}">
                  <a16:creationId xmlns:a16="http://schemas.microsoft.com/office/drawing/2014/main" id="{00000000-0008-0000-0000-000023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Calc Option Price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355600</xdr:colOff>
          <xdr:row>1</xdr:row>
          <xdr:rowOff>76200</xdr:rowOff>
        </xdr:from>
        <xdr:to>
          <xdr:col>6</xdr:col>
          <xdr:colOff>241300</xdr:colOff>
          <xdr:row>1</xdr:row>
          <xdr:rowOff>279400</xdr:rowOff>
        </xdr:to>
        <xdr:sp macro="" textlink="">
          <xdr:nvSpPr>
            <xdr:cNvPr id="8229" name="Button 37" hidden="1">
              <a:extLst>
                <a:ext uri="{63B3BB69-23CF-44E3-9099-C40C66FF867C}">
                  <a14:compatExt spid="_x0000_s8229"/>
                </a:ext>
                <a:ext uri="{FF2B5EF4-FFF2-40B4-BE49-F238E27FC236}">
                  <a16:creationId xmlns:a16="http://schemas.microsoft.com/office/drawing/2014/main" id="{00000000-0008-0000-0000-0000252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Req Generic Ticks</a:t>
              </a:r>
            </a:p>
            <a:p>
              <a:pPr algn="ctr" rtl="0">
                <a:defRPr sz="1000"/>
              </a:pPr>
              <a:endParaRPr lang="en-US" sz="1000" b="0" i="0" u="none" strike="noStrike" baseline="0">
                <a:solidFill>
                  <a:srgbClr val="000000"/>
                </a:solidFill>
                <a:latin typeface="Arial" pitchFamily="2" charset="0"/>
                <a:cs typeface="Arial" pitchFamily="2" charset="0"/>
              </a:endParaRP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1244600</xdr:colOff>
          <xdr:row>1</xdr:row>
          <xdr:rowOff>88900</xdr:rowOff>
        </xdr:from>
        <xdr:to>
          <xdr:col>2</xdr:col>
          <xdr:colOff>762000</xdr:colOff>
          <xdr:row>1</xdr:row>
          <xdr:rowOff>292100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Place / Modify Order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317500</xdr:colOff>
          <xdr:row>1</xdr:row>
          <xdr:rowOff>88900</xdr:rowOff>
        </xdr:from>
        <xdr:to>
          <xdr:col>5</xdr:col>
          <xdr:colOff>457200</xdr:colOff>
          <xdr:row>1</xdr:row>
          <xdr:rowOff>292100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Cancel Order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419100</xdr:colOff>
          <xdr:row>1</xdr:row>
          <xdr:rowOff>76200</xdr:rowOff>
        </xdr:from>
        <xdr:to>
          <xdr:col>9</xdr:col>
          <xdr:colOff>190500</xdr:colOff>
          <xdr:row>1</xdr:row>
          <xdr:rowOff>279400</xdr:rowOff>
        </xdr:to>
        <xdr:sp macro="" textlink="">
          <xdr:nvSpPr>
            <xdr:cNvPr id="2060" name="Button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Errors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127000</xdr:colOff>
          <xdr:row>1</xdr:row>
          <xdr:rowOff>88900</xdr:rowOff>
        </xdr:from>
        <xdr:to>
          <xdr:col>0</xdr:col>
          <xdr:colOff>1003300</xdr:colOff>
          <xdr:row>1</xdr:row>
          <xdr:rowOff>292100</xdr:rowOff>
        </xdr:to>
        <xdr:sp macro="" textlink="">
          <xdr:nvSpPr>
            <xdr:cNvPr id="2061" name="Button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Combo Legs...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1</xdr:row>
          <xdr:rowOff>88900</xdr:rowOff>
        </xdr:from>
        <xdr:to>
          <xdr:col>8</xdr:col>
          <xdr:colOff>177800</xdr:colOff>
          <xdr:row>1</xdr:row>
          <xdr:rowOff>292100</xdr:rowOff>
        </xdr:to>
        <xdr:sp macro="" textlink="">
          <xdr:nvSpPr>
            <xdr:cNvPr id="2063" name="Button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Apply Extended Template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317500</xdr:colOff>
          <xdr:row>1</xdr:row>
          <xdr:rowOff>76200</xdr:rowOff>
        </xdr:from>
        <xdr:to>
          <xdr:col>4</xdr:col>
          <xdr:colOff>127000</xdr:colOff>
          <xdr:row>1</xdr:row>
          <xdr:rowOff>279400</xdr:rowOff>
        </xdr:to>
        <xdr:sp macro="" textlink="">
          <xdr:nvSpPr>
            <xdr:cNvPr id="13313" name="Button 1" hidden="1">
              <a:extLst>
                <a:ext uri="{63B3BB69-23CF-44E3-9099-C40C66FF867C}">
                  <a14:compatExt spid="_x0000_s13313"/>
                </a:ext>
                <a:ext uri="{FF2B5EF4-FFF2-40B4-BE49-F238E27FC236}">
                  <a16:creationId xmlns:a16="http://schemas.microsoft.com/office/drawing/2014/main" id="{00000000-0008-0000-0300-0000013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Place / Modify Order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8</xdr:col>
          <xdr:colOff>292100</xdr:colOff>
          <xdr:row>1</xdr:row>
          <xdr:rowOff>76200</xdr:rowOff>
        </xdr:from>
        <xdr:to>
          <xdr:col>9</xdr:col>
          <xdr:colOff>152400</xdr:colOff>
          <xdr:row>1</xdr:row>
          <xdr:rowOff>279400</xdr:rowOff>
        </xdr:to>
        <xdr:sp macro="" textlink="">
          <xdr:nvSpPr>
            <xdr:cNvPr id="13314" name="Button 2" hidden="1">
              <a:extLst>
                <a:ext uri="{63B3BB69-23CF-44E3-9099-C40C66FF867C}">
                  <a14:compatExt spid="_x0000_s13314"/>
                </a:ext>
                <a:ext uri="{FF2B5EF4-FFF2-40B4-BE49-F238E27FC236}">
                  <a16:creationId xmlns:a16="http://schemas.microsoft.com/office/drawing/2014/main" id="{00000000-0008-0000-0300-0000023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Cancel Order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482600</xdr:colOff>
          <xdr:row>1</xdr:row>
          <xdr:rowOff>76200</xdr:rowOff>
        </xdr:from>
        <xdr:to>
          <xdr:col>10</xdr:col>
          <xdr:colOff>863600</xdr:colOff>
          <xdr:row>1</xdr:row>
          <xdr:rowOff>279400</xdr:rowOff>
        </xdr:to>
        <xdr:sp macro="" textlink="">
          <xdr:nvSpPr>
            <xdr:cNvPr id="13315" name="Button 3" hidden="1">
              <a:extLst>
                <a:ext uri="{63B3BB69-23CF-44E3-9099-C40C66FF867C}">
                  <a14:compatExt spid="_x0000_s13315"/>
                </a:ext>
                <a:ext uri="{FF2B5EF4-FFF2-40B4-BE49-F238E27FC236}">
                  <a16:creationId xmlns:a16="http://schemas.microsoft.com/office/drawing/2014/main" id="{00000000-0008-0000-0300-0000033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Errors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127000</xdr:colOff>
          <xdr:row>1</xdr:row>
          <xdr:rowOff>76200</xdr:rowOff>
        </xdr:from>
        <xdr:to>
          <xdr:col>2</xdr:col>
          <xdr:colOff>152400</xdr:colOff>
          <xdr:row>1</xdr:row>
          <xdr:rowOff>279400</xdr:rowOff>
        </xdr:to>
        <xdr:sp macro="" textlink="">
          <xdr:nvSpPr>
            <xdr:cNvPr id="13316" name="Button 4" hidden="1">
              <a:extLst>
                <a:ext uri="{63B3BB69-23CF-44E3-9099-C40C66FF867C}">
                  <a14:compatExt spid="_x0000_s13316"/>
                </a:ext>
                <a:ext uri="{FF2B5EF4-FFF2-40B4-BE49-F238E27FC236}">
                  <a16:creationId xmlns:a16="http://schemas.microsoft.com/office/drawing/2014/main" id="{00000000-0008-0000-0300-0000043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Combo Legs...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533400</xdr:colOff>
          <xdr:row>1</xdr:row>
          <xdr:rowOff>76200</xdr:rowOff>
        </xdr:from>
        <xdr:to>
          <xdr:col>7</xdr:col>
          <xdr:colOff>711200</xdr:colOff>
          <xdr:row>1</xdr:row>
          <xdr:rowOff>279400</xdr:rowOff>
        </xdr:to>
        <xdr:sp macro="" textlink="">
          <xdr:nvSpPr>
            <xdr:cNvPr id="13317" name="Button 5" hidden="1">
              <a:extLst>
                <a:ext uri="{63B3BB69-23CF-44E3-9099-C40C66FF867C}">
                  <a14:compatExt spid="_x0000_s13317"/>
                </a:ext>
                <a:ext uri="{FF2B5EF4-FFF2-40B4-BE49-F238E27FC236}">
                  <a16:creationId xmlns:a16="http://schemas.microsoft.com/office/drawing/2014/main" id="{00000000-0008-0000-0300-0000053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Apply Extended Template</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oneCellAnchor>
        <xdr:from>
          <xdr:col>0</xdr:col>
          <xdr:colOff>1181100</xdr:colOff>
          <xdr:row>1</xdr:row>
          <xdr:rowOff>101600</xdr:rowOff>
        </xdr:from>
        <xdr:ext cx="1457325" cy="228600"/>
        <xdr:sp macro="" textlink="">
          <xdr:nvSpPr>
            <xdr:cNvPr id="29697" name="Button 1" hidden="1">
              <a:extLst>
                <a:ext uri="{63B3BB69-23CF-44E3-9099-C40C66FF867C}">
                  <a14:compatExt spid="_x0000_s29697"/>
                </a:ext>
                <a:ext uri="{FF2B5EF4-FFF2-40B4-BE49-F238E27FC236}">
                  <a16:creationId xmlns:a16="http://schemas.microsoft.com/office/drawing/2014/main" id="{00000000-0008-0000-0400-000001740000}"/>
                </a:ext>
              </a:extLst>
            </xdr:cNvPr>
            <xdr:cNvSpPr/>
          </xdr:nvSpPr>
          <xdr:spPr bwMode="auto">
            <a:xfrm>
              <a:off x="0" y="0"/>
              <a:ext cx="0" cy="0"/>
            </a:xfrm>
            <a:prstGeom prst="rect">
              <a:avLst/>
            </a:prstGeom>
            <a:noFill/>
            <a:ln w="9525">
              <a:miter lim="800000"/>
              <a:headEnd/>
              <a:tailEnd/>
            </a:ln>
          </xdr:spPr>
          <xdr:txBody>
            <a:bodyPr wrap="none" lIns="9144" tIns="18288" rIns="9144" bIns="18288" anchor="ctr" upright="1">
              <a:spAutoFit/>
            </a:bodyPr>
            <a:lstStyle/>
            <a:p>
              <a:pPr algn="ctr" rtl="0">
                <a:defRPr sz="1000"/>
              </a:pPr>
              <a:r>
                <a:rPr lang="en-US" sz="1000" b="0" i="0" u="none" strike="noStrike" baseline="0">
                  <a:solidFill>
                    <a:srgbClr val="000000"/>
                  </a:solidFill>
                  <a:latin typeface="Arial" pitchFamily="2" charset="0"/>
                  <a:cs typeface="Arial" pitchFamily="2" charset="0"/>
                </a:rPr>
                <a:t>Place / Modify Order</a:t>
              </a:r>
            </a:p>
          </xdr:txBody>
        </xdr:sp>
        <xdr:clientData fPrintsWithSheet="0"/>
      </xdr:oneCellAnchor>
    </mc:Choice>
    <mc:Fallback/>
  </mc:AlternateContent>
  <mc:AlternateContent xmlns:mc="http://schemas.openxmlformats.org/markup-compatibility/2006">
    <mc:Choice xmlns:a14="http://schemas.microsoft.com/office/drawing/2010/main" Requires="a14">
      <xdr:oneCellAnchor>
        <xdr:from>
          <xdr:col>3</xdr:col>
          <xdr:colOff>292100</xdr:colOff>
          <xdr:row>1</xdr:row>
          <xdr:rowOff>101600</xdr:rowOff>
        </xdr:from>
        <xdr:ext cx="930275" cy="228600"/>
        <xdr:sp macro="" textlink="">
          <xdr:nvSpPr>
            <xdr:cNvPr id="29698" name="Button 2" hidden="1">
              <a:extLst>
                <a:ext uri="{63B3BB69-23CF-44E3-9099-C40C66FF867C}">
                  <a14:compatExt spid="_x0000_s29698"/>
                </a:ext>
                <a:ext uri="{FF2B5EF4-FFF2-40B4-BE49-F238E27FC236}">
                  <a16:creationId xmlns:a16="http://schemas.microsoft.com/office/drawing/2014/main" id="{00000000-0008-0000-0400-000002740000}"/>
                </a:ext>
              </a:extLst>
            </xdr:cNvPr>
            <xdr:cNvSpPr/>
          </xdr:nvSpPr>
          <xdr:spPr bwMode="auto">
            <a:xfrm>
              <a:off x="0" y="0"/>
              <a:ext cx="0" cy="0"/>
            </a:xfrm>
            <a:prstGeom prst="rect">
              <a:avLst/>
            </a:prstGeom>
            <a:noFill/>
            <a:ln w="9525">
              <a:miter lim="800000"/>
              <a:headEnd/>
              <a:tailEnd/>
            </a:ln>
          </xdr:spPr>
          <xdr:txBody>
            <a:bodyPr wrap="none" lIns="9144" tIns="18288" rIns="9144" bIns="18288" anchor="ctr" upright="1">
              <a:spAutoFit/>
            </a:bodyPr>
            <a:lstStyle/>
            <a:p>
              <a:pPr algn="ctr" rtl="0">
                <a:defRPr sz="1000"/>
              </a:pPr>
              <a:r>
                <a:rPr lang="en-US" sz="1000" b="0" i="0" u="none" strike="noStrike" baseline="0">
                  <a:solidFill>
                    <a:srgbClr val="000000"/>
                  </a:solidFill>
                  <a:latin typeface="Arial" pitchFamily="2" charset="0"/>
                  <a:cs typeface="Arial" pitchFamily="2" charset="0"/>
                </a:rPr>
                <a:t>Cancel Order</a:t>
              </a:r>
            </a:p>
          </xdr:txBody>
        </xdr:sp>
        <xdr:clientData fPrintsWithSheet="0"/>
      </xdr:oneCellAnchor>
    </mc:Choice>
    <mc:Fallback/>
  </mc:AlternateContent>
  <mc:AlternateContent xmlns:mc="http://schemas.openxmlformats.org/markup-compatibility/2006">
    <mc:Choice xmlns:a14="http://schemas.microsoft.com/office/drawing/2010/main" Requires="a14">
      <xdr:twoCellAnchor editAs="oneCell">
        <xdr:from>
          <xdr:col>8</xdr:col>
          <xdr:colOff>101600</xdr:colOff>
          <xdr:row>1</xdr:row>
          <xdr:rowOff>88900</xdr:rowOff>
        </xdr:from>
        <xdr:to>
          <xdr:col>8</xdr:col>
          <xdr:colOff>939800</xdr:colOff>
          <xdr:row>1</xdr:row>
          <xdr:rowOff>317500</xdr:rowOff>
        </xdr:to>
        <xdr:sp macro="" textlink="">
          <xdr:nvSpPr>
            <xdr:cNvPr id="29699" name="Button 3" hidden="1">
              <a:extLst>
                <a:ext uri="{63B3BB69-23CF-44E3-9099-C40C66FF867C}">
                  <a14:compatExt spid="_x0000_s29699"/>
                </a:ext>
                <a:ext uri="{FF2B5EF4-FFF2-40B4-BE49-F238E27FC236}">
                  <a16:creationId xmlns:a16="http://schemas.microsoft.com/office/drawing/2014/main" id="{00000000-0008-0000-0400-0000037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Errors  </a:t>
              </a:r>
            </a:p>
          </xdr:txBody>
        </xdr:sp>
        <xdr:clientData fPrintsWithSheet="0"/>
      </xdr:twoCellAnchor>
    </mc:Choice>
    <mc:Fallback/>
  </mc:AlternateContent>
  <mc:AlternateContent xmlns:mc="http://schemas.openxmlformats.org/markup-compatibility/2006">
    <mc:Choice xmlns:a14="http://schemas.microsoft.com/office/drawing/2010/main" Requires="a14">
      <xdr:oneCellAnchor>
        <xdr:from>
          <xdr:col>0</xdr:col>
          <xdr:colOff>127000</xdr:colOff>
          <xdr:row>1</xdr:row>
          <xdr:rowOff>101600</xdr:rowOff>
        </xdr:from>
        <xdr:ext cx="876300" cy="228600"/>
        <xdr:sp macro="" textlink="">
          <xdr:nvSpPr>
            <xdr:cNvPr id="29700" name="Button 4" hidden="1">
              <a:extLst>
                <a:ext uri="{63B3BB69-23CF-44E3-9099-C40C66FF867C}">
                  <a14:compatExt spid="_x0000_s29700"/>
                </a:ext>
                <a:ext uri="{FF2B5EF4-FFF2-40B4-BE49-F238E27FC236}">
                  <a16:creationId xmlns:a16="http://schemas.microsoft.com/office/drawing/2014/main" id="{00000000-0008-0000-0400-000004740000}"/>
                </a:ext>
              </a:extLst>
            </xdr:cNvPr>
            <xdr:cNvSpPr/>
          </xdr:nvSpPr>
          <xdr:spPr bwMode="auto">
            <a:xfrm>
              <a:off x="0" y="0"/>
              <a:ext cx="0" cy="0"/>
            </a:xfrm>
            <a:prstGeom prst="rect">
              <a:avLst/>
            </a:prstGeom>
            <a:noFill/>
            <a:ln w="9525">
              <a:miter lim="800000"/>
              <a:headEnd/>
              <a:tailEnd/>
            </a:ln>
          </xdr:spPr>
          <xdr:txBody>
            <a:bodyPr wrap="none" lIns="9144" tIns="18288" rIns="9144" bIns="18288" anchor="ctr" upright="1">
              <a:spAutoFit/>
            </a:bodyPr>
            <a:lstStyle/>
            <a:p>
              <a:pPr algn="ctr" rtl="0">
                <a:defRPr sz="1000"/>
              </a:pPr>
              <a:r>
                <a:rPr lang="en-US" sz="1000" b="0" i="0" u="none" strike="noStrike" baseline="0">
                  <a:solidFill>
                    <a:srgbClr val="000000"/>
                  </a:solidFill>
                  <a:latin typeface="Arial" pitchFamily="2" charset="0"/>
                  <a:cs typeface="Arial" pitchFamily="2" charset="0"/>
                </a:rPr>
                <a:t>Combo Legs...  </a:t>
              </a:r>
            </a:p>
          </xdr:txBody>
        </xdr:sp>
        <xdr:clientData fPrintsWithSheet="0"/>
      </xdr:oneCellAnchor>
    </mc:Choice>
    <mc:Fallback/>
  </mc:AlternateContent>
  <mc:AlternateContent xmlns:mc="http://schemas.openxmlformats.org/markup-compatibility/2006">
    <mc:Choice xmlns:a14="http://schemas.microsoft.com/office/drawing/2010/main" Requires="a14">
      <xdr:oneCellAnchor>
        <xdr:from>
          <xdr:col>6</xdr:col>
          <xdr:colOff>88900</xdr:colOff>
          <xdr:row>1</xdr:row>
          <xdr:rowOff>101600</xdr:rowOff>
        </xdr:from>
        <xdr:ext cx="1743075" cy="228600"/>
        <xdr:sp macro="" textlink="">
          <xdr:nvSpPr>
            <xdr:cNvPr id="29701" name="Button 5" hidden="1">
              <a:extLst>
                <a:ext uri="{63B3BB69-23CF-44E3-9099-C40C66FF867C}">
                  <a14:compatExt spid="_x0000_s29701"/>
                </a:ext>
                <a:ext uri="{FF2B5EF4-FFF2-40B4-BE49-F238E27FC236}">
                  <a16:creationId xmlns:a16="http://schemas.microsoft.com/office/drawing/2014/main" id="{00000000-0008-0000-0400-000005740000}"/>
                </a:ext>
              </a:extLst>
            </xdr:cNvPr>
            <xdr:cNvSpPr/>
          </xdr:nvSpPr>
          <xdr:spPr bwMode="auto">
            <a:xfrm>
              <a:off x="0" y="0"/>
              <a:ext cx="0" cy="0"/>
            </a:xfrm>
            <a:prstGeom prst="rect">
              <a:avLst/>
            </a:prstGeom>
            <a:noFill/>
            <a:ln w="9525">
              <a:miter lim="800000"/>
              <a:headEnd/>
              <a:tailEnd/>
            </a:ln>
          </xdr:spPr>
          <xdr:txBody>
            <a:bodyPr wrap="none" lIns="9144" tIns="18288" rIns="9144" bIns="18288" anchor="ctr" upright="1">
              <a:spAutoFit/>
            </a:bodyPr>
            <a:lstStyle/>
            <a:p>
              <a:pPr algn="ctr" rtl="0">
                <a:defRPr sz="1000"/>
              </a:pPr>
              <a:r>
                <a:rPr lang="en-US" sz="1000" b="0" i="0" u="none" strike="noStrike" baseline="0">
                  <a:solidFill>
                    <a:srgbClr val="000000"/>
                  </a:solidFill>
                  <a:latin typeface="Arial" pitchFamily="2" charset="0"/>
                  <a:cs typeface="Arial" pitchFamily="2" charset="0"/>
                </a:rPr>
                <a:t>Apply Extended Template</a:t>
              </a:r>
            </a:p>
          </xdr:txBody>
        </xdr:sp>
        <xdr:clientData fPrintsWithSheet="0"/>
      </xdr:one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76200</xdr:colOff>
          <xdr:row>1</xdr:row>
          <xdr:rowOff>63500</xdr:rowOff>
        </xdr:from>
        <xdr:to>
          <xdr:col>2</xdr:col>
          <xdr:colOff>698500</xdr:colOff>
          <xdr:row>1</xdr:row>
          <xdr:rowOff>254000</xdr:rowOff>
        </xdr:to>
        <xdr:sp macro="" textlink="">
          <xdr:nvSpPr>
            <xdr:cNvPr id="24577" name="Button 1" hidden="1">
              <a:extLst>
                <a:ext uri="{63B3BB69-23CF-44E3-9099-C40C66FF867C}">
                  <a14:compatExt spid="_x0000_s24577"/>
                </a:ext>
                <a:ext uri="{FF2B5EF4-FFF2-40B4-BE49-F238E27FC236}">
                  <a16:creationId xmlns:a16="http://schemas.microsoft.com/office/drawing/2014/main" id="{00000000-0008-0000-0500-0000016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800" b="0" i="0" u="none" strike="noStrike" baseline="0">
                  <a:solidFill>
                    <a:srgbClr val="000000"/>
                  </a:solidFill>
                  <a:latin typeface="Arial" pitchFamily="2" charset="0"/>
                  <a:cs typeface="Arial" pitchFamily="2" charset="0"/>
                </a:rPr>
                <a:t>Subscribe to Open Orders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xdr:row>
          <xdr:rowOff>63500</xdr:rowOff>
        </xdr:from>
        <xdr:to>
          <xdr:col>10</xdr:col>
          <xdr:colOff>177800</xdr:colOff>
          <xdr:row>1</xdr:row>
          <xdr:rowOff>254000</xdr:rowOff>
        </xdr:to>
        <xdr:sp macro="" textlink="">
          <xdr:nvSpPr>
            <xdr:cNvPr id="24578" name="Button 2" hidden="1">
              <a:extLst>
                <a:ext uri="{63B3BB69-23CF-44E3-9099-C40C66FF867C}">
                  <a14:compatExt spid="_x0000_s24578"/>
                </a:ext>
                <a:ext uri="{FF2B5EF4-FFF2-40B4-BE49-F238E27FC236}">
                  <a16:creationId xmlns:a16="http://schemas.microsoft.com/office/drawing/2014/main" id="{00000000-0008-0000-0500-0000026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800" b="0" i="0" u="none" strike="noStrike" baseline="0">
                  <a:solidFill>
                    <a:srgbClr val="000000"/>
                  </a:solidFill>
                  <a:latin typeface="Arial" pitchFamily="2" charset="0"/>
                  <a:cs typeface="Arial" pitchFamily="2" charset="0"/>
                </a:rPr>
                <a:t>Show Errors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1</xdr:row>
          <xdr:rowOff>63500</xdr:rowOff>
        </xdr:from>
        <xdr:to>
          <xdr:col>7</xdr:col>
          <xdr:colOff>50800</xdr:colOff>
          <xdr:row>1</xdr:row>
          <xdr:rowOff>254000</xdr:rowOff>
        </xdr:to>
        <xdr:sp macro="" textlink="">
          <xdr:nvSpPr>
            <xdr:cNvPr id="24579" name="Button 3" hidden="1">
              <a:extLst>
                <a:ext uri="{63B3BB69-23CF-44E3-9099-C40C66FF867C}">
                  <a14:compatExt spid="_x0000_s24579"/>
                </a:ext>
                <a:ext uri="{FF2B5EF4-FFF2-40B4-BE49-F238E27FC236}">
                  <a16:creationId xmlns:a16="http://schemas.microsoft.com/office/drawing/2014/main" id="{00000000-0008-0000-0500-0000036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800" b="0" i="0" u="none" strike="noStrike" baseline="0">
                  <a:solidFill>
                    <a:srgbClr val="000000"/>
                  </a:solidFill>
                  <a:latin typeface="Arial" pitchFamily="2" charset="0"/>
                  <a:cs typeface="Arial" pitchFamily="2" charset="0"/>
                </a:rPr>
                <a:t>Cancel Open Orders Subscription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520700</xdr:colOff>
          <xdr:row>1</xdr:row>
          <xdr:rowOff>63500</xdr:rowOff>
        </xdr:from>
        <xdr:to>
          <xdr:col>8</xdr:col>
          <xdr:colOff>977900</xdr:colOff>
          <xdr:row>1</xdr:row>
          <xdr:rowOff>254000</xdr:rowOff>
        </xdr:to>
        <xdr:sp macro="" textlink="">
          <xdr:nvSpPr>
            <xdr:cNvPr id="24580" name="Button 4" hidden="1">
              <a:extLst>
                <a:ext uri="{63B3BB69-23CF-44E3-9099-C40C66FF867C}">
                  <a14:compatExt spid="_x0000_s24580"/>
                </a:ext>
                <a:ext uri="{FF2B5EF4-FFF2-40B4-BE49-F238E27FC236}">
                  <a16:creationId xmlns:a16="http://schemas.microsoft.com/office/drawing/2014/main" id="{00000000-0008-0000-0500-0000046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800" b="0" i="0" u="none" strike="noStrike" baseline="0">
                  <a:solidFill>
                    <a:srgbClr val="000000"/>
                  </a:solidFill>
                  <a:latin typeface="Arial" pitchFamily="2" charset="0"/>
                  <a:cs typeface="Arial" pitchFamily="2" charset="0"/>
                </a:rPr>
                <a:t>Clear Open Orders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139700</xdr:colOff>
          <xdr:row>1</xdr:row>
          <xdr:rowOff>88900</xdr:rowOff>
        </xdr:from>
        <xdr:to>
          <xdr:col>2</xdr:col>
          <xdr:colOff>495300</xdr:colOff>
          <xdr:row>1</xdr:row>
          <xdr:rowOff>292100</xdr:rowOff>
        </xdr:to>
        <xdr:sp macro="" textlink="">
          <xdr:nvSpPr>
            <xdr:cNvPr id="25601" name="Button 1" hidden="1">
              <a:extLst>
                <a:ext uri="{63B3BB69-23CF-44E3-9099-C40C66FF867C}">
                  <a14:compatExt spid="_x0000_s25601"/>
                </a:ext>
                <a:ext uri="{FF2B5EF4-FFF2-40B4-BE49-F238E27FC236}">
                  <a16:creationId xmlns:a16="http://schemas.microsoft.com/office/drawing/2014/main" id="{00000000-0008-0000-0600-0000016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Subscribe to Executions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596900</xdr:colOff>
          <xdr:row>1</xdr:row>
          <xdr:rowOff>88900</xdr:rowOff>
        </xdr:from>
        <xdr:to>
          <xdr:col>8</xdr:col>
          <xdr:colOff>825500</xdr:colOff>
          <xdr:row>1</xdr:row>
          <xdr:rowOff>292100</xdr:rowOff>
        </xdr:to>
        <xdr:sp macro="" textlink="">
          <xdr:nvSpPr>
            <xdr:cNvPr id="25602" name="Button 2" hidden="1">
              <a:extLst>
                <a:ext uri="{63B3BB69-23CF-44E3-9099-C40C66FF867C}">
                  <a14:compatExt spid="_x0000_s25602"/>
                </a:ext>
                <a:ext uri="{FF2B5EF4-FFF2-40B4-BE49-F238E27FC236}">
                  <a16:creationId xmlns:a16="http://schemas.microsoft.com/office/drawing/2014/main" id="{00000000-0008-0000-0600-0000026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Errors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25400</xdr:colOff>
          <xdr:row>1</xdr:row>
          <xdr:rowOff>88900</xdr:rowOff>
        </xdr:from>
        <xdr:to>
          <xdr:col>5</xdr:col>
          <xdr:colOff>800100</xdr:colOff>
          <xdr:row>1</xdr:row>
          <xdr:rowOff>292100</xdr:rowOff>
        </xdr:to>
        <xdr:sp macro="" textlink="">
          <xdr:nvSpPr>
            <xdr:cNvPr id="25603" name="Button 3" hidden="1">
              <a:extLst>
                <a:ext uri="{63B3BB69-23CF-44E3-9099-C40C66FF867C}">
                  <a14:compatExt spid="_x0000_s25603"/>
                </a:ext>
                <a:ext uri="{FF2B5EF4-FFF2-40B4-BE49-F238E27FC236}">
                  <a16:creationId xmlns:a16="http://schemas.microsoft.com/office/drawing/2014/main" id="{00000000-0008-0000-0600-0000036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Cancel Executions Subscription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88900</xdr:rowOff>
        </xdr:from>
        <xdr:to>
          <xdr:col>7</xdr:col>
          <xdr:colOff>393700</xdr:colOff>
          <xdr:row>1</xdr:row>
          <xdr:rowOff>292100</xdr:rowOff>
        </xdr:to>
        <xdr:sp macro="" textlink="">
          <xdr:nvSpPr>
            <xdr:cNvPr id="25604" name="Button 4" hidden="1">
              <a:extLst>
                <a:ext uri="{63B3BB69-23CF-44E3-9099-C40C66FF867C}">
                  <a14:compatExt spid="_x0000_s25604"/>
                </a:ext>
                <a:ext uri="{FF2B5EF4-FFF2-40B4-BE49-F238E27FC236}">
                  <a16:creationId xmlns:a16="http://schemas.microsoft.com/office/drawing/2014/main" id="{00000000-0008-0000-0600-00000464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Clear Executions</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12700</xdr:colOff>
          <xdr:row>3</xdr:row>
          <xdr:rowOff>12700</xdr:rowOff>
        </xdr:from>
        <xdr:to>
          <xdr:col>2</xdr:col>
          <xdr:colOff>673100</xdr:colOff>
          <xdr:row>4</xdr:row>
          <xdr:rowOff>139700</xdr:rowOff>
        </xdr:to>
        <xdr:sp macro="" textlink="">
          <xdr:nvSpPr>
            <xdr:cNvPr id="28679" name="Drop Down 7" hidden="1">
              <a:extLst>
                <a:ext uri="{63B3BB69-23CF-44E3-9099-C40C66FF867C}">
                  <a14:compatExt spid="_x0000_s28679"/>
                </a:ext>
                <a:ext uri="{FF2B5EF4-FFF2-40B4-BE49-F238E27FC236}">
                  <a16:creationId xmlns:a16="http://schemas.microsoft.com/office/drawing/2014/main" id="{00000000-0008-0000-0700-0000077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50800</xdr:colOff>
          <xdr:row>2</xdr:row>
          <xdr:rowOff>63500</xdr:rowOff>
        </xdr:from>
        <xdr:to>
          <xdr:col>8</xdr:col>
          <xdr:colOff>1460500</xdr:colOff>
          <xdr:row>3</xdr:row>
          <xdr:rowOff>127000</xdr:rowOff>
        </xdr:to>
        <xdr:sp macro="" textlink="">
          <xdr:nvSpPr>
            <xdr:cNvPr id="28680" name="Button 8" hidden="1">
              <a:extLst>
                <a:ext uri="{63B3BB69-23CF-44E3-9099-C40C66FF867C}">
                  <a14:compatExt spid="_x0000_s28680"/>
                </a:ext>
                <a:ext uri="{FF2B5EF4-FFF2-40B4-BE49-F238E27FC236}">
                  <a16:creationId xmlns:a16="http://schemas.microsoft.com/office/drawing/2014/main" id="{00000000-0008-0000-0700-0000087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Run Selected Query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1587500</xdr:colOff>
          <xdr:row>2</xdr:row>
          <xdr:rowOff>63500</xdr:rowOff>
        </xdr:from>
        <xdr:to>
          <xdr:col>9</xdr:col>
          <xdr:colOff>1219200</xdr:colOff>
          <xdr:row>3</xdr:row>
          <xdr:rowOff>139700</xdr:rowOff>
        </xdr:to>
        <xdr:sp macro="" textlink="">
          <xdr:nvSpPr>
            <xdr:cNvPr id="28681" name="Button 9" hidden="1">
              <a:extLst>
                <a:ext uri="{63B3BB69-23CF-44E3-9099-C40C66FF867C}">
                  <a14:compatExt spid="_x0000_s28681"/>
                </a:ext>
                <a:ext uri="{FF2B5EF4-FFF2-40B4-BE49-F238E27FC236}">
                  <a16:creationId xmlns:a16="http://schemas.microsoft.com/office/drawing/2014/main" id="{00000000-0008-0000-0700-00000970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Clear Executions</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1</xdr:row>
          <xdr:rowOff>63500</xdr:rowOff>
        </xdr:from>
        <xdr:to>
          <xdr:col>2</xdr:col>
          <xdr:colOff>533400</xdr:colOff>
          <xdr:row>2</xdr:row>
          <xdr:rowOff>101600</xdr:rowOff>
        </xdr:to>
        <xdr:sp macro="" textlink="">
          <xdr:nvSpPr>
            <xdr:cNvPr id="26625" name="Button 1" hidden="1">
              <a:extLst>
                <a:ext uri="{63B3BB69-23CF-44E3-9099-C40C66FF867C}">
                  <a14:compatExt spid="_x0000_s26625"/>
                </a:ext>
                <a:ext uri="{FF2B5EF4-FFF2-40B4-BE49-F238E27FC236}">
                  <a16:creationId xmlns:a16="http://schemas.microsoft.com/office/drawing/2014/main" id="{00000000-0008-0000-0800-0000016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Subscribe to Account Updates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635000</xdr:colOff>
          <xdr:row>1</xdr:row>
          <xdr:rowOff>63500</xdr:rowOff>
        </xdr:from>
        <xdr:to>
          <xdr:col>5</xdr:col>
          <xdr:colOff>304800</xdr:colOff>
          <xdr:row>2</xdr:row>
          <xdr:rowOff>101600</xdr:rowOff>
        </xdr:to>
        <xdr:sp macro="" textlink="">
          <xdr:nvSpPr>
            <xdr:cNvPr id="26626" name="Button 2" hidden="1">
              <a:extLst>
                <a:ext uri="{63B3BB69-23CF-44E3-9099-C40C66FF867C}">
                  <a14:compatExt spid="_x0000_s26626"/>
                </a:ext>
                <a:ext uri="{FF2B5EF4-FFF2-40B4-BE49-F238E27FC236}">
                  <a16:creationId xmlns:a16="http://schemas.microsoft.com/office/drawing/2014/main" id="{00000000-0008-0000-0800-0000026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Cancel Account Subscription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393700</xdr:colOff>
          <xdr:row>1</xdr:row>
          <xdr:rowOff>63500</xdr:rowOff>
        </xdr:from>
        <xdr:to>
          <xdr:col>6</xdr:col>
          <xdr:colOff>977900</xdr:colOff>
          <xdr:row>2</xdr:row>
          <xdr:rowOff>101600</xdr:rowOff>
        </xdr:to>
        <xdr:sp macro="" textlink="">
          <xdr:nvSpPr>
            <xdr:cNvPr id="26627" name="Button 3" hidden="1">
              <a:extLst>
                <a:ext uri="{63B3BB69-23CF-44E3-9099-C40C66FF867C}">
                  <a14:compatExt spid="_x0000_s26627"/>
                </a:ext>
                <a:ext uri="{FF2B5EF4-FFF2-40B4-BE49-F238E27FC236}">
                  <a16:creationId xmlns:a16="http://schemas.microsoft.com/office/drawing/2014/main" id="{00000000-0008-0000-0800-0000036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Clear Account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9</xdr:col>
          <xdr:colOff>25400</xdr:colOff>
          <xdr:row>1</xdr:row>
          <xdr:rowOff>63500</xdr:rowOff>
        </xdr:from>
        <xdr:to>
          <xdr:col>9</xdr:col>
          <xdr:colOff>977900</xdr:colOff>
          <xdr:row>2</xdr:row>
          <xdr:rowOff>101600</xdr:rowOff>
        </xdr:to>
        <xdr:sp macro="" textlink="">
          <xdr:nvSpPr>
            <xdr:cNvPr id="26628" name="Button 4" hidden="1">
              <a:extLst>
                <a:ext uri="{63B3BB69-23CF-44E3-9099-C40C66FF867C}">
                  <a14:compatExt spid="_x0000_s26628"/>
                </a:ext>
                <a:ext uri="{FF2B5EF4-FFF2-40B4-BE49-F238E27FC236}">
                  <a16:creationId xmlns:a16="http://schemas.microsoft.com/office/drawing/2014/main" id="{00000000-0008-0000-0800-0000046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Errors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1066800</xdr:colOff>
          <xdr:row>1</xdr:row>
          <xdr:rowOff>63500</xdr:rowOff>
        </xdr:from>
        <xdr:to>
          <xdr:col>8</xdr:col>
          <xdr:colOff>901700</xdr:colOff>
          <xdr:row>2</xdr:row>
          <xdr:rowOff>101600</xdr:rowOff>
        </xdr:to>
        <xdr:sp macro="" textlink="">
          <xdr:nvSpPr>
            <xdr:cNvPr id="26629" name="Button 5" hidden="1">
              <a:extLst>
                <a:ext uri="{63B3BB69-23CF-44E3-9099-C40C66FF867C}">
                  <a14:compatExt spid="_x0000_s26629"/>
                </a:ext>
                <a:ext uri="{FF2B5EF4-FFF2-40B4-BE49-F238E27FC236}">
                  <a16:creationId xmlns:a16="http://schemas.microsoft.com/office/drawing/2014/main" id="{00000000-0008-0000-0800-00000568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Request Managed Accounts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215900</xdr:colOff>
          <xdr:row>1</xdr:row>
          <xdr:rowOff>63500</xdr:rowOff>
        </xdr:from>
        <xdr:to>
          <xdr:col>1</xdr:col>
          <xdr:colOff>965200</xdr:colOff>
          <xdr:row>2</xdr:row>
          <xdr:rowOff>101600</xdr:rowOff>
        </xdr:to>
        <xdr:sp macro="" textlink="">
          <xdr:nvSpPr>
            <xdr:cNvPr id="27649" name="Button 1" hidden="1">
              <a:extLst>
                <a:ext uri="{63B3BB69-23CF-44E3-9099-C40C66FF867C}">
                  <a14:compatExt spid="_x0000_s27649"/>
                </a:ext>
                <a:ext uri="{FF2B5EF4-FFF2-40B4-BE49-F238E27FC236}">
                  <a16:creationId xmlns:a16="http://schemas.microsoft.com/office/drawing/2014/main" id="{00000000-0008-0000-0900-0000016C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Subscribe to Portfolio Updates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38100</xdr:colOff>
          <xdr:row>1</xdr:row>
          <xdr:rowOff>63500</xdr:rowOff>
        </xdr:from>
        <xdr:to>
          <xdr:col>4</xdr:col>
          <xdr:colOff>330200</xdr:colOff>
          <xdr:row>2</xdr:row>
          <xdr:rowOff>101600</xdr:rowOff>
        </xdr:to>
        <xdr:sp macro="" textlink="">
          <xdr:nvSpPr>
            <xdr:cNvPr id="27650" name="Button 2" hidden="1">
              <a:extLst>
                <a:ext uri="{63B3BB69-23CF-44E3-9099-C40C66FF867C}">
                  <a14:compatExt spid="_x0000_s27650"/>
                </a:ext>
                <a:ext uri="{FF2B5EF4-FFF2-40B4-BE49-F238E27FC236}">
                  <a16:creationId xmlns:a16="http://schemas.microsoft.com/office/drawing/2014/main" id="{00000000-0008-0000-0900-0000026C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Cancel Portfolio Subscription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635000</xdr:colOff>
          <xdr:row>1</xdr:row>
          <xdr:rowOff>63500</xdr:rowOff>
        </xdr:from>
        <xdr:to>
          <xdr:col>6</xdr:col>
          <xdr:colOff>469900</xdr:colOff>
          <xdr:row>2</xdr:row>
          <xdr:rowOff>101600</xdr:rowOff>
        </xdr:to>
        <xdr:sp macro="" textlink="">
          <xdr:nvSpPr>
            <xdr:cNvPr id="27651" name="Button 3" hidden="1">
              <a:extLst>
                <a:ext uri="{63B3BB69-23CF-44E3-9099-C40C66FF867C}">
                  <a14:compatExt spid="_x0000_s27651"/>
                </a:ext>
                <a:ext uri="{FF2B5EF4-FFF2-40B4-BE49-F238E27FC236}">
                  <a16:creationId xmlns:a16="http://schemas.microsoft.com/office/drawing/2014/main" id="{00000000-0008-0000-0900-0000036C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Clear Portfolio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787400</xdr:colOff>
          <xdr:row>1</xdr:row>
          <xdr:rowOff>63500</xdr:rowOff>
        </xdr:from>
        <xdr:to>
          <xdr:col>7</xdr:col>
          <xdr:colOff>635000</xdr:colOff>
          <xdr:row>2</xdr:row>
          <xdr:rowOff>101600</xdr:rowOff>
        </xdr:to>
        <xdr:sp macro="" textlink="">
          <xdr:nvSpPr>
            <xdr:cNvPr id="27652" name="Button 4" hidden="1">
              <a:extLst>
                <a:ext uri="{63B3BB69-23CF-44E3-9099-C40C66FF867C}">
                  <a14:compatExt spid="_x0000_s27652"/>
                </a:ext>
                <a:ext uri="{FF2B5EF4-FFF2-40B4-BE49-F238E27FC236}">
                  <a16:creationId xmlns:a16="http://schemas.microsoft.com/office/drawing/2014/main" id="{00000000-0008-0000-0900-0000046C0000}"/>
                </a:ext>
              </a:extLst>
            </xdr:cNvPr>
            <xdr:cNvSpPr/>
          </xdr:nvSpPr>
          <xdr:spPr bwMode="auto">
            <a:xfrm>
              <a:off x="0" y="0"/>
              <a:ext cx="0" cy="0"/>
            </a:xfrm>
            <a:prstGeom prst="rect">
              <a:avLst/>
            </a:prstGeom>
            <a:noFill/>
            <a:ln w="9525">
              <a:miter lim="800000"/>
              <a:headEnd/>
              <a:tailEnd/>
            </a:ln>
          </xdr:spPr>
          <xdr:txBody>
            <a:bodyPr vertOverflow="clip" wrap="square" lIns="18288" tIns="18288" rIns="18288" bIns="18288" anchor="ctr" upright="1"/>
            <a:lstStyle/>
            <a:p>
              <a:pPr algn="ctr" rtl="0">
                <a:defRPr sz="1000"/>
              </a:pPr>
              <a:r>
                <a:rPr lang="en-US" sz="1000" b="0" i="0" u="none" strike="noStrike" baseline="0">
                  <a:solidFill>
                    <a:srgbClr val="000000"/>
                  </a:solidFill>
                  <a:latin typeface="Arial" pitchFamily="2" charset="0"/>
                  <a:cs typeface="Arial" pitchFamily="2" charset="0"/>
                </a:rPr>
                <a:t>Show Errors</a:t>
              </a:r>
            </a:p>
          </xdr:txBody>
        </xdr:sp>
        <xdr:clientData fPrintsWithSheet="0"/>
      </xdr:twoCellAnchor>
    </mc:Choice>
    <mc:Fallback/>
  </mc:AlternateContent>
</xdr:wsDr>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Stwsserver" ddeTopic="refreshRate">
    <ddeItems>
      <ddeItem name="millisec?250" advise="1"/>
      <ddeItem name="StdDocumentName" ole="1" advise="1"/>
    </ddeItems>
  </dd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Secomp123" ddeTopic="tik">
    <ddeItems>
      <ddeItem name="id0?ask" advise="1">
        <values>
          <value>
            <val>0</val>
          </value>
        </values>
      </ddeItem>
      <ddeItem name="id0?askSize" advise="1">
        <values>
          <value>
            <val>0</val>
          </value>
        </values>
      </ddeItem>
      <ddeItem name="id0?bid" advise="1">
        <values>
          <value>
            <val>0</val>
          </value>
        </values>
      </ddeItem>
      <ddeItem name="id0?bidSize" advise="1">
        <values>
          <value>
            <val>0</val>
          </value>
        </values>
      </ddeItem>
      <ddeItem name="id0?close" advise="1">
        <values>
          <value>
            <val>0</val>
          </value>
        </values>
      </ddeItem>
      <ddeItem name="id0?high" advise="1">
        <values>
          <value>
            <val>0</val>
          </value>
        </values>
      </ddeItem>
      <ddeItem name="id0?last" advise="1">
        <values>
          <value>
            <val>0</val>
          </value>
        </values>
      </ddeItem>
      <ddeItem name="id0?lastSize" advise="1">
        <values>
          <value>
            <val>0</val>
          </value>
        </values>
      </ddeItem>
      <ddeItem name="id0?low" advise="1">
        <values>
          <value>
            <val>0</val>
          </value>
        </values>
      </ddeItem>
      <ddeItem name="id0?req?NOKIA_STK_SMART_EUR_HEX/" advise="1">
        <values>
          <value t="nil">
            <val>1</val>
          </value>
        </values>
      </ddeItem>
      <ddeItem name="id0?volume" advise="1">
        <values>
          <value>
            <val>0</val>
          </value>
        </values>
      </ddeItem>
      <ddeItem name="id1?ask" advise="1">
        <values>
          <value>
            <val>141.97</val>
          </value>
        </values>
      </ddeItem>
      <ddeItem name="id1?askSize" advise="1">
        <values>
          <value>
            <val>12</val>
          </value>
        </values>
      </ddeItem>
      <ddeItem name="id1?bid" advise="1">
        <values>
          <value>
            <val>141.96</val>
          </value>
        </values>
      </ddeItem>
      <ddeItem name="id1?bidSize" advise="1">
        <values>
          <value>
            <val>52</val>
          </value>
        </values>
      </ddeItem>
      <ddeItem name="id1?close" advise="1">
        <values>
          <value>
            <val>139.96</val>
          </value>
        </values>
      </ddeItem>
      <ddeItem name="id1?high" advise="1">
        <values>
          <value>
            <val>143.15</val>
          </value>
        </values>
      </ddeItem>
      <ddeItem name="id1?last" advise="1">
        <values>
          <value>
            <val>141.97</val>
          </value>
        </values>
      </ddeItem>
      <ddeItem name="id1?lastSize" advise="1">
        <values>
          <value>
            <val>7</val>
          </value>
        </values>
      </ddeItem>
      <ddeItem name="id1?low" advise="1">
        <values>
          <value>
            <val>140.07</val>
          </value>
        </values>
      </ddeItem>
      <ddeItem name="id1?req?AAPL_STK_SMART_USD_~/" advise="1">
        <values>
          <value t="nil">
            <val>1</val>
          </value>
        </values>
      </ddeItem>
      <ddeItem name="id1?volume" advise="1">
        <values>
          <value>
            <val>921096</val>
          </value>
        </values>
      </ddeItem>
      <ddeItem name="id2?ask" advise="1">
        <values>
          <value>
            <val>3680</val>
          </value>
        </values>
      </ddeItem>
      <ddeItem name="id2?askSize" advise="1">
        <values>
          <value>
            <val>2</val>
          </value>
        </values>
      </ddeItem>
      <ddeItem name="id2?bid" advise="1">
        <values>
          <value>
            <val>3679.5</val>
          </value>
        </values>
      </ddeItem>
      <ddeItem name="id2?bidSize" advise="1">
        <values>
          <value>
            <val>5</val>
          </value>
        </values>
      </ddeItem>
      <ddeItem name="id2?close" advise="1">
        <values>
          <value>
            <val>3510.98</val>
          </value>
        </values>
      </ddeItem>
      <ddeItem name="id2?high" advise="1">
        <values>
          <value>
            <val>3685.48</val>
          </value>
        </values>
      </ddeItem>
      <ddeItem name="id2?last" advise="1">
        <values>
          <value>
            <val>3679.41</val>
          </value>
        </values>
      </ddeItem>
      <ddeItem name="id2?lastSize" advise="1">
        <values>
          <value>
            <val>1</val>
          </value>
        </values>
      </ddeItem>
      <ddeItem name="id2?low" advise="1">
        <values>
          <value>
            <val>3529</val>
          </value>
        </values>
      </ddeItem>
      <ddeItem name="id2?req?AMZN_STK_SMART_USD_~/" advise="1">
        <values>
          <value t="nil">
            <val>1</val>
          </value>
        </values>
      </ddeItem>
      <ddeItem name="id2?volume" advise="1">
        <values>
          <value>
            <val>59055</val>
          </value>
        </values>
      </ddeItem>
      <ddeItem name="StdDocumentName" ole="1" advise="1"/>
    </ddeItems>
  </ddeLin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Stwsserver" ddeTopic="opens">
    <ddeItems>
      <ddeItem name="id0?req" advise="1"/>
      <ddeItem name="StdDocumentName" ole="1" advise="1"/>
    </ddeItems>
  </ddeLin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Secomp123" ddeTopic="ports">
    <ddeItems>
      <ddeItem name="id0?req?" advise="1">
        <values>
          <value t="str">
            <val>SUBSCRIBED</val>
          </value>
        </values>
      </ddeItem>
      <ddeItem name="StdDocumentName" ole="1" advise="1"/>
    </ddeItems>
  </ddeLin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Secomp123" ddeTopic="err">
    <ddeItems>
      <ddeItem name="errorCode" advise="1">
        <values>
          <value>
            <val>354</val>
          </value>
        </values>
      </ddeItem>
      <ddeItem name="errorMsg" advise="1">
        <values>
          <value t="str">
            <val>Requested market data is not subscribed.Delayed market data is not available.NOKIA HEX/TOP/ALL</val>
          </value>
        </values>
      </ddeItem>
      <ddeItem name="id" advise="1">
        <values>
          <value>
            <val>0</val>
          </value>
        </values>
      </ddeItem>
      <ddeItem name="StdDocumentName" ole="1" advise="1"/>
    </ddeItems>
  </ddeLin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Secomp123" ddeTopic="acct">
    <ddeItems>
      <ddeItem name="id1?acctTime" advise="1">
        <values>
          <value>
            <val>0.64861111111111114</val>
          </value>
        </values>
      </ddeItem>
      <ddeItem name="StdDocumentName" ole="1" advise="1"/>
    </ddeItems>
  </dd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7.xml"/><Relationship Id="rId3" Type="http://schemas.openxmlformats.org/officeDocument/2006/relationships/vmlDrawing" Target="../drawings/vmlDrawing2.vml"/><Relationship Id="rId7" Type="http://schemas.openxmlformats.org/officeDocument/2006/relationships/ctrlProp" Target="../ctrlProps/ctrlProp16.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15.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22.xml"/><Relationship Id="rId3" Type="http://schemas.openxmlformats.org/officeDocument/2006/relationships/vmlDrawing" Target="../drawings/vmlDrawing3.vml"/><Relationship Id="rId7" Type="http://schemas.openxmlformats.org/officeDocument/2006/relationships/ctrlProp" Target="../ctrlProps/ctrlProp21.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20.xml"/><Relationship Id="rId5" Type="http://schemas.openxmlformats.org/officeDocument/2006/relationships/ctrlProp" Target="../ctrlProps/ctrlProp19.xml"/><Relationship Id="rId4" Type="http://schemas.openxmlformats.org/officeDocument/2006/relationships/ctrlProp" Target="../ctrlProps/ctrlProp1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7.xml"/><Relationship Id="rId3" Type="http://schemas.openxmlformats.org/officeDocument/2006/relationships/vmlDrawing" Target="../drawings/vmlDrawing4.vml"/><Relationship Id="rId7" Type="http://schemas.openxmlformats.org/officeDocument/2006/relationships/ctrlProp" Target="../ctrlProps/ctrlProp26.xml"/><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ctrlProp" Target="../ctrlProps/ctrlProp25.xml"/><Relationship Id="rId5" Type="http://schemas.openxmlformats.org/officeDocument/2006/relationships/ctrlProp" Target="../ctrlProps/ctrlProp24.xml"/><Relationship Id="rId4" Type="http://schemas.openxmlformats.org/officeDocument/2006/relationships/ctrlProp" Target="../ctrlProps/ctrlProp23.xml"/><Relationship Id="rId9"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ctrlProp" Target="../ctrlProps/ctrlProp31.x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trlProp" Target="../ctrlProps/ctrlProp30.xml"/><Relationship Id="rId5" Type="http://schemas.openxmlformats.org/officeDocument/2006/relationships/ctrlProp" Target="../ctrlProps/ctrlProp29.xml"/><Relationship Id="rId4" Type="http://schemas.openxmlformats.org/officeDocument/2006/relationships/ctrlProp" Target="../ctrlProps/ctrlProp28.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ctrlProp" Target="../ctrlProps/ctrlProp35.xml"/><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ctrlProp" Target="../ctrlProps/ctrlProp34.xml"/><Relationship Id="rId5" Type="http://schemas.openxmlformats.org/officeDocument/2006/relationships/ctrlProp" Target="../ctrlProps/ctrlProp33.xml"/><Relationship Id="rId4" Type="http://schemas.openxmlformats.org/officeDocument/2006/relationships/ctrlProp" Target="../ctrlProps/ctrlProp3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8.bin"/><Relationship Id="rId6" Type="http://schemas.openxmlformats.org/officeDocument/2006/relationships/ctrlProp" Target="../ctrlProps/ctrlProp38.xml"/><Relationship Id="rId5" Type="http://schemas.openxmlformats.org/officeDocument/2006/relationships/ctrlProp" Target="../ctrlProps/ctrlProp37.xml"/><Relationship Id="rId4" Type="http://schemas.openxmlformats.org/officeDocument/2006/relationships/ctrlProp" Target="../ctrlProps/ctrlProp36.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43.xml"/><Relationship Id="rId3" Type="http://schemas.openxmlformats.org/officeDocument/2006/relationships/vmlDrawing" Target="../drawings/vmlDrawing8.vml"/><Relationship Id="rId7" Type="http://schemas.openxmlformats.org/officeDocument/2006/relationships/ctrlProp" Target="../ctrlProps/ctrlProp42.xml"/><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ctrlProp" Target="../ctrlProps/ctrlProp41.xml"/><Relationship Id="rId5" Type="http://schemas.openxmlformats.org/officeDocument/2006/relationships/ctrlProp" Target="../ctrlProps/ctrlProp40.xml"/><Relationship Id="rId4" Type="http://schemas.openxmlformats.org/officeDocument/2006/relationships/ctrlProp" Target="../ctrlProps/ctrlProp3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7" Type="http://schemas.openxmlformats.org/officeDocument/2006/relationships/ctrlProp" Target="../ctrlProps/ctrlProp47.xml"/><Relationship Id="rId2" Type="http://schemas.openxmlformats.org/officeDocument/2006/relationships/drawing" Target="../drawings/drawing9.xml"/><Relationship Id="rId1" Type="http://schemas.openxmlformats.org/officeDocument/2006/relationships/printerSettings" Target="../printerSettings/printerSettings10.bin"/><Relationship Id="rId6" Type="http://schemas.openxmlformats.org/officeDocument/2006/relationships/ctrlProp" Target="../ctrlProps/ctrlProp46.xml"/><Relationship Id="rId5" Type="http://schemas.openxmlformats.org/officeDocument/2006/relationships/ctrlProp" Target="../ctrlProps/ctrlProp45.xml"/><Relationship Id="rId4" Type="http://schemas.openxmlformats.org/officeDocument/2006/relationships/ctrlProp" Target="../ctrlProps/ctrlProp4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165"/>
  <sheetViews>
    <sheetView zoomScale="80" zoomScaleNormal="80" workbookViewId="0">
      <pane ySplit="9" topLeftCell="A10" activePane="bottomLeft" state="frozenSplit"/>
      <selection activeCell="A3" sqref="A3:I4"/>
      <selection pane="bottomLeft" activeCell="G30" sqref="G30"/>
    </sheetView>
  </sheetViews>
  <sheetFormatPr baseColWidth="10" defaultColWidth="8.83203125" defaultRowHeight="13" x14ac:dyDescent="0.15"/>
  <cols>
    <col min="1" max="1" width="21.5" customWidth="1"/>
    <col min="3" max="3" width="14.83203125" customWidth="1"/>
    <col min="5" max="5" width="9.1640625" style="35"/>
    <col min="7" max="7" width="12.5" customWidth="1"/>
    <col min="8" max="8" width="10.5" customWidth="1"/>
    <col min="9" max="9" width="16.6640625" customWidth="1"/>
    <col min="10" max="10" width="8.6640625" customWidth="1"/>
    <col min="11" max="11" width="9.83203125" customWidth="1"/>
    <col min="12" max="12" width="9.5" customWidth="1"/>
    <col min="13" max="14" width="10" customWidth="1"/>
    <col min="15" max="15" width="9" customWidth="1"/>
    <col min="16" max="16" width="8.33203125" customWidth="1"/>
    <col min="17" max="17" width="10.5" customWidth="1"/>
    <col min="18" max="18" width="11.5" customWidth="1"/>
    <col min="19" max="19" width="11.1640625" customWidth="1"/>
    <col min="20" max="20" width="9.83203125" customWidth="1"/>
    <col min="21" max="21" width="10.6640625" customWidth="1"/>
    <col min="22" max="22" width="11" customWidth="1"/>
    <col min="23" max="23" width="10.5" customWidth="1"/>
    <col min="24" max="24" width="12.83203125" customWidth="1"/>
    <col min="25" max="25" width="12" customWidth="1"/>
    <col min="26" max="27" width="11.5" customWidth="1"/>
    <col min="28" max="28" width="10" bestFit="1" customWidth="1"/>
    <col min="31" max="31" width="11" customWidth="1"/>
    <col min="33" max="33" width="13.83203125" customWidth="1"/>
    <col min="34" max="34" width="16" customWidth="1"/>
    <col min="36" max="36" width="7.5" customWidth="1"/>
    <col min="39" max="39" width="11.5" bestFit="1" customWidth="1"/>
    <col min="40" max="40" width="10" customWidth="1"/>
    <col min="41" max="41" width="10.33203125" customWidth="1"/>
    <col min="42" max="42" width="9.33203125" customWidth="1"/>
    <col min="43" max="43" width="9.6640625" customWidth="1"/>
    <col min="44" max="44" width="10.83203125" customWidth="1"/>
    <col min="45" max="45" width="15.83203125" bestFit="1" customWidth="1"/>
    <col min="46" max="46" width="18.5" bestFit="1" customWidth="1"/>
    <col min="47" max="47" width="11.6640625" bestFit="1" customWidth="1"/>
    <col min="48" max="48" width="10.83203125" bestFit="1" customWidth="1"/>
    <col min="49" max="49" width="13" bestFit="1" customWidth="1"/>
    <col min="50" max="50" width="14.83203125" bestFit="1" customWidth="1"/>
    <col min="51" max="51" width="11.6640625" bestFit="1" customWidth="1"/>
    <col min="52" max="52" width="10.83203125" bestFit="1" customWidth="1"/>
    <col min="53" max="53" width="13" bestFit="1" customWidth="1"/>
    <col min="54" max="54" width="14.83203125" bestFit="1" customWidth="1"/>
    <col min="55" max="55" width="11.6640625" bestFit="1" customWidth="1"/>
    <col min="56" max="56" width="10.83203125" bestFit="1" customWidth="1"/>
    <col min="57" max="57" width="13" bestFit="1" customWidth="1"/>
    <col min="58" max="58" width="14.83203125" bestFit="1" customWidth="1"/>
  </cols>
  <sheetData>
    <row r="1" spans="1:59" ht="12.75" customHeight="1" x14ac:dyDescent="0.15">
      <c r="A1" s="200" t="s">
        <v>36</v>
      </c>
      <c r="B1" s="201"/>
      <c r="C1" s="201"/>
      <c r="D1" s="201"/>
      <c r="E1" s="201"/>
      <c r="F1" s="201"/>
      <c r="G1" s="201"/>
      <c r="H1" s="201"/>
      <c r="I1" s="201"/>
      <c r="J1" s="201"/>
      <c r="K1" s="201"/>
      <c r="L1" s="201"/>
      <c r="M1" s="201"/>
      <c r="N1" s="201"/>
      <c r="O1" s="201"/>
      <c r="P1" s="201"/>
      <c r="Q1" s="201"/>
      <c r="R1" s="201"/>
      <c r="S1" s="201"/>
      <c r="T1" s="201"/>
      <c r="U1" s="202"/>
      <c r="V1" s="202"/>
      <c r="W1" s="24"/>
    </row>
    <row r="2" spans="1:59" ht="28.5" customHeight="1" x14ac:dyDescent="0.15">
      <c r="A2" s="203"/>
      <c r="B2" s="201"/>
      <c r="C2" s="201"/>
      <c r="D2" s="201"/>
      <c r="E2" s="201"/>
      <c r="F2" s="201"/>
      <c r="G2" s="201"/>
      <c r="H2" s="201"/>
      <c r="I2" s="201"/>
      <c r="J2" s="201"/>
      <c r="K2" s="201"/>
      <c r="L2" s="201"/>
      <c r="M2" s="201"/>
      <c r="N2" s="201"/>
      <c r="O2" s="201"/>
      <c r="P2" s="201"/>
      <c r="Q2" s="201"/>
      <c r="R2" s="201"/>
      <c r="S2" s="201"/>
      <c r="T2" s="201"/>
      <c r="U2" s="202"/>
      <c r="V2" s="202"/>
      <c r="X2" s="206" t="s">
        <v>192</v>
      </c>
      <c r="Y2" s="207"/>
      <c r="Z2" s="207"/>
      <c r="AA2" s="207"/>
      <c r="AB2" s="208"/>
    </row>
    <row r="3" spans="1:59" x14ac:dyDescent="0.15">
      <c r="A3" s="191"/>
      <c r="B3" s="191"/>
      <c r="C3" s="191"/>
      <c r="D3" s="191"/>
      <c r="E3" s="191"/>
      <c r="F3" s="191"/>
      <c r="G3" s="191"/>
      <c r="H3" s="191"/>
      <c r="I3" s="191"/>
      <c r="J3" s="18"/>
      <c r="K3" s="18"/>
      <c r="L3" s="18"/>
      <c r="M3" s="18"/>
      <c r="N3" s="18"/>
      <c r="O3" s="18"/>
      <c r="P3" s="18"/>
      <c r="R3" s="18"/>
      <c r="S3" s="18"/>
      <c r="T3" s="18"/>
      <c r="U3" s="18"/>
      <c r="V3" s="18"/>
    </row>
    <row r="4" spans="1:59" ht="12.75" customHeight="1" x14ac:dyDescent="0.15">
      <c r="A4" s="53" t="s">
        <v>157</v>
      </c>
      <c r="B4" s="54"/>
      <c r="C4" s="54"/>
      <c r="D4" s="54"/>
      <c r="E4" s="56"/>
      <c r="F4" s="56"/>
      <c r="G4" s="56"/>
      <c r="H4" s="56"/>
      <c r="I4" s="56"/>
      <c r="J4" s="57"/>
      <c r="X4" s="209" t="s">
        <v>305</v>
      </c>
      <c r="Y4" s="210"/>
      <c r="Z4" s="210"/>
      <c r="AA4" s="210"/>
      <c r="AB4" s="210"/>
      <c r="AC4" s="210"/>
      <c r="AD4" s="210"/>
      <c r="AE4" s="210"/>
      <c r="AF4" s="210"/>
      <c r="AG4" s="210"/>
      <c r="AH4" s="210"/>
      <c r="AI4" s="210"/>
      <c r="AJ4" s="210"/>
      <c r="AK4" s="211"/>
    </row>
    <row r="5" spans="1:59" ht="12.75" customHeight="1" x14ac:dyDescent="0.15">
      <c r="A5" s="43" t="s">
        <v>47</v>
      </c>
      <c r="B5" s="114" t="s">
        <v>485</v>
      </c>
      <c r="C5" s="205" t="s">
        <v>83</v>
      </c>
      <c r="D5" s="205"/>
      <c r="E5" s="27">
        <v>250</v>
      </c>
      <c r="F5" s="205" t="s">
        <v>198</v>
      </c>
      <c r="G5" s="205"/>
      <c r="H5" s="27">
        <v>250</v>
      </c>
      <c r="I5" s="59" t="s">
        <v>211</v>
      </c>
      <c r="J5" s="58">
        <v>5</v>
      </c>
      <c r="X5" s="212"/>
      <c r="Y5" s="213"/>
      <c r="Z5" s="213"/>
      <c r="AA5" s="213"/>
      <c r="AB5" s="213"/>
      <c r="AC5" s="213"/>
      <c r="AD5" s="213"/>
      <c r="AE5" s="213"/>
      <c r="AF5" s="213"/>
      <c r="AG5" s="213"/>
      <c r="AH5" s="213"/>
      <c r="AI5" s="213"/>
      <c r="AJ5" s="213"/>
      <c r="AK5" s="214"/>
    </row>
    <row r="6" spans="1:59" x14ac:dyDescent="0.15">
      <c r="A6" s="60"/>
      <c r="B6" s="60"/>
      <c r="C6" s="60"/>
      <c r="D6" s="18"/>
      <c r="E6" t="e">
        <f>[1]!millisec?250</f>
        <v>#REF!</v>
      </c>
      <c r="I6" s="18"/>
    </row>
    <row r="7" spans="1:59" s="7" customFormat="1" x14ac:dyDescent="0.15">
      <c r="A7" s="198" t="s">
        <v>38</v>
      </c>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8"/>
      <c r="BG7" s="198"/>
    </row>
    <row r="8" spans="1:59" ht="12.75" customHeight="1" x14ac:dyDescent="0.15">
      <c r="A8" s="189" t="s">
        <v>18</v>
      </c>
      <c r="B8" s="190"/>
      <c r="C8" s="190"/>
      <c r="D8" s="190"/>
      <c r="E8" s="190"/>
      <c r="F8" s="190"/>
      <c r="G8" s="190"/>
      <c r="H8" s="190"/>
      <c r="I8" s="190"/>
      <c r="J8" s="190"/>
      <c r="K8" s="199"/>
      <c r="L8" s="192" t="s">
        <v>304</v>
      </c>
      <c r="M8" s="193"/>
      <c r="N8" s="194"/>
      <c r="O8" s="196" t="s">
        <v>312</v>
      </c>
      <c r="P8" s="189" t="s">
        <v>39</v>
      </c>
      <c r="Q8" s="195"/>
      <c r="R8" s="190"/>
      <c r="S8" s="190"/>
      <c r="T8" s="190"/>
      <c r="U8" s="190"/>
      <c r="V8" s="190"/>
      <c r="W8" s="190"/>
      <c r="X8" s="190"/>
      <c r="Y8" s="190"/>
      <c r="Z8" s="190"/>
      <c r="AA8" s="190"/>
      <c r="AB8" s="190"/>
      <c r="AC8" s="190"/>
      <c r="AD8" s="190"/>
      <c r="AE8" s="190"/>
      <c r="AF8" s="190"/>
      <c r="AG8" s="190"/>
      <c r="AH8" s="148" t="s">
        <v>312</v>
      </c>
      <c r="AI8" s="204" t="s">
        <v>298</v>
      </c>
      <c r="AJ8" s="204" t="s">
        <v>306</v>
      </c>
      <c r="AK8" s="189" t="s">
        <v>159</v>
      </c>
      <c r="AL8" s="195"/>
      <c r="AM8" s="195"/>
      <c r="AN8" s="195"/>
      <c r="AO8" s="195"/>
      <c r="AP8" s="195"/>
      <c r="AQ8" s="195"/>
      <c r="AR8" s="215"/>
      <c r="AS8" s="189" t="s">
        <v>231</v>
      </c>
      <c r="AT8" s="190"/>
      <c r="AU8" s="190"/>
      <c r="AV8" s="189" t="s">
        <v>230</v>
      </c>
      <c r="AW8" s="190"/>
      <c r="AX8" s="190"/>
      <c r="AY8" s="190"/>
      <c r="AZ8" s="189" t="s">
        <v>232</v>
      </c>
      <c r="BA8" s="190"/>
      <c r="BB8" s="190"/>
      <c r="BC8" s="190"/>
      <c r="BD8" s="189" t="s">
        <v>233</v>
      </c>
      <c r="BE8" s="190"/>
      <c r="BF8" s="190"/>
      <c r="BG8" s="190"/>
    </row>
    <row r="9" spans="1:59" s="7" customFormat="1" x14ac:dyDescent="0.15">
      <c r="A9" s="9" t="s">
        <v>0</v>
      </c>
      <c r="B9" s="9" t="s">
        <v>12</v>
      </c>
      <c r="C9" s="9" t="s">
        <v>337</v>
      </c>
      <c r="D9" s="9" t="s">
        <v>1</v>
      </c>
      <c r="E9" s="28" t="s">
        <v>14</v>
      </c>
      <c r="F9" s="9" t="s">
        <v>72</v>
      </c>
      <c r="G9" s="9" t="s">
        <v>71</v>
      </c>
      <c r="H9" s="9" t="s">
        <v>3</v>
      </c>
      <c r="I9" s="28" t="s">
        <v>105</v>
      </c>
      <c r="J9" s="9" t="s">
        <v>31</v>
      </c>
      <c r="K9" s="9" t="s">
        <v>86</v>
      </c>
      <c r="L9" s="62" t="s">
        <v>296</v>
      </c>
      <c r="M9" s="142" t="s">
        <v>146</v>
      </c>
      <c r="N9" s="62" t="s">
        <v>297</v>
      </c>
      <c r="O9" s="197"/>
      <c r="P9" s="64" t="s">
        <v>13</v>
      </c>
      <c r="Q9" s="64" t="s">
        <v>313</v>
      </c>
      <c r="R9" s="160" t="s">
        <v>139</v>
      </c>
      <c r="S9" s="160" t="s">
        <v>143</v>
      </c>
      <c r="T9" s="160" t="s">
        <v>41</v>
      </c>
      <c r="U9" s="160" t="s">
        <v>42</v>
      </c>
      <c r="V9" s="160" t="s">
        <v>43</v>
      </c>
      <c r="W9" s="160" t="s">
        <v>46</v>
      </c>
      <c r="X9" s="161" t="s">
        <v>140</v>
      </c>
      <c r="Y9" s="161" t="s">
        <v>144</v>
      </c>
      <c r="Z9" s="161" t="s">
        <v>44</v>
      </c>
      <c r="AA9" s="161" t="s">
        <v>45</v>
      </c>
      <c r="AB9" s="161" t="s">
        <v>141</v>
      </c>
      <c r="AC9" s="161" t="s">
        <v>142</v>
      </c>
      <c r="AD9" s="162" t="s">
        <v>66</v>
      </c>
      <c r="AE9" s="162" t="s">
        <v>65</v>
      </c>
      <c r="AF9" s="162" t="s">
        <v>67</v>
      </c>
      <c r="AG9" s="162" t="s">
        <v>68</v>
      </c>
      <c r="AH9" s="163" t="s">
        <v>311</v>
      </c>
      <c r="AI9" s="204"/>
      <c r="AJ9" s="204"/>
      <c r="AK9" s="164" t="s">
        <v>146</v>
      </c>
      <c r="AL9" s="164" t="s">
        <v>126</v>
      </c>
      <c r="AM9" s="164" t="s">
        <v>303</v>
      </c>
      <c r="AN9" s="165" t="s">
        <v>158</v>
      </c>
      <c r="AO9" s="165" t="s">
        <v>299</v>
      </c>
      <c r="AP9" s="165" t="s">
        <v>300</v>
      </c>
      <c r="AQ9" s="165" t="s">
        <v>301</v>
      </c>
      <c r="AR9" s="165" t="s">
        <v>302</v>
      </c>
      <c r="AS9" s="165" t="s">
        <v>225</v>
      </c>
      <c r="AT9" s="165" t="s">
        <v>228</v>
      </c>
      <c r="AU9" s="165" t="s">
        <v>229</v>
      </c>
      <c r="AV9" s="165" t="s">
        <v>223</v>
      </c>
      <c r="AW9" s="165" t="s">
        <v>224</v>
      </c>
      <c r="AX9" s="165" t="s">
        <v>227</v>
      </c>
      <c r="AY9" s="165" t="s">
        <v>226</v>
      </c>
      <c r="AZ9" s="165" t="s">
        <v>223</v>
      </c>
      <c r="BA9" s="165" t="s">
        <v>224</v>
      </c>
      <c r="BB9" s="165" t="s">
        <v>227</v>
      </c>
      <c r="BC9" s="165" t="s">
        <v>226</v>
      </c>
      <c r="BD9" s="165" t="s">
        <v>223</v>
      </c>
      <c r="BE9" s="165" t="s">
        <v>224</v>
      </c>
      <c r="BF9" s="165" t="s">
        <v>227</v>
      </c>
      <c r="BG9" s="165" t="s">
        <v>226</v>
      </c>
    </row>
    <row r="10" spans="1:59" s="7" customFormat="1" x14ac:dyDescent="0.15">
      <c r="A10" s="10"/>
      <c r="B10" s="11"/>
      <c r="C10" s="11"/>
      <c r="D10" s="11"/>
      <c r="E10" s="40"/>
      <c r="F10" s="11"/>
      <c r="G10" s="11"/>
      <c r="H10" s="11"/>
      <c r="I10" s="11"/>
      <c r="J10" s="11"/>
      <c r="K10" s="11"/>
      <c r="L10" s="11"/>
      <c r="M10" s="11"/>
      <c r="N10" s="11"/>
      <c r="O10" s="11"/>
      <c r="P10" s="166"/>
      <c r="Q10" s="166"/>
      <c r="R10" s="166"/>
      <c r="S10" s="166"/>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row>
    <row r="11" spans="1:59" x14ac:dyDescent="0.15">
      <c r="A11" s="12"/>
      <c r="B11" s="13"/>
      <c r="C11" s="13"/>
      <c r="D11" s="13"/>
      <c r="E11" s="38"/>
      <c r="F11" s="13"/>
      <c r="G11" s="13"/>
      <c r="H11" s="13"/>
      <c r="I11" s="13"/>
      <c r="J11" s="13"/>
      <c r="K11" s="61"/>
      <c r="L11" s="61"/>
      <c r="M11" s="61"/>
      <c r="N11" s="61"/>
      <c r="O11" s="158"/>
      <c r="P11" s="166"/>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row>
    <row r="12" spans="1:59" x14ac:dyDescent="0.15">
      <c r="A12" s="12" t="s">
        <v>324</v>
      </c>
      <c r="B12" s="13"/>
      <c r="C12" s="13"/>
      <c r="D12" s="13"/>
      <c r="E12" s="38"/>
      <c r="F12" s="13"/>
      <c r="G12" s="13"/>
      <c r="H12" s="13"/>
      <c r="I12" s="13"/>
      <c r="J12" s="13"/>
      <c r="K12" s="61"/>
      <c r="L12" s="61"/>
      <c r="M12" s="61"/>
      <c r="N12" s="61"/>
      <c r="O12" s="159"/>
      <c r="P12" s="166"/>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row>
    <row r="13" spans="1:59" x14ac:dyDescent="0.15">
      <c r="A13" s="13" t="s">
        <v>32</v>
      </c>
      <c r="B13" s="13" t="s">
        <v>33</v>
      </c>
      <c r="C13" s="13"/>
      <c r="D13" s="13"/>
      <c r="E13" s="38"/>
      <c r="F13" s="13"/>
      <c r="G13" s="13"/>
      <c r="H13" s="13" t="s">
        <v>316</v>
      </c>
      <c r="I13" s="13"/>
      <c r="J13" s="13" t="s">
        <v>34</v>
      </c>
      <c r="K13" s="61"/>
      <c r="L13" s="61"/>
      <c r="M13" s="61"/>
      <c r="N13" s="61"/>
      <c r="O13" s="159"/>
      <c r="P13" s="166"/>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row>
    <row r="14" spans="1:59" x14ac:dyDescent="0.15">
      <c r="A14" s="14" t="s">
        <v>32</v>
      </c>
      <c r="B14" s="14" t="s">
        <v>33</v>
      </c>
      <c r="C14" s="13"/>
      <c r="D14" s="13"/>
      <c r="E14" s="38"/>
      <c r="F14" s="13"/>
      <c r="G14" s="13"/>
      <c r="H14" s="14" t="s">
        <v>316</v>
      </c>
      <c r="I14" s="13"/>
      <c r="J14" s="14" t="s">
        <v>137</v>
      </c>
      <c r="K14" s="61"/>
      <c r="L14" s="61"/>
      <c r="M14" s="61"/>
      <c r="N14" s="61"/>
      <c r="O14" s="159"/>
      <c r="P14" s="166"/>
      <c r="Q14" s="166"/>
      <c r="R14" s="166"/>
      <c r="S14" s="166"/>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row>
    <row r="15" spans="1:59" x14ac:dyDescent="0.15">
      <c r="A15" s="13"/>
      <c r="B15" s="13"/>
      <c r="C15" s="13"/>
      <c r="D15" s="13"/>
      <c r="E15" s="38"/>
      <c r="F15" s="13"/>
      <c r="G15" s="13"/>
      <c r="H15" s="13"/>
      <c r="I15" s="13"/>
      <c r="J15" s="13"/>
      <c r="K15" s="61"/>
      <c r="L15" s="61"/>
      <c r="M15" s="61"/>
      <c r="N15" s="61"/>
      <c r="O15" s="159"/>
      <c r="P15" s="166"/>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row>
    <row r="16" spans="1:59" x14ac:dyDescent="0.15">
      <c r="A16" s="5"/>
      <c r="B16" s="5"/>
      <c r="C16" s="5"/>
      <c r="D16" s="5"/>
      <c r="E16" s="39"/>
      <c r="F16" s="5"/>
      <c r="G16" s="5"/>
      <c r="H16" s="5"/>
      <c r="I16" s="5"/>
      <c r="J16" s="5"/>
      <c r="K16" s="61"/>
      <c r="L16" s="61"/>
      <c r="M16" s="61"/>
      <c r="N16" s="61"/>
      <c r="O16" s="159"/>
      <c r="P16" s="166"/>
      <c r="Q16" s="166"/>
      <c r="R16" s="166"/>
      <c r="S16" s="166"/>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row>
    <row r="17" spans="1:59" x14ac:dyDescent="0.15">
      <c r="A17" s="12" t="s">
        <v>23</v>
      </c>
      <c r="B17" s="5"/>
      <c r="C17" s="5"/>
      <c r="D17" s="5"/>
      <c r="E17" s="154"/>
      <c r="F17" s="5"/>
      <c r="G17" s="5"/>
      <c r="H17" s="5"/>
      <c r="I17" s="5"/>
      <c r="J17" s="5"/>
      <c r="K17" s="61"/>
      <c r="L17" s="61"/>
      <c r="M17" s="61"/>
      <c r="N17" s="61"/>
      <c r="O17" s="159"/>
      <c r="P17" s="166"/>
      <c r="Q17" s="166"/>
      <c r="R17" s="166"/>
      <c r="S17" s="166"/>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row>
    <row r="18" spans="1:59" x14ac:dyDescent="0.15">
      <c r="A18" s="13" t="s">
        <v>317</v>
      </c>
      <c r="B18" s="13" t="s">
        <v>2</v>
      </c>
      <c r="C18" s="13"/>
      <c r="D18" s="13"/>
      <c r="E18" s="38"/>
      <c r="F18" s="13"/>
      <c r="G18" s="13"/>
      <c r="H18" s="13" t="s">
        <v>54</v>
      </c>
      <c r="I18" s="13"/>
      <c r="J18" s="13" t="s">
        <v>34</v>
      </c>
      <c r="K18" s="61"/>
      <c r="L18" s="61"/>
      <c r="M18" s="61"/>
      <c r="N18" s="61"/>
      <c r="O18" s="159" t="s">
        <v>341</v>
      </c>
      <c r="P18" s="166">
        <f>[2]!'id1?req?AAPL_STK_SMART_USD_~/'</f>
        <v>0</v>
      </c>
      <c r="Q18" s="166"/>
      <c r="R18" s="166"/>
      <c r="S18" s="166"/>
      <c r="T18" s="166">
        <f>[2]!id1?bidSize</f>
        <v>52</v>
      </c>
      <c r="U18" s="166">
        <f>[2]!id1?bid</f>
        <v>141.96</v>
      </c>
      <c r="V18" s="166">
        <f>[2]!id1?ask</f>
        <v>141.97</v>
      </c>
      <c r="W18" s="166">
        <f>[2]!id1?askSize</f>
        <v>12</v>
      </c>
      <c r="X18" s="166"/>
      <c r="Y18" s="166"/>
      <c r="Z18" s="166">
        <f>[2]!id1?last</f>
        <v>141.97</v>
      </c>
      <c r="AA18" s="166">
        <f>[2]!id1?lastSize</f>
        <v>7</v>
      </c>
      <c r="AB18" s="166"/>
      <c r="AC18" s="166"/>
      <c r="AD18" s="166">
        <f>[2]!id1?high</f>
        <v>143.15</v>
      </c>
      <c r="AE18" s="166">
        <f>[2]!id1?low</f>
        <v>140.07</v>
      </c>
      <c r="AF18" s="166">
        <f>[2]!id1?volume</f>
        <v>921096</v>
      </c>
      <c r="AG18" s="166">
        <f>[2]!id1?close</f>
        <v>139.96</v>
      </c>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6"/>
      <c r="BG18" s="166"/>
    </row>
    <row r="19" spans="1:59" x14ac:dyDescent="0.15">
      <c r="A19" s="13" t="s">
        <v>472</v>
      </c>
      <c r="B19" s="13" t="s">
        <v>2</v>
      </c>
      <c r="C19" s="13"/>
      <c r="D19" s="13"/>
      <c r="E19" s="38"/>
      <c r="F19" s="13"/>
      <c r="G19" s="13"/>
      <c r="H19" s="13" t="s">
        <v>54</v>
      </c>
      <c r="I19" s="13"/>
      <c r="J19" s="13" t="s">
        <v>34</v>
      </c>
      <c r="K19" s="61"/>
      <c r="L19" s="61"/>
      <c r="M19" s="61"/>
      <c r="N19" s="61"/>
      <c r="O19" s="158"/>
      <c r="P19" s="166"/>
      <c r="Q19" s="166"/>
      <c r="R19" s="166"/>
      <c r="S19" s="166"/>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6"/>
      <c r="BG19" s="166"/>
    </row>
    <row r="20" spans="1:59" x14ac:dyDescent="0.15">
      <c r="A20" s="13" t="s">
        <v>471</v>
      </c>
      <c r="B20" s="13" t="s">
        <v>2</v>
      </c>
      <c r="C20" s="13"/>
      <c r="D20" s="13"/>
      <c r="E20" s="38"/>
      <c r="F20" s="13"/>
      <c r="G20" s="13"/>
      <c r="H20" s="13" t="s">
        <v>54</v>
      </c>
      <c r="I20" s="13" t="s">
        <v>473</v>
      </c>
      <c r="J20" s="13" t="s">
        <v>32</v>
      </c>
      <c r="K20" s="61"/>
      <c r="L20" s="61"/>
      <c r="M20" s="61"/>
      <c r="N20" s="61"/>
      <c r="O20" s="158"/>
      <c r="P20" s="166">
        <f>[2]!'id0?req?NOKIA_STK_SMART_EUR_HEX/'</f>
        <v>0</v>
      </c>
      <c r="Q20" s="166"/>
      <c r="R20" s="166"/>
      <c r="S20" s="166"/>
      <c r="T20" s="166">
        <f>[2]!id0?bidSize</f>
        <v>0</v>
      </c>
      <c r="U20" s="166">
        <f>[2]!id0?bid</f>
        <v>0</v>
      </c>
      <c r="V20" s="166">
        <f>[2]!id0?ask</f>
        <v>0</v>
      </c>
      <c r="W20" s="166">
        <f>[2]!id0?askSize</f>
        <v>0</v>
      </c>
      <c r="X20" s="166"/>
      <c r="Y20" s="166"/>
      <c r="Z20" s="166">
        <f>[2]!id0?last</f>
        <v>0</v>
      </c>
      <c r="AA20" s="166">
        <f>[2]!id0?lastSize</f>
        <v>0</v>
      </c>
      <c r="AB20" s="166"/>
      <c r="AC20" s="166"/>
      <c r="AD20" s="166">
        <f>[2]!id0?high</f>
        <v>0</v>
      </c>
      <c r="AE20" s="166">
        <f>[2]!id0?low</f>
        <v>0</v>
      </c>
      <c r="AF20" s="166">
        <f>[2]!id0?volume</f>
        <v>0</v>
      </c>
      <c r="AG20" s="166">
        <f>[2]!id0?close</f>
        <v>0</v>
      </c>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6"/>
      <c r="BG20" s="166"/>
    </row>
    <row r="21" spans="1:59" x14ac:dyDescent="0.15">
      <c r="A21" s="13" t="s">
        <v>73</v>
      </c>
      <c r="B21" s="13" t="s">
        <v>2</v>
      </c>
      <c r="C21" s="13"/>
      <c r="D21" s="13"/>
      <c r="E21" s="38"/>
      <c r="F21" s="13"/>
      <c r="G21" s="13"/>
      <c r="H21" s="14" t="s">
        <v>54</v>
      </c>
      <c r="I21" s="13"/>
      <c r="J21" s="13" t="s">
        <v>34</v>
      </c>
      <c r="K21" s="61"/>
      <c r="L21" s="61"/>
      <c r="M21" s="61"/>
      <c r="N21" s="61"/>
      <c r="O21" s="158"/>
      <c r="P21" s="166"/>
      <c r="Q21" s="166"/>
      <c r="R21" s="166"/>
      <c r="S21" s="166"/>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6"/>
      <c r="BG21" s="166"/>
    </row>
    <row r="22" spans="1:59" x14ac:dyDescent="0.15">
      <c r="A22" s="3" t="s">
        <v>474</v>
      </c>
      <c r="B22" s="5" t="s">
        <v>2</v>
      </c>
      <c r="C22" s="5"/>
      <c r="D22" s="5"/>
      <c r="E22" s="39"/>
      <c r="F22" s="5"/>
      <c r="G22" s="5"/>
      <c r="H22" s="3" t="s">
        <v>54</v>
      </c>
      <c r="I22" s="5"/>
      <c r="J22" s="5" t="s">
        <v>34</v>
      </c>
      <c r="K22" s="61"/>
      <c r="L22" s="61"/>
      <c r="M22" s="61"/>
      <c r="N22" s="61"/>
      <c r="O22" s="158"/>
      <c r="P22" s="166"/>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6"/>
      <c r="BG22" s="166"/>
    </row>
    <row r="23" spans="1:59" x14ac:dyDescent="0.15">
      <c r="A23" s="5" t="s">
        <v>475</v>
      </c>
      <c r="B23" s="5" t="s">
        <v>2</v>
      </c>
      <c r="C23" s="5"/>
      <c r="D23" s="5"/>
      <c r="E23" s="39"/>
      <c r="F23" s="5"/>
      <c r="G23" s="5"/>
      <c r="H23" s="5" t="s">
        <v>54</v>
      </c>
      <c r="I23" s="5"/>
      <c r="J23" s="5" t="s">
        <v>34</v>
      </c>
      <c r="K23" s="61"/>
      <c r="L23" s="61"/>
      <c r="M23" s="61"/>
      <c r="N23" s="61"/>
      <c r="O23" s="158"/>
      <c r="P23" s="166">
        <f>[2]!'id2?req?AMZN_STK_SMART_USD_~/'</f>
        <v>0</v>
      </c>
      <c r="Q23" s="166"/>
      <c r="R23" s="166"/>
      <c r="S23" s="166"/>
      <c r="T23" s="166">
        <f>[2]!id2?bidSize</f>
        <v>5</v>
      </c>
      <c r="U23" s="166">
        <f>[2]!id2?bid</f>
        <v>3679.5</v>
      </c>
      <c r="V23" s="166">
        <f>[2]!id2?ask</f>
        <v>3680</v>
      </c>
      <c r="W23" s="166">
        <f>[2]!id2?askSize</f>
        <v>2</v>
      </c>
      <c r="X23" s="166"/>
      <c r="Y23" s="166"/>
      <c r="Z23" s="166">
        <f>[2]!id2?last</f>
        <v>3679.41</v>
      </c>
      <c r="AA23" s="166">
        <f>[2]!id2?lastSize</f>
        <v>1</v>
      </c>
      <c r="AB23" s="166"/>
      <c r="AC23" s="166"/>
      <c r="AD23" s="166">
        <f>[2]!id2?high</f>
        <v>3685.48</v>
      </c>
      <c r="AE23" s="166">
        <f>[2]!id2?low</f>
        <v>3529</v>
      </c>
      <c r="AF23" s="166">
        <f>[2]!id2?volume</f>
        <v>59055</v>
      </c>
      <c r="AG23" s="166">
        <f>[2]!id2?close</f>
        <v>3510.98</v>
      </c>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6"/>
      <c r="BG23" s="166"/>
    </row>
    <row r="24" spans="1:59" x14ac:dyDescent="0.15">
      <c r="A24" s="3" t="s">
        <v>339</v>
      </c>
      <c r="B24" s="5" t="s">
        <v>2</v>
      </c>
      <c r="C24" s="5"/>
      <c r="D24" s="5"/>
      <c r="E24" s="39"/>
      <c r="F24" s="5"/>
      <c r="G24" s="5"/>
      <c r="H24" s="3" t="s">
        <v>54</v>
      </c>
      <c r="I24" s="5" t="s">
        <v>343</v>
      </c>
      <c r="J24" s="3" t="s">
        <v>32</v>
      </c>
      <c r="K24" s="61"/>
      <c r="L24" s="61"/>
      <c r="M24" s="61"/>
      <c r="N24" s="61"/>
      <c r="O24" s="158"/>
      <c r="P24" s="166"/>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6"/>
      <c r="BG24" s="166"/>
    </row>
    <row r="25" spans="1:59" x14ac:dyDescent="0.15">
      <c r="A25" s="5"/>
      <c r="B25" s="5"/>
      <c r="C25" s="5"/>
      <c r="D25" s="5"/>
      <c r="E25" s="39"/>
      <c r="F25" s="5"/>
      <c r="G25" s="5"/>
      <c r="H25" s="3"/>
      <c r="I25" s="5"/>
      <c r="J25" s="3"/>
      <c r="K25" s="61"/>
      <c r="L25" s="61"/>
      <c r="M25" s="61"/>
      <c r="N25" s="61"/>
      <c r="O25" s="158"/>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row>
    <row r="26" spans="1:59" x14ac:dyDescent="0.15">
      <c r="A26" s="8" t="s">
        <v>322</v>
      </c>
      <c r="B26" s="5"/>
      <c r="C26" s="5"/>
      <c r="D26" s="5"/>
      <c r="E26" s="39"/>
      <c r="F26" s="5"/>
      <c r="G26" s="5"/>
      <c r="H26" s="5"/>
      <c r="I26" s="5"/>
      <c r="J26" s="5"/>
      <c r="K26" s="61"/>
      <c r="L26" s="61"/>
      <c r="M26" s="61"/>
      <c r="N26" s="61"/>
      <c r="O26" s="158"/>
      <c r="P26" s="166"/>
      <c r="Q26" s="166"/>
      <c r="R26" s="166"/>
      <c r="S26" s="166"/>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6"/>
      <c r="BG26" s="166"/>
    </row>
    <row r="27" spans="1:59" x14ac:dyDescent="0.15">
      <c r="A27" s="3" t="s">
        <v>476</v>
      </c>
      <c r="B27" s="3" t="s">
        <v>22</v>
      </c>
      <c r="C27" s="5"/>
      <c r="D27" s="5"/>
      <c r="E27" s="39"/>
      <c r="F27" s="5"/>
      <c r="G27" s="5"/>
      <c r="H27" s="3" t="s">
        <v>210</v>
      </c>
      <c r="I27" s="5"/>
      <c r="J27" s="3" t="s">
        <v>34</v>
      </c>
      <c r="K27" s="61"/>
      <c r="L27" s="61"/>
      <c r="M27" s="61"/>
      <c r="N27" s="61"/>
      <c r="O27" s="158"/>
      <c r="P27" s="166"/>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row>
    <row r="28" spans="1:59" x14ac:dyDescent="0.15">
      <c r="A28" s="14" t="s">
        <v>477</v>
      </c>
      <c r="B28" s="14" t="s">
        <v>22</v>
      </c>
      <c r="C28" s="13"/>
      <c r="D28" s="13"/>
      <c r="E28" s="38"/>
      <c r="F28" s="13"/>
      <c r="G28" s="13"/>
      <c r="H28" s="14" t="s">
        <v>210</v>
      </c>
      <c r="I28" s="13"/>
      <c r="J28" s="14" t="s">
        <v>34</v>
      </c>
      <c r="K28" s="61"/>
      <c r="L28" s="61"/>
      <c r="M28" s="61"/>
      <c r="N28" s="61"/>
      <c r="O28" s="158"/>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6"/>
      <c r="BG28" s="166"/>
    </row>
    <row r="29" spans="1:59" x14ac:dyDescent="0.15">
      <c r="A29" s="14" t="s">
        <v>478</v>
      </c>
      <c r="B29" s="14" t="s">
        <v>22</v>
      </c>
      <c r="C29" s="13"/>
      <c r="D29" s="13"/>
      <c r="E29" s="38"/>
      <c r="F29" s="13"/>
      <c r="G29" s="13"/>
      <c r="H29" s="14" t="s">
        <v>340</v>
      </c>
      <c r="I29" s="13"/>
      <c r="J29" s="14" t="s">
        <v>32</v>
      </c>
      <c r="K29" s="61"/>
      <c r="L29" s="61"/>
      <c r="M29" s="61"/>
      <c r="N29" s="61"/>
      <c r="O29" s="158"/>
      <c r="P29" s="166"/>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6"/>
      <c r="BG29" s="166"/>
    </row>
    <row r="30" spans="1:59" x14ac:dyDescent="0.15">
      <c r="A30" s="14" t="s">
        <v>479</v>
      </c>
      <c r="B30" s="14" t="s">
        <v>22</v>
      </c>
      <c r="C30" s="13"/>
      <c r="D30" s="13"/>
      <c r="E30" s="38"/>
      <c r="F30" s="13"/>
      <c r="G30" s="13"/>
      <c r="H30" s="14" t="s">
        <v>307</v>
      </c>
      <c r="I30" s="13"/>
      <c r="J30" s="14" t="s">
        <v>308</v>
      </c>
      <c r="K30" s="61"/>
      <c r="L30" s="61"/>
      <c r="M30" s="61"/>
      <c r="N30" s="61"/>
      <c r="O30" s="158"/>
      <c r="P30" s="166"/>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6"/>
      <c r="BG30" s="166"/>
    </row>
    <row r="31" spans="1:59" x14ac:dyDescent="0.15">
      <c r="A31" s="13"/>
      <c r="B31" s="13"/>
      <c r="C31" s="13"/>
      <c r="D31" s="13"/>
      <c r="E31" s="38"/>
      <c r="F31" s="13"/>
      <c r="G31" s="13"/>
      <c r="H31" s="13"/>
      <c r="I31" s="13"/>
      <c r="J31" s="13"/>
      <c r="K31" s="61"/>
      <c r="L31" s="61"/>
      <c r="M31" s="61"/>
      <c r="N31" s="61"/>
      <c r="O31" s="158"/>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6"/>
      <c r="BG31" s="166"/>
    </row>
    <row r="32" spans="1:59" x14ac:dyDescent="0.15">
      <c r="A32" s="14"/>
      <c r="B32" s="13"/>
      <c r="C32" s="13"/>
      <c r="D32" s="13"/>
      <c r="E32" s="38"/>
      <c r="F32" s="13"/>
      <c r="G32" s="13"/>
      <c r="H32" s="13"/>
      <c r="I32" s="13"/>
      <c r="J32" s="13"/>
      <c r="K32" s="61"/>
      <c r="L32" s="61"/>
      <c r="M32" s="61"/>
      <c r="N32" s="61"/>
      <c r="O32" s="158"/>
      <c r="P32" s="166"/>
      <c r="Q32" s="166"/>
      <c r="R32" s="16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6"/>
      <c r="BG32" s="166"/>
    </row>
    <row r="33" spans="1:59" x14ac:dyDescent="0.15">
      <c r="A33" s="12" t="s">
        <v>24</v>
      </c>
      <c r="B33" s="13"/>
      <c r="C33" s="13"/>
      <c r="D33" s="13"/>
      <c r="E33" s="38"/>
      <c r="F33" s="13"/>
      <c r="G33" s="13"/>
      <c r="H33" s="13"/>
      <c r="I33" s="13"/>
      <c r="J33" s="13"/>
      <c r="K33" s="61"/>
      <c r="L33" s="61"/>
      <c r="M33" s="61"/>
      <c r="N33" s="61"/>
      <c r="O33" s="158"/>
      <c r="P33" s="166"/>
      <c r="Q33" s="166"/>
      <c r="R33" s="166"/>
      <c r="S33" s="166"/>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6"/>
      <c r="BG33" s="166"/>
    </row>
    <row r="34" spans="1:59" x14ac:dyDescent="0.15">
      <c r="A34" s="13" t="s">
        <v>339</v>
      </c>
      <c r="B34" s="13" t="s">
        <v>21</v>
      </c>
      <c r="C34" s="13">
        <v>20190118</v>
      </c>
      <c r="D34" s="13">
        <v>76</v>
      </c>
      <c r="E34" s="38" t="s">
        <v>26</v>
      </c>
      <c r="F34" s="13">
        <v>100</v>
      </c>
      <c r="G34" s="13"/>
      <c r="H34" s="13" t="s">
        <v>340</v>
      </c>
      <c r="I34" s="13"/>
      <c r="J34" s="13" t="s">
        <v>32</v>
      </c>
      <c r="K34" s="61"/>
      <c r="L34" s="61">
        <v>1.85</v>
      </c>
      <c r="M34" s="61">
        <v>0.25</v>
      </c>
      <c r="N34" s="61">
        <v>73</v>
      </c>
      <c r="O34" s="158"/>
      <c r="P34" s="166"/>
      <c r="Q34" s="166"/>
      <c r="R34" s="166"/>
      <c r="S34" s="166"/>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6"/>
      <c r="BG34" s="166"/>
    </row>
    <row r="35" spans="1:59" ht="14" x14ac:dyDescent="0.15">
      <c r="A35" s="181" t="s">
        <v>481</v>
      </c>
      <c r="B35" s="14" t="s">
        <v>21</v>
      </c>
      <c r="C35" s="13"/>
      <c r="D35" s="13"/>
      <c r="E35" s="38"/>
      <c r="F35" s="13"/>
      <c r="G35" s="13"/>
      <c r="H35" s="13" t="s">
        <v>480</v>
      </c>
      <c r="I35" s="13"/>
      <c r="J35" s="13" t="s">
        <v>32</v>
      </c>
      <c r="K35" s="61"/>
      <c r="L35" s="61"/>
      <c r="M35" s="61"/>
      <c r="N35" s="61"/>
      <c r="O35" s="158"/>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6"/>
      <c r="BG35" s="166"/>
    </row>
    <row r="36" spans="1:59" x14ac:dyDescent="0.15">
      <c r="A36" s="14" t="s">
        <v>482</v>
      </c>
      <c r="B36" s="14" t="s">
        <v>21</v>
      </c>
      <c r="C36" s="13"/>
      <c r="D36" s="13"/>
      <c r="E36" s="116"/>
      <c r="F36" s="13"/>
      <c r="G36" s="13"/>
      <c r="H36" s="14" t="s">
        <v>340</v>
      </c>
      <c r="I36" s="13"/>
      <c r="J36" s="14" t="s">
        <v>32</v>
      </c>
      <c r="K36" s="61"/>
      <c r="L36" s="61"/>
      <c r="M36" s="61"/>
      <c r="N36" s="61"/>
      <c r="O36" s="158"/>
      <c r="P36" s="166"/>
      <c r="Q36" s="166"/>
      <c r="R36" s="166"/>
      <c r="S36" s="166"/>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row>
    <row r="37" spans="1:59" x14ac:dyDescent="0.15">
      <c r="A37" s="181"/>
      <c r="B37" s="14"/>
      <c r="C37" s="13"/>
      <c r="D37" s="13"/>
      <c r="E37" s="38"/>
      <c r="F37" s="13"/>
      <c r="G37" s="13"/>
      <c r="H37" s="13"/>
      <c r="I37" s="13"/>
      <c r="J37" s="13"/>
      <c r="K37" s="61"/>
      <c r="L37" s="61"/>
      <c r="M37" s="61"/>
      <c r="N37" s="61"/>
      <c r="O37" s="158"/>
      <c r="P37" s="166"/>
      <c r="Q37" s="166"/>
      <c r="R37" s="166"/>
      <c r="S37" s="166"/>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6"/>
      <c r="BG37" s="166"/>
    </row>
    <row r="38" spans="1:59" x14ac:dyDescent="0.15">
      <c r="A38" s="13"/>
      <c r="B38" s="13"/>
      <c r="C38" s="13"/>
      <c r="D38" s="13"/>
      <c r="E38" s="38"/>
      <c r="F38" s="13"/>
      <c r="G38" s="13"/>
      <c r="H38" s="13"/>
      <c r="I38" s="13"/>
      <c r="J38" s="13"/>
      <c r="K38" s="61"/>
      <c r="L38" s="61"/>
      <c r="M38" s="61"/>
      <c r="N38" s="61"/>
      <c r="O38" s="158"/>
      <c r="P38" s="166"/>
      <c r="Q38" s="166"/>
      <c r="R38" s="166"/>
      <c r="S38" s="166"/>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6"/>
      <c r="BG38" s="166"/>
    </row>
    <row r="39" spans="1:59" x14ac:dyDescent="0.15">
      <c r="A39" s="13"/>
      <c r="B39" s="13"/>
      <c r="C39" s="13"/>
      <c r="D39" s="13"/>
      <c r="E39" s="38"/>
      <c r="F39" s="13"/>
      <c r="G39" s="13"/>
      <c r="H39" s="13"/>
      <c r="I39" s="13"/>
      <c r="J39" s="13"/>
      <c r="K39" s="61"/>
      <c r="L39" s="61"/>
      <c r="M39" s="61"/>
      <c r="N39" s="61"/>
      <c r="O39" s="158"/>
      <c r="P39" s="166"/>
      <c r="Q39" s="166"/>
      <c r="R39" s="166"/>
      <c r="S39" s="166"/>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6"/>
      <c r="BG39" s="166"/>
    </row>
    <row r="40" spans="1:59" x14ac:dyDescent="0.15">
      <c r="A40" s="12" t="s">
        <v>327</v>
      </c>
      <c r="B40" s="14"/>
      <c r="C40" s="13"/>
      <c r="D40" s="13"/>
      <c r="E40" s="38"/>
      <c r="F40" s="13"/>
      <c r="G40" s="13"/>
      <c r="H40" s="14"/>
      <c r="I40" s="13"/>
      <c r="J40" s="14"/>
      <c r="K40" s="61"/>
      <c r="L40" s="61"/>
      <c r="M40" s="61"/>
      <c r="N40" s="61"/>
      <c r="O40" s="158"/>
      <c r="P40" s="166"/>
      <c r="Q40" s="166"/>
      <c r="R40" s="166"/>
      <c r="S40" s="166"/>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row>
    <row r="41" spans="1:59" x14ac:dyDescent="0.15">
      <c r="A41" s="5" t="s">
        <v>32</v>
      </c>
      <c r="B41" s="5" t="s">
        <v>88</v>
      </c>
      <c r="C41" s="5">
        <v>20190308</v>
      </c>
      <c r="D41" s="5">
        <v>1.1599999999999999</v>
      </c>
      <c r="E41" s="39" t="s">
        <v>26</v>
      </c>
      <c r="F41" s="5"/>
      <c r="G41" s="5"/>
      <c r="H41" s="5" t="s">
        <v>210</v>
      </c>
      <c r="I41" s="5"/>
      <c r="J41" s="5" t="s">
        <v>34</v>
      </c>
      <c r="K41" s="61"/>
      <c r="L41" s="61"/>
      <c r="M41" s="61"/>
      <c r="N41" s="61"/>
      <c r="O41" s="158"/>
      <c r="P41" s="166"/>
      <c r="Q41" s="166"/>
      <c r="R41" s="166"/>
      <c r="S41" s="166"/>
      <c r="T41" s="166"/>
      <c r="U41" s="166"/>
      <c r="V41" s="166"/>
      <c r="W41" s="166"/>
      <c r="X41" s="166"/>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6"/>
      <c r="BG41" s="166"/>
    </row>
    <row r="42" spans="1:59" x14ac:dyDescent="0.15">
      <c r="A42" s="5" t="s">
        <v>32</v>
      </c>
      <c r="B42" s="14" t="s">
        <v>88</v>
      </c>
      <c r="C42" s="5">
        <v>20190308</v>
      </c>
      <c r="D42" s="5">
        <v>1.1599999999999999</v>
      </c>
      <c r="E42" s="39" t="s">
        <v>17</v>
      </c>
      <c r="F42" s="13"/>
      <c r="G42" s="14"/>
      <c r="H42" s="14" t="s">
        <v>210</v>
      </c>
      <c r="I42" s="13"/>
      <c r="J42" s="14" t="s">
        <v>34</v>
      </c>
      <c r="K42" s="61"/>
      <c r="L42" s="61"/>
      <c r="M42" s="61"/>
      <c r="N42" s="61"/>
      <c r="O42" s="158"/>
      <c r="P42" s="166"/>
      <c r="Q42" s="166"/>
      <c r="R42" s="166"/>
      <c r="S42" s="166"/>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row>
    <row r="43" spans="1:59" x14ac:dyDescent="0.15">
      <c r="A43" s="13"/>
      <c r="B43" s="13"/>
      <c r="C43" s="13"/>
      <c r="D43" s="13"/>
      <c r="E43" s="38"/>
      <c r="F43" s="13"/>
      <c r="G43" s="13"/>
      <c r="H43" s="13"/>
      <c r="I43" s="13"/>
      <c r="J43" s="13"/>
      <c r="K43" s="61"/>
      <c r="L43" s="61"/>
      <c r="M43" s="61"/>
      <c r="N43" s="61"/>
      <c r="O43" s="158"/>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6"/>
      <c r="BG43" s="166"/>
    </row>
    <row r="44" spans="1:59" x14ac:dyDescent="0.15">
      <c r="A44" s="12" t="s">
        <v>27</v>
      </c>
      <c r="B44" s="13"/>
      <c r="C44" s="13"/>
      <c r="D44" s="13"/>
      <c r="E44" s="38"/>
      <c r="F44" s="13"/>
      <c r="G44" s="13"/>
      <c r="H44" s="13"/>
      <c r="I44" s="13"/>
      <c r="J44" s="13"/>
      <c r="K44" s="61"/>
      <c r="L44" s="115"/>
      <c r="M44" s="115"/>
      <c r="N44" s="115"/>
      <c r="O44" s="159"/>
      <c r="P44" s="166"/>
      <c r="Q44" s="166"/>
      <c r="R44" s="166"/>
      <c r="S44" s="166"/>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6"/>
      <c r="BG44" s="166"/>
    </row>
    <row r="45" spans="1:59" x14ac:dyDescent="0.15">
      <c r="A45" s="14" t="s">
        <v>250</v>
      </c>
      <c r="B45" s="14" t="s">
        <v>29</v>
      </c>
      <c r="C45" s="13"/>
      <c r="D45" s="13"/>
      <c r="E45" s="38"/>
      <c r="F45" s="13"/>
      <c r="G45" s="13"/>
      <c r="H45" s="14" t="s">
        <v>210</v>
      </c>
      <c r="I45" s="13"/>
      <c r="J45" s="14" t="s">
        <v>34</v>
      </c>
      <c r="K45" s="61"/>
      <c r="L45" s="61"/>
      <c r="M45" s="61"/>
      <c r="N45" s="61"/>
      <c r="O45" s="158"/>
      <c r="P45" s="166"/>
      <c r="Q45" s="166"/>
      <c r="R45" s="166"/>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6"/>
      <c r="BG45" s="166"/>
    </row>
    <row r="46" spans="1:59" x14ac:dyDescent="0.15">
      <c r="A46" s="14" t="s">
        <v>28</v>
      </c>
      <c r="B46" s="14" t="s">
        <v>29</v>
      </c>
      <c r="C46" s="13"/>
      <c r="D46" s="13"/>
      <c r="E46" s="38"/>
      <c r="F46" s="13"/>
      <c r="G46" s="13"/>
      <c r="H46" s="14" t="s">
        <v>30</v>
      </c>
      <c r="I46" s="13"/>
      <c r="J46" s="14" t="s">
        <v>34</v>
      </c>
      <c r="K46" s="61"/>
      <c r="L46" s="61"/>
      <c r="M46" s="61"/>
      <c r="N46" s="61"/>
      <c r="O46" s="158"/>
      <c r="P46" s="166"/>
      <c r="Q46" s="166"/>
      <c r="R46" s="166"/>
      <c r="S46" s="166"/>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6"/>
      <c r="BG46" s="166"/>
    </row>
    <row r="47" spans="1:59" x14ac:dyDescent="0.15">
      <c r="A47" s="14"/>
      <c r="B47" s="13"/>
      <c r="C47" s="13"/>
      <c r="D47" s="13"/>
      <c r="E47" s="38"/>
      <c r="F47" s="13"/>
      <c r="G47" s="13"/>
      <c r="H47" s="13"/>
      <c r="I47" s="13"/>
      <c r="J47" s="13"/>
      <c r="K47" s="61"/>
      <c r="L47" s="61"/>
      <c r="M47" s="61"/>
      <c r="N47" s="61"/>
      <c r="O47" s="158"/>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6"/>
      <c r="BG47" s="166"/>
    </row>
    <row r="48" spans="1:59" x14ac:dyDescent="0.15">
      <c r="A48" s="12" t="s">
        <v>328</v>
      </c>
      <c r="B48" s="13"/>
      <c r="C48" s="13"/>
      <c r="D48" s="13"/>
      <c r="E48" s="38"/>
      <c r="F48" s="13"/>
      <c r="G48" s="13"/>
      <c r="H48" s="13"/>
      <c r="I48" s="13"/>
      <c r="J48" s="13"/>
      <c r="K48" s="61"/>
      <c r="L48" s="61"/>
      <c r="M48" s="61"/>
      <c r="N48" s="61"/>
      <c r="O48" s="158"/>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6"/>
      <c r="BG48" s="166"/>
    </row>
    <row r="49" spans="1:59" x14ac:dyDescent="0.15">
      <c r="A49" s="14" t="s">
        <v>16</v>
      </c>
      <c r="B49" s="14" t="s">
        <v>329</v>
      </c>
      <c r="C49" s="13"/>
      <c r="D49" s="13"/>
      <c r="E49" s="38"/>
      <c r="F49" s="13"/>
      <c r="G49" s="13"/>
      <c r="H49" s="14" t="s">
        <v>54</v>
      </c>
      <c r="I49" s="13"/>
      <c r="J49" s="14" t="s">
        <v>34</v>
      </c>
      <c r="K49" s="61" t="s">
        <v>342</v>
      </c>
      <c r="L49" s="61"/>
      <c r="M49" s="61"/>
      <c r="N49" s="61"/>
      <c r="O49" s="158"/>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6"/>
      <c r="BG49" s="166"/>
    </row>
    <row r="50" spans="1:59" x14ac:dyDescent="0.15">
      <c r="A50" s="14" t="s">
        <v>16</v>
      </c>
      <c r="B50" s="14" t="s">
        <v>329</v>
      </c>
      <c r="C50" s="13"/>
      <c r="D50" s="13"/>
      <c r="E50" s="38"/>
      <c r="F50" s="13"/>
      <c r="G50" s="13"/>
      <c r="H50" s="14" t="s">
        <v>54</v>
      </c>
      <c r="I50" s="13"/>
      <c r="J50" s="14" t="s">
        <v>34</v>
      </c>
      <c r="K50" s="61" t="s">
        <v>484</v>
      </c>
      <c r="L50" s="61"/>
      <c r="M50" s="61"/>
      <c r="N50" s="61"/>
      <c r="O50" s="158"/>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6"/>
      <c r="BG50" s="166"/>
    </row>
    <row r="51" spans="1:59" x14ac:dyDescent="0.15">
      <c r="A51" s="13"/>
      <c r="B51" s="13"/>
      <c r="C51" s="13"/>
      <c r="D51" s="13"/>
      <c r="E51" s="38"/>
      <c r="F51" s="13"/>
      <c r="G51" s="13"/>
      <c r="H51" s="13"/>
      <c r="I51" s="13"/>
      <c r="J51" s="13"/>
      <c r="K51" s="61"/>
      <c r="L51" s="61"/>
      <c r="M51" s="61"/>
      <c r="N51" s="61"/>
      <c r="O51" s="158"/>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row>
    <row r="52" spans="1:59" x14ac:dyDescent="0.15">
      <c r="A52" s="13"/>
      <c r="B52" s="13"/>
      <c r="C52" s="13"/>
      <c r="D52" s="13"/>
      <c r="E52" s="38"/>
      <c r="F52" s="13"/>
      <c r="G52" s="13"/>
      <c r="H52" s="13"/>
      <c r="I52" s="13"/>
      <c r="J52" s="13"/>
      <c r="K52" s="61"/>
      <c r="L52" s="61"/>
      <c r="M52" s="61"/>
      <c r="N52" s="61"/>
      <c r="O52" s="158"/>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row>
    <row r="53" spans="1:59" x14ac:dyDescent="0.15">
      <c r="A53" s="12"/>
      <c r="B53" s="13"/>
      <c r="C53" s="13"/>
      <c r="D53" s="13"/>
      <c r="E53" s="38"/>
      <c r="F53" s="13"/>
      <c r="G53" s="13"/>
      <c r="H53" s="13"/>
      <c r="I53" s="13"/>
      <c r="J53" s="13"/>
      <c r="K53" s="61"/>
      <c r="L53" s="61"/>
      <c r="M53" s="61"/>
      <c r="N53" s="61"/>
      <c r="O53" s="158"/>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6"/>
      <c r="BG53" s="166"/>
    </row>
    <row r="54" spans="1:59" x14ac:dyDescent="0.15">
      <c r="A54" s="13"/>
      <c r="B54" s="13"/>
      <c r="C54" s="13"/>
      <c r="D54" s="13"/>
      <c r="E54" s="38"/>
      <c r="F54" s="13"/>
      <c r="G54" s="13"/>
      <c r="H54" s="13"/>
      <c r="I54" s="13"/>
      <c r="J54" s="13"/>
      <c r="K54" s="61"/>
      <c r="L54" s="61"/>
      <c r="M54" s="61"/>
      <c r="N54" s="61"/>
      <c r="O54" s="158"/>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row>
    <row r="55" spans="1:59" x14ac:dyDescent="0.15">
      <c r="A55" s="13"/>
      <c r="B55" s="13"/>
      <c r="C55" s="13"/>
      <c r="D55" s="13"/>
      <c r="E55" s="38"/>
      <c r="F55" s="13"/>
      <c r="G55" s="13"/>
      <c r="H55" s="13"/>
      <c r="I55" s="13"/>
      <c r="J55" s="13"/>
      <c r="K55" s="61"/>
      <c r="L55" s="61"/>
      <c r="M55" s="61"/>
      <c r="N55" s="61"/>
      <c r="O55" s="158"/>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6"/>
      <c r="BG55" s="166"/>
    </row>
    <row r="56" spans="1:59" x14ac:dyDescent="0.15">
      <c r="A56" s="13"/>
      <c r="B56" s="13"/>
      <c r="C56" s="13"/>
      <c r="D56" s="13"/>
      <c r="E56" s="38"/>
      <c r="F56" s="13"/>
      <c r="G56" s="13"/>
      <c r="H56" s="13"/>
      <c r="I56" s="13"/>
      <c r="J56" s="13"/>
      <c r="K56" s="61"/>
      <c r="L56" s="61"/>
      <c r="M56" s="61"/>
      <c r="N56" s="61"/>
      <c r="O56" s="158"/>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row>
    <row r="57" spans="1:59" x14ac:dyDescent="0.15">
      <c r="A57" s="13"/>
      <c r="B57" s="13"/>
      <c r="C57" s="13"/>
      <c r="D57" s="13"/>
      <c r="E57" s="38"/>
      <c r="F57" s="13"/>
      <c r="G57" s="13"/>
      <c r="H57" s="13"/>
      <c r="I57" s="13"/>
      <c r="J57" s="13"/>
      <c r="K57" s="61"/>
      <c r="L57" s="61"/>
      <c r="M57" s="61"/>
      <c r="N57" s="61"/>
      <c r="O57" s="158"/>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row>
    <row r="58" spans="1:59" x14ac:dyDescent="0.15">
      <c r="A58" s="14"/>
      <c r="B58" s="13"/>
      <c r="C58" s="13"/>
      <c r="D58" s="13"/>
      <c r="E58" s="38"/>
      <c r="F58" s="13"/>
      <c r="G58" s="13"/>
      <c r="H58" s="14"/>
      <c r="I58" s="13"/>
      <c r="J58" s="13"/>
      <c r="K58" s="115"/>
      <c r="L58" s="61"/>
      <c r="M58" s="61"/>
      <c r="N58" s="61"/>
      <c r="O58" s="158"/>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row>
    <row r="59" spans="1:59" x14ac:dyDescent="0.15">
      <c r="A59" s="13"/>
      <c r="B59" s="13"/>
      <c r="C59" s="13"/>
      <c r="D59" s="13"/>
      <c r="E59" s="38"/>
      <c r="F59" s="13"/>
      <c r="G59" s="13"/>
      <c r="H59" s="13"/>
      <c r="I59" s="13"/>
      <c r="J59" s="13"/>
      <c r="K59" s="61"/>
      <c r="L59" s="61"/>
      <c r="M59" s="61"/>
      <c r="N59" s="61"/>
      <c r="O59" s="159"/>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row>
    <row r="60" spans="1:59" x14ac:dyDescent="0.15">
      <c r="A60" s="5"/>
      <c r="B60" s="5"/>
      <c r="C60" s="5"/>
      <c r="D60" s="5"/>
      <c r="E60" s="39"/>
      <c r="F60" s="5"/>
      <c r="G60" s="5"/>
      <c r="H60" s="5"/>
      <c r="I60" s="5"/>
      <c r="J60" s="5"/>
      <c r="K60" s="61"/>
      <c r="L60" s="61"/>
      <c r="M60" s="61"/>
      <c r="N60" s="61"/>
      <c r="O60" s="159"/>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row>
    <row r="61" spans="1:59" x14ac:dyDescent="0.15">
      <c r="A61" s="5"/>
      <c r="B61" s="5"/>
      <c r="C61" s="5"/>
      <c r="D61" s="5"/>
      <c r="E61" s="154"/>
      <c r="F61" s="5"/>
      <c r="G61" s="5"/>
      <c r="H61" s="5"/>
      <c r="I61" s="5"/>
      <c r="J61" s="5"/>
      <c r="K61" s="61"/>
      <c r="L61" s="61"/>
      <c r="M61" s="61"/>
      <c r="N61" s="61"/>
      <c r="O61" s="159"/>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row>
    <row r="62" spans="1:59" x14ac:dyDescent="0.15">
      <c r="A62" s="3"/>
      <c r="B62" s="5"/>
      <c r="C62" s="5"/>
      <c r="D62" s="5"/>
      <c r="E62" s="39"/>
      <c r="F62" s="5"/>
      <c r="G62" s="5"/>
      <c r="H62" s="3"/>
      <c r="I62" s="5"/>
      <c r="J62" s="3"/>
      <c r="K62" s="61"/>
      <c r="L62" s="61"/>
      <c r="M62" s="61"/>
      <c r="N62" s="61"/>
      <c r="O62" s="159"/>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row>
    <row r="63" spans="1:59" x14ac:dyDescent="0.15">
      <c r="A63" s="3"/>
      <c r="B63" s="3"/>
      <c r="C63" s="5"/>
      <c r="D63" s="5"/>
      <c r="E63" s="39"/>
      <c r="F63" s="5"/>
      <c r="G63" s="5"/>
      <c r="H63" s="3"/>
      <c r="I63" s="5"/>
      <c r="J63" s="3"/>
      <c r="K63" s="61"/>
      <c r="L63" s="61"/>
      <c r="M63" s="61"/>
      <c r="N63" s="61"/>
      <c r="O63" s="158"/>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row>
    <row r="64" spans="1:59" x14ac:dyDescent="0.15">
      <c r="A64" s="12"/>
      <c r="B64" s="13"/>
      <c r="C64" s="13"/>
      <c r="D64" s="13"/>
      <c r="E64" s="38"/>
      <c r="F64" s="13"/>
      <c r="G64" s="13"/>
      <c r="H64" s="13"/>
      <c r="I64" s="13"/>
      <c r="J64" s="13"/>
      <c r="K64" s="61"/>
      <c r="L64" s="61"/>
      <c r="M64" s="61"/>
      <c r="N64" s="61"/>
      <c r="O64" s="158"/>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row>
    <row r="65" spans="1:59" x14ac:dyDescent="0.15">
      <c r="A65" s="14"/>
      <c r="B65" s="14"/>
      <c r="C65" s="13"/>
      <c r="D65" s="13"/>
      <c r="E65" s="116"/>
      <c r="F65" s="13"/>
      <c r="G65" s="14"/>
      <c r="H65" s="14"/>
      <c r="I65" s="13"/>
      <c r="J65" s="14"/>
      <c r="K65" s="61"/>
      <c r="L65" s="61"/>
      <c r="M65" s="61"/>
      <c r="N65" s="61"/>
      <c r="O65" s="158"/>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row>
    <row r="66" spans="1:59" x14ac:dyDescent="0.15">
      <c r="A66" s="13"/>
      <c r="B66" s="13"/>
      <c r="C66" s="13"/>
      <c r="D66" s="13"/>
      <c r="E66" s="38"/>
      <c r="F66" s="13"/>
      <c r="G66" s="13"/>
      <c r="H66" s="13"/>
      <c r="I66" s="13"/>
      <c r="J66" s="13"/>
      <c r="K66" s="61"/>
      <c r="L66" s="61"/>
      <c r="M66" s="61"/>
      <c r="N66" s="61"/>
      <c r="O66" s="158"/>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row>
    <row r="67" spans="1:59" x14ac:dyDescent="0.15">
      <c r="A67" s="13"/>
      <c r="B67" s="13"/>
      <c r="C67" s="13"/>
      <c r="D67" s="13"/>
      <c r="E67" s="38"/>
      <c r="F67" s="13"/>
      <c r="G67" s="13"/>
      <c r="H67" s="14"/>
      <c r="I67" s="13"/>
      <c r="J67" s="13"/>
      <c r="K67" s="61"/>
      <c r="L67" s="61"/>
      <c r="M67" s="61"/>
      <c r="N67" s="61"/>
      <c r="O67" s="158"/>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row>
    <row r="68" spans="1:59" x14ac:dyDescent="0.15">
      <c r="A68" s="13"/>
      <c r="B68" s="13"/>
      <c r="C68" s="13"/>
      <c r="D68" s="13"/>
      <c r="E68" s="38"/>
      <c r="F68" s="13"/>
      <c r="G68" s="13"/>
      <c r="H68" s="13"/>
      <c r="I68" s="13"/>
      <c r="J68" s="13"/>
      <c r="K68" s="61"/>
      <c r="L68" s="61"/>
      <c r="M68" s="61"/>
      <c r="N68" s="61"/>
      <c r="O68" s="158"/>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row>
    <row r="69" spans="1:59" x14ac:dyDescent="0.15">
      <c r="A69" s="5"/>
      <c r="B69" s="5"/>
      <c r="C69" s="5"/>
      <c r="D69" s="5"/>
      <c r="E69" s="39"/>
      <c r="F69" s="5"/>
      <c r="G69" s="5"/>
      <c r="H69" s="5"/>
      <c r="I69" s="5"/>
      <c r="J69" s="5"/>
      <c r="K69" s="61"/>
      <c r="L69" s="61"/>
      <c r="M69" s="61"/>
      <c r="N69" s="61"/>
      <c r="O69" s="158"/>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row>
    <row r="70" spans="1:59" x14ac:dyDescent="0.15">
      <c r="A70" s="5"/>
      <c r="B70" s="5"/>
      <c r="C70" s="5"/>
      <c r="D70" s="5"/>
      <c r="E70" s="39"/>
      <c r="F70" s="5"/>
      <c r="G70" s="5"/>
      <c r="H70" s="5"/>
      <c r="I70" s="5"/>
      <c r="J70" s="5"/>
      <c r="K70" s="61"/>
      <c r="L70" s="61"/>
      <c r="M70" s="61"/>
      <c r="N70" s="61"/>
      <c r="O70" s="158"/>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row>
    <row r="71" spans="1:59" x14ac:dyDescent="0.15">
      <c r="A71" s="14"/>
      <c r="B71" s="14"/>
      <c r="C71" s="13"/>
      <c r="D71" s="13"/>
      <c r="E71" s="116"/>
      <c r="F71" s="13"/>
      <c r="G71" s="13"/>
      <c r="H71" s="14"/>
      <c r="I71" s="13"/>
      <c r="J71" s="14"/>
      <c r="K71" s="61"/>
      <c r="L71" s="61"/>
      <c r="M71" s="61"/>
      <c r="N71" s="61"/>
      <c r="O71" s="158"/>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row>
    <row r="72" spans="1:59" x14ac:dyDescent="0.15">
      <c r="A72" s="13"/>
      <c r="B72" s="13"/>
      <c r="C72" s="13"/>
      <c r="D72" s="13"/>
      <c r="E72" s="38"/>
      <c r="F72" s="13"/>
      <c r="G72" s="13"/>
      <c r="H72" s="13"/>
      <c r="I72" s="13"/>
      <c r="J72" s="13"/>
      <c r="K72" s="61"/>
      <c r="L72" s="61"/>
      <c r="M72" s="61"/>
      <c r="N72" s="61"/>
      <c r="O72" s="158"/>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row>
    <row r="73" spans="1:59" x14ac:dyDescent="0.15">
      <c r="A73" s="13"/>
      <c r="B73" s="13"/>
      <c r="C73" s="13"/>
      <c r="D73" s="13"/>
      <c r="E73" s="38"/>
      <c r="F73" s="13"/>
      <c r="G73" s="13"/>
      <c r="H73" s="13"/>
      <c r="I73" s="13"/>
      <c r="J73" s="13"/>
      <c r="K73" s="61"/>
      <c r="L73" s="61"/>
      <c r="M73" s="61"/>
      <c r="N73" s="61"/>
      <c r="O73" s="158"/>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row>
    <row r="74" spans="1:59" x14ac:dyDescent="0.15">
      <c r="A74" s="13"/>
      <c r="B74" s="13"/>
      <c r="C74" s="13"/>
      <c r="D74" s="13"/>
      <c r="E74" s="38"/>
      <c r="F74" s="13"/>
      <c r="G74" s="13"/>
      <c r="H74" s="13"/>
      <c r="I74" s="13"/>
      <c r="J74" s="13"/>
      <c r="K74" s="61"/>
      <c r="L74" s="61"/>
      <c r="M74" s="61"/>
      <c r="N74" s="61"/>
      <c r="O74" s="158"/>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row>
    <row r="75" spans="1:59" x14ac:dyDescent="0.15">
      <c r="A75" s="13"/>
      <c r="B75" s="13"/>
      <c r="C75" s="13"/>
      <c r="D75" s="13"/>
      <c r="E75" s="38"/>
      <c r="F75" s="13"/>
      <c r="G75" s="13"/>
      <c r="H75" s="13"/>
      <c r="I75" s="13"/>
      <c r="J75" s="13"/>
      <c r="K75" s="61"/>
      <c r="L75" s="61"/>
      <c r="M75" s="61"/>
      <c r="N75" s="61"/>
      <c r="O75" s="158"/>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row>
    <row r="76" spans="1:59" x14ac:dyDescent="0.15">
      <c r="A76" s="13"/>
      <c r="B76" s="13"/>
      <c r="C76" s="13"/>
      <c r="D76" s="13"/>
      <c r="E76" s="38"/>
      <c r="F76" s="13"/>
      <c r="G76" s="13"/>
      <c r="H76" s="13"/>
      <c r="I76" s="13"/>
      <c r="J76" s="13"/>
      <c r="K76" s="61"/>
      <c r="L76" s="61"/>
      <c r="M76" s="61"/>
      <c r="N76" s="61"/>
      <c r="O76" s="158"/>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row>
    <row r="77" spans="1:59" x14ac:dyDescent="0.15">
      <c r="A77" s="13"/>
      <c r="B77" s="13"/>
      <c r="C77" s="13"/>
      <c r="D77" s="13"/>
      <c r="E77" s="38"/>
      <c r="F77" s="13"/>
      <c r="G77" s="13"/>
      <c r="H77" s="13"/>
      <c r="I77" s="13"/>
      <c r="J77" s="13"/>
      <c r="K77" s="61"/>
      <c r="L77" s="61"/>
      <c r="M77" s="61"/>
      <c r="N77" s="61"/>
      <c r="O77" s="158"/>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row>
    <row r="78" spans="1:59" x14ac:dyDescent="0.15">
      <c r="A78" s="13"/>
      <c r="B78" s="13"/>
      <c r="C78" s="13"/>
      <c r="D78" s="13"/>
      <c r="E78" s="38"/>
      <c r="F78" s="13"/>
      <c r="G78" s="13"/>
      <c r="H78" s="13"/>
      <c r="I78" s="13"/>
      <c r="J78" s="13"/>
      <c r="K78" s="61"/>
      <c r="L78" s="61"/>
      <c r="M78" s="61"/>
      <c r="N78" s="61"/>
      <c r="O78" s="158"/>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row>
    <row r="79" spans="1:59" x14ac:dyDescent="0.15">
      <c r="A79" s="13"/>
      <c r="B79" s="13"/>
      <c r="C79" s="13"/>
      <c r="D79" s="13"/>
      <c r="E79" s="38"/>
      <c r="F79" s="13"/>
      <c r="G79" s="13"/>
      <c r="H79" s="13"/>
      <c r="I79" s="13"/>
      <c r="J79" s="13"/>
      <c r="K79" s="61"/>
      <c r="L79" s="61"/>
      <c r="M79" s="61"/>
      <c r="N79" s="61"/>
      <c r="O79" s="158"/>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row>
    <row r="80" spans="1:59" x14ac:dyDescent="0.15">
      <c r="A80" s="13"/>
      <c r="B80" s="13"/>
      <c r="C80" s="13"/>
      <c r="D80" s="13"/>
      <c r="E80" s="38"/>
      <c r="F80" s="13"/>
      <c r="G80" s="13"/>
      <c r="H80" s="13"/>
      <c r="I80" s="13"/>
      <c r="J80" s="13"/>
      <c r="K80" s="61"/>
      <c r="L80" s="61"/>
      <c r="M80" s="61"/>
      <c r="N80" s="61"/>
      <c r="O80" s="158"/>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row>
    <row r="81" spans="1:59" x14ac:dyDescent="0.15">
      <c r="A81" s="13"/>
      <c r="B81" s="13"/>
      <c r="C81" s="13"/>
      <c r="D81" s="13"/>
      <c r="E81" s="38"/>
      <c r="F81" s="13"/>
      <c r="G81" s="13"/>
      <c r="H81" s="13"/>
      <c r="I81" s="13"/>
      <c r="J81" s="13"/>
      <c r="K81" s="61"/>
      <c r="L81" s="61"/>
      <c r="M81" s="61"/>
      <c r="N81" s="61"/>
      <c r="O81" s="158"/>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row>
    <row r="82" spans="1:59" x14ac:dyDescent="0.15">
      <c r="A82" s="13"/>
      <c r="B82" s="13"/>
      <c r="C82" s="13"/>
      <c r="D82" s="13"/>
      <c r="E82" s="38"/>
      <c r="F82" s="13"/>
      <c r="G82" s="13"/>
      <c r="H82" s="13"/>
      <c r="I82" s="13"/>
      <c r="J82" s="13"/>
      <c r="K82" s="61"/>
      <c r="L82" s="61"/>
      <c r="M82" s="61"/>
      <c r="N82" s="61"/>
      <c r="O82" s="158"/>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row>
    <row r="83" spans="1:59" x14ac:dyDescent="0.15">
      <c r="A83" s="13"/>
      <c r="B83" s="13"/>
      <c r="C83" s="13"/>
      <c r="D83" s="13"/>
      <c r="E83" s="38"/>
      <c r="F83" s="13"/>
      <c r="G83" s="13"/>
      <c r="H83" s="13"/>
      <c r="I83" s="13"/>
      <c r="J83" s="13"/>
      <c r="K83" s="61"/>
      <c r="L83" s="61"/>
      <c r="M83" s="61"/>
      <c r="N83" s="61"/>
      <c r="O83" s="158"/>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row>
    <row r="84" spans="1:59" x14ac:dyDescent="0.15">
      <c r="A84" s="13"/>
      <c r="B84" s="13"/>
      <c r="C84" s="13"/>
      <c r="D84" s="13"/>
      <c r="E84" s="38"/>
      <c r="F84" s="13"/>
      <c r="G84" s="13"/>
      <c r="H84" s="13"/>
      <c r="I84" s="13"/>
      <c r="J84" s="13"/>
      <c r="K84" s="61"/>
      <c r="L84" s="61"/>
      <c r="M84" s="61"/>
      <c r="N84" s="61"/>
      <c r="O84" s="158"/>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row>
    <row r="85" spans="1:59" x14ac:dyDescent="0.15">
      <c r="A85" s="13"/>
      <c r="B85" s="13"/>
      <c r="C85" s="13"/>
      <c r="D85" s="13"/>
      <c r="E85" s="38"/>
      <c r="F85" s="13"/>
      <c r="G85" s="13"/>
      <c r="H85" s="13"/>
      <c r="I85" s="13"/>
      <c r="J85" s="13"/>
      <c r="K85" s="61"/>
      <c r="L85" s="61"/>
      <c r="M85" s="61"/>
      <c r="N85" s="61"/>
      <c r="O85" s="158"/>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row>
    <row r="86" spans="1:59" x14ac:dyDescent="0.15">
      <c r="A86" s="13"/>
      <c r="B86" s="13"/>
      <c r="C86" s="13"/>
      <c r="D86" s="13"/>
      <c r="E86" s="38"/>
      <c r="F86" s="13"/>
      <c r="G86" s="13"/>
      <c r="H86" s="13"/>
      <c r="I86" s="13"/>
      <c r="J86" s="13"/>
      <c r="K86" s="61"/>
      <c r="L86" s="61"/>
      <c r="M86" s="61"/>
      <c r="N86" s="61"/>
      <c r="O86" s="158"/>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row>
    <row r="87" spans="1:59" x14ac:dyDescent="0.15">
      <c r="A87" s="13"/>
      <c r="B87" s="13"/>
      <c r="C87" s="13"/>
      <c r="D87" s="13"/>
      <c r="E87" s="38"/>
      <c r="F87" s="13"/>
      <c r="G87" s="13"/>
      <c r="H87" s="13"/>
      <c r="I87" s="13"/>
      <c r="J87" s="13"/>
      <c r="K87" s="61"/>
      <c r="L87" s="61"/>
      <c r="M87" s="61"/>
      <c r="N87" s="61"/>
      <c r="O87" s="158"/>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row>
    <row r="88" spans="1:59" x14ac:dyDescent="0.15">
      <c r="A88" s="13"/>
      <c r="B88" s="13"/>
      <c r="C88" s="13"/>
      <c r="D88" s="13"/>
      <c r="E88" s="38"/>
      <c r="F88" s="13"/>
      <c r="G88" s="13"/>
      <c r="H88" s="13"/>
      <c r="I88" s="13"/>
      <c r="J88" s="13"/>
      <c r="K88" s="61"/>
      <c r="L88" s="61"/>
      <c r="M88" s="61"/>
      <c r="N88" s="61"/>
      <c r="O88" s="158"/>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row>
    <row r="89" spans="1:59" x14ac:dyDescent="0.15">
      <c r="A89" s="13"/>
      <c r="B89" s="13"/>
      <c r="C89" s="13"/>
      <c r="D89" s="13"/>
      <c r="E89" s="38"/>
      <c r="F89" s="13"/>
      <c r="G89" s="13"/>
      <c r="H89" s="13"/>
      <c r="I89" s="13"/>
      <c r="J89" s="13"/>
      <c r="K89" s="61"/>
      <c r="L89" s="61"/>
      <c r="M89" s="61"/>
      <c r="N89" s="61"/>
      <c r="O89" s="158"/>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row>
    <row r="90" spans="1:59" x14ac:dyDescent="0.15">
      <c r="A90" s="13"/>
      <c r="B90" s="13"/>
      <c r="C90" s="13"/>
      <c r="D90" s="13"/>
      <c r="E90" s="38"/>
      <c r="F90" s="13"/>
      <c r="G90" s="13"/>
      <c r="H90" s="13"/>
      <c r="I90" s="13"/>
      <c r="J90" s="13"/>
      <c r="K90" s="61"/>
      <c r="L90" s="61"/>
      <c r="M90" s="61"/>
      <c r="N90" s="61"/>
      <c r="O90" s="158"/>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row>
    <row r="91" spans="1:59" x14ac:dyDescent="0.15">
      <c r="A91" s="13"/>
      <c r="B91" s="13"/>
      <c r="C91" s="13"/>
      <c r="D91" s="13"/>
      <c r="E91" s="38"/>
      <c r="F91" s="13"/>
      <c r="G91" s="13"/>
      <c r="H91" s="13"/>
      <c r="I91" s="13"/>
      <c r="J91" s="13"/>
      <c r="K91" s="61"/>
      <c r="L91" s="61"/>
      <c r="M91" s="61"/>
      <c r="N91" s="61"/>
      <c r="O91" s="158"/>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row>
    <row r="92" spans="1:59" x14ac:dyDescent="0.15">
      <c r="A92" s="13"/>
      <c r="B92" s="13"/>
      <c r="C92" s="13"/>
      <c r="D92" s="13"/>
      <c r="E92" s="38"/>
      <c r="F92" s="13"/>
      <c r="G92" s="13"/>
      <c r="H92" s="13"/>
      <c r="I92" s="13"/>
      <c r="J92" s="13"/>
      <c r="K92" s="61"/>
      <c r="L92" s="61"/>
      <c r="M92" s="61"/>
      <c r="N92" s="61"/>
      <c r="O92" s="158"/>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row>
    <row r="93" spans="1:59" x14ac:dyDescent="0.15">
      <c r="A93" s="13"/>
      <c r="B93" s="13"/>
      <c r="C93" s="13"/>
      <c r="D93" s="13"/>
      <c r="E93" s="38"/>
      <c r="F93" s="13"/>
      <c r="G93" s="13"/>
      <c r="H93" s="13"/>
      <c r="I93" s="13"/>
      <c r="J93" s="13"/>
      <c r="K93" s="61"/>
      <c r="L93" s="61"/>
      <c r="M93" s="61"/>
      <c r="N93" s="61"/>
      <c r="O93" s="158"/>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row>
    <row r="94" spans="1:59" x14ac:dyDescent="0.15">
      <c r="A94" s="13"/>
      <c r="B94" s="13"/>
      <c r="C94" s="13"/>
      <c r="D94" s="13"/>
      <c r="E94" s="38"/>
      <c r="F94" s="13"/>
      <c r="G94" s="13"/>
      <c r="H94" s="13"/>
      <c r="I94" s="13"/>
      <c r="J94" s="13"/>
      <c r="K94" s="61"/>
      <c r="L94" s="61"/>
      <c r="M94" s="61"/>
      <c r="N94" s="61"/>
      <c r="O94" s="158"/>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row>
    <row r="95" spans="1:59" x14ac:dyDescent="0.15">
      <c r="A95" s="13"/>
      <c r="B95" s="13"/>
      <c r="C95" s="13"/>
      <c r="D95" s="13"/>
      <c r="E95" s="38"/>
      <c r="F95" s="13"/>
      <c r="G95" s="13"/>
      <c r="H95" s="13"/>
      <c r="I95" s="13"/>
      <c r="J95" s="13"/>
      <c r="K95" s="61"/>
      <c r="L95" s="61"/>
      <c r="M95" s="61"/>
      <c r="N95" s="61"/>
      <c r="O95" s="158"/>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row>
    <row r="96" spans="1:59" x14ac:dyDescent="0.15">
      <c r="A96" s="13"/>
      <c r="B96" s="13"/>
      <c r="C96" s="13"/>
      <c r="D96" s="13"/>
      <c r="E96" s="38"/>
      <c r="F96" s="13"/>
      <c r="G96" s="13"/>
      <c r="H96" s="13"/>
      <c r="I96" s="13"/>
      <c r="J96" s="13"/>
      <c r="K96" s="61"/>
      <c r="L96" s="61"/>
      <c r="M96" s="61"/>
      <c r="N96" s="61"/>
      <c r="O96" s="158"/>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row>
    <row r="97" spans="1:59" x14ac:dyDescent="0.15">
      <c r="A97" s="13"/>
      <c r="B97" s="13"/>
      <c r="C97" s="13"/>
      <c r="D97" s="13"/>
      <c r="E97" s="38"/>
      <c r="F97" s="13"/>
      <c r="G97" s="13"/>
      <c r="H97" s="13"/>
      <c r="I97" s="13"/>
      <c r="J97" s="13"/>
      <c r="K97" s="61"/>
      <c r="L97" s="61"/>
      <c r="M97" s="61"/>
      <c r="N97" s="61"/>
      <c r="O97" s="158"/>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row>
    <row r="98" spans="1:59" x14ac:dyDescent="0.15">
      <c r="A98" s="13"/>
      <c r="B98" s="13"/>
      <c r="C98" s="13"/>
      <c r="D98" s="13"/>
      <c r="E98" s="38"/>
      <c r="F98" s="13"/>
      <c r="G98" s="13"/>
      <c r="H98" s="13"/>
      <c r="I98" s="13"/>
      <c r="J98" s="13"/>
      <c r="K98" s="61"/>
      <c r="L98" s="61"/>
      <c r="M98" s="61"/>
      <c r="N98" s="61"/>
      <c r="O98" s="158"/>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row>
    <row r="99" spans="1:59" x14ac:dyDescent="0.15">
      <c r="A99" s="13"/>
      <c r="B99" s="13"/>
      <c r="C99" s="13"/>
      <c r="D99" s="13"/>
      <c r="E99" s="38"/>
      <c r="F99" s="13"/>
      <c r="G99" s="13"/>
      <c r="H99" s="13"/>
      <c r="I99" s="13"/>
      <c r="J99" s="13"/>
      <c r="K99" s="61"/>
      <c r="L99" s="61"/>
      <c r="M99" s="61"/>
      <c r="N99" s="61"/>
      <c r="O99" s="158"/>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row>
    <row r="100" spans="1:59" x14ac:dyDescent="0.15">
      <c r="A100" s="13"/>
      <c r="B100" s="13"/>
      <c r="C100" s="13"/>
      <c r="D100" s="13"/>
      <c r="E100" s="38"/>
      <c r="F100" s="13"/>
      <c r="G100" s="13"/>
      <c r="H100" s="13"/>
      <c r="I100" s="13"/>
      <c r="J100" s="13"/>
      <c r="K100" s="61"/>
      <c r="L100" s="61"/>
      <c r="M100" s="61"/>
      <c r="N100" s="61"/>
      <c r="O100" s="158"/>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row>
    <row r="101" spans="1:59" x14ac:dyDescent="0.15">
      <c r="A101" s="13"/>
      <c r="B101" s="13"/>
      <c r="C101" s="13"/>
      <c r="D101" s="13"/>
      <c r="E101" s="38"/>
      <c r="F101" s="13"/>
      <c r="G101" s="13"/>
      <c r="H101" s="13"/>
      <c r="I101" s="13"/>
      <c r="J101" s="13"/>
      <c r="K101" s="61"/>
      <c r="L101" s="61"/>
      <c r="M101" s="61"/>
      <c r="N101" s="61"/>
      <c r="O101" s="158"/>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row>
    <row r="102" spans="1:59" x14ac:dyDescent="0.15">
      <c r="A102" s="13"/>
      <c r="B102" s="13"/>
      <c r="C102" s="13"/>
      <c r="D102" s="13"/>
      <c r="E102" s="38"/>
      <c r="F102" s="13"/>
      <c r="G102" s="13"/>
      <c r="H102" s="13"/>
      <c r="I102" s="13"/>
      <c r="J102" s="13"/>
      <c r="K102" s="61"/>
      <c r="L102" s="61"/>
      <c r="M102" s="61"/>
      <c r="N102" s="61"/>
      <c r="O102" s="158"/>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row>
    <row r="103" spans="1:59" x14ac:dyDescent="0.15">
      <c r="A103" s="13"/>
      <c r="B103" s="13"/>
      <c r="C103" s="13"/>
      <c r="D103" s="13"/>
      <c r="E103" s="38"/>
      <c r="F103" s="13"/>
      <c r="G103" s="13"/>
      <c r="H103" s="13"/>
      <c r="I103" s="13"/>
      <c r="J103" s="13"/>
      <c r="K103" s="61"/>
      <c r="L103" s="61"/>
      <c r="M103" s="61"/>
      <c r="N103" s="61"/>
      <c r="O103" s="158"/>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row>
    <row r="104" spans="1:59" x14ac:dyDescent="0.15">
      <c r="A104" s="13"/>
      <c r="B104" s="13"/>
      <c r="C104" s="13"/>
      <c r="D104" s="13"/>
      <c r="E104" s="38"/>
      <c r="F104" s="13"/>
      <c r="G104" s="13"/>
      <c r="H104" s="13"/>
      <c r="I104" s="13"/>
      <c r="J104" s="13"/>
      <c r="K104" s="61"/>
      <c r="L104" s="61"/>
      <c r="M104" s="61"/>
      <c r="N104" s="61"/>
      <c r="O104" s="158"/>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row>
    <row r="105" spans="1:59" x14ac:dyDescent="0.15">
      <c r="A105" s="13"/>
      <c r="B105" s="13"/>
      <c r="C105" s="13"/>
      <c r="D105" s="13"/>
      <c r="E105" s="38"/>
      <c r="F105" s="13"/>
      <c r="G105" s="13"/>
      <c r="H105" s="13"/>
      <c r="I105" s="13"/>
      <c r="J105" s="13"/>
      <c r="K105" s="61"/>
      <c r="L105" s="61"/>
      <c r="M105" s="61"/>
      <c r="N105" s="61"/>
      <c r="O105" s="158"/>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row>
    <row r="106" spans="1:59" x14ac:dyDescent="0.15">
      <c r="A106" s="13"/>
      <c r="B106" s="13"/>
      <c r="C106" s="13"/>
      <c r="D106" s="13"/>
      <c r="E106" s="38"/>
      <c r="F106" s="13"/>
      <c r="G106" s="13"/>
      <c r="H106" s="13"/>
      <c r="I106" s="13"/>
      <c r="J106" s="13"/>
      <c r="K106" s="61"/>
      <c r="L106" s="61"/>
      <c r="M106" s="61"/>
      <c r="N106" s="61"/>
      <c r="O106" s="158"/>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row>
    <row r="107" spans="1:59" x14ac:dyDescent="0.15">
      <c r="A107" s="13"/>
      <c r="B107" s="13"/>
      <c r="C107" s="13"/>
      <c r="D107" s="13"/>
      <c r="E107" s="38"/>
      <c r="F107" s="13"/>
      <c r="G107" s="13"/>
      <c r="H107" s="13"/>
      <c r="I107" s="13"/>
      <c r="J107" s="13"/>
      <c r="K107" s="61"/>
      <c r="L107" s="61"/>
      <c r="M107" s="61"/>
      <c r="N107" s="61"/>
      <c r="O107" s="158"/>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row>
    <row r="108" spans="1:59" x14ac:dyDescent="0.15">
      <c r="A108" s="13"/>
      <c r="B108" s="13"/>
      <c r="C108" s="13"/>
      <c r="D108" s="13"/>
      <c r="E108" s="38"/>
      <c r="F108" s="13"/>
      <c r="G108" s="13"/>
      <c r="H108" s="13"/>
      <c r="I108" s="13"/>
      <c r="J108" s="13"/>
      <c r="K108" s="61"/>
      <c r="L108" s="61"/>
      <c r="M108" s="61"/>
      <c r="N108" s="61"/>
      <c r="O108" s="158"/>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row>
    <row r="109" spans="1:59" x14ac:dyDescent="0.15">
      <c r="A109" s="13"/>
      <c r="B109" s="13"/>
      <c r="C109" s="13"/>
      <c r="D109" s="13"/>
      <c r="E109" s="38"/>
      <c r="F109" s="13"/>
      <c r="G109" s="13"/>
      <c r="H109" s="13"/>
      <c r="I109" s="13"/>
      <c r="J109" s="13"/>
      <c r="K109" s="61"/>
      <c r="L109" s="61"/>
      <c r="M109" s="61"/>
      <c r="N109" s="61"/>
      <c r="O109" s="158"/>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row>
    <row r="110" spans="1:59" x14ac:dyDescent="0.15">
      <c r="A110" s="13"/>
      <c r="B110" s="13"/>
      <c r="C110" s="13"/>
      <c r="D110" s="13"/>
      <c r="E110" s="38"/>
      <c r="F110" s="13"/>
      <c r="G110" s="13"/>
      <c r="H110" s="13"/>
      <c r="I110" s="13"/>
      <c r="J110" s="13"/>
      <c r="K110" s="61"/>
      <c r="L110" s="61"/>
      <c r="M110" s="61"/>
      <c r="N110" s="61"/>
      <c r="O110" s="158"/>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row>
    <row r="111" spans="1:59" x14ac:dyDescent="0.15">
      <c r="A111" s="13"/>
      <c r="B111" s="13"/>
      <c r="C111" s="13"/>
      <c r="D111" s="13"/>
      <c r="E111" s="38"/>
      <c r="F111" s="13"/>
      <c r="G111" s="13"/>
      <c r="H111" s="13"/>
      <c r="I111" s="13"/>
      <c r="J111" s="13"/>
      <c r="K111" s="61"/>
      <c r="L111" s="61"/>
      <c r="M111" s="61"/>
      <c r="N111" s="61"/>
      <c r="O111" s="158"/>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row>
    <row r="112" spans="1:59" x14ac:dyDescent="0.15">
      <c r="A112" s="13"/>
      <c r="B112" s="13"/>
      <c r="C112" s="13"/>
      <c r="D112" s="13"/>
      <c r="E112" s="38"/>
      <c r="F112" s="13"/>
      <c r="G112" s="13"/>
      <c r="H112" s="13"/>
      <c r="I112" s="13"/>
      <c r="J112" s="13"/>
      <c r="K112" s="61"/>
      <c r="L112" s="61"/>
      <c r="M112" s="61"/>
      <c r="N112" s="61"/>
      <c r="O112" s="158"/>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row>
    <row r="113" spans="1:59" x14ac:dyDescent="0.15">
      <c r="A113" s="13"/>
      <c r="B113" s="13"/>
      <c r="C113" s="13"/>
      <c r="D113" s="13"/>
      <c r="E113" s="38"/>
      <c r="F113" s="13"/>
      <c r="G113" s="13"/>
      <c r="H113" s="13"/>
      <c r="I113" s="13"/>
      <c r="J113" s="13"/>
      <c r="K113" s="61"/>
      <c r="L113" s="61"/>
      <c r="M113" s="61"/>
      <c r="N113" s="61"/>
      <c r="O113" s="158"/>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row>
    <row r="114" spans="1:59" x14ac:dyDescent="0.15">
      <c r="A114" s="13"/>
      <c r="B114" s="13"/>
      <c r="C114" s="13"/>
      <c r="D114" s="13"/>
      <c r="E114" s="38"/>
      <c r="F114" s="13"/>
      <c r="G114" s="13"/>
      <c r="H114" s="13"/>
      <c r="I114" s="13"/>
      <c r="J114" s="13"/>
      <c r="K114" s="61"/>
      <c r="L114" s="61"/>
      <c r="M114" s="61"/>
      <c r="N114" s="61"/>
      <c r="O114" s="158"/>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row>
    <row r="115" spans="1:59" x14ac:dyDescent="0.15">
      <c r="A115" s="13"/>
      <c r="B115" s="13"/>
      <c r="C115" s="13"/>
      <c r="D115" s="13"/>
      <c r="E115" s="38"/>
      <c r="F115" s="13"/>
      <c r="G115" s="13"/>
      <c r="H115" s="13"/>
      <c r="I115" s="13"/>
      <c r="J115" s="13"/>
      <c r="K115" s="61"/>
      <c r="L115" s="61"/>
      <c r="M115" s="61"/>
      <c r="N115" s="61"/>
      <c r="O115" s="158"/>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row>
    <row r="116" spans="1:59" x14ac:dyDescent="0.15">
      <c r="A116" s="13"/>
      <c r="B116" s="13"/>
      <c r="C116" s="13"/>
      <c r="D116" s="13"/>
      <c r="E116" s="38"/>
      <c r="F116" s="13"/>
      <c r="G116" s="13"/>
      <c r="H116" s="13"/>
      <c r="I116" s="13"/>
      <c r="J116" s="13"/>
      <c r="K116" s="61"/>
      <c r="L116" s="61"/>
      <c r="M116" s="61"/>
      <c r="N116" s="61"/>
      <c r="O116" s="158"/>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row>
    <row r="117" spans="1:59" x14ac:dyDescent="0.15">
      <c r="A117" s="13"/>
      <c r="B117" s="13"/>
      <c r="C117" s="13"/>
      <c r="D117" s="13"/>
      <c r="E117" s="38"/>
      <c r="F117" s="13"/>
      <c r="G117" s="13"/>
      <c r="H117" s="13"/>
      <c r="I117" s="13"/>
      <c r="J117" s="13"/>
      <c r="K117" s="61"/>
      <c r="L117" s="61"/>
      <c r="M117" s="61"/>
      <c r="N117" s="61"/>
      <c r="O117" s="158"/>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row>
    <row r="118" spans="1:59" x14ac:dyDescent="0.15">
      <c r="A118" s="13"/>
      <c r="B118" s="13"/>
      <c r="C118" s="13"/>
      <c r="D118" s="13"/>
      <c r="E118" s="38"/>
      <c r="F118" s="13"/>
      <c r="G118" s="13"/>
      <c r="H118" s="13"/>
      <c r="I118" s="13"/>
      <c r="J118" s="13"/>
      <c r="K118" s="61"/>
      <c r="L118" s="61"/>
      <c r="M118" s="61"/>
      <c r="N118" s="61"/>
      <c r="O118" s="158"/>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row>
    <row r="119" spans="1:59" x14ac:dyDescent="0.15">
      <c r="A119" s="13"/>
      <c r="B119" s="13"/>
      <c r="C119" s="13"/>
      <c r="D119" s="13"/>
      <c r="E119" s="38"/>
      <c r="F119" s="13"/>
      <c r="G119" s="13"/>
      <c r="H119" s="13"/>
      <c r="I119" s="13"/>
      <c r="J119" s="13"/>
      <c r="K119" s="61"/>
      <c r="L119" s="61"/>
      <c r="M119" s="61"/>
      <c r="N119" s="61"/>
      <c r="O119" s="158"/>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row>
    <row r="120" spans="1:59" x14ac:dyDescent="0.15">
      <c r="A120" s="13"/>
      <c r="B120" s="13"/>
      <c r="C120" s="13"/>
      <c r="D120" s="13"/>
      <c r="E120" s="38"/>
      <c r="F120" s="13"/>
      <c r="G120" s="13"/>
      <c r="H120" s="13"/>
      <c r="I120" s="13"/>
      <c r="J120" s="13"/>
      <c r="K120" s="61"/>
      <c r="L120" s="61"/>
      <c r="M120" s="61"/>
      <c r="N120" s="61"/>
      <c r="O120" s="158"/>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row>
    <row r="121" spans="1:59" x14ac:dyDescent="0.15">
      <c r="A121" s="13"/>
      <c r="B121" s="13"/>
      <c r="C121" s="13"/>
      <c r="D121" s="13"/>
      <c r="E121" s="38"/>
      <c r="F121" s="13"/>
      <c r="G121" s="13"/>
      <c r="H121" s="13"/>
      <c r="I121" s="13"/>
      <c r="J121" s="13"/>
      <c r="K121" s="61"/>
      <c r="L121" s="61"/>
      <c r="M121" s="61"/>
      <c r="N121" s="61"/>
      <c r="O121" s="158"/>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row>
    <row r="122" spans="1:59" x14ac:dyDescent="0.15">
      <c r="A122" s="13"/>
      <c r="B122" s="13"/>
      <c r="C122" s="13"/>
      <c r="D122" s="13"/>
      <c r="E122" s="38"/>
      <c r="F122" s="13"/>
      <c r="G122" s="13"/>
      <c r="H122" s="13"/>
      <c r="I122" s="13"/>
      <c r="J122" s="13"/>
      <c r="K122" s="61"/>
      <c r="L122" s="61"/>
      <c r="M122" s="61"/>
      <c r="N122" s="61"/>
      <c r="O122" s="158"/>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row>
    <row r="123" spans="1:59" x14ac:dyDescent="0.15">
      <c r="A123" s="13"/>
      <c r="B123" s="13"/>
      <c r="C123" s="13"/>
      <c r="D123" s="13"/>
      <c r="E123" s="38"/>
      <c r="F123" s="13"/>
      <c r="G123" s="13"/>
      <c r="H123" s="13"/>
      <c r="I123" s="13"/>
      <c r="J123" s="13"/>
      <c r="K123" s="61"/>
      <c r="L123" s="61"/>
      <c r="M123" s="61"/>
      <c r="N123" s="61"/>
      <c r="O123" s="158"/>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row>
    <row r="124" spans="1:59" x14ac:dyDescent="0.15">
      <c r="A124" s="13"/>
      <c r="B124" s="13"/>
      <c r="C124" s="13"/>
      <c r="D124" s="13"/>
      <c r="E124" s="38"/>
      <c r="F124" s="13"/>
      <c r="G124" s="13"/>
      <c r="H124" s="13"/>
      <c r="I124" s="13"/>
      <c r="J124" s="13"/>
      <c r="K124" s="61"/>
      <c r="L124" s="61"/>
      <c r="M124" s="61"/>
      <c r="N124" s="61"/>
      <c r="O124" s="158"/>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row>
    <row r="125" spans="1:59" x14ac:dyDescent="0.15">
      <c r="A125" s="13"/>
      <c r="B125" s="13"/>
      <c r="C125" s="13"/>
      <c r="D125" s="13"/>
      <c r="E125" s="38"/>
      <c r="F125" s="13"/>
      <c r="G125" s="13"/>
      <c r="H125" s="13"/>
      <c r="I125" s="13"/>
      <c r="J125" s="13"/>
      <c r="K125" s="61"/>
      <c r="L125" s="61"/>
      <c r="M125" s="61"/>
      <c r="N125" s="61"/>
      <c r="O125" s="158"/>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row>
    <row r="126" spans="1:59" x14ac:dyDescent="0.15">
      <c r="A126" s="13"/>
      <c r="B126" s="13"/>
      <c r="C126" s="13"/>
      <c r="D126" s="13"/>
      <c r="E126" s="38"/>
      <c r="F126" s="13"/>
      <c r="G126" s="13"/>
      <c r="H126" s="13"/>
      <c r="I126" s="13"/>
      <c r="J126" s="13"/>
      <c r="K126" s="61"/>
      <c r="L126" s="61"/>
      <c r="M126" s="61"/>
      <c r="N126" s="61"/>
      <c r="O126" s="158"/>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row>
    <row r="127" spans="1:59" x14ac:dyDescent="0.15">
      <c r="A127" s="13"/>
      <c r="B127" s="13"/>
      <c r="C127" s="13"/>
      <c r="D127" s="13"/>
      <c r="E127" s="38"/>
      <c r="F127" s="13"/>
      <c r="G127" s="13"/>
      <c r="H127" s="13"/>
      <c r="I127" s="13"/>
      <c r="J127" s="13"/>
      <c r="K127" s="61"/>
      <c r="L127" s="61"/>
      <c r="M127" s="61"/>
      <c r="N127" s="61"/>
      <c r="O127" s="158"/>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row>
    <row r="128" spans="1:59" x14ac:dyDescent="0.15">
      <c r="A128" s="13"/>
      <c r="B128" s="13"/>
      <c r="C128" s="13"/>
      <c r="D128" s="13"/>
      <c r="E128" s="38"/>
      <c r="F128" s="13"/>
      <c r="G128" s="13"/>
      <c r="H128" s="13"/>
      <c r="I128" s="13"/>
      <c r="J128" s="13"/>
      <c r="K128" s="61"/>
      <c r="L128" s="61"/>
      <c r="M128" s="61"/>
      <c r="N128" s="61"/>
      <c r="O128" s="158"/>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row>
    <row r="129" spans="1:59" x14ac:dyDescent="0.15">
      <c r="A129" s="13"/>
      <c r="B129" s="13"/>
      <c r="C129" s="13"/>
      <c r="D129" s="13"/>
      <c r="E129" s="38"/>
      <c r="F129" s="13"/>
      <c r="G129" s="13"/>
      <c r="H129" s="13"/>
      <c r="I129" s="13"/>
      <c r="J129" s="13"/>
      <c r="K129" s="61"/>
      <c r="L129" s="61"/>
      <c r="M129" s="61"/>
      <c r="N129" s="61"/>
      <c r="O129" s="158"/>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row>
    <row r="130" spans="1:59" x14ac:dyDescent="0.15">
      <c r="A130" s="13"/>
      <c r="B130" s="13"/>
      <c r="C130" s="13"/>
      <c r="D130" s="13"/>
      <c r="E130" s="38"/>
      <c r="F130" s="13"/>
      <c r="G130" s="13"/>
      <c r="H130" s="13"/>
      <c r="I130" s="13"/>
      <c r="J130" s="13"/>
      <c r="K130" s="61"/>
      <c r="L130" s="61"/>
      <c r="M130" s="61"/>
      <c r="N130" s="61"/>
      <c r="O130" s="158"/>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row>
    <row r="131" spans="1:59" x14ac:dyDescent="0.15">
      <c r="A131" s="13"/>
      <c r="B131" s="13"/>
      <c r="C131" s="13"/>
      <c r="D131" s="13"/>
      <c r="E131" s="38"/>
      <c r="F131" s="13"/>
      <c r="G131" s="13"/>
      <c r="H131" s="13"/>
      <c r="I131" s="13"/>
      <c r="J131" s="13"/>
      <c r="K131" s="61"/>
      <c r="L131" s="61"/>
      <c r="M131" s="61"/>
      <c r="N131" s="61"/>
      <c r="O131" s="158"/>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row>
    <row r="132" spans="1:59" x14ac:dyDescent="0.15">
      <c r="A132" s="13"/>
      <c r="B132" s="13"/>
      <c r="C132" s="13"/>
      <c r="D132" s="13"/>
      <c r="E132" s="38"/>
      <c r="F132" s="13"/>
      <c r="G132" s="13"/>
      <c r="H132" s="13"/>
      <c r="I132" s="13"/>
      <c r="J132" s="13"/>
      <c r="K132" s="61"/>
      <c r="L132" s="61"/>
      <c r="M132" s="61"/>
      <c r="N132" s="61"/>
      <c r="O132" s="158"/>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row>
    <row r="133" spans="1:59" x14ac:dyDescent="0.15">
      <c r="A133" s="13"/>
      <c r="B133" s="13"/>
      <c r="C133" s="13"/>
      <c r="D133" s="13"/>
      <c r="E133" s="38"/>
      <c r="F133" s="13"/>
      <c r="G133" s="13"/>
      <c r="H133" s="13"/>
      <c r="I133" s="13"/>
      <c r="J133" s="13"/>
      <c r="K133" s="61"/>
      <c r="L133" s="61"/>
      <c r="M133" s="61"/>
      <c r="N133" s="61"/>
      <c r="O133" s="158"/>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row>
    <row r="134" spans="1:59" x14ac:dyDescent="0.15">
      <c r="A134" s="13"/>
      <c r="B134" s="13"/>
      <c r="C134" s="13"/>
      <c r="D134" s="13"/>
      <c r="E134" s="38"/>
      <c r="F134" s="13"/>
      <c r="G134" s="13"/>
      <c r="H134" s="13"/>
      <c r="I134" s="13"/>
      <c r="J134" s="13"/>
      <c r="K134" s="61"/>
      <c r="L134" s="61"/>
      <c r="M134" s="61"/>
      <c r="N134" s="61"/>
      <c r="O134" s="158"/>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row>
    <row r="135" spans="1:59" x14ac:dyDescent="0.15">
      <c r="A135" s="13"/>
      <c r="B135" s="13"/>
      <c r="C135" s="13"/>
      <c r="D135" s="13"/>
      <c r="E135" s="38"/>
      <c r="F135" s="13"/>
      <c r="G135" s="13"/>
      <c r="H135" s="13"/>
      <c r="I135" s="13"/>
      <c r="J135" s="13"/>
      <c r="K135" s="61"/>
      <c r="L135" s="61"/>
      <c r="M135" s="61"/>
      <c r="N135" s="61"/>
      <c r="O135" s="158"/>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row>
    <row r="136" spans="1:59" x14ac:dyDescent="0.15">
      <c r="A136" s="13"/>
      <c r="B136" s="13"/>
      <c r="C136" s="13"/>
      <c r="D136" s="13"/>
      <c r="E136" s="38"/>
      <c r="F136" s="13"/>
      <c r="G136" s="13"/>
      <c r="H136" s="13"/>
      <c r="I136" s="13"/>
      <c r="J136" s="13"/>
      <c r="K136" s="61"/>
      <c r="L136" s="61"/>
      <c r="M136" s="61"/>
      <c r="N136" s="61"/>
      <c r="O136" s="158"/>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row>
    <row r="137" spans="1:59" x14ac:dyDescent="0.15">
      <c r="A137" s="13"/>
      <c r="B137" s="13"/>
      <c r="C137" s="13"/>
      <c r="D137" s="13"/>
      <c r="E137" s="38"/>
      <c r="F137" s="13"/>
      <c r="G137" s="13"/>
      <c r="H137" s="13"/>
      <c r="I137" s="13"/>
      <c r="J137" s="13"/>
      <c r="K137" s="61"/>
      <c r="L137" s="61"/>
      <c r="M137" s="61"/>
      <c r="N137" s="61"/>
      <c r="O137" s="158"/>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row>
    <row r="138" spans="1:59" x14ac:dyDescent="0.15">
      <c r="A138" s="13"/>
      <c r="B138" s="13"/>
      <c r="C138" s="13"/>
      <c r="D138" s="13"/>
      <c r="E138" s="38"/>
      <c r="F138" s="13"/>
      <c r="G138" s="13"/>
      <c r="H138" s="13"/>
      <c r="I138" s="13"/>
      <c r="J138" s="13"/>
      <c r="K138" s="61"/>
      <c r="L138" s="61"/>
      <c r="M138" s="61"/>
      <c r="N138" s="61"/>
      <c r="O138" s="158"/>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row>
    <row r="139" spans="1:59" x14ac:dyDescent="0.15">
      <c r="A139" s="13"/>
      <c r="B139" s="13"/>
      <c r="C139" s="13"/>
      <c r="D139" s="13"/>
      <c r="E139" s="38"/>
      <c r="F139" s="13"/>
      <c r="G139" s="13"/>
      <c r="H139" s="13"/>
      <c r="I139" s="13"/>
      <c r="J139" s="13"/>
      <c r="K139" s="61"/>
      <c r="L139" s="61"/>
      <c r="M139" s="61"/>
      <c r="N139" s="61"/>
      <c r="O139" s="158"/>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row>
    <row r="140" spans="1:59" x14ac:dyDescent="0.15">
      <c r="A140" s="13"/>
      <c r="B140" s="13"/>
      <c r="C140" s="13"/>
      <c r="D140" s="13"/>
      <c r="E140" s="38"/>
      <c r="F140" s="13"/>
      <c r="G140" s="13"/>
      <c r="H140" s="13"/>
      <c r="I140" s="13"/>
      <c r="J140" s="13"/>
      <c r="K140" s="61"/>
      <c r="L140" s="61"/>
      <c r="M140" s="61"/>
      <c r="N140" s="61"/>
      <c r="O140" s="158"/>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row>
    <row r="141" spans="1:59" x14ac:dyDescent="0.15">
      <c r="A141" s="13"/>
      <c r="B141" s="13"/>
      <c r="C141" s="13"/>
      <c r="D141" s="13"/>
      <c r="E141" s="38"/>
      <c r="F141" s="13"/>
      <c r="G141" s="13"/>
      <c r="H141" s="13"/>
      <c r="I141" s="13"/>
      <c r="J141" s="13"/>
      <c r="K141" s="61"/>
      <c r="L141" s="61"/>
      <c r="M141" s="61"/>
      <c r="N141" s="61"/>
      <c r="O141" s="158"/>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row>
    <row r="142" spans="1:59" x14ac:dyDescent="0.15">
      <c r="A142" s="13"/>
      <c r="B142" s="13"/>
      <c r="C142" s="13"/>
      <c r="D142" s="13"/>
      <c r="E142" s="38"/>
      <c r="F142" s="13"/>
      <c r="G142" s="13"/>
      <c r="H142" s="13"/>
      <c r="I142" s="13"/>
      <c r="J142" s="13"/>
      <c r="K142" s="61"/>
      <c r="L142" s="61"/>
      <c r="M142" s="61"/>
      <c r="N142" s="61"/>
      <c r="O142" s="158"/>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row>
    <row r="143" spans="1:59" x14ac:dyDescent="0.15">
      <c r="A143" s="13"/>
      <c r="B143" s="13"/>
      <c r="C143" s="13"/>
      <c r="D143" s="13"/>
      <c r="E143" s="38"/>
      <c r="F143" s="13"/>
      <c r="G143" s="13"/>
      <c r="H143" s="13"/>
      <c r="I143" s="13"/>
      <c r="J143" s="13"/>
      <c r="K143" s="61"/>
      <c r="L143" s="61"/>
      <c r="M143" s="61"/>
      <c r="N143" s="61"/>
      <c r="O143" s="158"/>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row>
    <row r="144" spans="1:59" x14ac:dyDescent="0.15">
      <c r="A144" s="13"/>
      <c r="B144" s="13"/>
      <c r="C144" s="13"/>
      <c r="D144" s="13"/>
      <c r="E144" s="38"/>
      <c r="F144" s="13"/>
      <c r="G144" s="13"/>
      <c r="H144" s="13"/>
      <c r="I144" s="13"/>
      <c r="J144" s="13"/>
      <c r="K144" s="61"/>
      <c r="L144" s="61"/>
      <c r="M144" s="61"/>
      <c r="N144" s="61"/>
      <c r="O144" s="158"/>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row>
    <row r="145" spans="1:59" x14ac:dyDescent="0.15">
      <c r="A145" s="13"/>
      <c r="B145" s="13"/>
      <c r="C145" s="13"/>
      <c r="D145" s="13"/>
      <c r="E145" s="38"/>
      <c r="F145" s="13"/>
      <c r="G145" s="13"/>
      <c r="H145" s="13"/>
      <c r="I145" s="13"/>
      <c r="J145" s="13"/>
      <c r="K145" s="61"/>
      <c r="L145" s="61"/>
      <c r="M145" s="61"/>
      <c r="N145" s="61"/>
      <c r="O145" s="158"/>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row>
    <row r="146" spans="1:59" x14ac:dyDescent="0.15">
      <c r="A146" s="13"/>
      <c r="B146" s="13"/>
      <c r="C146" s="13"/>
      <c r="D146" s="13"/>
      <c r="E146" s="38"/>
      <c r="F146" s="13"/>
      <c r="G146" s="13"/>
      <c r="H146" s="13"/>
      <c r="I146" s="13"/>
      <c r="J146" s="13"/>
      <c r="K146" s="61"/>
      <c r="L146" s="61"/>
      <c r="M146" s="61"/>
      <c r="N146" s="61"/>
      <c r="O146" s="158"/>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row>
    <row r="147" spans="1:59" x14ac:dyDescent="0.15">
      <c r="A147" s="13"/>
      <c r="B147" s="13"/>
      <c r="C147" s="13"/>
      <c r="D147" s="13"/>
      <c r="E147" s="38"/>
      <c r="F147" s="13"/>
      <c r="G147" s="13"/>
      <c r="H147" s="13"/>
      <c r="I147" s="13"/>
      <c r="J147" s="13"/>
      <c r="K147" s="61"/>
      <c r="L147" s="61"/>
      <c r="M147" s="61"/>
      <c r="N147" s="61"/>
      <c r="O147" s="158"/>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row>
    <row r="148" spans="1:59" x14ac:dyDescent="0.15">
      <c r="A148" s="13"/>
      <c r="B148" s="13"/>
      <c r="C148" s="13"/>
      <c r="D148" s="13"/>
      <c r="E148" s="38"/>
      <c r="F148" s="13"/>
      <c r="G148" s="13"/>
      <c r="H148" s="13"/>
      <c r="I148" s="13"/>
      <c r="J148" s="13"/>
      <c r="K148" s="61"/>
      <c r="L148" s="61"/>
      <c r="M148" s="61"/>
      <c r="N148" s="61"/>
      <c r="O148" s="158"/>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row>
    <row r="149" spans="1:59" x14ac:dyDescent="0.15">
      <c r="A149" s="13"/>
      <c r="B149" s="13"/>
      <c r="C149" s="13"/>
      <c r="D149" s="13"/>
      <c r="E149" s="38"/>
      <c r="F149" s="13"/>
      <c r="G149" s="13"/>
      <c r="H149" s="13"/>
      <c r="I149" s="13"/>
      <c r="J149" s="13"/>
      <c r="K149" s="61"/>
      <c r="L149" s="61"/>
      <c r="M149" s="61"/>
      <c r="N149" s="61"/>
      <c r="O149" s="158"/>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row>
    <row r="150" spans="1:59" x14ac:dyDescent="0.15">
      <c r="A150" s="13"/>
      <c r="B150" s="13"/>
      <c r="C150" s="13"/>
      <c r="D150" s="13"/>
      <c r="E150" s="38"/>
      <c r="F150" s="13"/>
      <c r="G150" s="13"/>
      <c r="H150" s="13"/>
      <c r="I150" s="13"/>
      <c r="J150" s="13"/>
      <c r="K150" s="61"/>
      <c r="L150" s="61"/>
      <c r="M150" s="61"/>
      <c r="N150" s="61"/>
      <c r="O150" s="158"/>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row>
    <row r="151" spans="1:59" x14ac:dyDescent="0.15">
      <c r="A151" s="13"/>
      <c r="B151" s="13"/>
      <c r="C151" s="13"/>
      <c r="D151" s="13"/>
      <c r="E151" s="38"/>
      <c r="F151" s="13"/>
      <c r="G151" s="13"/>
      <c r="H151" s="13"/>
      <c r="I151" s="13"/>
      <c r="J151" s="13"/>
      <c r="K151" s="61"/>
      <c r="L151" s="61"/>
      <c r="M151" s="61"/>
      <c r="N151" s="61"/>
      <c r="O151" s="158"/>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row>
    <row r="152" spans="1:59" x14ac:dyDescent="0.15">
      <c r="A152" s="13"/>
      <c r="B152" s="13"/>
      <c r="C152" s="13"/>
      <c r="D152" s="13"/>
      <c r="E152" s="38"/>
      <c r="F152" s="13"/>
      <c r="G152" s="13"/>
      <c r="H152" s="13"/>
      <c r="I152" s="13"/>
      <c r="J152" s="13"/>
      <c r="K152" s="61"/>
      <c r="L152" s="61"/>
      <c r="M152" s="61"/>
      <c r="N152" s="61"/>
      <c r="O152" s="158"/>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row>
    <row r="153" spans="1:59" x14ac:dyDescent="0.15">
      <c r="A153" s="13"/>
      <c r="B153" s="13"/>
      <c r="C153" s="13"/>
      <c r="D153" s="13"/>
      <c r="E153" s="38"/>
      <c r="F153" s="13"/>
      <c r="G153" s="13"/>
      <c r="H153" s="13"/>
      <c r="I153" s="13"/>
      <c r="J153" s="13"/>
      <c r="K153" s="61"/>
      <c r="L153" s="61"/>
      <c r="M153" s="61"/>
      <c r="N153" s="61"/>
      <c r="O153" s="158"/>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row>
    <row r="154" spans="1:59" x14ac:dyDescent="0.15">
      <c r="A154" s="13"/>
      <c r="B154" s="13"/>
      <c r="C154" s="13"/>
      <c r="D154" s="13"/>
      <c r="E154" s="38"/>
      <c r="F154" s="13"/>
      <c r="G154" s="13"/>
      <c r="H154" s="13"/>
      <c r="I154" s="13"/>
      <c r="J154" s="13"/>
      <c r="K154" s="61"/>
      <c r="L154" s="61"/>
      <c r="M154" s="61"/>
      <c r="N154" s="61"/>
      <c r="O154" s="158"/>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row>
    <row r="155" spans="1:59" x14ac:dyDescent="0.15">
      <c r="A155" s="13"/>
      <c r="B155" s="13"/>
      <c r="C155" s="13"/>
      <c r="D155" s="13"/>
      <c r="E155" s="38"/>
      <c r="F155" s="13"/>
      <c r="G155" s="13"/>
      <c r="H155" s="13"/>
      <c r="I155" s="13"/>
      <c r="J155" s="13"/>
      <c r="K155" s="61"/>
      <c r="L155" s="61"/>
      <c r="M155" s="61"/>
      <c r="N155" s="61"/>
      <c r="O155" s="158"/>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row>
    <row r="156" spans="1:59" x14ac:dyDescent="0.15">
      <c r="A156" s="13"/>
      <c r="B156" s="13"/>
      <c r="C156" s="13"/>
      <c r="D156" s="13"/>
      <c r="E156" s="38"/>
      <c r="F156" s="13"/>
      <c r="G156" s="13"/>
      <c r="H156" s="13"/>
      <c r="I156" s="13"/>
      <c r="J156" s="13"/>
      <c r="K156" s="61"/>
      <c r="L156" s="61"/>
      <c r="M156" s="61"/>
      <c r="N156" s="61"/>
      <c r="O156" s="158"/>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row>
    <row r="157" spans="1:59" x14ac:dyDescent="0.15">
      <c r="A157" s="13"/>
      <c r="B157" s="13"/>
      <c r="C157" s="13"/>
      <c r="D157" s="13"/>
      <c r="E157" s="38"/>
      <c r="F157" s="13"/>
      <c r="G157" s="13"/>
      <c r="H157" s="13"/>
      <c r="I157" s="13"/>
      <c r="J157" s="13"/>
      <c r="K157" s="61"/>
      <c r="L157" s="61"/>
      <c r="M157" s="61"/>
      <c r="N157" s="61"/>
      <c r="O157" s="158"/>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row>
    <row r="158" spans="1:59" x14ac:dyDescent="0.15">
      <c r="E158"/>
    </row>
    <row r="159" spans="1:59" x14ac:dyDescent="0.15">
      <c r="E159"/>
    </row>
    <row r="160" spans="1:59" x14ac:dyDescent="0.15">
      <c r="E160"/>
    </row>
    <row r="161" spans="5:5" x14ac:dyDescent="0.15">
      <c r="E161"/>
    </row>
    <row r="162" spans="5:5" x14ac:dyDescent="0.15">
      <c r="E162"/>
    </row>
    <row r="163" spans="5:5" x14ac:dyDescent="0.15">
      <c r="E163"/>
    </row>
    <row r="164" spans="5:5" x14ac:dyDescent="0.15">
      <c r="E164"/>
    </row>
    <row r="165" spans="5:5" x14ac:dyDescent="0.15">
      <c r="E165"/>
    </row>
  </sheetData>
  <mergeCells count="19">
    <mergeCell ref="A1:V1"/>
    <mergeCell ref="A2:V2"/>
    <mergeCell ref="AI8:AI9"/>
    <mergeCell ref="AJ8:AJ9"/>
    <mergeCell ref="F5:G5"/>
    <mergeCell ref="C5:D5"/>
    <mergeCell ref="X2:AB2"/>
    <mergeCell ref="X4:AK5"/>
    <mergeCell ref="AK8:AR8"/>
    <mergeCell ref="AZ8:BC8"/>
    <mergeCell ref="BD8:BG8"/>
    <mergeCell ref="A3:I3"/>
    <mergeCell ref="AS8:AU8"/>
    <mergeCell ref="AV8:AY8"/>
    <mergeCell ref="L8:N8"/>
    <mergeCell ref="P8:AG8"/>
    <mergeCell ref="O8:O9"/>
    <mergeCell ref="A7:BG7"/>
    <mergeCell ref="A8:K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macro="[0]!createTicker">
                <anchor moveWithCells="1">
                  <from>
                    <xdr:col>0</xdr:col>
                    <xdr:colOff>63500</xdr:colOff>
                    <xdr:row>1</xdr:row>
                    <xdr:rowOff>76200</xdr:rowOff>
                  </from>
                  <to>
                    <xdr:col>0</xdr:col>
                    <xdr:colOff>1016000</xdr:colOff>
                    <xdr:row>1</xdr:row>
                    <xdr:rowOff>279400</xdr:rowOff>
                  </to>
                </anchor>
              </controlPr>
            </control>
          </mc:Choice>
        </mc:AlternateContent>
        <mc:AlternateContent xmlns:mc="http://schemas.openxmlformats.org/markup-compatibility/2006">
          <mc:Choice Requires="x14">
            <control shapeId="8194" r:id="rId5" name="Button 2">
              <controlPr defaultSize="0" print="0" autoFill="0" autoPict="0" macro="[0]!Sheet1.requestMarketData">
                <anchor moveWithCells="1">
                  <from>
                    <xdr:col>2</xdr:col>
                    <xdr:colOff>317500</xdr:colOff>
                    <xdr:row>1</xdr:row>
                    <xdr:rowOff>76200</xdr:rowOff>
                  </from>
                  <to>
                    <xdr:col>3</xdr:col>
                    <xdr:colOff>571500</xdr:colOff>
                    <xdr:row>1</xdr:row>
                    <xdr:rowOff>279400</xdr:rowOff>
                  </to>
                </anchor>
              </controlPr>
            </control>
          </mc:Choice>
        </mc:AlternateContent>
        <mc:AlternateContent xmlns:mc="http://schemas.openxmlformats.org/markup-compatibility/2006">
          <mc:Choice Requires="x14">
            <control shapeId="8195" r:id="rId6" name="Button 3">
              <controlPr defaultSize="0" print="0" autoFill="0" autoPict="0" macro="[0]!Sheet1.onShowError">
                <anchor moveWithCells="1">
                  <from>
                    <xdr:col>17</xdr:col>
                    <xdr:colOff>457200</xdr:colOff>
                    <xdr:row>1</xdr:row>
                    <xdr:rowOff>76200</xdr:rowOff>
                  </from>
                  <to>
                    <xdr:col>18</xdr:col>
                    <xdr:colOff>495300</xdr:colOff>
                    <xdr:row>1</xdr:row>
                    <xdr:rowOff>279400</xdr:rowOff>
                  </to>
                </anchor>
              </controlPr>
            </control>
          </mc:Choice>
        </mc:AlternateContent>
        <mc:AlternateContent xmlns:mc="http://schemas.openxmlformats.org/markup-compatibility/2006">
          <mc:Choice Requires="x14">
            <control shapeId="8196" r:id="rId7" name="Button 4">
              <controlPr defaultSize="0" print="0" autoFill="0" autoPict="0" macro="[0]!Sheet1.setRefreshRate">
                <anchor moveWithCells="1" sizeWithCells="1">
                  <from>
                    <xdr:col>12</xdr:col>
                    <xdr:colOff>558800</xdr:colOff>
                    <xdr:row>1</xdr:row>
                    <xdr:rowOff>76200</xdr:rowOff>
                  </from>
                  <to>
                    <xdr:col>15</xdr:col>
                    <xdr:colOff>431800</xdr:colOff>
                    <xdr:row>1</xdr:row>
                    <xdr:rowOff>279400</xdr:rowOff>
                  </to>
                </anchor>
              </controlPr>
            </control>
          </mc:Choice>
        </mc:AlternateContent>
        <mc:AlternateContent xmlns:mc="http://schemas.openxmlformats.org/markup-compatibility/2006">
          <mc:Choice Requires="x14">
            <control shapeId="8201" r:id="rId8" name="Button 9">
              <controlPr defaultSize="0" print="0" autoFill="0" autoPict="0" macro="[0]!createComboLegs">
                <anchor moveWithCells="1">
                  <from>
                    <xdr:col>0</xdr:col>
                    <xdr:colOff>1079500</xdr:colOff>
                    <xdr:row>1</xdr:row>
                    <xdr:rowOff>76200</xdr:rowOff>
                  </from>
                  <to>
                    <xdr:col>1</xdr:col>
                    <xdr:colOff>533400</xdr:colOff>
                    <xdr:row>1</xdr:row>
                    <xdr:rowOff>279400</xdr:rowOff>
                  </to>
                </anchor>
              </controlPr>
            </control>
          </mc:Choice>
        </mc:AlternateContent>
        <mc:AlternateContent xmlns:mc="http://schemas.openxmlformats.org/markup-compatibility/2006">
          <mc:Choice Requires="x14">
            <control shapeId="8209" r:id="rId9" name="Button 17">
              <controlPr defaultSize="0" print="0" autoFill="0" autoPict="0" macro="[0]!Sheet1.newBulletins">
                <anchor moveWithCells="1">
                  <from>
                    <xdr:col>18</xdr:col>
                    <xdr:colOff>609600</xdr:colOff>
                    <xdr:row>1</xdr:row>
                    <xdr:rowOff>76200</xdr:rowOff>
                  </from>
                  <to>
                    <xdr:col>20</xdr:col>
                    <xdr:colOff>215900</xdr:colOff>
                    <xdr:row>1</xdr:row>
                    <xdr:rowOff>279400</xdr:rowOff>
                  </to>
                </anchor>
              </controlPr>
            </control>
          </mc:Choice>
        </mc:AlternateContent>
        <mc:AlternateContent xmlns:mc="http://schemas.openxmlformats.org/markup-compatibility/2006">
          <mc:Choice Requires="x14">
            <control shapeId="8210" r:id="rId10" name="Button 18">
              <controlPr defaultSize="0" print="0" autoFill="0" autoPict="0" macro="[0]!Sheet1.setLoggingLevel">
                <anchor moveWithCells="1">
                  <from>
                    <xdr:col>16</xdr:col>
                    <xdr:colOff>0</xdr:colOff>
                    <xdr:row>1</xdr:row>
                    <xdr:rowOff>76200</xdr:rowOff>
                  </from>
                  <to>
                    <xdr:col>17</xdr:col>
                    <xdr:colOff>292100</xdr:colOff>
                    <xdr:row>1</xdr:row>
                    <xdr:rowOff>279400</xdr:rowOff>
                  </to>
                </anchor>
              </controlPr>
            </control>
          </mc:Choice>
        </mc:AlternateContent>
        <mc:AlternateContent xmlns:mc="http://schemas.openxmlformats.org/markup-compatibility/2006">
          <mc:Choice Requires="x14">
            <control shapeId="8224" r:id="rId11" name="Button 32">
              <controlPr defaultSize="0" print="0" autoFill="0" autoPict="0" macro="[0]!ThisWorkbook.clearAllLinks">
                <anchor moveWithCells="1" sizeWithCells="1">
                  <from>
                    <xdr:col>20</xdr:col>
                    <xdr:colOff>330200</xdr:colOff>
                    <xdr:row>1</xdr:row>
                    <xdr:rowOff>76200</xdr:rowOff>
                  </from>
                  <to>
                    <xdr:col>21</xdr:col>
                    <xdr:colOff>673100</xdr:colOff>
                    <xdr:row>1</xdr:row>
                    <xdr:rowOff>279400</xdr:rowOff>
                  </to>
                </anchor>
              </controlPr>
            </control>
          </mc:Choice>
        </mc:AlternateContent>
        <mc:AlternateContent xmlns:mc="http://schemas.openxmlformats.org/markup-compatibility/2006">
          <mc:Choice Requires="x14">
            <control shapeId="8225" r:id="rId12" name="Button 33">
              <controlPr defaultSize="0" print="0" autoFill="0" autoPict="0" macro="[0]!Sheet1.setProcessingRate">
                <anchor moveWithCells="1" sizeWithCells="1">
                  <from>
                    <xdr:col>10</xdr:col>
                    <xdr:colOff>292100</xdr:colOff>
                    <xdr:row>1</xdr:row>
                    <xdr:rowOff>76200</xdr:rowOff>
                  </from>
                  <to>
                    <xdr:col>12</xdr:col>
                    <xdr:colOff>444500</xdr:colOff>
                    <xdr:row>1</xdr:row>
                    <xdr:rowOff>279400</xdr:rowOff>
                  </to>
                </anchor>
              </controlPr>
            </control>
          </mc:Choice>
        </mc:AlternateContent>
        <mc:AlternateContent xmlns:mc="http://schemas.openxmlformats.org/markup-compatibility/2006">
          <mc:Choice Requires="x14">
            <control shapeId="8226" r:id="rId13" name="Button 34">
              <controlPr defaultSize="0" print="0" autoFill="0" autoPict="0" macro="[0]!Sheet1.calculateImpliedVolatility">
                <anchor moveWithCells="1" sizeWithCells="1">
                  <from>
                    <xdr:col>6</xdr:col>
                    <xdr:colOff>292100</xdr:colOff>
                    <xdr:row>1</xdr:row>
                    <xdr:rowOff>76200</xdr:rowOff>
                  </from>
                  <to>
                    <xdr:col>7</xdr:col>
                    <xdr:colOff>635000</xdr:colOff>
                    <xdr:row>1</xdr:row>
                    <xdr:rowOff>279400</xdr:rowOff>
                  </to>
                </anchor>
              </controlPr>
            </control>
          </mc:Choice>
        </mc:AlternateContent>
        <mc:AlternateContent xmlns:mc="http://schemas.openxmlformats.org/markup-compatibility/2006">
          <mc:Choice Requires="x14">
            <control shapeId="8227" r:id="rId14" name="Button 35">
              <controlPr defaultSize="0" print="0" autoFill="0" autoPict="0" macro="[0]!Sheet1.calculateOptionPrice">
                <anchor moveWithCells="1" sizeWithCells="1">
                  <from>
                    <xdr:col>8</xdr:col>
                    <xdr:colOff>25400</xdr:colOff>
                    <xdr:row>1</xdr:row>
                    <xdr:rowOff>76200</xdr:rowOff>
                  </from>
                  <to>
                    <xdr:col>9</xdr:col>
                    <xdr:colOff>38100</xdr:colOff>
                    <xdr:row>1</xdr:row>
                    <xdr:rowOff>266700</xdr:rowOff>
                  </to>
                </anchor>
              </controlPr>
            </control>
          </mc:Choice>
        </mc:AlternateContent>
        <mc:AlternateContent xmlns:mc="http://schemas.openxmlformats.org/markup-compatibility/2006">
          <mc:Choice Requires="x14">
            <control shapeId="8229" r:id="rId15" name="Button 37">
              <controlPr defaultSize="0" print="0" autoFill="0" autoPict="0" macro="[0]!Sheet1.requestGenericTicks">
                <anchor moveWithCells="1">
                  <from>
                    <xdr:col>4</xdr:col>
                    <xdr:colOff>355600</xdr:colOff>
                    <xdr:row>1</xdr:row>
                    <xdr:rowOff>76200</xdr:rowOff>
                  </from>
                  <to>
                    <xdr:col>6</xdr:col>
                    <xdr:colOff>241300</xdr:colOff>
                    <xdr:row>1</xdr:row>
                    <xdr:rowOff>279400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C209"/>
  <sheetViews>
    <sheetView zoomScale="80" zoomScaleNormal="80" workbookViewId="0">
      <pane ySplit="9" topLeftCell="A10" activePane="bottomLeft" state="frozen"/>
      <selection activeCell="A3" sqref="A3:I4"/>
      <selection pane="bottomLeft" activeCell="D5" sqref="D5:E5"/>
    </sheetView>
  </sheetViews>
  <sheetFormatPr baseColWidth="10" defaultColWidth="9.1640625" defaultRowHeight="13" x14ac:dyDescent="0.15"/>
  <cols>
    <col min="1" max="1" width="18.83203125" bestFit="1" customWidth="1"/>
    <col min="2" max="2" width="6" bestFit="1" customWidth="1"/>
    <col min="3" max="3" width="15.1640625" customWidth="1"/>
    <col min="4" max="4" width="5.83203125" bestFit="1" customWidth="1"/>
    <col min="5" max="5" width="4.33203125" customWidth="1"/>
    <col min="6" max="6" width="8.5" customWidth="1"/>
    <col min="7" max="7" width="12.5" customWidth="1"/>
    <col min="8" max="8" width="11" customWidth="1"/>
    <col min="9" max="9" width="16.5" customWidth="1"/>
    <col min="10" max="10" width="7.1640625" customWidth="1"/>
    <col min="11" max="11" width="14" customWidth="1"/>
    <col min="12" max="12" width="10" customWidth="1"/>
    <col min="13" max="13" width="12" bestFit="1" customWidth="1"/>
    <col min="14" max="14" width="10.1640625" bestFit="1" customWidth="1"/>
    <col min="15" max="15" width="9" bestFit="1" customWidth="1"/>
    <col min="16" max="16" width="8.83203125"/>
    <col min="17" max="17" width="8.83203125" bestFit="1" customWidth="1"/>
    <col min="18" max="19" width="13.5" bestFit="1" customWidth="1"/>
    <col min="20" max="20" width="11.83203125" customWidth="1"/>
    <col min="21" max="21" width="10.6640625" customWidth="1"/>
    <col min="22" max="22" width="12.6640625" customWidth="1"/>
    <col min="23" max="23" width="12.5" customWidth="1"/>
    <col min="24" max="24" width="9.83203125" customWidth="1"/>
    <col min="25" max="25" width="8.83203125"/>
    <col min="26" max="27" width="9.1640625" style="7"/>
    <col min="28" max="28" width="11" style="7" customWidth="1"/>
    <col min="29" max="32" width="9.1640625" style="7"/>
    <col min="33" max="33" width="10.5" style="7" customWidth="1"/>
    <col min="34" max="34" width="10.1640625" style="7" customWidth="1"/>
    <col min="35" max="36" width="9.1640625" style="7"/>
    <col min="37" max="37" width="0" style="7" hidden="1" customWidth="1"/>
    <col min="38" max="38" width="9.1640625" style="7"/>
    <col min="39" max="39" width="12.5" style="7" customWidth="1"/>
    <col min="40" max="40" width="10.5" style="7" customWidth="1"/>
    <col min="41" max="48" width="9.1640625" style="7"/>
    <col min="49" max="49" width="0" style="7" hidden="1" customWidth="1"/>
    <col min="50" max="50" width="9.1640625" style="7"/>
    <col min="51" max="51" width="11.83203125" style="7" customWidth="1"/>
    <col min="52" max="52" width="10.5" style="7" customWidth="1"/>
    <col min="53" max="54" width="9.1640625" style="7"/>
    <col min="55" max="55" width="15.5" style="7" customWidth="1"/>
    <col min="56" max="56" width="11.83203125" style="7" customWidth="1"/>
    <col min="57" max="57" width="9.1640625" style="7"/>
    <col min="58" max="58" width="9" style="7" customWidth="1"/>
    <col min="59" max="61" width="9.1640625" style="7"/>
    <col min="62" max="62" width="12.5" style="7" customWidth="1"/>
    <col min="63" max="63" width="12.6640625" style="7" customWidth="1"/>
    <col min="64" max="65" width="9.1640625" style="7"/>
    <col min="66" max="66" width="10.33203125" style="7" customWidth="1"/>
    <col min="67" max="67" width="9.1640625" style="7"/>
    <col min="68" max="68" width="10.6640625" style="7" customWidth="1"/>
    <col min="69" max="69" width="9.1640625" style="7"/>
    <col min="70" max="70" width="12.5" style="7" customWidth="1"/>
    <col min="71" max="71" width="13.33203125" style="7" hidden="1" customWidth="1"/>
    <col min="72" max="74" width="12.5" style="7" customWidth="1"/>
    <col min="75" max="75" width="13.33203125" style="7" customWidth="1"/>
    <col min="76" max="76" width="11.6640625" style="7" customWidth="1"/>
    <col min="77" max="77" width="16.5" style="7" customWidth="1"/>
    <col min="78" max="79" width="9.1640625" style="7"/>
    <col min="80" max="80" width="10.33203125" style="7" customWidth="1"/>
    <col min="81" max="81" width="10.6640625" style="7" customWidth="1"/>
    <col min="82" max="16384" width="9.1640625" style="7"/>
  </cols>
  <sheetData>
    <row r="1" spans="1:81" x14ac:dyDescent="0.15">
      <c r="A1" s="229" t="s">
        <v>36</v>
      </c>
      <c r="B1" s="230"/>
      <c r="C1" s="230"/>
      <c r="D1" s="230"/>
      <c r="E1" s="230"/>
      <c r="F1" s="230"/>
      <c r="G1" s="230"/>
      <c r="H1" s="230"/>
      <c r="I1" s="230"/>
      <c r="J1" s="230"/>
      <c r="K1" s="41"/>
      <c r="L1" s="29"/>
      <c r="M1" s="41"/>
      <c r="P1" s="7"/>
      <c r="Q1" s="7"/>
      <c r="R1" s="7"/>
      <c r="S1" s="7"/>
      <c r="T1" s="7"/>
      <c r="U1" s="7"/>
      <c r="V1" s="7"/>
      <c r="W1" s="7"/>
      <c r="X1" s="7"/>
      <c r="Y1" s="7"/>
    </row>
    <row r="2" spans="1:81" ht="27.75" customHeight="1" x14ac:dyDescent="0.15">
      <c r="A2" s="239"/>
      <c r="B2" s="240"/>
      <c r="C2" s="240"/>
      <c r="D2" s="240"/>
      <c r="E2" s="240"/>
      <c r="F2" s="240"/>
      <c r="G2" s="240"/>
      <c r="H2" s="240"/>
      <c r="I2" s="240"/>
      <c r="J2" s="240"/>
      <c r="K2" s="49"/>
      <c r="L2" s="206" t="s">
        <v>253</v>
      </c>
      <c r="M2" s="231"/>
      <c r="N2" s="231"/>
      <c r="O2" s="231"/>
      <c r="P2" s="231"/>
      <c r="Q2" s="231"/>
      <c r="R2" s="231"/>
      <c r="S2" s="232"/>
      <c r="U2" s="49"/>
      <c r="V2" s="49"/>
      <c r="W2" s="49"/>
      <c r="Y2" s="7"/>
      <c r="BZ2" s="7">
        <v>0</v>
      </c>
    </row>
    <row r="3" spans="1:81" x14ac:dyDescent="0.15">
      <c r="A3" s="18"/>
      <c r="B3" s="18"/>
      <c r="C3" s="18"/>
      <c r="D3" s="18"/>
      <c r="E3" s="18"/>
      <c r="F3" s="18"/>
      <c r="G3" s="18"/>
      <c r="H3" s="18"/>
      <c r="I3" s="18"/>
      <c r="J3" s="18"/>
      <c r="K3" s="18"/>
      <c r="L3" s="29"/>
      <c r="Y3" s="7"/>
    </row>
    <row r="4" spans="1:81" ht="12.75" customHeight="1" x14ac:dyDescent="0.15">
      <c r="A4" s="53" t="s">
        <v>40</v>
      </c>
      <c r="B4" s="54"/>
      <c r="C4" s="54"/>
      <c r="D4" s="54"/>
      <c r="E4" s="63"/>
      <c r="F4" s="54"/>
      <c r="G4" s="29"/>
      <c r="L4" s="209" t="s">
        <v>254</v>
      </c>
      <c r="M4" s="233"/>
      <c r="N4" s="233"/>
      <c r="O4" s="233"/>
      <c r="P4" s="233"/>
      <c r="Q4" s="233"/>
      <c r="R4" s="233"/>
      <c r="S4" s="234"/>
      <c r="Y4" s="7"/>
    </row>
    <row r="5" spans="1:81" x14ac:dyDescent="0.15">
      <c r="A5" s="43" t="s">
        <v>47</v>
      </c>
      <c r="B5" s="44"/>
      <c r="C5" s="44"/>
      <c r="D5" s="238" t="s">
        <v>338</v>
      </c>
      <c r="E5" s="213"/>
      <c r="F5" s="25"/>
      <c r="L5" s="235"/>
      <c r="M5" s="236"/>
      <c r="N5" s="236"/>
      <c r="O5" s="236"/>
      <c r="P5" s="236"/>
      <c r="Q5" s="236"/>
      <c r="R5" s="236"/>
      <c r="S5" s="237"/>
      <c r="Y5" s="7"/>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row>
    <row r="6" spans="1:81" x14ac:dyDescent="0.15">
      <c r="A6" s="51"/>
      <c r="B6" s="52"/>
      <c r="C6" s="52"/>
      <c r="D6" s="50"/>
      <c r="E6" s="50"/>
      <c r="F6" s="50"/>
      <c r="M6" s="29"/>
      <c r="R6" s="22"/>
      <c r="S6" s="22"/>
      <c r="T6" s="22"/>
      <c r="U6" s="22"/>
      <c r="Z6" s="216" t="s">
        <v>56</v>
      </c>
      <c r="AA6" s="216"/>
      <c r="AB6" s="216"/>
      <c r="AC6" s="216"/>
      <c r="AD6" s="216"/>
      <c r="AE6" s="216"/>
      <c r="AF6" s="216"/>
      <c r="AG6" s="216"/>
      <c r="AH6" s="216"/>
      <c r="AI6" s="216"/>
      <c r="AJ6" s="216"/>
      <c r="AK6" s="216"/>
      <c r="AL6" s="216"/>
      <c r="AM6" s="216"/>
      <c r="AN6" s="216"/>
      <c r="AO6" s="216"/>
      <c r="AP6" s="216"/>
      <c r="AQ6" s="216"/>
      <c r="AR6" s="216"/>
      <c r="AS6" s="216"/>
      <c r="AT6" s="216"/>
      <c r="AU6" s="216"/>
      <c r="AV6" s="216"/>
      <c r="AW6" s="216"/>
      <c r="AX6" s="216"/>
      <c r="AY6" s="216"/>
      <c r="AZ6" s="216"/>
      <c r="BA6" s="216"/>
      <c r="BB6" s="216"/>
      <c r="BC6" s="216"/>
      <c r="BD6" s="216"/>
      <c r="BE6" s="216"/>
      <c r="BF6" s="216"/>
      <c r="BG6" s="216"/>
      <c r="BH6" s="216"/>
      <c r="BI6" s="216"/>
      <c r="BJ6" s="216"/>
      <c r="BK6" s="216"/>
      <c r="BL6" s="216"/>
      <c r="BM6" s="216"/>
      <c r="BN6" s="216"/>
      <c r="BO6" s="216"/>
      <c r="BP6" s="216"/>
      <c r="BQ6" s="216"/>
      <c r="BR6" s="216"/>
      <c r="BS6" s="216"/>
      <c r="BT6" s="216"/>
      <c r="BU6" s="216"/>
      <c r="BV6" s="216"/>
      <c r="BW6" s="216"/>
      <c r="BX6" s="216"/>
      <c r="BY6" s="216"/>
      <c r="BZ6" s="216"/>
      <c r="CA6" s="216"/>
      <c r="CB6" s="216"/>
      <c r="CC6" s="216"/>
    </row>
    <row r="7" spans="1:81" s="77" customFormat="1" x14ac:dyDescent="0.15">
      <c r="A7" s="227" t="s">
        <v>37</v>
      </c>
      <c r="B7" s="228"/>
      <c r="C7" s="228"/>
      <c r="D7" s="228"/>
      <c r="E7" s="228"/>
      <c r="F7" s="228"/>
      <c r="G7" s="228"/>
      <c r="H7" s="228"/>
      <c r="I7" s="228"/>
      <c r="J7" s="228"/>
      <c r="K7" s="228"/>
      <c r="L7" s="228"/>
      <c r="M7" s="228"/>
      <c r="N7" s="228"/>
      <c r="O7" s="228"/>
      <c r="P7" s="228"/>
      <c r="Q7" s="228"/>
      <c r="R7" s="228"/>
      <c r="S7" s="228"/>
      <c r="T7" s="228"/>
      <c r="U7" s="228"/>
      <c r="V7" s="228"/>
      <c r="W7" s="228"/>
      <c r="X7" s="228"/>
      <c r="Y7" s="228"/>
      <c r="Z7" s="80"/>
      <c r="AA7" s="80"/>
      <c r="AB7" s="221" t="s">
        <v>176</v>
      </c>
      <c r="AC7" s="222"/>
      <c r="AD7" s="223"/>
      <c r="AE7" s="80"/>
      <c r="AF7" s="80"/>
      <c r="AG7" s="80"/>
      <c r="AH7" s="80"/>
      <c r="AI7" s="80"/>
      <c r="AJ7" s="80"/>
      <c r="AK7" s="80"/>
      <c r="AL7" s="80"/>
      <c r="AM7" s="80"/>
      <c r="AN7" s="79" t="s">
        <v>54</v>
      </c>
      <c r="AO7" s="80"/>
      <c r="AP7" s="80"/>
      <c r="AQ7" s="221" t="s">
        <v>175</v>
      </c>
      <c r="AR7" s="222"/>
      <c r="AS7" s="222"/>
      <c r="AT7" s="223"/>
      <c r="AU7" s="221" t="s">
        <v>176</v>
      </c>
      <c r="AV7" s="223"/>
      <c r="AW7" s="80"/>
      <c r="AX7" s="80"/>
      <c r="AY7" s="80"/>
      <c r="AZ7" s="79" t="s">
        <v>176</v>
      </c>
      <c r="BA7" s="80"/>
      <c r="BB7" s="81"/>
      <c r="BC7" s="79" t="s">
        <v>180</v>
      </c>
      <c r="BD7" s="221" t="s">
        <v>179</v>
      </c>
      <c r="BE7" s="224"/>
      <c r="BF7" s="224"/>
      <c r="BG7" s="78" t="s">
        <v>195</v>
      </c>
      <c r="BH7" s="221" t="s">
        <v>177</v>
      </c>
      <c r="BI7" s="241"/>
      <c r="BJ7" s="226"/>
      <c r="BK7" s="221" t="s">
        <v>191</v>
      </c>
      <c r="BL7" s="223"/>
      <c r="BM7" s="221" t="s">
        <v>178</v>
      </c>
      <c r="BN7" s="222"/>
      <c r="BO7" s="222"/>
      <c r="BP7" s="222"/>
      <c r="BQ7" s="222"/>
      <c r="BR7" s="223"/>
      <c r="BS7" s="79" t="s">
        <v>161</v>
      </c>
      <c r="BT7" s="221" t="s">
        <v>237</v>
      </c>
      <c r="BU7" s="224"/>
      <c r="BV7" s="225"/>
      <c r="BW7" s="111"/>
      <c r="BX7" s="221" t="s">
        <v>176</v>
      </c>
      <c r="BY7" s="226"/>
      <c r="BZ7" s="111"/>
      <c r="CA7" s="111"/>
      <c r="CB7" s="111"/>
      <c r="CC7" s="111"/>
    </row>
    <row r="8" spans="1:81" ht="12.75" customHeight="1" x14ac:dyDescent="0.15">
      <c r="A8" s="192" t="s">
        <v>18</v>
      </c>
      <c r="B8" s="190"/>
      <c r="C8" s="190"/>
      <c r="D8" s="190"/>
      <c r="E8" s="190"/>
      <c r="F8" s="190"/>
      <c r="G8" s="190"/>
      <c r="H8" s="190"/>
      <c r="I8" s="190"/>
      <c r="J8" s="190"/>
      <c r="K8" s="190"/>
      <c r="L8" s="199"/>
      <c r="M8" s="47"/>
      <c r="N8" s="47"/>
      <c r="O8" s="46" t="s">
        <v>19</v>
      </c>
      <c r="P8" s="47"/>
      <c r="Q8" s="48"/>
      <c r="R8" s="192" t="s">
        <v>20</v>
      </c>
      <c r="S8" s="193"/>
      <c r="T8" s="193"/>
      <c r="U8" s="193"/>
      <c r="V8" s="193"/>
      <c r="W8" s="193"/>
      <c r="X8" s="193"/>
      <c r="Y8" s="214"/>
      <c r="Z8" s="219" t="s">
        <v>162</v>
      </c>
      <c r="AA8" s="219" t="s">
        <v>58</v>
      </c>
      <c r="AB8" s="219" t="s">
        <v>59</v>
      </c>
      <c r="AC8" s="219" t="s">
        <v>163</v>
      </c>
      <c r="AD8" s="219" t="s">
        <v>164</v>
      </c>
      <c r="AE8" s="219" t="s">
        <v>60</v>
      </c>
      <c r="AF8" s="219" t="s">
        <v>165</v>
      </c>
      <c r="AG8" s="219" t="s">
        <v>69</v>
      </c>
      <c r="AH8" s="219" t="s">
        <v>166</v>
      </c>
      <c r="AI8" s="219" t="s">
        <v>167</v>
      </c>
      <c r="AJ8" s="219" t="s">
        <v>75</v>
      </c>
      <c r="AK8" s="219" t="s">
        <v>76</v>
      </c>
      <c r="AL8" s="134"/>
      <c r="AM8" s="219" t="s">
        <v>168</v>
      </c>
      <c r="AN8" s="219" t="s">
        <v>169</v>
      </c>
      <c r="AO8" s="219" t="s">
        <v>97</v>
      </c>
      <c r="AP8" s="219" t="s">
        <v>98</v>
      </c>
      <c r="AQ8" s="219" t="s">
        <v>99</v>
      </c>
      <c r="AR8" s="219" t="s">
        <v>100</v>
      </c>
      <c r="AS8" s="219" t="s">
        <v>101</v>
      </c>
      <c r="AT8" s="219" t="s">
        <v>102</v>
      </c>
      <c r="AU8" s="219" t="s">
        <v>170</v>
      </c>
      <c r="AV8" s="219" t="s">
        <v>171</v>
      </c>
      <c r="AW8" s="219" t="s">
        <v>118</v>
      </c>
      <c r="AX8" s="134"/>
      <c r="AY8" s="219" t="s">
        <v>119</v>
      </c>
      <c r="AZ8" s="219" t="s">
        <v>120</v>
      </c>
      <c r="BA8" s="219" t="s">
        <v>172</v>
      </c>
      <c r="BB8" s="219" t="s">
        <v>129</v>
      </c>
      <c r="BC8" s="219" t="s">
        <v>121</v>
      </c>
      <c r="BD8" s="219" t="s">
        <v>173</v>
      </c>
      <c r="BE8" s="219" t="s">
        <v>174</v>
      </c>
      <c r="BF8" s="219" t="s">
        <v>122</v>
      </c>
      <c r="BG8" s="219" t="s">
        <v>123</v>
      </c>
      <c r="BH8" s="219" t="s">
        <v>124</v>
      </c>
      <c r="BI8" s="219" t="s">
        <v>125</v>
      </c>
      <c r="BJ8" s="219" t="s">
        <v>126</v>
      </c>
      <c r="BK8" s="217" t="s">
        <v>284</v>
      </c>
      <c r="BL8" s="217" t="s">
        <v>285</v>
      </c>
      <c r="BM8" s="219" t="s">
        <v>146</v>
      </c>
      <c r="BN8" s="219" t="s">
        <v>149</v>
      </c>
      <c r="BO8" s="219" t="s">
        <v>150</v>
      </c>
      <c r="BP8" s="219" t="s">
        <v>153</v>
      </c>
      <c r="BQ8" s="219" t="s">
        <v>148</v>
      </c>
      <c r="BR8" s="219" t="s">
        <v>154</v>
      </c>
      <c r="BS8" s="219" t="s">
        <v>160</v>
      </c>
      <c r="BT8" s="219" t="s">
        <v>240</v>
      </c>
      <c r="BU8" s="219" t="s">
        <v>241</v>
      </c>
      <c r="BV8" s="219" t="s">
        <v>242</v>
      </c>
      <c r="BW8" s="219" t="s">
        <v>245</v>
      </c>
      <c r="BX8" s="219" t="s">
        <v>294</v>
      </c>
      <c r="BY8" s="217" t="s">
        <v>310</v>
      </c>
      <c r="BZ8" s="217" t="s">
        <v>314</v>
      </c>
      <c r="CA8" s="217" t="s">
        <v>332</v>
      </c>
      <c r="CB8" s="217" t="s">
        <v>334</v>
      </c>
      <c r="CC8" s="217" t="s">
        <v>335</v>
      </c>
    </row>
    <row r="9" spans="1:81" x14ac:dyDescent="0.15">
      <c r="A9" s="1" t="s">
        <v>0</v>
      </c>
      <c r="B9" s="1" t="s">
        <v>12</v>
      </c>
      <c r="C9" s="1" t="s">
        <v>337</v>
      </c>
      <c r="D9" s="1" t="s">
        <v>1</v>
      </c>
      <c r="E9" s="31" t="s">
        <v>14</v>
      </c>
      <c r="F9" s="1" t="s">
        <v>72</v>
      </c>
      <c r="G9" s="1" t="s">
        <v>71</v>
      </c>
      <c r="H9" s="2" t="s">
        <v>3</v>
      </c>
      <c r="I9" s="15" t="s">
        <v>105</v>
      </c>
      <c r="J9" s="2" t="s">
        <v>31</v>
      </c>
      <c r="K9" s="2" t="s">
        <v>86</v>
      </c>
      <c r="L9" s="2" t="s">
        <v>103</v>
      </c>
      <c r="M9" s="2" t="s">
        <v>4</v>
      </c>
      <c r="N9" s="1" t="s">
        <v>5</v>
      </c>
      <c r="O9" s="1" t="s">
        <v>6</v>
      </c>
      <c r="P9" s="1" t="s">
        <v>7</v>
      </c>
      <c r="Q9" s="1" t="s">
        <v>8</v>
      </c>
      <c r="R9" s="113" t="s">
        <v>13</v>
      </c>
      <c r="S9" s="113" t="s">
        <v>15</v>
      </c>
      <c r="T9" s="113" t="s">
        <v>9</v>
      </c>
      <c r="U9" s="113" t="s">
        <v>10</v>
      </c>
      <c r="V9" s="113" t="s">
        <v>11</v>
      </c>
      <c r="W9" s="113" t="s">
        <v>84</v>
      </c>
      <c r="X9" s="113" t="s">
        <v>85</v>
      </c>
      <c r="Y9" s="113" t="s">
        <v>70</v>
      </c>
      <c r="Z9" s="220"/>
      <c r="AA9" s="220"/>
      <c r="AB9" s="220"/>
      <c r="AC9" s="220"/>
      <c r="AD9" s="220"/>
      <c r="AE9" s="220"/>
      <c r="AF9" s="220"/>
      <c r="AG9" s="220"/>
      <c r="AH9" s="220"/>
      <c r="AI9" s="220"/>
      <c r="AJ9" s="220"/>
      <c r="AK9" s="220"/>
      <c r="AL9" s="135"/>
      <c r="AM9" s="220"/>
      <c r="AN9" s="220"/>
      <c r="AO9" s="220"/>
      <c r="AP9" s="220"/>
      <c r="AQ9" s="220"/>
      <c r="AR9" s="220"/>
      <c r="AS9" s="220"/>
      <c r="AT9" s="220"/>
      <c r="AU9" s="220"/>
      <c r="AV9" s="220"/>
      <c r="AW9" s="220"/>
      <c r="AX9" s="135"/>
      <c r="AY9" s="220"/>
      <c r="AZ9" s="220"/>
      <c r="BA9" s="220"/>
      <c r="BB9" s="220"/>
      <c r="BC9" s="220"/>
      <c r="BD9" s="220"/>
      <c r="BE9" s="220"/>
      <c r="BF9" s="220"/>
      <c r="BG9" s="220"/>
      <c r="BH9" s="220"/>
      <c r="BI9" s="220"/>
      <c r="BJ9" s="220"/>
      <c r="BK9" s="220"/>
      <c r="BL9" s="220"/>
      <c r="BM9" s="220"/>
      <c r="BN9" s="220"/>
      <c r="BO9" s="220"/>
      <c r="BP9" s="220"/>
      <c r="BQ9" s="220"/>
      <c r="BR9" s="220"/>
      <c r="BS9" s="220"/>
      <c r="BT9" s="220"/>
      <c r="BU9" s="220"/>
      <c r="BV9" s="220"/>
      <c r="BW9" s="220"/>
      <c r="BX9" s="220"/>
      <c r="BY9" s="220"/>
      <c r="BZ9" s="218"/>
      <c r="CA9" s="218"/>
      <c r="CB9" s="218"/>
      <c r="CC9" s="218"/>
    </row>
    <row r="10" spans="1:81" x14ac:dyDescent="0.15">
      <c r="A10" s="5"/>
      <c r="B10" s="5"/>
      <c r="C10" s="5"/>
      <c r="D10" s="5"/>
      <c r="E10" s="39"/>
      <c r="F10" s="5"/>
      <c r="G10" s="5"/>
      <c r="H10" s="5"/>
      <c r="I10" s="5"/>
      <c r="J10" s="5"/>
      <c r="K10" s="5"/>
      <c r="L10" s="5"/>
      <c r="M10" s="6"/>
      <c r="N10" s="6"/>
      <c r="O10" s="6"/>
      <c r="P10" s="6"/>
      <c r="Q10" s="71"/>
      <c r="R10" s="5"/>
      <c r="S10" s="5"/>
      <c r="T10" s="5"/>
      <c r="U10" s="5"/>
      <c r="V10" s="5"/>
      <c r="W10" s="5"/>
      <c r="X10" s="5"/>
      <c r="Y10" s="5"/>
      <c r="Z10" s="123"/>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row>
    <row r="11" spans="1:81" x14ac:dyDescent="0.15">
      <c r="A11" s="12" t="s">
        <v>23</v>
      </c>
      <c r="B11" s="13"/>
      <c r="C11" s="13"/>
      <c r="D11" s="13"/>
      <c r="E11" s="38"/>
      <c r="F11" s="13"/>
      <c r="G11" s="13"/>
      <c r="H11" s="13"/>
      <c r="I11" s="13"/>
      <c r="J11" s="13"/>
      <c r="K11" s="61"/>
      <c r="L11" s="5"/>
      <c r="M11" s="4"/>
      <c r="N11" s="6"/>
      <c r="O11" s="6"/>
      <c r="P11" s="6"/>
      <c r="Q11" s="71"/>
      <c r="R11" s="5"/>
      <c r="S11" s="5"/>
      <c r="T11" s="5"/>
      <c r="U11" s="5"/>
      <c r="V11" s="5"/>
      <c r="W11" s="5"/>
      <c r="X11" s="5"/>
      <c r="Y11" s="5"/>
      <c r="Z11" s="123"/>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row>
    <row r="12" spans="1:81" x14ac:dyDescent="0.15">
      <c r="A12" s="13" t="s">
        <v>73</v>
      </c>
      <c r="B12" s="13" t="s">
        <v>2</v>
      </c>
      <c r="C12" s="13"/>
      <c r="D12" s="13"/>
      <c r="E12" s="38"/>
      <c r="F12" s="13"/>
      <c r="G12" s="13"/>
      <c r="H12" s="13" t="s">
        <v>54</v>
      </c>
      <c r="I12" s="13"/>
      <c r="J12" s="13" t="s">
        <v>34</v>
      </c>
      <c r="K12" s="61"/>
      <c r="L12" s="5"/>
      <c r="M12" s="4" t="s">
        <v>111</v>
      </c>
      <c r="N12" s="6">
        <v>100</v>
      </c>
      <c r="O12" s="6" t="s">
        <v>112</v>
      </c>
      <c r="P12" s="6"/>
      <c r="Q12" s="72"/>
      <c r="R12" s="5"/>
      <c r="S12" s="5"/>
      <c r="T12" s="5"/>
      <c r="U12" s="5"/>
      <c r="V12" s="5"/>
      <c r="W12" s="5"/>
      <c r="X12" s="5"/>
      <c r="Y12" s="5"/>
      <c r="Z12" s="123"/>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row>
    <row r="13" spans="1:81" x14ac:dyDescent="0.15">
      <c r="A13" s="13" t="s">
        <v>472</v>
      </c>
      <c r="B13" s="13" t="s">
        <v>2</v>
      </c>
      <c r="C13" s="13"/>
      <c r="D13" s="13"/>
      <c r="E13" s="38"/>
      <c r="F13" s="13"/>
      <c r="G13" s="13"/>
      <c r="H13" s="13" t="s">
        <v>54</v>
      </c>
      <c r="I13" s="13"/>
      <c r="J13" s="13" t="s">
        <v>34</v>
      </c>
      <c r="K13" s="61"/>
      <c r="L13" s="5"/>
      <c r="M13" s="4" t="s">
        <v>111</v>
      </c>
      <c r="N13" s="6">
        <v>200</v>
      </c>
      <c r="O13" s="6" t="s">
        <v>251</v>
      </c>
      <c r="P13" s="4">
        <v>1.1100000000000001</v>
      </c>
      <c r="Q13" s="72"/>
      <c r="R13" s="5"/>
      <c r="S13" s="5"/>
      <c r="T13" s="5"/>
      <c r="U13" s="5"/>
      <c r="V13" s="5"/>
      <c r="W13" s="5"/>
      <c r="X13" s="5"/>
      <c r="Y13" s="5"/>
      <c r="Z13" s="123"/>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row>
    <row r="14" spans="1:81" x14ac:dyDescent="0.15">
      <c r="A14" s="13" t="s">
        <v>138</v>
      </c>
      <c r="B14" s="13" t="s">
        <v>2</v>
      </c>
      <c r="C14" s="13"/>
      <c r="D14" s="13"/>
      <c r="E14" s="38"/>
      <c r="F14" s="13"/>
      <c r="G14" s="13"/>
      <c r="H14" s="14" t="s">
        <v>323</v>
      </c>
      <c r="I14" s="13"/>
      <c r="J14" s="13" t="s">
        <v>34</v>
      </c>
      <c r="K14" s="61"/>
      <c r="L14" s="5"/>
      <c r="M14" s="4" t="s">
        <v>111</v>
      </c>
      <c r="N14" s="6">
        <v>300</v>
      </c>
      <c r="O14" s="6" t="s">
        <v>251</v>
      </c>
      <c r="P14" s="4">
        <v>1.1200000000000001</v>
      </c>
      <c r="Q14" s="72"/>
      <c r="R14" s="5"/>
      <c r="S14" s="5"/>
      <c r="T14" s="5"/>
      <c r="U14" s="5"/>
      <c r="V14" s="5"/>
      <c r="W14" s="5"/>
      <c r="X14" s="5"/>
      <c r="Y14" s="5"/>
      <c r="Z14" s="123"/>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row>
    <row r="15" spans="1:81" x14ac:dyDescent="0.15">
      <c r="A15" s="3" t="s">
        <v>326</v>
      </c>
      <c r="B15" s="5" t="s">
        <v>2</v>
      </c>
      <c r="C15" s="5"/>
      <c r="D15" s="5"/>
      <c r="E15" s="39"/>
      <c r="F15" s="5"/>
      <c r="G15" s="5"/>
      <c r="H15" s="3" t="s">
        <v>54</v>
      </c>
      <c r="I15" s="5"/>
      <c r="J15" s="5" t="s">
        <v>34</v>
      </c>
      <c r="K15" s="61"/>
      <c r="L15" s="5"/>
      <c r="M15" s="4" t="s">
        <v>111</v>
      </c>
      <c r="N15" s="6">
        <v>200</v>
      </c>
      <c r="O15" s="6" t="s">
        <v>251</v>
      </c>
      <c r="P15" s="4">
        <v>1.22</v>
      </c>
      <c r="Q15" s="72"/>
      <c r="R15" s="5"/>
      <c r="S15" s="5"/>
      <c r="T15" s="5"/>
      <c r="U15" s="5"/>
      <c r="V15" s="5"/>
      <c r="W15" s="5"/>
      <c r="X15" s="5"/>
      <c r="Y15" s="5"/>
      <c r="Z15" s="123"/>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row>
    <row r="16" spans="1:81" x14ac:dyDescent="0.15">
      <c r="A16" s="5" t="s">
        <v>16</v>
      </c>
      <c r="B16" s="5" t="s">
        <v>2</v>
      </c>
      <c r="C16" s="5"/>
      <c r="D16" s="5"/>
      <c r="E16" s="39"/>
      <c r="F16" s="5"/>
      <c r="G16" s="5"/>
      <c r="H16" s="5" t="s">
        <v>325</v>
      </c>
      <c r="I16" s="5"/>
      <c r="J16" s="5" t="s">
        <v>34</v>
      </c>
      <c r="K16" s="61"/>
      <c r="L16" s="5"/>
      <c r="M16" s="4" t="s">
        <v>111</v>
      </c>
      <c r="N16" s="6">
        <v>300</v>
      </c>
      <c r="O16" s="6" t="s">
        <v>251</v>
      </c>
      <c r="P16" s="6">
        <v>1.24</v>
      </c>
      <c r="Q16" s="72"/>
      <c r="R16" s="5"/>
      <c r="S16" s="5"/>
      <c r="T16" s="5"/>
      <c r="U16" s="5"/>
      <c r="V16" s="5"/>
      <c r="W16" s="5"/>
      <c r="X16" s="5"/>
      <c r="Y16" s="5"/>
      <c r="Z16" s="123"/>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row>
    <row r="17" spans="1:81" x14ac:dyDescent="0.15">
      <c r="A17" s="3" t="s">
        <v>339</v>
      </c>
      <c r="B17" s="5" t="s">
        <v>2</v>
      </c>
      <c r="C17" s="5"/>
      <c r="D17" s="5"/>
      <c r="E17" s="39"/>
      <c r="F17" s="5"/>
      <c r="G17" s="5"/>
      <c r="H17" s="3" t="s">
        <v>54</v>
      </c>
      <c r="I17" s="5" t="s">
        <v>343</v>
      </c>
      <c r="J17" s="3" t="s">
        <v>32</v>
      </c>
      <c r="K17" s="61"/>
      <c r="L17" s="5"/>
      <c r="M17" s="4" t="s">
        <v>111</v>
      </c>
      <c r="N17" s="6">
        <v>200</v>
      </c>
      <c r="O17" s="6" t="s">
        <v>251</v>
      </c>
      <c r="P17" s="6">
        <v>1.1200000000000001</v>
      </c>
      <c r="Q17" s="72"/>
      <c r="R17" s="5"/>
      <c r="S17" s="5"/>
      <c r="T17" s="5"/>
      <c r="U17" s="5"/>
      <c r="V17" s="5"/>
      <c r="W17" s="5"/>
      <c r="X17" s="5"/>
      <c r="Y17" s="5"/>
      <c r="Z17" s="123"/>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row>
    <row r="18" spans="1:81" x14ac:dyDescent="0.15">
      <c r="A18" s="3"/>
      <c r="B18" s="5"/>
      <c r="C18" s="5"/>
      <c r="D18" s="5"/>
      <c r="E18" s="39"/>
      <c r="F18" s="5"/>
      <c r="G18" s="5"/>
      <c r="H18" s="3"/>
      <c r="I18" s="5"/>
      <c r="J18" s="3"/>
      <c r="K18" s="61"/>
      <c r="L18" s="5"/>
      <c r="M18" s="4"/>
      <c r="N18" s="6"/>
      <c r="O18" s="6"/>
      <c r="P18" s="6"/>
      <c r="Q18" s="72"/>
      <c r="R18" s="5"/>
      <c r="S18" s="5"/>
      <c r="T18" s="5"/>
      <c r="U18" s="5"/>
      <c r="V18" s="5"/>
      <c r="W18" s="5"/>
      <c r="X18" s="5"/>
      <c r="Y18" s="5"/>
      <c r="Z18" s="123"/>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row>
    <row r="19" spans="1:81" x14ac:dyDescent="0.15">
      <c r="A19" s="12" t="s">
        <v>24</v>
      </c>
      <c r="B19" s="13"/>
      <c r="C19" s="13"/>
      <c r="D19" s="13"/>
      <c r="E19" s="38"/>
      <c r="F19" s="13"/>
      <c r="G19" s="13"/>
      <c r="H19" s="13"/>
      <c r="I19" s="13"/>
      <c r="J19" s="13"/>
      <c r="K19" s="61"/>
      <c r="L19" s="5"/>
      <c r="M19" s="4"/>
      <c r="N19" s="6"/>
      <c r="O19" s="6"/>
      <c r="P19" s="4"/>
      <c r="Q19" s="72"/>
      <c r="R19" s="5"/>
      <c r="S19" s="5"/>
      <c r="T19" s="5"/>
      <c r="U19" s="5"/>
      <c r="V19" s="5"/>
      <c r="W19" s="5"/>
      <c r="X19" s="5"/>
      <c r="Y19" s="5"/>
      <c r="Z19" s="123"/>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row>
    <row r="20" spans="1:81" x14ac:dyDescent="0.15">
      <c r="A20" s="13" t="s">
        <v>138</v>
      </c>
      <c r="B20" s="13" t="s">
        <v>21</v>
      </c>
      <c r="C20" s="13">
        <v>20190118</v>
      </c>
      <c r="D20" s="13">
        <v>1050</v>
      </c>
      <c r="E20" s="38" t="s">
        <v>26</v>
      </c>
      <c r="F20" s="13">
        <v>100</v>
      </c>
      <c r="G20" s="14" t="s">
        <v>138</v>
      </c>
      <c r="H20" s="13" t="s">
        <v>54</v>
      </c>
      <c r="I20" s="13"/>
      <c r="J20" s="13" t="s">
        <v>34</v>
      </c>
      <c r="K20" s="61"/>
      <c r="L20" s="5"/>
      <c r="M20" s="4" t="s">
        <v>111</v>
      </c>
      <c r="N20" s="6">
        <v>1</v>
      </c>
      <c r="O20" s="6" t="s">
        <v>251</v>
      </c>
      <c r="P20" s="4">
        <v>1</v>
      </c>
      <c r="Q20" s="72"/>
      <c r="R20" s="5"/>
      <c r="S20" s="5"/>
      <c r="T20" s="5"/>
      <c r="U20" s="5"/>
      <c r="V20" s="5"/>
      <c r="W20" s="5"/>
      <c r="X20" s="5"/>
      <c r="Y20" s="5"/>
      <c r="Z20" s="123"/>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row>
    <row r="21" spans="1:81" x14ac:dyDescent="0.15">
      <c r="A21" s="14" t="s">
        <v>16</v>
      </c>
      <c r="B21" s="14" t="s">
        <v>21</v>
      </c>
      <c r="C21" s="13">
        <v>20190118</v>
      </c>
      <c r="D21" s="13">
        <v>120</v>
      </c>
      <c r="E21" s="116" t="s">
        <v>26</v>
      </c>
      <c r="F21" s="13">
        <v>100</v>
      </c>
      <c r="G21" s="13"/>
      <c r="H21" s="14" t="s">
        <v>54</v>
      </c>
      <c r="I21" s="13"/>
      <c r="J21" s="14" t="s">
        <v>34</v>
      </c>
      <c r="K21" s="61"/>
      <c r="L21" s="5"/>
      <c r="M21" s="4" t="s">
        <v>113</v>
      </c>
      <c r="N21" s="6">
        <v>1</v>
      </c>
      <c r="O21" s="6" t="s">
        <v>252</v>
      </c>
      <c r="P21" s="4"/>
      <c r="Q21" s="72">
        <v>90</v>
      </c>
      <c r="R21" s="5"/>
      <c r="S21" s="5"/>
      <c r="T21" s="5"/>
      <c r="U21" s="5"/>
      <c r="V21" s="5"/>
      <c r="W21" s="5"/>
      <c r="X21" s="5"/>
      <c r="Y21" s="5"/>
      <c r="Z21" s="123"/>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row>
    <row r="22" spans="1:81" x14ac:dyDescent="0.15">
      <c r="A22" s="5" t="s">
        <v>317</v>
      </c>
      <c r="B22" s="5" t="s">
        <v>21</v>
      </c>
      <c r="C22" s="13">
        <v>20190118</v>
      </c>
      <c r="D22" s="5">
        <v>185</v>
      </c>
      <c r="E22" s="39" t="s">
        <v>26</v>
      </c>
      <c r="F22" s="13">
        <v>100</v>
      </c>
      <c r="G22" s="13"/>
      <c r="H22" s="14" t="s">
        <v>54</v>
      </c>
      <c r="I22" s="13"/>
      <c r="J22" s="14" t="s">
        <v>34</v>
      </c>
      <c r="K22" s="61"/>
      <c r="L22" s="5"/>
      <c r="M22" s="4" t="s">
        <v>111</v>
      </c>
      <c r="N22" s="6">
        <v>1</v>
      </c>
      <c r="O22" s="6" t="s">
        <v>251</v>
      </c>
      <c r="P22" s="4">
        <v>1</v>
      </c>
      <c r="Q22" s="72"/>
      <c r="R22" s="5"/>
      <c r="S22" s="5"/>
      <c r="T22" s="5"/>
      <c r="U22" s="5"/>
      <c r="V22" s="5"/>
      <c r="W22" s="5"/>
      <c r="X22" s="5"/>
      <c r="Y22" s="5"/>
      <c r="Z22" s="123"/>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row>
    <row r="23" spans="1:81" x14ac:dyDescent="0.15">
      <c r="A23" s="14"/>
      <c r="B23" s="14"/>
      <c r="C23" s="13"/>
      <c r="D23" s="13"/>
      <c r="E23" s="116"/>
      <c r="F23" s="13"/>
      <c r="G23" s="13"/>
      <c r="H23" s="14"/>
      <c r="I23" s="13"/>
      <c r="J23" s="14"/>
      <c r="K23" s="61"/>
      <c r="L23" s="5"/>
      <c r="M23" s="6"/>
      <c r="N23" s="6"/>
      <c r="O23" s="6"/>
      <c r="P23" s="4"/>
      <c r="Q23" s="72"/>
      <c r="R23" s="5"/>
      <c r="S23" s="5"/>
      <c r="T23" s="5"/>
      <c r="U23" s="5"/>
      <c r="V23" s="5"/>
      <c r="W23" s="5"/>
      <c r="X23" s="5"/>
      <c r="Y23" s="5"/>
      <c r="Z23" s="123"/>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row>
    <row r="24" spans="1:81" x14ac:dyDescent="0.15">
      <c r="A24" s="12" t="s">
        <v>324</v>
      </c>
      <c r="B24" s="13"/>
      <c r="C24" s="13"/>
      <c r="D24" s="13"/>
      <c r="E24" s="38"/>
      <c r="F24" s="13"/>
      <c r="G24" s="13"/>
      <c r="H24" s="13"/>
      <c r="I24" s="13"/>
      <c r="J24" s="13"/>
      <c r="K24" s="61"/>
      <c r="L24" s="5"/>
      <c r="M24" s="4"/>
      <c r="N24" s="6"/>
      <c r="O24" s="6"/>
      <c r="P24" s="4"/>
      <c r="Q24" s="72"/>
      <c r="R24" s="5"/>
      <c r="S24" s="5"/>
      <c r="T24" s="5"/>
      <c r="U24" s="5"/>
      <c r="V24" s="5"/>
      <c r="W24" s="5"/>
      <c r="X24" s="5"/>
      <c r="Y24" s="5"/>
      <c r="Z24" s="123"/>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row>
    <row r="25" spans="1:81" x14ac:dyDescent="0.15">
      <c r="A25" s="13" t="s">
        <v>32</v>
      </c>
      <c r="B25" s="13" t="s">
        <v>33</v>
      </c>
      <c r="C25" s="13"/>
      <c r="D25" s="13"/>
      <c r="E25" s="38"/>
      <c r="F25" s="13"/>
      <c r="G25" s="13"/>
      <c r="H25" s="13" t="s">
        <v>316</v>
      </c>
      <c r="I25" s="13"/>
      <c r="J25" s="13" t="s">
        <v>34</v>
      </c>
      <c r="K25" s="61"/>
      <c r="L25" s="5"/>
      <c r="M25" s="4" t="s">
        <v>111</v>
      </c>
      <c r="N25" s="6">
        <v>20000</v>
      </c>
      <c r="O25" s="6" t="s">
        <v>330</v>
      </c>
      <c r="P25" s="4">
        <v>0.8</v>
      </c>
      <c r="Q25" s="72">
        <v>0.9</v>
      </c>
      <c r="R25" s="5"/>
      <c r="S25" s="5"/>
      <c r="T25" s="5"/>
      <c r="U25" s="5"/>
      <c r="V25" s="5"/>
      <c r="W25" s="5"/>
      <c r="X25" s="5"/>
      <c r="Y25" s="5"/>
      <c r="Z25" s="123"/>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row>
    <row r="26" spans="1:81" x14ac:dyDescent="0.15">
      <c r="A26" s="14" t="s">
        <v>32</v>
      </c>
      <c r="B26" s="14" t="s">
        <v>33</v>
      </c>
      <c r="C26" s="13"/>
      <c r="D26" s="13"/>
      <c r="E26" s="38"/>
      <c r="F26" s="13"/>
      <c r="G26" s="13"/>
      <c r="H26" s="14" t="s">
        <v>316</v>
      </c>
      <c r="I26" s="13"/>
      <c r="J26" s="14" t="s">
        <v>34</v>
      </c>
      <c r="K26" s="61"/>
      <c r="L26" s="5"/>
      <c r="M26" s="4" t="s">
        <v>111</v>
      </c>
      <c r="N26" s="6">
        <v>20000</v>
      </c>
      <c r="O26" s="6" t="s">
        <v>112</v>
      </c>
      <c r="P26" s="4"/>
      <c r="Q26" s="72"/>
      <c r="R26" s="5"/>
      <c r="S26" s="5"/>
      <c r="T26" s="5"/>
      <c r="U26" s="5"/>
      <c r="V26" s="5"/>
      <c r="W26" s="5"/>
      <c r="X26" s="5"/>
      <c r="Y26" s="5"/>
      <c r="Z26" s="123"/>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row>
    <row r="27" spans="1:81" x14ac:dyDescent="0.15">
      <c r="A27" s="5"/>
      <c r="B27" s="5"/>
      <c r="C27" s="5"/>
      <c r="D27" s="5"/>
      <c r="E27" s="39"/>
      <c r="F27" s="5"/>
      <c r="G27" s="5"/>
      <c r="H27" s="5"/>
      <c r="I27" s="5"/>
      <c r="J27" s="5"/>
      <c r="K27" s="61"/>
      <c r="L27" s="5"/>
      <c r="M27" s="4"/>
      <c r="N27" s="6"/>
      <c r="O27" s="6"/>
      <c r="P27" s="4"/>
      <c r="Q27" s="72"/>
      <c r="R27" s="5"/>
      <c r="S27" s="5"/>
      <c r="T27" s="5"/>
      <c r="U27" s="5"/>
      <c r="V27" s="5"/>
      <c r="W27" s="5"/>
      <c r="X27" s="5"/>
      <c r="Y27" s="5"/>
      <c r="Z27" s="123"/>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row>
    <row r="28" spans="1:81" x14ac:dyDescent="0.15">
      <c r="A28" s="12" t="s">
        <v>328</v>
      </c>
      <c r="B28" s="13"/>
      <c r="C28" s="13"/>
      <c r="D28" s="13"/>
      <c r="E28" s="38"/>
      <c r="F28" s="13"/>
      <c r="G28" s="13"/>
      <c r="H28" s="13"/>
      <c r="I28" s="13"/>
      <c r="J28" s="13"/>
      <c r="K28" s="61"/>
      <c r="L28" s="5"/>
      <c r="M28" s="4"/>
      <c r="N28" s="6"/>
      <c r="O28" s="6"/>
      <c r="P28" s="4"/>
      <c r="Q28" s="72"/>
      <c r="R28" s="5"/>
      <c r="S28" s="5"/>
      <c r="T28" s="5"/>
      <c r="U28" s="5"/>
      <c r="V28" s="5"/>
      <c r="W28" s="5"/>
      <c r="X28" s="5"/>
      <c r="Y28" s="5"/>
      <c r="Z28" s="123"/>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row>
    <row r="29" spans="1:81" x14ac:dyDescent="0.15">
      <c r="A29" s="13" t="s">
        <v>339</v>
      </c>
      <c r="B29" s="13" t="s">
        <v>329</v>
      </c>
      <c r="C29" s="13"/>
      <c r="D29" s="13"/>
      <c r="E29" s="38"/>
      <c r="F29" s="13"/>
      <c r="G29" s="13"/>
      <c r="H29" s="13" t="s">
        <v>54</v>
      </c>
      <c r="I29" s="13"/>
      <c r="J29" s="13" t="s">
        <v>32</v>
      </c>
      <c r="K29" s="61" t="s">
        <v>483</v>
      </c>
      <c r="L29" s="5"/>
      <c r="M29" s="4" t="s">
        <v>111</v>
      </c>
      <c r="N29" s="6">
        <v>1</v>
      </c>
      <c r="O29" s="6" t="s">
        <v>251</v>
      </c>
      <c r="P29" s="4">
        <v>-2</v>
      </c>
      <c r="Q29" s="72"/>
      <c r="R29" s="5"/>
      <c r="S29" s="5"/>
      <c r="T29" s="5"/>
      <c r="U29" s="5"/>
      <c r="V29" s="5"/>
      <c r="W29" s="5"/>
      <c r="X29" s="5"/>
      <c r="Y29" s="5"/>
      <c r="Z29" s="123"/>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row>
    <row r="30" spans="1:81" x14ac:dyDescent="0.15">
      <c r="A30" s="13"/>
      <c r="B30" s="13"/>
      <c r="C30" s="13"/>
      <c r="D30" s="13"/>
      <c r="E30" s="38"/>
      <c r="F30" s="13"/>
      <c r="G30" s="13"/>
      <c r="H30" s="13"/>
      <c r="I30" s="13"/>
      <c r="J30" s="13"/>
      <c r="K30" s="61"/>
      <c r="L30" s="5"/>
      <c r="M30" s="4"/>
      <c r="N30" s="6"/>
      <c r="O30" s="6"/>
      <c r="P30" s="4"/>
      <c r="Q30" s="72"/>
      <c r="R30" s="5"/>
      <c r="S30" s="5"/>
      <c r="T30" s="5"/>
      <c r="U30" s="5"/>
      <c r="V30" s="5"/>
      <c r="W30" s="5"/>
      <c r="X30" s="5"/>
      <c r="Y30" s="5"/>
      <c r="Z30" s="123"/>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row>
    <row r="31" spans="1:81" x14ac:dyDescent="0.15">
      <c r="A31" s="13"/>
      <c r="B31" s="13"/>
      <c r="C31" s="13"/>
      <c r="D31" s="13"/>
      <c r="E31" s="38"/>
      <c r="F31" s="13"/>
      <c r="G31" s="13"/>
      <c r="H31" s="13"/>
      <c r="I31" s="13"/>
      <c r="J31" s="13"/>
      <c r="K31" s="61"/>
      <c r="L31" s="5"/>
      <c r="M31" s="4"/>
      <c r="N31" s="6"/>
      <c r="O31" s="6"/>
      <c r="P31" s="4"/>
      <c r="Q31" s="72"/>
      <c r="R31" s="5"/>
      <c r="S31" s="5"/>
      <c r="T31" s="5"/>
      <c r="U31" s="5"/>
      <c r="V31" s="5"/>
      <c r="W31" s="5"/>
      <c r="X31" s="5"/>
      <c r="Y31" s="5"/>
      <c r="Z31" s="123"/>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row>
    <row r="32" spans="1:81" x14ac:dyDescent="0.15">
      <c r="A32" s="13"/>
      <c r="B32" s="13"/>
      <c r="C32" s="13"/>
      <c r="D32" s="13"/>
      <c r="E32" s="38"/>
      <c r="F32" s="13"/>
      <c r="G32" s="13"/>
      <c r="H32" s="13"/>
      <c r="I32" s="13"/>
      <c r="J32" s="13"/>
      <c r="K32" s="61"/>
      <c r="L32" s="5"/>
      <c r="M32" s="4"/>
      <c r="N32" s="6"/>
      <c r="O32" s="6"/>
      <c r="P32" s="4"/>
      <c r="Q32" s="72"/>
      <c r="R32" s="5"/>
      <c r="S32" s="5"/>
      <c r="T32" s="5"/>
      <c r="U32" s="5"/>
      <c r="V32" s="5"/>
      <c r="W32" s="5"/>
      <c r="X32" s="5"/>
      <c r="Y32" s="5"/>
      <c r="Z32" s="123"/>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row>
    <row r="33" spans="1:81" x14ac:dyDescent="0.15">
      <c r="A33" s="12"/>
      <c r="B33" s="13"/>
      <c r="C33" s="13"/>
      <c r="D33" s="13"/>
      <c r="E33" s="38"/>
      <c r="F33" s="13"/>
      <c r="G33" s="13"/>
      <c r="H33" s="13"/>
      <c r="I33" s="13"/>
      <c r="J33" s="13"/>
      <c r="K33" s="61"/>
      <c r="L33" s="5"/>
      <c r="M33" s="4"/>
      <c r="N33" s="6"/>
      <c r="O33" s="6"/>
      <c r="P33" s="4"/>
      <c r="Q33" s="72"/>
      <c r="R33" s="5"/>
      <c r="S33" s="5"/>
      <c r="T33" s="5"/>
      <c r="U33" s="5"/>
      <c r="V33" s="5"/>
      <c r="W33" s="5"/>
      <c r="X33" s="5"/>
      <c r="Y33" s="5"/>
      <c r="Z33" s="123"/>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row>
    <row r="34" spans="1:81" x14ac:dyDescent="0.15">
      <c r="A34" s="13"/>
      <c r="B34" s="13"/>
      <c r="C34" s="13"/>
      <c r="D34" s="13"/>
      <c r="E34" s="38"/>
      <c r="F34" s="13"/>
      <c r="G34" s="13"/>
      <c r="H34" s="13"/>
      <c r="I34" s="13"/>
      <c r="J34" s="13"/>
      <c r="K34" s="61"/>
      <c r="L34" s="5"/>
      <c r="M34" s="4"/>
      <c r="N34" s="6"/>
      <c r="O34" s="6"/>
      <c r="P34" s="6"/>
      <c r="Q34" s="71"/>
      <c r="R34" s="5"/>
      <c r="S34" s="5"/>
      <c r="T34" s="5"/>
      <c r="U34" s="5"/>
      <c r="V34" s="5"/>
      <c r="W34" s="5"/>
      <c r="X34" s="5"/>
      <c r="Y34" s="5"/>
      <c r="Z34" s="123"/>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row>
    <row r="35" spans="1:81" x14ac:dyDescent="0.15">
      <c r="A35" s="13"/>
      <c r="B35" s="13"/>
      <c r="C35" s="13"/>
      <c r="D35" s="13"/>
      <c r="E35" s="38"/>
      <c r="F35" s="13"/>
      <c r="G35" s="13"/>
      <c r="H35" s="13"/>
      <c r="I35" s="13"/>
      <c r="J35" s="13"/>
      <c r="K35" s="61"/>
      <c r="L35" s="5"/>
      <c r="M35" s="4"/>
      <c r="N35" s="6"/>
      <c r="O35" s="6"/>
      <c r="P35" s="4"/>
      <c r="Q35" s="72"/>
      <c r="R35" s="5"/>
      <c r="S35" s="5"/>
      <c r="T35" s="5"/>
      <c r="U35" s="5"/>
      <c r="V35" s="5"/>
      <c r="W35" s="5"/>
      <c r="X35" s="5"/>
      <c r="Y35" s="5"/>
      <c r="Z35" s="123"/>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row>
    <row r="36" spans="1:81" x14ac:dyDescent="0.15">
      <c r="A36" s="13"/>
      <c r="B36" s="13"/>
      <c r="C36" s="13"/>
      <c r="D36" s="13"/>
      <c r="E36" s="38"/>
      <c r="F36" s="13"/>
      <c r="G36" s="13"/>
      <c r="H36" s="13"/>
      <c r="I36" s="13"/>
      <c r="J36" s="13"/>
      <c r="K36" s="61"/>
      <c r="L36" s="5"/>
      <c r="M36" s="4"/>
      <c r="N36" s="6"/>
      <c r="O36" s="6"/>
      <c r="P36" s="4"/>
      <c r="Q36" s="72"/>
      <c r="R36" s="5"/>
      <c r="S36" s="5"/>
      <c r="T36" s="5"/>
      <c r="U36" s="5"/>
      <c r="V36" s="5"/>
      <c r="W36" s="5"/>
      <c r="X36" s="5"/>
      <c r="Y36" s="5"/>
      <c r="Z36" s="123"/>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row>
    <row r="37" spans="1:81" x14ac:dyDescent="0.15">
      <c r="A37" s="12"/>
      <c r="B37" s="13"/>
      <c r="C37" s="13"/>
      <c r="D37" s="13"/>
      <c r="E37" s="38"/>
      <c r="F37" s="13"/>
      <c r="G37" s="13"/>
      <c r="H37" s="13"/>
      <c r="I37" s="13"/>
      <c r="J37" s="13"/>
      <c r="K37" s="61"/>
      <c r="L37" s="5"/>
      <c r="M37" s="4"/>
      <c r="N37" s="6"/>
      <c r="O37" s="6"/>
      <c r="P37" s="4"/>
      <c r="Q37" s="72"/>
      <c r="R37" s="5"/>
      <c r="S37" s="5"/>
      <c r="T37" s="5"/>
      <c r="U37" s="5"/>
      <c r="V37" s="5"/>
      <c r="W37" s="5"/>
      <c r="X37" s="5"/>
      <c r="Y37" s="5"/>
      <c r="Z37" s="123"/>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row>
    <row r="38" spans="1:81" x14ac:dyDescent="0.15">
      <c r="A38" s="13"/>
      <c r="B38" s="13"/>
      <c r="C38" s="13"/>
      <c r="D38" s="13"/>
      <c r="E38" s="38"/>
      <c r="F38" s="13"/>
      <c r="G38" s="13"/>
      <c r="H38" s="13"/>
      <c r="I38" s="13"/>
      <c r="J38" s="13"/>
      <c r="K38" s="61"/>
      <c r="L38" s="5"/>
      <c r="M38" s="4"/>
      <c r="N38" s="6"/>
      <c r="O38" s="6"/>
      <c r="P38" s="4"/>
      <c r="Q38" s="72"/>
      <c r="R38" s="5"/>
      <c r="S38" s="5"/>
      <c r="T38" s="5"/>
      <c r="U38" s="5"/>
      <c r="V38" s="5"/>
      <c r="W38" s="5"/>
      <c r="X38" s="5"/>
      <c r="Y38" s="5"/>
      <c r="Z38" s="123"/>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row>
    <row r="39" spans="1:81" x14ac:dyDescent="0.15">
      <c r="A39" s="13"/>
      <c r="B39" s="13"/>
      <c r="C39" s="13"/>
      <c r="D39" s="13"/>
      <c r="E39" s="38"/>
      <c r="F39" s="13"/>
      <c r="G39" s="13"/>
      <c r="H39" s="13"/>
      <c r="I39" s="13"/>
      <c r="J39" s="13"/>
      <c r="K39" s="61"/>
      <c r="L39" s="5"/>
      <c r="M39" s="4"/>
      <c r="N39" s="6"/>
      <c r="O39" s="6"/>
      <c r="P39" s="4"/>
      <c r="Q39" s="72"/>
      <c r="R39" s="5"/>
      <c r="S39" s="5"/>
      <c r="T39" s="5"/>
      <c r="U39" s="5"/>
      <c r="V39" s="5"/>
      <c r="W39" s="5"/>
      <c r="X39" s="5"/>
      <c r="Y39" s="5"/>
      <c r="Z39" s="123"/>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row>
    <row r="40" spans="1:81" x14ac:dyDescent="0.15">
      <c r="A40" s="14"/>
      <c r="B40" s="14"/>
      <c r="C40" s="13"/>
      <c r="D40" s="13"/>
      <c r="E40" s="38"/>
      <c r="F40" s="13"/>
      <c r="G40" s="13"/>
      <c r="H40" s="14"/>
      <c r="I40" s="13"/>
      <c r="J40" s="14"/>
      <c r="K40" s="61"/>
      <c r="L40" s="5"/>
      <c r="M40" s="4"/>
      <c r="N40" s="6"/>
      <c r="O40" s="6"/>
      <c r="P40" s="4"/>
      <c r="Q40" s="72"/>
      <c r="R40" s="5"/>
      <c r="S40" s="5"/>
      <c r="T40" s="5"/>
      <c r="U40" s="5"/>
      <c r="V40" s="5"/>
      <c r="W40" s="5"/>
      <c r="X40" s="5"/>
      <c r="Y40" s="5"/>
      <c r="Z40" s="123"/>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row>
    <row r="41" spans="1:81" x14ac:dyDescent="0.15">
      <c r="A41" s="13"/>
      <c r="B41" s="13"/>
      <c r="C41" s="13"/>
      <c r="D41" s="13"/>
      <c r="E41" s="38"/>
      <c r="F41" s="13"/>
      <c r="G41" s="13"/>
      <c r="H41" s="13"/>
      <c r="I41" s="13"/>
      <c r="J41" s="13"/>
      <c r="K41" s="61"/>
      <c r="L41" s="5"/>
      <c r="M41" s="4"/>
      <c r="N41" s="6"/>
      <c r="O41" s="6"/>
      <c r="P41" s="4"/>
      <c r="Q41" s="72"/>
      <c r="R41" s="5"/>
      <c r="S41" s="5"/>
      <c r="T41" s="5"/>
      <c r="U41" s="5"/>
      <c r="V41" s="5"/>
      <c r="W41" s="5"/>
      <c r="X41" s="5"/>
      <c r="Y41" s="5"/>
      <c r="Z41" s="123"/>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row>
    <row r="42" spans="1:81" x14ac:dyDescent="0.15">
      <c r="A42" s="12"/>
      <c r="B42" s="13"/>
      <c r="C42" s="13"/>
      <c r="D42" s="13"/>
      <c r="E42" s="38"/>
      <c r="F42" s="13"/>
      <c r="G42" s="13"/>
      <c r="H42" s="13"/>
      <c r="I42" s="13"/>
      <c r="J42" s="13"/>
      <c r="K42" s="61"/>
      <c r="L42" s="5"/>
      <c r="M42" s="4"/>
      <c r="N42" s="6"/>
      <c r="O42" s="6"/>
      <c r="P42" s="4"/>
      <c r="Q42" s="72"/>
      <c r="R42" s="5"/>
      <c r="S42" s="5"/>
      <c r="T42" s="5"/>
      <c r="U42" s="5"/>
      <c r="V42" s="5"/>
      <c r="W42" s="5"/>
      <c r="X42" s="5"/>
      <c r="Y42" s="5"/>
      <c r="Z42" s="123"/>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row>
    <row r="43" spans="1:81" x14ac:dyDescent="0.15">
      <c r="A43" s="13"/>
      <c r="B43" s="13"/>
      <c r="C43" s="13"/>
      <c r="D43" s="13"/>
      <c r="E43" s="38"/>
      <c r="F43" s="13"/>
      <c r="G43" s="13"/>
      <c r="H43" s="13"/>
      <c r="I43" s="13"/>
      <c r="J43" s="13"/>
      <c r="K43" s="13"/>
      <c r="L43" s="13"/>
      <c r="M43" s="4"/>
      <c r="N43" s="6"/>
      <c r="O43" s="6"/>
      <c r="P43" s="6"/>
      <c r="Q43" s="71"/>
      <c r="R43" s="5"/>
      <c r="S43" s="5"/>
      <c r="T43" s="5"/>
      <c r="U43" s="5"/>
      <c r="V43" s="5"/>
      <c r="W43" s="5"/>
      <c r="X43" s="5"/>
      <c r="Y43" s="5"/>
      <c r="Z43" s="123"/>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row>
    <row r="44" spans="1:81" x14ac:dyDescent="0.15">
      <c r="A44" s="13"/>
      <c r="B44" s="13"/>
      <c r="C44" s="13"/>
      <c r="D44" s="13"/>
      <c r="E44" s="38"/>
      <c r="F44" s="13"/>
      <c r="G44" s="13"/>
      <c r="H44" s="13"/>
      <c r="I44" s="13"/>
      <c r="J44" s="13"/>
      <c r="K44" s="13"/>
      <c r="L44" s="13"/>
      <c r="M44" s="4"/>
      <c r="N44" s="6"/>
      <c r="O44" s="6"/>
      <c r="P44" s="4"/>
      <c r="Q44" s="72"/>
      <c r="R44" s="5"/>
      <c r="S44" s="5"/>
      <c r="T44" s="5"/>
      <c r="U44" s="5"/>
      <c r="V44" s="5"/>
      <c r="W44" s="5"/>
      <c r="X44" s="5"/>
      <c r="Y44" s="5"/>
      <c r="Z44" s="123"/>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row>
    <row r="45" spans="1:81" x14ac:dyDescent="0.15">
      <c r="A45" s="13"/>
      <c r="B45" s="13"/>
      <c r="C45" s="13"/>
      <c r="D45" s="13"/>
      <c r="E45" s="38"/>
      <c r="F45" s="13"/>
      <c r="G45" s="13"/>
      <c r="H45" s="13"/>
      <c r="I45" s="13"/>
      <c r="J45" s="13"/>
      <c r="K45" s="13"/>
      <c r="L45" s="13"/>
      <c r="M45" s="4"/>
      <c r="N45" s="6"/>
      <c r="O45" s="6"/>
      <c r="P45" s="4"/>
      <c r="Q45" s="72"/>
      <c r="R45" s="5"/>
      <c r="S45" s="5"/>
      <c r="T45" s="5"/>
      <c r="U45" s="5"/>
      <c r="V45" s="5"/>
      <c r="W45" s="5"/>
      <c r="X45" s="5"/>
      <c r="Y45" s="5"/>
      <c r="Z45" s="123"/>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row>
    <row r="46" spans="1:81" x14ac:dyDescent="0.15">
      <c r="A46" s="12"/>
      <c r="B46" s="13"/>
      <c r="C46" s="13"/>
      <c r="D46" s="13"/>
      <c r="E46" s="38"/>
      <c r="F46" s="13"/>
      <c r="G46" s="13"/>
      <c r="H46" s="13"/>
      <c r="I46" s="13"/>
      <c r="J46" s="13"/>
      <c r="K46" s="61"/>
      <c r="L46" s="5"/>
      <c r="M46" s="4"/>
      <c r="N46" s="6"/>
      <c r="O46" s="6"/>
      <c r="P46" s="4"/>
      <c r="Q46" s="71"/>
      <c r="R46" s="5"/>
      <c r="S46" s="5"/>
      <c r="T46" s="5"/>
      <c r="U46" s="5"/>
      <c r="V46" s="5"/>
      <c r="W46" s="5"/>
      <c r="X46" s="5"/>
      <c r="Y46" s="5"/>
      <c r="Z46" s="123"/>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row>
    <row r="47" spans="1:81" x14ac:dyDescent="0.15">
      <c r="A47" s="155"/>
      <c r="B47" s="155"/>
      <c r="C47" s="155"/>
      <c r="D47" s="155"/>
      <c r="E47" s="156"/>
      <c r="F47" s="155"/>
      <c r="G47" s="155"/>
      <c r="H47" s="155"/>
      <c r="I47" s="155"/>
      <c r="J47" s="155"/>
      <c r="K47" s="124"/>
      <c r="L47" s="68"/>
      <c r="M47" s="157"/>
      <c r="N47" s="157"/>
      <c r="O47" s="157"/>
      <c r="P47" s="157"/>
      <c r="Q47" s="167"/>
      <c r="R47" s="5"/>
      <c r="S47" s="5"/>
      <c r="T47" s="5"/>
      <c r="U47" s="5"/>
      <c r="V47" s="5"/>
      <c r="W47" s="5"/>
      <c r="X47" s="5"/>
      <c r="Y47" s="5"/>
      <c r="Z47" s="123"/>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row>
    <row r="48" spans="1:81" x14ac:dyDescent="0.15">
      <c r="A48" s="5"/>
      <c r="B48" s="5"/>
      <c r="C48" s="5"/>
      <c r="D48" s="5"/>
      <c r="E48" s="5"/>
      <c r="F48" s="5"/>
      <c r="G48" s="5"/>
      <c r="H48" s="5"/>
      <c r="I48" s="5"/>
      <c r="J48" s="5"/>
      <c r="K48" s="5"/>
      <c r="L48" s="26"/>
      <c r="M48" s="6"/>
      <c r="N48" s="6"/>
      <c r="O48" s="6"/>
      <c r="P48" s="6"/>
      <c r="Q48" s="71"/>
      <c r="R48" s="5"/>
      <c r="S48" s="5"/>
      <c r="T48" s="5"/>
      <c r="U48" s="5"/>
      <c r="V48" s="5"/>
      <c r="W48" s="5"/>
      <c r="X48" s="5"/>
      <c r="Y48" s="5"/>
      <c r="Z48" s="123"/>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row>
    <row r="49" spans="1:81" x14ac:dyDescent="0.15">
      <c r="A49" s="5"/>
      <c r="B49" s="5"/>
      <c r="C49" s="5"/>
      <c r="D49" s="5"/>
      <c r="E49" s="5"/>
      <c r="F49" s="5"/>
      <c r="G49" s="5"/>
      <c r="H49" s="5"/>
      <c r="I49" s="5"/>
      <c r="J49" s="5"/>
      <c r="K49" s="5"/>
      <c r="L49" s="26"/>
      <c r="M49" s="6"/>
      <c r="N49" s="6"/>
      <c r="O49" s="6"/>
      <c r="P49" s="6"/>
      <c r="Q49" s="71"/>
      <c r="R49" s="5"/>
      <c r="S49" s="5"/>
      <c r="T49" s="5"/>
      <c r="U49" s="5"/>
      <c r="V49" s="5"/>
      <c r="W49" s="5"/>
      <c r="X49" s="5"/>
      <c r="Y49" s="5"/>
      <c r="Z49" s="123"/>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row>
    <row r="50" spans="1:81" x14ac:dyDescent="0.15">
      <c r="A50" s="14"/>
      <c r="B50" s="13"/>
      <c r="C50" s="13"/>
      <c r="D50" s="13"/>
      <c r="E50" s="38"/>
      <c r="F50" s="13"/>
      <c r="G50" s="13"/>
      <c r="H50" s="14"/>
      <c r="I50" s="13"/>
      <c r="J50" s="13"/>
      <c r="K50" s="115"/>
      <c r="L50" s="26"/>
      <c r="M50" s="4"/>
      <c r="N50" s="6"/>
      <c r="O50" s="6"/>
      <c r="P50" s="4"/>
      <c r="Q50" s="71"/>
      <c r="R50" s="5"/>
      <c r="S50" s="5"/>
      <c r="T50" s="5"/>
      <c r="U50" s="5"/>
      <c r="V50" s="5"/>
      <c r="W50" s="5"/>
      <c r="X50" s="5"/>
      <c r="Y50" s="5"/>
      <c r="Z50" s="123"/>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row>
    <row r="51" spans="1:81" x14ac:dyDescent="0.15">
      <c r="A51" s="5"/>
      <c r="B51" s="5"/>
      <c r="C51" s="5"/>
      <c r="D51" s="5"/>
      <c r="E51" s="5"/>
      <c r="F51" s="5"/>
      <c r="G51" s="5"/>
      <c r="H51" s="5"/>
      <c r="I51" s="5"/>
      <c r="J51" s="5"/>
      <c r="K51" s="5"/>
      <c r="L51" s="26"/>
      <c r="M51" s="6"/>
      <c r="N51" s="6"/>
      <c r="O51" s="6"/>
      <c r="P51" s="6"/>
      <c r="Q51" s="71"/>
      <c r="R51" s="5"/>
      <c r="S51" s="5"/>
      <c r="T51" s="5"/>
      <c r="U51" s="5"/>
      <c r="V51" s="5"/>
      <c r="W51" s="5"/>
      <c r="X51" s="5"/>
      <c r="Y51" s="5"/>
      <c r="Z51" s="123"/>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row>
    <row r="52" spans="1:81" x14ac:dyDescent="0.15">
      <c r="A52" s="12"/>
      <c r="B52" s="13"/>
      <c r="C52" s="13"/>
      <c r="D52" s="13"/>
      <c r="E52" s="38"/>
      <c r="F52" s="13"/>
      <c r="G52" s="13"/>
      <c r="H52" s="13"/>
      <c r="I52" s="13"/>
      <c r="J52" s="13"/>
      <c r="K52" s="5"/>
      <c r="L52" s="26"/>
      <c r="M52" s="6"/>
      <c r="N52" s="6"/>
      <c r="O52" s="6"/>
      <c r="P52" s="6"/>
      <c r="Q52" s="71"/>
      <c r="R52" s="5"/>
      <c r="S52" s="5"/>
      <c r="T52" s="5"/>
      <c r="U52" s="5"/>
      <c r="V52" s="5"/>
      <c r="W52" s="5"/>
      <c r="X52" s="5"/>
      <c r="Y52" s="5"/>
      <c r="Z52" s="123"/>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row>
    <row r="53" spans="1:81" x14ac:dyDescent="0.15">
      <c r="A53" s="143"/>
      <c r="B53" s="3"/>
      <c r="C53" s="5"/>
      <c r="D53" s="5"/>
      <c r="E53" s="38"/>
      <c r="F53" s="5"/>
      <c r="G53" s="5"/>
      <c r="H53" s="3"/>
      <c r="I53" s="5"/>
      <c r="J53" s="3"/>
      <c r="K53" s="5"/>
      <c r="L53" s="26"/>
      <c r="M53" s="4"/>
      <c r="N53" s="6"/>
      <c r="O53" s="6"/>
      <c r="P53" s="4"/>
      <c r="Q53" s="71"/>
      <c r="R53" s="5"/>
      <c r="S53" s="5"/>
      <c r="T53" s="5"/>
      <c r="U53" s="5"/>
      <c r="V53" s="5"/>
      <c r="W53" s="5"/>
      <c r="X53" s="5"/>
      <c r="Y53" s="5"/>
      <c r="Z53" s="123"/>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row>
    <row r="54" spans="1:81" x14ac:dyDescent="0.15">
      <c r="A54" s="13"/>
      <c r="B54" s="13"/>
      <c r="C54" s="13"/>
      <c r="D54" s="13"/>
      <c r="E54" s="38"/>
      <c r="F54" s="13"/>
      <c r="G54" s="13"/>
      <c r="H54" s="13"/>
      <c r="I54" s="13"/>
      <c r="J54" s="13"/>
      <c r="K54" s="5"/>
      <c r="L54" s="26"/>
      <c r="M54" s="6"/>
      <c r="N54" s="6"/>
      <c r="O54" s="6"/>
      <c r="P54" s="6"/>
      <c r="Q54" s="71"/>
      <c r="R54" s="5"/>
      <c r="S54" s="5"/>
      <c r="T54" s="5"/>
      <c r="U54" s="5"/>
      <c r="V54" s="5"/>
      <c r="W54" s="5"/>
      <c r="X54" s="5"/>
      <c r="Y54" s="5"/>
      <c r="Z54" s="123"/>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row>
    <row r="55" spans="1:81" x14ac:dyDescent="0.15">
      <c r="A55" s="144"/>
      <c r="B55" s="3"/>
      <c r="C55" s="5"/>
      <c r="D55" s="5"/>
      <c r="E55" s="38"/>
      <c r="F55" s="5"/>
      <c r="G55" s="5"/>
      <c r="H55" s="3"/>
      <c r="I55" s="5"/>
      <c r="J55" s="3"/>
      <c r="K55" s="5"/>
      <c r="L55" s="26"/>
      <c r="M55" s="6"/>
      <c r="N55" s="6"/>
      <c r="O55" s="6"/>
      <c r="P55" s="6"/>
      <c r="Q55" s="71"/>
      <c r="R55" s="5"/>
      <c r="S55" s="5"/>
      <c r="T55" s="5"/>
      <c r="U55" s="5"/>
      <c r="V55" s="5"/>
      <c r="W55" s="5"/>
      <c r="X55" s="5"/>
      <c r="Y55" s="5"/>
      <c r="Z55" s="123"/>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row>
    <row r="56" spans="1:81" x14ac:dyDescent="0.15">
      <c r="A56" s="14"/>
      <c r="B56" s="14"/>
      <c r="C56" s="13"/>
      <c r="D56" s="13"/>
      <c r="E56" s="116"/>
      <c r="F56" s="13"/>
      <c r="G56" s="13"/>
      <c r="H56" s="14"/>
      <c r="I56" s="13"/>
      <c r="J56" s="14"/>
      <c r="K56" s="5"/>
      <c r="L56" s="26"/>
      <c r="M56" s="4"/>
      <c r="N56" s="6"/>
      <c r="O56" s="6"/>
      <c r="P56" s="4"/>
      <c r="Q56" s="71"/>
      <c r="R56" s="5"/>
      <c r="S56" s="5"/>
      <c r="T56" s="5"/>
      <c r="U56" s="5"/>
      <c r="V56" s="5"/>
      <c r="W56" s="5"/>
      <c r="X56" s="5"/>
      <c r="Y56" s="5"/>
      <c r="Z56" s="123"/>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row>
    <row r="57" spans="1:81" x14ac:dyDescent="0.15">
      <c r="A57" s="5"/>
      <c r="B57" s="5"/>
      <c r="C57" s="5"/>
      <c r="D57" s="5"/>
      <c r="E57" s="5"/>
      <c r="F57" s="5"/>
      <c r="G57" s="5"/>
      <c r="H57" s="5"/>
      <c r="I57" s="5"/>
      <c r="J57" s="5"/>
      <c r="K57" s="5"/>
      <c r="L57" s="26"/>
      <c r="M57" s="6"/>
      <c r="N57" s="6"/>
      <c r="O57" s="6"/>
      <c r="P57" s="6"/>
      <c r="Q57" s="71"/>
      <c r="R57" s="5"/>
      <c r="S57" s="5"/>
      <c r="T57" s="5"/>
      <c r="U57" s="5"/>
      <c r="V57" s="5"/>
      <c r="W57" s="5"/>
      <c r="X57" s="5"/>
      <c r="Y57" s="5"/>
      <c r="Z57" s="123"/>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row>
    <row r="58" spans="1:81" x14ac:dyDescent="0.15">
      <c r="A58" s="5"/>
      <c r="B58" s="5"/>
      <c r="C58" s="5"/>
      <c r="D58" s="5"/>
      <c r="E58" s="5"/>
      <c r="F58" s="5"/>
      <c r="G58" s="5"/>
      <c r="H58" s="5"/>
      <c r="I58" s="5"/>
      <c r="J58" s="5"/>
      <c r="K58" s="5"/>
      <c r="L58" s="26"/>
      <c r="M58" s="6"/>
      <c r="N58" s="6"/>
      <c r="O58" s="6"/>
      <c r="P58" s="6"/>
      <c r="Q58" s="71"/>
      <c r="R58" s="5"/>
      <c r="S58" s="5"/>
      <c r="T58" s="5"/>
      <c r="U58" s="5"/>
      <c r="V58" s="5"/>
      <c r="W58" s="5"/>
      <c r="X58" s="5"/>
      <c r="Y58" s="5"/>
      <c r="Z58" s="123"/>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row>
    <row r="59" spans="1:81" x14ac:dyDescent="0.15">
      <c r="A59" s="5"/>
      <c r="B59" s="5"/>
      <c r="C59" s="5"/>
      <c r="D59" s="5"/>
      <c r="E59" s="5"/>
      <c r="F59" s="5"/>
      <c r="G59" s="5"/>
      <c r="H59" s="5"/>
      <c r="I59" s="5"/>
      <c r="J59" s="5"/>
      <c r="K59" s="5"/>
      <c r="L59" s="26"/>
      <c r="M59" s="6"/>
      <c r="N59" s="6"/>
      <c r="O59" s="6"/>
      <c r="P59" s="6"/>
      <c r="Q59" s="71"/>
      <c r="R59" s="5"/>
      <c r="S59" s="5"/>
      <c r="T59" s="5"/>
      <c r="U59" s="5"/>
      <c r="V59" s="5"/>
      <c r="W59" s="5"/>
      <c r="X59" s="5"/>
      <c r="Y59" s="5"/>
      <c r="Z59" s="112"/>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
      <c r="BY59" s="6"/>
      <c r="BZ59" s="66"/>
      <c r="CA59" s="66"/>
      <c r="CB59" s="66"/>
      <c r="CC59" s="66"/>
    </row>
    <row r="60" spans="1:81" x14ac:dyDescent="0.15">
      <c r="A60" s="5"/>
      <c r="B60" s="5"/>
      <c r="C60" s="5"/>
      <c r="D60" s="5"/>
      <c r="E60" s="5"/>
      <c r="F60" s="5"/>
      <c r="G60" s="5"/>
      <c r="H60" s="5"/>
      <c r="I60" s="5"/>
      <c r="J60" s="5"/>
      <c r="K60" s="5"/>
      <c r="L60" s="26"/>
      <c r="M60" s="6"/>
      <c r="N60" s="6"/>
      <c r="O60" s="6"/>
      <c r="P60" s="6"/>
      <c r="Q60" s="71"/>
      <c r="R60" s="5"/>
      <c r="S60" s="5"/>
      <c r="T60" s="5"/>
      <c r="U60" s="5"/>
      <c r="V60" s="5"/>
      <c r="W60" s="5"/>
      <c r="X60" s="5"/>
      <c r="Y60" s="5"/>
      <c r="Z60" s="123"/>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row>
    <row r="61" spans="1:81" x14ac:dyDescent="0.15">
      <c r="A61" s="5"/>
      <c r="B61" s="5"/>
      <c r="C61" s="5"/>
      <c r="D61" s="5"/>
      <c r="E61" s="5"/>
      <c r="F61" s="5"/>
      <c r="G61" s="5"/>
      <c r="H61" s="5"/>
      <c r="I61" s="5"/>
      <c r="J61" s="5"/>
      <c r="K61" s="5"/>
      <c r="L61" s="26"/>
      <c r="M61" s="6"/>
      <c r="N61" s="6"/>
      <c r="O61" s="6"/>
      <c r="P61" s="6"/>
      <c r="Q61" s="71"/>
      <c r="R61" s="5"/>
      <c r="S61" s="5"/>
      <c r="T61" s="5"/>
      <c r="U61" s="5"/>
      <c r="V61" s="5"/>
      <c r="W61" s="5"/>
      <c r="X61" s="5"/>
      <c r="Y61" s="5"/>
      <c r="Z61" s="123"/>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row>
    <row r="62" spans="1:81" x14ac:dyDescent="0.15">
      <c r="A62" s="5"/>
      <c r="B62" s="5"/>
      <c r="C62" s="5"/>
      <c r="D62" s="5"/>
      <c r="E62" s="5"/>
      <c r="F62" s="5"/>
      <c r="G62" s="5"/>
      <c r="H62" s="5"/>
      <c r="I62" s="5"/>
      <c r="J62" s="5"/>
      <c r="K62" s="5"/>
      <c r="L62" s="26"/>
      <c r="M62" s="6"/>
      <c r="N62" s="6"/>
      <c r="O62" s="6"/>
      <c r="P62" s="6"/>
      <c r="Q62" s="71"/>
      <c r="R62" s="5"/>
      <c r="S62" s="5"/>
      <c r="T62" s="5"/>
      <c r="U62" s="5"/>
      <c r="V62" s="5"/>
      <c r="W62" s="5"/>
      <c r="X62" s="5"/>
      <c r="Y62" s="5"/>
      <c r="Z62" s="123"/>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row>
    <row r="63" spans="1:81" x14ac:dyDescent="0.15">
      <c r="A63" s="5"/>
      <c r="B63" s="5"/>
      <c r="C63" s="5"/>
      <c r="D63" s="5"/>
      <c r="E63" s="5"/>
      <c r="F63" s="5"/>
      <c r="G63" s="5"/>
      <c r="H63" s="5"/>
      <c r="I63" s="5"/>
      <c r="J63" s="5"/>
      <c r="K63" s="5"/>
      <c r="L63" s="26"/>
      <c r="M63" s="6"/>
      <c r="N63" s="6"/>
      <c r="O63" s="6"/>
      <c r="P63" s="6"/>
      <c r="Q63" s="71"/>
      <c r="R63" s="5"/>
      <c r="S63" s="5"/>
      <c r="T63" s="5"/>
      <c r="U63" s="5"/>
      <c r="V63" s="5"/>
      <c r="W63" s="5"/>
      <c r="X63" s="5"/>
      <c r="Y63" s="5"/>
      <c r="Z63" s="123"/>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row>
    <row r="64" spans="1:81" x14ac:dyDescent="0.15">
      <c r="A64" s="5"/>
      <c r="B64" s="5"/>
      <c r="C64" s="5"/>
      <c r="D64" s="5"/>
      <c r="E64" s="5"/>
      <c r="F64" s="5"/>
      <c r="G64" s="5"/>
      <c r="H64" s="5"/>
      <c r="I64" s="5"/>
      <c r="J64" s="5"/>
      <c r="K64" s="5"/>
      <c r="L64" s="26"/>
      <c r="M64" s="6"/>
      <c r="N64" s="6"/>
      <c r="O64" s="6"/>
      <c r="P64" s="6"/>
      <c r="Q64" s="71"/>
      <c r="R64" s="5"/>
      <c r="S64" s="5"/>
      <c r="T64" s="5"/>
      <c r="U64" s="5"/>
      <c r="V64" s="5"/>
      <c r="W64" s="5"/>
      <c r="X64" s="5"/>
      <c r="Y64" s="5"/>
      <c r="Z64" s="123"/>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row>
    <row r="65" spans="1:81" x14ac:dyDescent="0.15">
      <c r="A65" s="5"/>
      <c r="B65" s="5"/>
      <c r="C65" s="5"/>
      <c r="D65" s="5"/>
      <c r="E65" s="5"/>
      <c r="F65" s="5"/>
      <c r="G65" s="5"/>
      <c r="H65" s="5"/>
      <c r="I65" s="5"/>
      <c r="J65" s="5"/>
      <c r="K65" s="5"/>
      <c r="L65" s="26"/>
      <c r="M65" s="6"/>
      <c r="N65" s="6"/>
      <c r="O65" s="6"/>
      <c r="P65" s="6"/>
      <c r="Q65" s="71"/>
      <c r="R65" s="5"/>
      <c r="S65" s="5"/>
      <c r="T65" s="5"/>
      <c r="U65" s="5"/>
      <c r="V65" s="5"/>
      <c r="W65" s="5"/>
      <c r="X65" s="5"/>
      <c r="Y65" s="5"/>
      <c r="Z65" s="123"/>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row>
    <row r="66" spans="1:81" x14ac:dyDescent="0.15">
      <c r="A66" s="5"/>
      <c r="B66" s="5"/>
      <c r="C66" s="5"/>
      <c r="D66" s="5"/>
      <c r="E66" s="5"/>
      <c r="F66" s="5"/>
      <c r="G66" s="5"/>
      <c r="H66" s="5"/>
      <c r="I66" s="5"/>
      <c r="J66" s="5"/>
      <c r="K66" s="5"/>
      <c r="L66" s="26"/>
      <c r="M66" s="6"/>
      <c r="N66" s="6"/>
      <c r="O66" s="6"/>
      <c r="P66" s="6"/>
      <c r="Q66" s="71"/>
      <c r="R66" s="5"/>
      <c r="S66" s="5"/>
      <c r="T66" s="5"/>
      <c r="U66" s="5"/>
      <c r="V66" s="5"/>
      <c r="W66" s="5"/>
      <c r="X66" s="5"/>
      <c r="Y66" s="5"/>
      <c r="Z66" s="112"/>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
      <c r="BY66" s="6"/>
      <c r="BZ66" s="66"/>
      <c r="CA66" s="66"/>
      <c r="CB66" s="66"/>
      <c r="CC66" s="66"/>
    </row>
    <row r="67" spans="1:81" x14ac:dyDescent="0.15">
      <c r="A67" s="5"/>
      <c r="B67" s="5"/>
      <c r="C67" s="5"/>
      <c r="D67" s="5"/>
      <c r="E67" s="5"/>
      <c r="F67" s="5"/>
      <c r="G67" s="5"/>
      <c r="H67" s="5"/>
      <c r="I67" s="5"/>
      <c r="J67" s="5"/>
      <c r="K67" s="5"/>
      <c r="L67" s="26"/>
      <c r="M67" s="6"/>
      <c r="N67" s="6"/>
      <c r="O67" s="6"/>
      <c r="P67" s="6"/>
      <c r="Q67" s="71"/>
      <c r="R67" s="5"/>
      <c r="S67" s="5"/>
      <c r="T67" s="5"/>
      <c r="U67" s="5"/>
      <c r="V67" s="5"/>
      <c r="W67" s="5"/>
      <c r="X67" s="5"/>
      <c r="Y67" s="5"/>
      <c r="Z67" s="112"/>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c r="BO67" s="66"/>
      <c r="BP67" s="66"/>
      <c r="BQ67" s="66"/>
      <c r="BR67" s="66"/>
      <c r="BS67" s="66"/>
      <c r="BT67" s="66"/>
      <c r="BU67" s="66"/>
      <c r="BV67" s="66"/>
      <c r="BW67" s="66"/>
      <c r="BX67" s="6"/>
      <c r="BY67" s="6"/>
      <c r="BZ67" s="66"/>
      <c r="CA67" s="66"/>
      <c r="CB67" s="66"/>
      <c r="CC67" s="66"/>
    </row>
    <row r="68" spans="1:81" x14ac:dyDescent="0.15">
      <c r="A68" s="5"/>
      <c r="B68" s="5"/>
      <c r="C68" s="5"/>
      <c r="D68" s="5"/>
      <c r="E68" s="5"/>
      <c r="F68" s="5"/>
      <c r="G68" s="5"/>
      <c r="H68" s="5"/>
      <c r="I68" s="5"/>
      <c r="J68" s="5"/>
      <c r="K68" s="5"/>
      <c r="L68" s="26"/>
      <c r="M68" s="6"/>
      <c r="N68" s="6"/>
      <c r="O68" s="6"/>
      <c r="P68" s="6"/>
      <c r="Q68" s="71"/>
      <c r="R68" s="5"/>
      <c r="S68" s="5"/>
      <c r="T68" s="5"/>
      <c r="U68" s="5"/>
      <c r="V68" s="5"/>
      <c r="W68" s="5"/>
      <c r="X68" s="5"/>
      <c r="Y68" s="5"/>
      <c r="Z68" s="112"/>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c r="BO68" s="66"/>
      <c r="BP68" s="66"/>
      <c r="BQ68" s="66"/>
      <c r="BR68" s="66"/>
      <c r="BS68" s="66"/>
      <c r="BT68" s="66"/>
      <c r="BU68" s="66"/>
      <c r="BV68" s="66"/>
      <c r="BW68" s="66"/>
      <c r="BX68" s="6"/>
      <c r="BY68" s="6"/>
      <c r="BZ68" s="66"/>
      <c r="CA68" s="66"/>
      <c r="CB68" s="66"/>
      <c r="CC68" s="66"/>
    </row>
    <row r="69" spans="1:81" x14ac:dyDescent="0.15">
      <c r="A69" s="5"/>
      <c r="B69" s="5"/>
      <c r="C69" s="5"/>
      <c r="D69" s="5"/>
      <c r="E69" s="5"/>
      <c r="F69" s="5"/>
      <c r="G69" s="5"/>
      <c r="H69" s="5"/>
      <c r="I69" s="5"/>
      <c r="J69" s="5"/>
      <c r="K69" s="5"/>
      <c r="L69" s="26"/>
      <c r="M69" s="6"/>
      <c r="N69" s="6"/>
      <c r="O69" s="6"/>
      <c r="P69" s="6"/>
      <c r="Q69" s="71"/>
      <c r="R69" s="5"/>
      <c r="S69" s="5"/>
      <c r="T69" s="5"/>
      <c r="U69" s="5"/>
      <c r="V69" s="5"/>
      <c r="W69" s="5"/>
      <c r="X69" s="5"/>
      <c r="Y69" s="5"/>
      <c r="Z69" s="112"/>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c r="BP69" s="66"/>
      <c r="BQ69" s="66"/>
      <c r="BR69" s="66"/>
      <c r="BS69" s="66"/>
      <c r="BT69" s="66"/>
      <c r="BU69" s="66"/>
      <c r="BV69" s="66"/>
      <c r="BW69" s="66"/>
      <c r="BX69" s="6"/>
      <c r="BY69" s="6"/>
      <c r="BZ69" s="66"/>
      <c r="CA69" s="66"/>
      <c r="CB69" s="66"/>
      <c r="CC69" s="66"/>
    </row>
    <row r="70" spans="1:81" x14ac:dyDescent="0.15">
      <c r="A70" s="5"/>
      <c r="B70" s="5"/>
      <c r="C70" s="5"/>
      <c r="D70" s="5"/>
      <c r="E70" s="5"/>
      <c r="F70" s="5"/>
      <c r="G70" s="5"/>
      <c r="H70" s="5"/>
      <c r="I70" s="5"/>
      <c r="J70" s="5"/>
      <c r="K70" s="5"/>
      <c r="L70" s="26"/>
      <c r="M70" s="6"/>
      <c r="N70" s="6"/>
      <c r="O70" s="6"/>
      <c r="P70" s="6"/>
      <c r="Q70" s="71"/>
      <c r="R70" s="5"/>
      <c r="S70" s="5"/>
      <c r="T70" s="5"/>
      <c r="U70" s="5"/>
      <c r="V70" s="5"/>
      <c r="W70" s="5"/>
      <c r="X70" s="5"/>
      <c r="Y70" s="5"/>
      <c r="Z70" s="112"/>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c r="BD70" s="66"/>
      <c r="BE70" s="66"/>
      <c r="BF70" s="66"/>
      <c r="BG70" s="66"/>
      <c r="BH70" s="66"/>
      <c r="BI70" s="66"/>
      <c r="BJ70" s="66"/>
      <c r="BK70" s="66"/>
      <c r="BL70" s="66"/>
      <c r="BM70" s="66"/>
      <c r="BN70" s="66"/>
      <c r="BO70" s="66"/>
      <c r="BP70" s="66"/>
      <c r="BQ70" s="66"/>
      <c r="BR70" s="66"/>
      <c r="BS70" s="66"/>
      <c r="BT70" s="66"/>
      <c r="BU70" s="66"/>
      <c r="BV70" s="66"/>
      <c r="BW70" s="66"/>
      <c r="BX70" s="6"/>
      <c r="BY70" s="6"/>
      <c r="BZ70" s="66"/>
      <c r="CA70" s="66"/>
      <c r="CB70" s="66"/>
      <c r="CC70" s="66"/>
    </row>
    <row r="71" spans="1:81" x14ac:dyDescent="0.15">
      <c r="A71" s="5"/>
      <c r="B71" s="5"/>
      <c r="C71" s="5"/>
      <c r="D71" s="5"/>
      <c r="E71" s="5"/>
      <c r="F71" s="5"/>
      <c r="G71" s="5"/>
      <c r="H71" s="5"/>
      <c r="I71" s="5"/>
      <c r="J71" s="5"/>
      <c r="K71" s="5"/>
      <c r="L71" s="26"/>
      <c r="M71" s="6"/>
      <c r="N71" s="6"/>
      <c r="O71" s="6"/>
      <c r="P71" s="6"/>
      <c r="Q71" s="71"/>
      <c r="R71" s="5"/>
      <c r="S71" s="5"/>
      <c r="T71" s="5"/>
      <c r="U71" s="5"/>
      <c r="V71" s="5"/>
      <c r="W71" s="5"/>
      <c r="X71" s="5"/>
      <c r="Y71" s="5"/>
      <c r="Z71" s="112"/>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c r="BO71" s="66"/>
      <c r="BP71" s="66"/>
      <c r="BQ71" s="66"/>
      <c r="BR71" s="66"/>
      <c r="BS71" s="66"/>
      <c r="BT71" s="66"/>
      <c r="BU71" s="66"/>
      <c r="BV71" s="66"/>
      <c r="BW71" s="66"/>
      <c r="BX71" s="6"/>
      <c r="BY71" s="6"/>
      <c r="BZ71" s="66"/>
      <c r="CA71" s="66"/>
      <c r="CB71" s="66"/>
      <c r="CC71" s="66"/>
    </row>
    <row r="72" spans="1:81" x14ac:dyDescent="0.15">
      <c r="A72" s="5"/>
      <c r="B72" s="5"/>
      <c r="C72" s="5"/>
      <c r="D72" s="5"/>
      <c r="E72" s="5"/>
      <c r="F72" s="5"/>
      <c r="G72" s="5"/>
      <c r="H72" s="5"/>
      <c r="I72" s="5"/>
      <c r="J72" s="5"/>
      <c r="K72" s="5"/>
      <c r="L72" s="26"/>
      <c r="M72" s="6"/>
      <c r="N72" s="6"/>
      <c r="O72" s="6"/>
      <c r="P72" s="6"/>
      <c r="Q72" s="71"/>
      <c r="R72" s="5"/>
      <c r="S72" s="5"/>
      <c r="T72" s="5"/>
      <c r="U72" s="5"/>
      <c r="V72" s="5"/>
      <c r="W72" s="5"/>
      <c r="X72" s="5"/>
      <c r="Y72" s="5"/>
      <c r="Z72" s="112"/>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c r="BO72" s="66"/>
      <c r="BP72" s="66"/>
      <c r="BQ72" s="66"/>
      <c r="BR72" s="66"/>
      <c r="BS72" s="66"/>
      <c r="BT72" s="66"/>
      <c r="BU72" s="66"/>
      <c r="BV72" s="66"/>
      <c r="BW72" s="66"/>
      <c r="BX72" s="6"/>
      <c r="BY72" s="6"/>
      <c r="BZ72" s="66"/>
      <c r="CA72" s="66"/>
      <c r="CB72" s="66"/>
      <c r="CC72" s="66"/>
    </row>
    <row r="73" spans="1:81" x14ac:dyDescent="0.15">
      <c r="A73" s="5"/>
      <c r="B73" s="5"/>
      <c r="C73" s="5"/>
      <c r="D73" s="5"/>
      <c r="E73" s="5"/>
      <c r="F73" s="5"/>
      <c r="G73" s="5"/>
      <c r="H73" s="5"/>
      <c r="I73" s="5"/>
      <c r="J73" s="5"/>
      <c r="K73" s="5"/>
      <c r="L73" s="26"/>
      <c r="M73" s="6"/>
      <c r="N73" s="6"/>
      <c r="O73" s="6"/>
      <c r="P73" s="6"/>
      <c r="Q73" s="71"/>
      <c r="R73" s="5"/>
      <c r="S73" s="5"/>
      <c r="T73" s="5"/>
      <c r="U73" s="5"/>
      <c r="V73" s="5"/>
      <c r="W73" s="5"/>
      <c r="X73" s="5"/>
      <c r="Y73" s="5"/>
      <c r="Z73" s="112"/>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c r="BO73" s="66"/>
      <c r="BP73" s="66"/>
      <c r="BQ73" s="66"/>
      <c r="BR73" s="66"/>
      <c r="BS73" s="66"/>
      <c r="BT73" s="66"/>
      <c r="BU73" s="66"/>
      <c r="BV73" s="66"/>
      <c r="BW73" s="66"/>
      <c r="BX73" s="6"/>
      <c r="BY73" s="6"/>
      <c r="BZ73" s="66"/>
      <c r="CA73" s="66"/>
      <c r="CB73" s="66"/>
      <c r="CC73" s="66"/>
    </row>
    <row r="74" spans="1:81" x14ac:dyDescent="0.15">
      <c r="A74" s="5"/>
      <c r="B74" s="5"/>
      <c r="C74" s="5"/>
      <c r="D74" s="5"/>
      <c r="E74" s="5"/>
      <c r="F74" s="5"/>
      <c r="G74" s="5"/>
      <c r="H74" s="5"/>
      <c r="I74" s="5"/>
      <c r="J74" s="5"/>
      <c r="K74" s="5"/>
      <c r="L74" s="26"/>
      <c r="M74" s="6"/>
      <c r="N74" s="6"/>
      <c r="O74" s="6"/>
      <c r="P74" s="6"/>
      <c r="Q74" s="71"/>
      <c r="R74" s="5"/>
      <c r="S74" s="5"/>
      <c r="T74" s="5"/>
      <c r="U74" s="5"/>
      <c r="V74" s="5"/>
      <c r="W74" s="5"/>
      <c r="X74" s="5"/>
      <c r="Y74" s="5"/>
      <c r="Z74" s="112"/>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c r="BO74" s="66"/>
      <c r="BP74" s="66"/>
      <c r="BQ74" s="66"/>
      <c r="BR74" s="66"/>
      <c r="BS74" s="66"/>
      <c r="BT74" s="66"/>
      <c r="BU74" s="66"/>
      <c r="BV74" s="66"/>
      <c r="BW74" s="66"/>
      <c r="BX74" s="6"/>
      <c r="BY74" s="6"/>
      <c r="BZ74" s="66"/>
      <c r="CA74" s="66"/>
      <c r="CB74" s="66"/>
      <c r="CC74" s="66"/>
    </row>
    <row r="75" spans="1:81" x14ac:dyDescent="0.15">
      <c r="A75" s="5"/>
      <c r="B75" s="5"/>
      <c r="C75" s="5"/>
      <c r="D75" s="5"/>
      <c r="E75" s="5"/>
      <c r="F75" s="5"/>
      <c r="G75" s="5"/>
      <c r="H75" s="5"/>
      <c r="I75" s="5"/>
      <c r="J75" s="5"/>
      <c r="K75" s="5"/>
      <c r="L75" s="26"/>
      <c r="M75" s="6"/>
      <c r="N75" s="6"/>
      <c r="O75" s="6"/>
      <c r="P75" s="6"/>
      <c r="Q75" s="71"/>
      <c r="R75" s="5"/>
      <c r="S75" s="5"/>
      <c r="T75" s="5"/>
      <c r="U75" s="5"/>
      <c r="V75" s="5"/>
      <c r="W75" s="5"/>
      <c r="X75" s="5"/>
      <c r="Y75" s="5"/>
      <c r="Z75" s="112"/>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c r="BO75" s="66"/>
      <c r="BP75" s="66"/>
      <c r="BQ75" s="66"/>
      <c r="BR75" s="66"/>
      <c r="BS75" s="66"/>
      <c r="BT75" s="66"/>
      <c r="BU75" s="66"/>
      <c r="BV75" s="66"/>
      <c r="BW75" s="66"/>
      <c r="BX75" s="6"/>
      <c r="BY75" s="6"/>
      <c r="BZ75" s="66"/>
      <c r="CA75" s="66"/>
      <c r="CB75" s="66"/>
      <c r="CC75" s="66"/>
    </row>
    <row r="76" spans="1:81" x14ac:dyDescent="0.15">
      <c r="A76" s="5"/>
      <c r="B76" s="5"/>
      <c r="C76" s="5"/>
      <c r="D76" s="5"/>
      <c r="E76" s="5"/>
      <c r="F76" s="5"/>
      <c r="G76" s="5"/>
      <c r="H76" s="5"/>
      <c r="I76" s="5"/>
      <c r="J76" s="5"/>
      <c r="K76" s="5"/>
      <c r="L76" s="26"/>
      <c r="M76" s="6"/>
      <c r="N76" s="6"/>
      <c r="O76" s="6"/>
      <c r="P76" s="6"/>
      <c r="Q76" s="71"/>
      <c r="R76" s="5"/>
      <c r="S76" s="5"/>
      <c r="T76" s="5"/>
      <c r="U76" s="5"/>
      <c r="V76" s="5"/>
      <c r="W76" s="5"/>
      <c r="X76" s="5"/>
      <c r="Y76" s="5"/>
      <c r="Z76" s="112"/>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c r="BO76" s="66"/>
      <c r="BP76" s="66"/>
      <c r="BQ76" s="66"/>
      <c r="BR76" s="66"/>
      <c r="BS76" s="66"/>
      <c r="BT76" s="66"/>
      <c r="BU76" s="66"/>
      <c r="BV76" s="66"/>
      <c r="BW76" s="66"/>
      <c r="BX76" s="6"/>
      <c r="BY76" s="6"/>
      <c r="BZ76" s="66"/>
      <c r="CA76" s="66"/>
      <c r="CB76" s="66"/>
      <c r="CC76" s="66"/>
    </row>
    <row r="77" spans="1:81" x14ac:dyDescent="0.15">
      <c r="A77" s="5"/>
      <c r="B77" s="5"/>
      <c r="C77" s="5"/>
      <c r="D77" s="5"/>
      <c r="E77" s="5"/>
      <c r="F77" s="5"/>
      <c r="G77" s="5"/>
      <c r="H77" s="5"/>
      <c r="I77" s="5"/>
      <c r="J77" s="5"/>
      <c r="K77" s="5"/>
      <c r="L77" s="26"/>
      <c r="M77" s="6"/>
      <c r="N77" s="6"/>
      <c r="O77" s="6"/>
      <c r="P77" s="6"/>
      <c r="Q77" s="71"/>
      <c r="R77" s="5"/>
      <c r="S77" s="5"/>
      <c r="T77" s="5"/>
      <c r="U77" s="5"/>
      <c r="V77" s="5"/>
      <c r="W77" s="5"/>
      <c r="X77" s="5"/>
      <c r="Y77" s="5"/>
      <c r="Z77" s="112"/>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c r="BD77" s="66"/>
      <c r="BE77" s="66"/>
      <c r="BF77" s="66"/>
      <c r="BG77" s="66"/>
      <c r="BH77" s="66"/>
      <c r="BI77" s="66"/>
      <c r="BJ77" s="66"/>
      <c r="BK77" s="66"/>
      <c r="BL77" s="66"/>
      <c r="BM77" s="66"/>
      <c r="BN77" s="66"/>
      <c r="BO77" s="66"/>
      <c r="BP77" s="66"/>
      <c r="BQ77" s="66"/>
      <c r="BR77" s="66"/>
      <c r="BS77" s="66"/>
      <c r="BT77" s="66"/>
      <c r="BU77" s="66"/>
      <c r="BV77" s="66"/>
      <c r="BW77" s="66"/>
      <c r="BX77" s="6"/>
      <c r="BY77" s="6"/>
      <c r="BZ77" s="66"/>
      <c r="CA77" s="66"/>
      <c r="CB77" s="66"/>
      <c r="CC77" s="66"/>
    </row>
    <row r="78" spans="1:81" x14ac:dyDescent="0.15">
      <c r="A78" s="5"/>
      <c r="B78" s="5"/>
      <c r="C78" s="5"/>
      <c r="D78" s="5"/>
      <c r="E78" s="5"/>
      <c r="F78" s="5"/>
      <c r="G78" s="5"/>
      <c r="H78" s="5"/>
      <c r="I78" s="5"/>
      <c r="J78" s="5"/>
      <c r="K78" s="5"/>
      <c r="L78" s="26"/>
      <c r="M78" s="6"/>
      <c r="N78" s="6"/>
      <c r="O78" s="6"/>
      <c r="P78" s="6"/>
      <c r="Q78" s="71"/>
      <c r="R78" s="5"/>
      <c r="S78" s="5"/>
      <c r="T78" s="5"/>
      <c r="U78" s="5"/>
      <c r="V78" s="5"/>
      <c r="W78" s="5"/>
      <c r="X78" s="5"/>
      <c r="Y78" s="5"/>
      <c r="Z78" s="112"/>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c r="BD78" s="66"/>
      <c r="BE78" s="66"/>
      <c r="BF78" s="66"/>
      <c r="BG78" s="66"/>
      <c r="BH78" s="66"/>
      <c r="BI78" s="66"/>
      <c r="BJ78" s="66"/>
      <c r="BK78" s="66"/>
      <c r="BL78" s="66"/>
      <c r="BM78" s="66"/>
      <c r="BN78" s="66"/>
      <c r="BO78" s="66"/>
      <c r="BP78" s="66"/>
      <c r="BQ78" s="66"/>
      <c r="BR78" s="66"/>
      <c r="BS78" s="66"/>
      <c r="BT78" s="66"/>
      <c r="BU78" s="66"/>
      <c r="BV78" s="66"/>
      <c r="BW78" s="66"/>
      <c r="BX78" s="6"/>
      <c r="BY78" s="6"/>
      <c r="BZ78" s="66"/>
      <c r="CA78" s="66"/>
      <c r="CB78" s="66"/>
      <c r="CC78" s="66"/>
    </row>
    <row r="79" spans="1:81" x14ac:dyDescent="0.15">
      <c r="A79" s="5"/>
      <c r="B79" s="5"/>
      <c r="C79" s="5"/>
      <c r="D79" s="5"/>
      <c r="E79" s="5"/>
      <c r="F79" s="5"/>
      <c r="G79" s="5"/>
      <c r="H79" s="5"/>
      <c r="I79" s="5"/>
      <c r="J79" s="5"/>
      <c r="K79" s="5"/>
      <c r="L79" s="26"/>
      <c r="M79" s="6"/>
      <c r="N79" s="6"/>
      <c r="O79" s="6"/>
      <c r="P79" s="6"/>
      <c r="Q79" s="71"/>
      <c r="R79" s="5"/>
      <c r="S79" s="5"/>
      <c r="T79" s="5"/>
      <c r="U79" s="5"/>
      <c r="V79" s="5"/>
      <c r="W79" s="5"/>
      <c r="X79" s="5"/>
      <c r="Y79" s="5"/>
      <c r="Z79" s="112"/>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6"/>
      <c r="BV79" s="66"/>
      <c r="BW79" s="66"/>
      <c r="BX79" s="6"/>
      <c r="BY79" s="6"/>
      <c r="BZ79" s="66"/>
      <c r="CA79" s="66"/>
      <c r="CB79" s="66"/>
      <c r="CC79" s="66"/>
    </row>
    <row r="80" spans="1:81" x14ac:dyDescent="0.15">
      <c r="A80" s="5"/>
      <c r="B80" s="5"/>
      <c r="C80" s="5"/>
      <c r="D80" s="5"/>
      <c r="E80" s="5"/>
      <c r="F80" s="5"/>
      <c r="G80" s="5"/>
      <c r="H80" s="5"/>
      <c r="I80" s="5"/>
      <c r="J80" s="5"/>
      <c r="K80" s="5"/>
      <c r="L80" s="26"/>
      <c r="M80" s="6"/>
      <c r="N80" s="6"/>
      <c r="O80" s="6"/>
      <c r="P80" s="6"/>
      <c r="Q80" s="71"/>
      <c r="R80" s="5"/>
      <c r="S80" s="5"/>
      <c r="T80" s="5"/>
      <c r="U80" s="5"/>
      <c r="V80" s="5"/>
      <c r="W80" s="5"/>
      <c r="X80" s="5"/>
      <c r="Y80" s="5"/>
      <c r="Z80" s="112"/>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
      <c r="BY80" s="6"/>
      <c r="BZ80" s="66"/>
      <c r="CA80" s="66"/>
      <c r="CB80" s="66"/>
      <c r="CC80" s="66"/>
    </row>
    <row r="81" spans="1:81" x14ac:dyDescent="0.15">
      <c r="A81" s="5"/>
      <c r="B81" s="5"/>
      <c r="C81" s="5"/>
      <c r="D81" s="5"/>
      <c r="E81" s="5"/>
      <c r="F81" s="5"/>
      <c r="G81" s="5"/>
      <c r="H81" s="5"/>
      <c r="I81" s="5"/>
      <c r="J81" s="5"/>
      <c r="K81" s="5"/>
      <c r="L81" s="26"/>
      <c r="M81" s="6"/>
      <c r="N81" s="6"/>
      <c r="O81" s="6"/>
      <c r="P81" s="6"/>
      <c r="Q81" s="71"/>
      <c r="R81" s="5"/>
      <c r="S81" s="5"/>
      <c r="T81" s="5"/>
      <c r="U81" s="5"/>
      <c r="V81" s="5"/>
      <c r="W81" s="5"/>
      <c r="X81" s="5"/>
      <c r="Y81" s="5"/>
      <c r="Z81" s="112"/>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c r="BD81" s="66"/>
      <c r="BE81" s="66"/>
      <c r="BF81" s="66"/>
      <c r="BG81" s="66"/>
      <c r="BH81" s="66"/>
      <c r="BI81" s="66"/>
      <c r="BJ81" s="66"/>
      <c r="BK81" s="66"/>
      <c r="BL81" s="66"/>
      <c r="BM81" s="66"/>
      <c r="BN81" s="66"/>
      <c r="BO81" s="66"/>
      <c r="BP81" s="66"/>
      <c r="BQ81" s="66"/>
      <c r="BR81" s="66"/>
      <c r="BS81" s="66"/>
      <c r="BT81" s="66"/>
      <c r="BU81" s="66"/>
      <c r="BV81" s="66"/>
      <c r="BW81" s="66"/>
      <c r="BX81" s="6"/>
      <c r="BY81" s="6"/>
      <c r="BZ81" s="66"/>
      <c r="CA81" s="66"/>
      <c r="CB81" s="66"/>
      <c r="CC81" s="66"/>
    </row>
    <row r="82" spans="1:81" x14ac:dyDescent="0.15">
      <c r="A82" s="5"/>
      <c r="B82" s="5"/>
      <c r="C82" s="5"/>
      <c r="D82" s="5"/>
      <c r="E82" s="5"/>
      <c r="F82" s="5"/>
      <c r="G82" s="5"/>
      <c r="H82" s="5"/>
      <c r="I82" s="5"/>
      <c r="J82" s="5"/>
      <c r="K82" s="5"/>
      <c r="L82" s="26"/>
      <c r="M82" s="6"/>
      <c r="N82" s="6"/>
      <c r="O82" s="6"/>
      <c r="P82" s="6"/>
      <c r="Q82" s="71"/>
      <c r="R82" s="5"/>
      <c r="S82" s="5"/>
      <c r="T82" s="5"/>
      <c r="U82" s="5"/>
      <c r="V82" s="5"/>
      <c r="W82" s="5"/>
      <c r="X82" s="5"/>
      <c r="Y82" s="5"/>
      <c r="Z82" s="112"/>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
      <c r="BY82" s="6"/>
      <c r="BZ82" s="66"/>
      <c r="CA82" s="66"/>
      <c r="CB82" s="66"/>
      <c r="CC82" s="66"/>
    </row>
    <row r="83" spans="1:81" x14ac:dyDescent="0.15">
      <c r="A83" s="5"/>
      <c r="B83" s="5"/>
      <c r="C83" s="5"/>
      <c r="D83" s="5"/>
      <c r="E83" s="5"/>
      <c r="F83" s="5"/>
      <c r="G83" s="5"/>
      <c r="H83" s="5"/>
      <c r="I83" s="5"/>
      <c r="J83" s="5"/>
      <c r="K83" s="5"/>
      <c r="L83" s="26"/>
      <c r="M83" s="6"/>
      <c r="N83" s="6"/>
      <c r="O83" s="6"/>
      <c r="P83" s="6"/>
      <c r="Q83" s="71"/>
      <c r="R83" s="5"/>
      <c r="S83" s="5"/>
      <c r="T83" s="5"/>
      <c r="U83" s="5"/>
      <c r="V83" s="5"/>
      <c r="W83" s="5"/>
      <c r="X83" s="5"/>
      <c r="Y83" s="5"/>
      <c r="Z83" s="112"/>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
      <c r="BY83" s="6"/>
      <c r="BZ83" s="66"/>
      <c r="CA83" s="66"/>
      <c r="CB83" s="66"/>
      <c r="CC83" s="66"/>
    </row>
    <row r="84" spans="1:81" x14ac:dyDescent="0.15">
      <c r="A84" s="5"/>
      <c r="B84" s="5"/>
      <c r="C84" s="5"/>
      <c r="D84" s="5"/>
      <c r="E84" s="5"/>
      <c r="F84" s="5"/>
      <c r="G84" s="5"/>
      <c r="H84" s="5"/>
      <c r="I84" s="5"/>
      <c r="J84" s="5"/>
      <c r="K84" s="5"/>
      <c r="L84" s="26"/>
      <c r="M84" s="6"/>
      <c r="N84" s="6"/>
      <c r="O84" s="6"/>
      <c r="P84" s="6"/>
      <c r="Q84" s="71"/>
      <c r="R84" s="5"/>
      <c r="S84" s="5"/>
      <c r="T84" s="5"/>
      <c r="U84" s="5"/>
      <c r="V84" s="5"/>
      <c r="W84" s="5"/>
      <c r="X84" s="5"/>
      <c r="Y84" s="5"/>
      <c r="Z84" s="112"/>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
      <c r="BY84" s="6"/>
      <c r="BZ84" s="66"/>
      <c r="CA84" s="66"/>
      <c r="CB84" s="66"/>
      <c r="CC84" s="66"/>
    </row>
    <row r="85" spans="1:81" x14ac:dyDescent="0.15">
      <c r="A85" s="5"/>
      <c r="B85" s="5"/>
      <c r="C85" s="5"/>
      <c r="D85" s="5"/>
      <c r="E85" s="5"/>
      <c r="F85" s="5"/>
      <c r="G85" s="5"/>
      <c r="H85" s="5"/>
      <c r="I85" s="5"/>
      <c r="J85" s="5"/>
      <c r="K85" s="5"/>
      <c r="L85" s="26"/>
      <c r="M85" s="6"/>
      <c r="N85" s="6"/>
      <c r="O85" s="6"/>
      <c r="P85" s="6"/>
      <c r="Q85" s="71"/>
      <c r="R85" s="5"/>
      <c r="S85" s="5"/>
      <c r="T85" s="5"/>
      <c r="U85" s="5"/>
      <c r="V85" s="5"/>
      <c r="W85" s="5"/>
      <c r="X85" s="5"/>
      <c r="Y85" s="5"/>
      <c r="Z85" s="112"/>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
      <c r="BY85" s="6"/>
      <c r="BZ85" s="66"/>
      <c r="CA85" s="66"/>
      <c r="CB85" s="66"/>
      <c r="CC85" s="66"/>
    </row>
    <row r="86" spans="1:81" x14ac:dyDescent="0.15">
      <c r="A86" s="5"/>
      <c r="B86" s="5"/>
      <c r="C86" s="5"/>
      <c r="D86" s="5"/>
      <c r="E86" s="5"/>
      <c r="F86" s="5"/>
      <c r="G86" s="5"/>
      <c r="H86" s="5"/>
      <c r="I86" s="5"/>
      <c r="J86" s="5"/>
      <c r="K86" s="5"/>
      <c r="L86" s="26"/>
      <c r="M86" s="6"/>
      <c r="N86" s="6"/>
      <c r="O86" s="6"/>
      <c r="P86" s="6"/>
      <c r="Q86" s="71"/>
      <c r="R86" s="5"/>
      <c r="S86" s="5"/>
      <c r="T86" s="5"/>
      <c r="U86" s="5"/>
      <c r="V86" s="5"/>
      <c r="W86" s="5"/>
      <c r="X86" s="5"/>
      <c r="Y86" s="5"/>
      <c r="Z86" s="112"/>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
      <c r="BY86" s="6"/>
      <c r="BZ86" s="66"/>
      <c r="CA86" s="66"/>
      <c r="CB86" s="66"/>
      <c r="CC86" s="66"/>
    </row>
    <row r="87" spans="1:81" x14ac:dyDescent="0.15">
      <c r="A87" s="5"/>
      <c r="B87" s="5"/>
      <c r="C87" s="5"/>
      <c r="D87" s="5"/>
      <c r="E87" s="5"/>
      <c r="F87" s="5"/>
      <c r="G87" s="5"/>
      <c r="H87" s="5"/>
      <c r="I87" s="5"/>
      <c r="J87" s="5"/>
      <c r="K87" s="5"/>
      <c r="L87" s="26"/>
      <c r="M87" s="6"/>
      <c r="N87" s="6"/>
      <c r="O87" s="6"/>
      <c r="P87" s="6"/>
      <c r="Q87" s="71"/>
      <c r="R87" s="5"/>
      <c r="S87" s="5"/>
      <c r="T87" s="5"/>
      <c r="U87" s="5"/>
      <c r="V87" s="5"/>
      <c r="W87" s="5"/>
      <c r="X87" s="5"/>
      <c r="Y87" s="5"/>
      <c r="Z87" s="112"/>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
      <c r="BY87" s="6"/>
      <c r="BZ87" s="66"/>
      <c r="CA87" s="66"/>
      <c r="CB87" s="66"/>
      <c r="CC87" s="66"/>
    </row>
    <row r="88" spans="1:81" x14ac:dyDescent="0.15">
      <c r="A88" s="5"/>
      <c r="B88" s="5"/>
      <c r="C88" s="5"/>
      <c r="D88" s="5"/>
      <c r="E88" s="5"/>
      <c r="F88" s="5"/>
      <c r="G88" s="5"/>
      <c r="H88" s="5"/>
      <c r="I88" s="5"/>
      <c r="J88" s="5"/>
      <c r="K88" s="5"/>
      <c r="L88" s="26"/>
      <c r="M88" s="6"/>
      <c r="N88" s="6"/>
      <c r="O88" s="6"/>
      <c r="P88" s="6"/>
      <c r="Q88" s="71"/>
      <c r="R88" s="5"/>
      <c r="S88" s="5"/>
      <c r="T88" s="5"/>
      <c r="U88" s="5"/>
      <c r="V88" s="5"/>
      <c r="W88" s="5"/>
      <c r="X88" s="5"/>
      <c r="Y88" s="5"/>
      <c r="Z88" s="112"/>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c r="BD88" s="66"/>
      <c r="BE88" s="66"/>
      <c r="BF88" s="66"/>
      <c r="BG88" s="66"/>
      <c r="BH88" s="66"/>
      <c r="BI88" s="66"/>
      <c r="BJ88" s="66"/>
      <c r="BK88" s="66"/>
      <c r="BL88" s="66"/>
      <c r="BM88" s="66"/>
      <c r="BN88" s="66"/>
      <c r="BO88" s="66"/>
      <c r="BP88" s="66"/>
      <c r="BQ88" s="66"/>
      <c r="BR88" s="66"/>
      <c r="BS88" s="66"/>
      <c r="BT88" s="66"/>
      <c r="BU88" s="66"/>
      <c r="BV88" s="66"/>
      <c r="BW88" s="66"/>
      <c r="BX88" s="6"/>
      <c r="BY88" s="6"/>
      <c r="BZ88" s="66"/>
      <c r="CA88" s="66"/>
      <c r="CB88" s="66"/>
      <c r="CC88" s="66"/>
    </row>
    <row r="89" spans="1:81" x14ac:dyDescent="0.15">
      <c r="A89" s="5"/>
      <c r="B89" s="5"/>
      <c r="C89" s="5"/>
      <c r="D89" s="5"/>
      <c r="E89" s="5"/>
      <c r="F89" s="5"/>
      <c r="G89" s="5"/>
      <c r="H89" s="5"/>
      <c r="I89" s="5"/>
      <c r="J89" s="5"/>
      <c r="K89" s="5"/>
      <c r="L89" s="26"/>
      <c r="M89" s="6"/>
      <c r="N89" s="6"/>
      <c r="O89" s="6"/>
      <c r="P89" s="6"/>
      <c r="Q89" s="71"/>
      <c r="R89" s="5"/>
      <c r="S89" s="5"/>
      <c r="T89" s="5"/>
      <c r="U89" s="5"/>
      <c r="V89" s="5"/>
      <c r="W89" s="5"/>
      <c r="X89" s="5"/>
      <c r="Y89" s="5"/>
      <c r="Z89" s="112"/>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c r="BO89" s="66"/>
      <c r="BP89" s="66"/>
      <c r="BQ89" s="66"/>
      <c r="BR89" s="66"/>
      <c r="BS89" s="66"/>
      <c r="BT89" s="66"/>
      <c r="BU89" s="66"/>
      <c r="BV89" s="66"/>
      <c r="BW89" s="66"/>
      <c r="BX89" s="6"/>
      <c r="BY89" s="6"/>
      <c r="BZ89" s="66"/>
      <c r="CA89" s="66"/>
      <c r="CB89" s="66"/>
      <c r="CC89" s="66"/>
    </row>
    <row r="90" spans="1:81" x14ac:dyDescent="0.15">
      <c r="A90" s="5"/>
      <c r="B90" s="5"/>
      <c r="C90" s="5"/>
      <c r="D90" s="5"/>
      <c r="E90" s="5"/>
      <c r="F90" s="5"/>
      <c r="G90" s="5"/>
      <c r="H90" s="5"/>
      <c r="I90" s="5"/>
      <c r="J90" s="5"/>
      <c r="K90" s="5"/>
      <c r="L90" s="26"/>
      <c r="M90" s="6"/>
      <c r="N90" s="6"/>
      <c r="O90" s="6"/>
      <c r="P90" s="6"/>
      <c r="Q90" s="71"/>
      <c r="R90" s="5"/>
      <c r="S90" s="5"/>
      <c r="T90" s="5"/>
      <c r="U90" s="5"/>
      <c r="V90" s="5"/>
      <c r="W90" s="5"/>
      <c r="X90" s="5"/>
      <c r="Y90" s="5"/>
      <c r="Z90" s="112"/>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c r="BO90" s="66"/>
      <c r="BP90" s="66"/>
      <c r="BQ90" s="66"/>
      <c r="BR90" s="66"/>
      <c r="BS90" s="66"/>
      <c r="BT90" s="66"/>
      <c r="BU90" s="66"/>
      <c r="BV90" s="66"/>
      <c r="BW90" s="66"/>
      <c r="BX90" s="6"/>
      <c r="BY90" s="6"/>
      <c r="BZ90" s="66"/>
      <c r="CA90" s="66"/>
      <c r="CB90" s="66"/>
      <c r="CC90" s="66"/>
    </row>
    <row r="91" spans="1:81" x14ac:dyDescent="0.15">
      <c r="A91" s="5"/>
      <c r="B91" s="5"/>
      <c r="C91" s="5"/>
      <c r="D91" s="5"/>
      <c r="E91" s="5"/>
      <c r="F91" s="5"/>
      <c r="G91" s="5"/>
      <c r="H91" s="5"/>
      <c r="I91" s="5"/>
      <c r="J91" s="5"/>
      <c r="K91" s="5"/>
      <c r="L91" s="26"/>
      <c r="M91" s="6"/>
      <c r="N91" s="6"/>
      <c r="O91" s="6"/>
      <c r="P91" s="6"/>
      <c r="Q91" s="71"/>
      <c r="R91" s="5"/>
      <c r="S91" s="5"/>
      <c r="T91" s="5"/>
      <c r="U91" s="5"/>
      <c r="V91" s="5"/>
      <c r="W91" s="5"/>
      <c r="X91" s="5"/>
      <c r="Y91" s="5"/>
      <c r="Z91" s="112"/>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c r="BO91" s="66"/>
      <c r="BP91" s="66"/>
      <c r="BQ91" s="66"/>
      <c r="BR91" s="66"/>
      <c r="BS91" s="66"/>
      <c r="BT91" s="66"/>
      <c r="BU91" s="66"/>
      <c r="BV91" s="66"/>
      <c r="BW91" s="66"/>
      <c r="BX91" s="6"/>
      <c r="BY91" s="6"/>
      <c r="BZ91" s="66"/>
      <c r="CA91" s="66"/>
      <c r="CB91" s="66"/>
      <c r="CC91" s="66"/>
    </row>
    <row r="92" spans="1:81" x14ac:dyDescent="0.15">
      <c r="A92" s="5"/>
      <c r="B92" s="5"/>
      <c r="C92" s="5"/>
      <c r="D92" s="5"/>
      <c r="E92" s="5"/>
      <c r="F92" s="5"/>
      <c r="G92" s="5"/>
      <c r="H92" s="5"/>
      <c r="I92" s="5"/>
      <c r="J92" s="5"/>
      <c r="K92" s="5"/>
      <c r="L92" s="26"/>
      <c r="M92" s="6"/>
      <c r="N92" s="6"/>
      <c r="O92" s="6"/>
      <c r="P92" s="6"/>
      <c r="Q92" s="71"/>
      <c r="R92" s="5"/>
      <c r="S92" s="5"/>
      <c r="T92" s="5"/>
      <c r="U92" s="5"/>
      <c r="V92" s="5"/>
      <c r="W92" s="5"/>
      <c r="X92" s="5"/>
      <c r="Y92" s="5"/>
      <c r="Z92" s="112"/>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
      <c r="BY92" s="6"/>
      <c r="BZ92" s="66"/>
      <c r="CA92" s="66"/>
      <c r="CB92" s="66"/>
      <c r="CC92" s="66"/>
    </row>
    <row r="93" spans="1:81" x14ac:dyDescent="0.15">
      <c r="A93" s="5"/>
      <c r="B93" s="5"/>
      <c r="C93" s="5"/>
      <c r="D93" s="5"/>
      <c r="E93" s="5"/>
      <c r="F93" s="5"/>
      <c r="G93" s="5"/>
      <c r="H93" s="5"/>
      <c r="I93" s="5"/>
      <c r="J93" s="5"/>
      <c r="K93" s="5"/>
      <c r="L93" s="26"/>
      <c r="M93" s="6"/>
      <c r="N93" s="6"/>
      <c r="O93" s="6"/>
      <c r="P93" s="6"/>
      <c r="Q93" s="71"/>
      <c r="R93" s="5"/>
      <c r="S93" s="5"/>
      <c r="T93" s="5"/>
      <c r="U93" s="5"/>
      <c r="V93" s="5"/>
      <c r="W93" s="5"/>
      <c r="X93" s="5"/>
      <c r="Y93" s="5"/>
      <c r="Z93" s="112"/>
      <c r="AA93" s="66"/>
      <c r="AB93" s="66"/>
      <c r="AC93" s="66"/>
      <c r="AD93" s="66"/>
      <c r="AE93" s="66"/>
      <c r="AF93" s="66"/>
      <c r="AG93" s="66"/>
      <c r="AH93" s="66"/>
      <c r="AI93" s="66"/>
      <c r="AJ93" s="66"/>
      <c r="AK93" s="66"/>
      <c r="AL93" s="66"/>
      <c r="AM93" s="66"/>
      <c r="AN93" s="66"/>
      <c r="AO93" s="66"/>
      <c r="AP93" s="66"/>
      <c r="AQ93" s="66"/>
      <c r="AR93" s="66"/>
      <c r="AS93" s="66"/>
      <c r="AT93" s="66"/>
      <c r="AU93" s="66"/>
      <c r="AV93" s="66"/>
      <c r="AW93" s="66"/>
      <c r="AX93" s="66"/>
      <c r="AY93" s="66"/>
      <c r="AZ93" s="66"/>
      <c r="BA93" s="66"/>
      <c r="BB93" s="66"/>
      <c r="BC93" s="66"/>
      <c r="BD93" s="66"/>
      <c r="BE93" s="66"/>
      <c r="BF93" s="66"/>
      <c r="BG93" s="66"/>
      <c r="BH93" s="66"/>
      <c r="BI93" s="66"/>
      <c r="BJ93" s="66"/>
      <c r="BK93" s="66"/>
      <c r="BL93" s="66"/>
      <c r="BM93" s="66"/>
      <c r="BN93" s="66"/>
      <c r="BO93" s="66"/>
      <c r="BP93" s="66"/>
      <c r="BQ93" s="66"/>
      <c r="BR93" s="66"/>
      <c r="BS93" s="66"/>
      <c r="BT93" s="66"/>
      <c r="BU93" s="66"/>
      <c r="BV93" s="66"/>
      <c r="BW93" s="66"/>
      <c r="BX93" s="6"/>
      <c r="BY93" s="6"/>
      <c r="BZ93" s="66"/>
      <c r="CA93" s="66"/>
      <c r="CB93" s="66"/>
      <c r="CC93" s="66"/>
    </row>
    <row r="94" spans="1:81" x14ac:dyDescent="0.15">
      <c r="A94" s="5"/>
      <c r="B94" s="5"/>
      <c r="C94" s="5"/>
      <c r="D94" s="5"/>
      <c r="E94" s="5"/>
      <c r="F94" s="5"/>
      <c r="G94" s="5"/>
      <c r="H94" s="5"/>
      <c r="I94" s="5"/>
      <c r="J94" s="5"/>
      <c r="K94" s="5"/>
      <c r="L94" s="26"/>
      <c r="M94" s="6"/>
      <c r="N94" s="6"/>
      <c r="O94" s="6"/>
      <c r="P94" s="6"/>
      <c r="Q94" s="71"/>
      <c r="R94" s="5"/>
      <c r="S94" s="5"/>
      <c r="T94" s="5"/>
      <c r="U94" s="5"/>
      <c r="V94" s="5"/>
      <c r="W94" s="5"/>
      <c r="X94" s="5"/>
      <c r="Y94" s="5"/>
      <c r="Z94" s="112"/>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6"/>
      <c r="BA94" s="66"/>
      <c r="BB94" s="66"/>
      <c r="BC94" s="66"/>
      <c r="BD94" s="66"/>
      <c r="BE94" s="66"/>
      <c r="BF94" s="66"/>
      <c r="BG94" s="66"/>
      <c r="BH94" s="66"/>
      <c r="BI94" s="66"/>
      <c r="BJ94" s="66"/>
      <c r="BK94" s="66"/>
      <c r="BL94" s="66"/>
      <c r="BM94" s="66"/>
      <c r="BN94" s="66"/>
      <c r="BO94" s="66"/>
      <c r="BP94" s="66"/>
      <c r="BQ94" s="66"/>
      <c r="BR94" s="66"/>
      <c r="BS94" s="66"/>
      <c r="BT94" s="66"/>
      <c r="BU94" s="66"/>
      <c r="BV94" s="66"/>
      <c r="BW94" s="66"/>
      <c r="BX94" s="6"/>
      <c r="BY94" s="6"/>
      <c r="BZ94" s="66"/>
      <c r="CA94" s="66"/>
      <c r="CB94" s="66"/>
      <c r="CC94" s="66"/>
    </row>
    <row r="95" spans="1:81" x14ac:dyDescent="0.15">
      <c r="A95" s="5"/>
      <c r="B95" s="5"/>
      <c r="C95" s="5"/>
      <c r="D95" s="5"/>
      <c r="E95" s="5"/>
      <c r="F95" s="5"/>
      <c r="G95" s="5"/>
      <c r="H95" s="5"/>
      <c r="I95" s="5"/>
      <c r="J95" s="5"/>
      <c r="K95" s="5"/>
      <c r="L95" s="26"/>
      <c r="M95" s="6"/>
      <c r="N95" s="6"/>
      <c r="O95" s="6"/>
      <c r="P95" s="6"/>
      <c r="Q95" s="71"/>
      <c r="R95" s="5"/>
      <c r="S95" s="5"/>
      <c r="T95" s="5"/>
      <c r="U95" s="5"/>
      <c r="V95" s="5"/>
      <c r="W95" s="5"/>
      <c r="X95" s="5"/>
      <c r="Y95" s="5"/>
      <c r="Z95" s="112"/>
      <c r="AA95" s="66"/>
      <c r="AB95" s="66"/>
      <c r="AC95" s="66"/>
      <c r="AD95" s="66"/>
      <c r="AE95" s="66"/>
      <c r="AF95" s="66"/>
      <c r="AG95" s="66"/>
      <c r="AH95" s="66"/>
      <c r="AI95" s="66"/>
      <c r="AJ95" s="66"/>
      <c r="AK95" s="66"/>
      <c r="AL95" s="66"/>
      <c r="AM95" s="66"/>
      <c r="AN95" s="66"/>
      <c r="AO95" s="66"/>
      <c r="AP95" s="66"/>
      <c r="AQ95" s="66"/>
      <c r="AR95" s="66"/>
      <c r="AS95" s="66"/>
      <c r="AT95" s="66"/>
      <c r="AU95" s="66"/>
      <c r="AV95" s="66"/>
      <c r="AW95" s="66"/>
      <c r="AX95" s="66"/>
      <c r="AY95" s="66"/>
      <c r="AZ95" s="66"/>
      <c r="BA95" s="66"/>
      <c r="BB95" s="66"/>
      <c r="BC95" s="66"/>
      <c r="BD95" s="66"/>
      <c r="BE95" s="66"/>
      <c r="BF95" s="66"/>
      <c r="BG95" s="66"/>
      <c r="BH95" s="66"/>
      <c r="BI95" s="66"/>
      <c r="BJ95" s="66"/>
      <c r="BK95" s="66"/>
      <c r="BL95" s="66"/>
      <c r="BM95" s="66"/>
      <c r="BN95" s="66"/>
      <c r="BO95" s="66"/>
      <c r="BP95" s="66"/>
      <c r="BQ95" s="66"/>
      <c r="BR95" s="66"/>
      <c r="BS95" s="66"/>
      <c r="BT95" s="66"/>
      <c r="BU95" s="66"/>
      <c r="BV95" s="66"/>
      <c r="BW95" s="66"/>
      <c r="BX95" s="6"/>
      <c r="BY95" s="6"/>
      <c r="BZ95" s="66"/>
      <c r="CA95" s="66"/>
      <c r="CB95" s="66"/>
      <c r="CC95" s="66"/>
    </row>
    <row r="96" spans="1:81" x14ac:dyDescent="0.15">
      <c r="A96" s="5"/>
      <c r="B96" s="5"/>
      <c r="C96" s="5"/>
      <c r="D96" s="5"/>
      <c r="E96" s="5"/>
      <c r="F96" s="5"/>
      <c r="G96" s="5"/>
      <c r="H96" s="5"/>
      <c r="I96" s="5"/>
      <c r="J96" s="5"/>
      <c r="K96" s="5"/>
      <c r="L96" s="26"/>
      <c r="M96" s="6"/>
      <c r="N96" s="6"/>
      <c r="O96" s="6"/>
      <c r="P96" s="6"/>
      <c r="Q96" s="71"/>
      <c r="R96" s="5"/>
      <c r="S96" s="5"/>
      <c r="T96" s="5"/>
      <c r="U96" s="5"/>
      <c r="V96" s="5"/>
      <c r="W96" s="5"/>
      <c r="X96" s="5"/>
      <c r="Y96" s="5"/>
      <c r="Z96" s="112"/>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
      <c r="BY96" s="6"/>
      <c r="BZ96" s="66"/>
      <c r="CA96" s="66"/>
      <c r="CB96" s="66"/>
      <c r="CC96" s="66"/>
    </row>
    <row r="97" spans="18:25" x14ac:dyDescent="0.15">
      <c r="R97" s="5"/>
      <c r="S97" s="5"/>
      <c r="T97" s="5"/>
      <c r="U97" s="5"/>
      <c r="V97" s="5"/>
      <c r="W97" s="5"/>
      <c r="X97" s="5"/>
      <c r="Y97" s="5"/>
    </row>
    <row r="98" spans="18:25" x14ac:dyDescent="0.15">
      <c r="R98" s="5"/>
      <c r="S98" s="5"/>
      <c r="T98" s="5"/>
      <c r="U98" s="5"/>
      <c r="V98" s="5"/>
      <c r="W98" s="5"/>
      <c r="X98" s="5"/>
      <c r="Y98" s="5"/>
    </row>
    <row r="99" spans="18:25" x14ac:dyDescent="0.15">
      <c r="R99" s="5"/>
      <c r="S99" s="5"/>
      <c r="T99" s="5"/>
      <c r="U99" s="5"/>
      <c r="V99" s="5"/>
      <c r="W99" s="5"/>
      <c r="X99" s="5"/>
      <c r="Y99" s="5"/>
    </row>
    <row r="100" spans="18:25" x14ac:dyDescent="0.15">
      <c r="R100" s="5"/>
      <c r="S100" s="5"/>
      <c r="T100" s="5"/>
      <c r="U100" s="5"/>
      <c r="V100" s="5"/>
      <c r="W100" s="5"/>
      <c r="X100" s="5"/>
      <c r="Y100" s="5"/>
    </row>
    <row r="101" spans="18:25" x14ac:dyDescent="0.15">
      <c r="R101" s="5"/>
      <c r="S101" s="5"/>
      <c r="T101" s="5"/>
      <c r="U101" s="5"/>
      <c r="V101" s="5"/>
      <c r="W101" s="5"/>
      <c r="X101" s="5"/>
      <c r="Y101" s="5"/>
    </row>
    <row r="102" spans="18:25" x14ac:dyDescent="0.15">
      <c r="R102" s="5"/>
      <c r="S102" s="5"/>
      <c r="T102" s="5"/>
      <c r="U102" s="5"/>
      <c r="V102" s="5"/>
      <c r="W102" s="5"/>
      <c r="X102" s="5"/>
      <c r="Y102" s="5"/>
    </row>
    <row r="103" spans="18:25" x14ac:dyDescent="0.15">
      <c r="R103" s="5"/>
      <c r="S103" s="5"/>
      <c r="T103" s="5"/>
      <c r="U103" s="5"/>
      <c r="V103" s="5"/>
      <c r="W103" s="5"/>
      <c r="X103" s="5"/>
      <c r="Y103" s="5"/>
    </row>
    <row r="104" spans="18:25" x14ac:dyDescent="0.15">
      <c r="R104" s="5"/>
      <c r="S104" s="5"/>
      <c r="T104" s="5"/>
      <c r="U104" s="5"/>
      <c r="V104" s="5"/>
      <c r="W104" s="5"/>
      <c r="X104" s="5"/>
      <c r="Y104" s="5"/>
    </row>
    <row r="105" spans="18:25" x14ac:dyDescent="0.15">
      <c r="R105" s="5"/>
      <c r="S105" s="5"/>
      <c r="T105" s="5"/>
      <c r="U105" s="5"/>
      <c r="V105" s="5"/>
      <c r="W105" s="5"/>
      <c r="X105" s="5"/>
      <c r="Y105" s="5"/>
    </row>
    <row r="106" spans="18:25" x14ac:dyDescent="0.15">
      <c r="R106" s="5"/>
      <c r="S106" s="5"/>
      <c r="T106" s="5"/>
      <c r="U106" s="5"/>
      <c r="V106" s="5"/>
      <c r="W106" s="5"/>
      <c r="X106" s="5"/>
      <c r="Y106" s="5"/>
    </row>
    <row r="107" spans="18:25" x14ac:dyDescent="0.15">
      <c r="R107" s="5"/>
      <c r="S107" s="5"/>
      <c r="T107" s="5"/>
      <c r="U107" s="5"/>
      <c r="V107" s="5"/>
      <c r="W107" s="5"/>
      <c r="X107" s="5"/>
      <c r="Y107" s="5"/>
    </row>
    <row r="108" spans="18:25" x14ac:dyDescent="0.15">
      <c r="R108" s="5"/>
      <c r="S108" s="5"/>
      <c r="T108" s="5"/>
      <c r="U108" s="5"/>
      <c r="V108" s="5"/>
      <c r="W108" s="5"/>
      <c r="X108" s="5"/>
      <c r="Y108" s="5"/>
    </row>
    <row r="109" spans="18:25" x14ac:dyDescent="0.15">
      <c r="R109" s="5"/>
      <c r="S109" s="5"/>
      <c r="T109" s="5"/>
      <c r="U109" s="5"/>
      <c r="V109" s="5"/>
      <c r="W109" s="5"/>
      <c r="X109" s="5"/>
      <c r="Y109" s="5"/>
    </row>
    <row r="110" spans="18:25" x14ac:dyDescent="0.15">
      <c r="R110" s="5"/>
      <c r="S110" s="5"/>
      <c r="T110" s="5"/>
      <c r="U110" s="5"/>
      <c r="V110" s="5"/>
      <c r="W110" s="5"/>
      <c r="X110" s="5"/>
      <c r="Y110" s="5"/>
    </row>
    <row r="111" spans="18:25" x14ac:dyDescent="0.15">
      <c r="R111" s="5"/>
      <c r="S111" s="5"/>
      <c r="T111" s="5"/>
      <c r="U111" s="5"/>
      <c r="V111" s="5"/>
      <c r="W111" s="5"/>
      <c r="X111" s="5"/>
      <c r="Y111" s="5"/>
    </row>
    <row r="112" spans="18:25" x14ac:dyDescent="0.15">
      <c r="R112" s="5"/>
      <c r="S112" s="5"/>
      <c r="T112" s="5"/>
      <c r="U112" s="5"/>
      <c r="V112" s="5"/>
      <c r="W112" s="5"/>
      <c r="X112" s="5"/>
      <c r="Y112" s="5"/>
    </row>
    <row r="113" spans="18:25" x14ac:dyDescent="0.15">
      <c r="R113" s="5"/>
      <c r="S113" s="5"/>
      <c r="T113" s="5"/>
      <c r="U113" s="5"/>
      <c r="V113" s="5"/>
      <c r="W113" s="5"/>
      <c r="X113" s="5"/>
      <c r="Y113" s="5"/>
    </row>
    <row r="114" spans="18:25" x14ac:dyDescent="0.15">
      <c r="R114" s="5"/>
      <c r="S114" s="5"/>
      <c r="T114" s="5"/>
      <c r="U114" s="5"/>
      <c r="V114" s="5"/>
      <c r="W114" s="5"/>
      <c r="X114" s="5"/>
      <c r="Y114" s="5"/>
    </row>
    <row r="115" spans="18:25" x14ac:dyDescent="0.15">
      <c r="R115" s="5"/>
      <c r="S115" s="5"/>
      <c r="T115" s="5"/>
      <c r="U115" s="5"/>
      <c r="V115" s="5"/>
      <c r="W115" s="5"/>
      <c r="X115" s="5"/>
      <c r="Y115" s="5"/>
    </row>
    <row r="116" spans="18:25" x14ac:dyDescent="0.15">
      <c r="R116" s="5"/>
      <c r="S116" s="5"/>
      <c r="T116" s="5"/>
      <c r="U116" s="5"/>
      <c r="V116" s="5"/>
      <c r="W116" s="5"/>
      <c r="X116" s="5"/>
      <c r="Y116" s="5"/>
    </row>
    <row r="117" spans="18:25" x14ac:dyDescent="0.15">
      <c r="R117" s="5"/>
      <c r="S117" s="5"/>
      <c r="T117" s="5"/>
      <c r="U117" s="5"/>
      <c r="V117" s="5"/>
      <c r="W117" s="5"/>
      <c r="X117" s="5"/>
      <c r="Y117" s="5"/>
    </row>
    <row r="118" spans="18:25" x14ac:dyDescent="0.15">
      <c r="R118" s="5"/>
      <c r="S118" s="5"/>
      <c r="T118" s="5"/>
      <c r="U118" s="5"/>
      <c r="V118" s="5"/>
      <c r="W118" s="5"/>
      <c r="X118" s="5"/>
      <c r="Y118" s="5"/>
    </row>
    <row r="119" spans="18:25" x14ac:dyDescent="0.15">
      <c r="R119" s="5"/>
      <c r="S119" s="5"/>
      <c r="T119" s="5"/>
      <c r="U119" s="5"/>
      <c r="V119" s="5"/>
      <c r="W119" s="5"/>
      <c r="X119" s="5"/>
      <c r="Y119" s="5"/>
    </row>
    <row r="120" spans="18:25" x14ac:dyDescent="0.15">
      <c r="R120" s="5"/>
      <c r="S120" s="5"/>
      <c r="T120" s="5"/>
      <c r="U120" s="5"/>
      <c r="V120" s="5"/>
      <c r="W120" s="5"/>
      <c r="X120" s="5"/>
      <c r="Y120" s="5"/>
    </row>
    <row r="121" spans="18:25" x14ac:dyDescent="0.15">
      <c r="R121" s="5"/>
      <c r="S121" s="5"/>
      <c r="T121" s="5"/>
      <c r="U121" s="5"/>
      <c r="V121" s="5"/>
      <c r="W121" s="5"/>
      <c r="X121" s="5"/>
      <c r="Y121" s="5"/>
    </row>
    <row r="122" spans="18:25" x14ac:dyDescent="0.15">
      <c r="R122" s="5"/>
      <c r="S122" s="5"/>
      <c r="T122" s="5"/>
      <c r="U122" s="5"/>
      <c r="V122" s="5"/>
      <c r="W122" s="5"/>
      <c r="X122" s="5"/>
      <c r="Y122" s="5"/>
    </row>
    <row r="123" spans="18:25" x14ac:dyDescent="0.15">
      <c r="R123" s="5"/>
      <c r="S123" s="5"/>
      <c r="T123" s="5"/>
      <c r="U123" s="5"/>
      <c r="V123" s="5"/>
      <c r="W123" s="5"/>
      <c r="X123" s="5"/>
      <c r="Y123" s="5"/>
    </row>
    <row r="124" spans="18:25" x14ac:dyDescent="0.15">
      <c r="R124" s="5"/>
      <c r="S124" s="5"/>
      <c r="T124" s="5"/>
      <c r="U124" s="5"/>
      <c r="V124" s="5"/>
      <c r="W124" s="5"/>
      <c r="X124" s="5"/>
      <c r="Y124" s="5"/>
    </row>
    <row r="125" spans="18:25" x14ac:dyDescent="0.15">
      <c r="R125" s="5"/>
      <c r="S125" s="5"/>
      <c r="T125" s="5"/>
      <c r="U125" s="5"/>
      <c r="V125" s="5"/>
      <c r="W125" s="5"/>
      <c r="X125" s="5"/>
      <c r="Y125" s="5"/>
    </row>
    <row r="126" spans="18:25" x14ac:dyDescent="0.15">
      <c r="R126" s="5"/>
      <c r="S126" s="5"/>
      <c r="T126" s="5"/>
      <c r="U126" s="5"/>
      <c r="V126" s="5"/>
      <c r="W126" s="5"/>
      <c r="X126" s="5"/>
      <c r="Y126" s="5"/>
    </row>
    <row r="127" spans="18:25" x14ac:dyDescent="0.15">
      <c r="R127" s="5"/>
      <c r="S127" s="5"/>
      <c r="T127" s="5"/>
      <c r="U127" s="5"/>
      <c r="V127" s="5"/>
      <c r="W127" s="5"/>
      <c r="X127" s="5"/>
      <c r="Y127" s="5"/>
    </row>
    <row r="128" spans="18:25" x14ac:dyDescent="0.15">
      <c r="R128" s="5"/>
      <c r="S128" s="5"/>
      <c r="T128" s="5"/>
      <c r="U128" s="5"/>
      <c r="V128" s="5"/>
      <c r="W128" s="5"/>
      <c r="X128" s="5"/>
      <c r="Y128" s="5"/>
    </row>
    <row r="129" spans="18:25" x14ac:dyDescent="0.15">
      <c r="R129" s="5"/>
      <c r="S129" s="5"/>
      <c r="T129" s="5"/>
      <c r="U129" s="5"/>
      <c r="V129" s="5"/>
      <c r="W129" s="5"/>
      <c r="X129" s="5"/>
      <c r="Y129" s="5"/>
    </row>
    <row r="130" spans="18:25" x14ac:dyDescent="0.15">
      <c r="R130" s="5"/>
      <c r="S130" s="5"/>
      <c r="T130" s="5"/>
      <c r="U130" s="5"/>
      <c r="V130" s="5"/>
      <c r="W130" s="5"/>
      <c r="X130" s="5"/>
      <c r="Y130" s="5"/>
    </row>
    <row r="131" spans="18:25" x14ac:dyDescent="0.15">
      <c r="R131" s="5"/>
      <c r="S131" s="5"/>
      <c r="T131" s="5"/>
      <c r="U131" s="5"/>
      <c r="V131" s="5"/>
      <c r="W131" s="5"/>
      <c r="X131" s="5"/>
      <c r="Y131" s="5"/>
    </row>
    <row r="132" spans="18:25" x14ac:dyDescent="0.15">
      <c r="R132" s="5"/>
      <c r="S132" s="5"/>
      <c r="T132" s="5"/>
      <c r="U132" s="5"/>
      <c r="V132" s="5"/>
      <c r="W132" s="5"/>
      <c r="X132" s="5"/>
      <c r="Y132" s="5"/>
    </row>
    <row r="133" spans="18:25" x14ac:dyDescent="0.15">
      <c r="R133" s="5"/>
      <c r="S133" s="5"/>
      <c r="T133" s="5"/>
      <c r="U133" s="5"/>
      <c r="V133" s="5"/>
      <c r="W133" s="5"/>
      <c r="X133" s="5"/>
      <c r="Y133" s="5"/>
    </row>
    <row r="134" spans="18:25" x14ac:dyDescent="0.15">
      <c r="R134" s="5"/>
      <c r="S134" s="5"/>
      <c r="T134" s="5"/>
      <c r="U134" s="5"/>
      <c r="V134" s="5"/>
      <c r="W134" s="5"/>
      <c r="X134" s="5"/>
      <c r="Y134" s="5"/>
    </row>
    <row r="135" spans="18:25" x14ac:dyDescent="0.15">
      <c r="R135" s="5"/>
      <c r="S135" s="5"/>
      <c r="T135" s="5"/>
      <c r="U135" s="5"/>
      <c r="V135" s="5"/>
      <c r="W135" s="5"/>
      <c r="X135" s="5"/>
      <c r="Y135" s="5"/>
    </row>
    <row r="136" spans="18:25" x14ac:dyDescent="0.15">
      <c r="R136" s="5"/>
      <c r="S136" s="5"/>
      <c r="T136" s="5"/>
      <c r="U136" s="5"/>
      <c r="V136" s="5"/>
      <c r="W136" s="5"/>
      <c r="X136" s="5"/>
      <c r="Y136" s="5"/>
    </row>
    <row r="137" spans="18:25" x14ac:dyDescent="0.15">
      <c r="R137" s="5"/>
      <c r="S137" s="5"/>
      <c r="T137" s="5"/>
      <c r="U137" s="5"/>
      <c r="V137" s="5"/>
      <c r="W137" s="5"/>
      <c r="X137" s="5"/>
      <c r="Y137" s="5"/>
    </row>
    <row r="138" spans="18:25" x14ac:dyDescent="0.15">
      <c r="R138" s="5"/>
      <c r="S138" s="5"/>
      <c r="T138" s="5"/>
      <c r="U138" s="5"/>
      <c r="V138" s="5"/>
      <c r="W138" s="5"/>
      <c r="X138" s="5"/>
      <c r="Y138" s="5"/>
    </row>
    <row r="139" spans="18:25" x14ac:dyDescent="0.15">
      <c r="R139" s="5"/>
      <c r="S139" s="5"/>
      <c r="T139" s="5"/>
      <c r="U139" s="5"/>
      <c r="V139" s="5"/>
      <c r="W139" s="5"/>
      <c r="X139" s="5"/>
      <c r="Y139" s="5"/>
    </row>
    <row r="140" spans="18:25" x14ac:dyDescent="0.15">
      <c r="R140" s="5"/>
      <c r="S140" s="5"/>
      <c r="T140" s="5"/>
      <c r="U140" s="5"/>
      <c r="V140" s="5"/>
      <c r="W140" s="5"/>
      <c r="X140" s="5"/>
      <c r="Y140" s="5"/>
    </row>
    <row r="141" spans="18:25" x14ac:dyDescent="0.15">
      <c r="R141" s="5"/>
      <c r="S141" s="5"/>
      <c r="T141" s="5"/>
      <c r="U141" s="5"/>
      <c r="V141" s="5"/>
      <c r="W141" s="5"/>
      <c r="X141" s="5"/>
      <c r="Y141" s="5"/>
    </row>
    <row r="142" spans="18:25" x14ac:dyDescent="0.15">
      <c r="R142" s="5"/>
      <c r="S142" s="5"/>
      <c r="T142" s="5"/>
      <c r="U142" s="5"/>
      <c r="V142" s="5"/>
      <c r="W142" s="5"/>
      <c r="X142" s="5"/>
      <c r="Y142" s="5"/>
    </row>
    <row r="143" spans="18:25" x14ac:dyDescent="0.15">
      <c r="R143" s="5"/>
      <c r="S143" s="5"/>
      <c r="T143" s="5"/>
      <c r="U143" s="5"/>
      <c r="V143" s="5"/>
      <c r="W143" s="5"/>
      <c r="X143" s="5"/>
      <c r="Y143" s="5"/>
    </row>
    <row r="144" spans="18:25" x14ac:dyDescent="0.15">
      <c r="R144" s="5"/>
      <c r="S144" s="5"/>
      <c r="T144" s="5"/>
      <c r="U144" s="5"/>
      <c r="V144" s="5"/>
      <c r="W144" s="5"/>
      <c r="X144" s="5"/>
      <c r="Y144" s="5"/>
    </row>
    <row r="145" spans="18:25" x14ac:dyDescent="0.15">
      <c r="R145" s="5"/>
      <c r="S145" s="5"/>
      <c r="T145" s="5"/>
      <c r="U145" s="5"/>
      <c r="V145" s="5"/>
      <c r="W145" s="5"/>
      <c r="X145" s="5"/>
      <c r="Y145" s="5"/>
    </row>
    <row r="146" spans="18:25" x14ac:dyDescent="0.15">
      <c r="R146" s="5"/>
      <c r="S146" s="5"/>
      <c r="T146" s="5"/>
      <c r="U146" s="5"/>
      <c r="V146" s="5"/>
      <c r="W146" s="5"/>
      <c r="X146" s="5"/>
      <c r="Y146" s="5"/>
    </row>
    <row r="147" spans="18:25" x14ac:dyDescent="0.15">
      <c r="R147" s="5"/>
      <c r="S147" s="5"/>
      <c r="T147" s="5"/>
      <c r="U147" s="5"/>
      <c r="V147" s="5"/>
      <c r="W147" s="5"/>
      <c r="X147" s="5"/>
      <c r="Y147" s="5"/>
    </row>
    <row r="148" spans="18:25" x14ac:dyDescent="0.15">
      <c r="R148" s="5"/>
      <c r="S148" s="5"/>
      <c r="T148" s="5"/>
      <c r="U148" s="5"/>
      <c r="V148" s="5"/>
      <c r="W148" s="5"/>
      <c r="X148" s="5"/>
      <c r="Y148" s="5"/>
    </row>
    <row r="149" spans="18:25" x14ac:dyDescent="0.15">
      <c r="R149" s="5"/>
      <c r="S149" s="5"/>
      <c r="T149" s="5"/>
      <c r="U149" s="5"/>
      <c r="V149" s="5"/>
      <c r="W149" s="5"/>
      <c r="X149" s="5"/>
      <c r="Y149" s="5"/>
    </row>
    <row r="150" spans="18:25" x14ac:dyDescent="0.15">
      <c r="R150" s="5"/>
      <c r="S150" s="5"/>
      <c r="T150" s="5"/>
      <c r="U150" s="5"/>
      <c r="V150" s="5"/>
      <c r="W150" s="5"/>
      <c r="X150" s="5"/>
      <c r="Y150" s="5"/>
    </row>
    <row r="151" spans="18:25" x14ac:dyDescent="0.15">
      <c r="R151" s="5"/>
      <c r="S151" s="5"/>
      <c r="T151" s="5"/>
      <c r="U151" s="5"/>
      <c r="V151" s="5"/>
      <c r="W151" s="5"/>
      <c r="X151" s="5"/>
      <c r="Y151" s="5"/>
    </row>
    <row r="152" spans="18:25" x14ac:dyDescent="0.15">
      <c r="R152" s="5"/>
      <c r="S152" s="5"/>
      <c r="T152" s="5"/>
      <c r="U152" s="5"/>
      <c r="V152" s="5"/>
      <c r="W152" s="5"/>
      <c r="X152" s="5"/>
      <c r="Y152" s="5"/>
    </row>
    <row r="153" spans="18:25" x14ac:dyDescent="0.15">
      <c r="R153" s="5"/>
      <c r="S153" s="5"/>
      <c r="T153" s="5"/>
      <c r="U153" s="5"/>
      <c r="V153" s="5"/>
      <c r="W153" s="5"/>
      <c r="X153" s="5"/>
      <c r="Y153" s="5"/>
    </row>
    <row r="154" spans="18:25" x14ac:dyDescent="0.15">
      <c r="R154" s="5"/>
      <c r="S154" s="5"/>
      <c r="T154" s="5"/>
      <c r="U154" s="5"/>
      <c r="V154" s="5"/>
      <c r="W154" s="5"/>
      <c r="X154" s="5"/>
      <c r="Y154" s="5"/>
    </row>
    <row r="155" spans="18:25" x14ac:dyDescent="0.15">
      <c r="R155" s="5"/>
      <c r="S155" s="5"/>
      <c r="T155" s="5"/>
      <c r="U155" s="5"/>
      <c r="V155" s="5"/>
      <c r="W155" s="5"/>
      <c r="X155" s="5"/>
      <c r="Y155" s="5"/>
    </row>
    <row r="156" spans="18:25" x14ac:dyDescent="0.15">
      <c r="R156" s="5"/>
      <c r="S156" s="5"/>
      <c r="T156" s="5"/>
      <c r="U156" s="5"/>
      <c r="V156" s="5"/>
      <c r="W156" s="5"/>
      <c r="X156" s="5"/>
      <c r="Y156" s="5"/>
    </row>
    <row r="157" spans="18:25" x14ac:dyDescent="0.15">
      <c r="R157" s="5"/>
      <c r="S157" s="5"/>
      <c r="T157" s="5"/>
      <c r="U157" s="5"/>
      <c r="V157" s="5"/>
      <c r="W157" s="5"/>
      <c r="X157" s="5"/>
      <c r="Y157" s="5"/>
    </row>
    <row r="158" spans="18:25" x14ac:dyDescent="0.15">
      <c r="R158" s="5"/>
      <c r="S158" s="5"/>
      <c r="T158" s="5"/>
      <c r="U158" s="5"/>
      <c r="V158" s="5"/>
      <c r="W158" s="5"/>
      <c r="X158" s="5"/>
      <c r="Y158" s="5"/>
    </row>
    <row r="159" spans="18:25" x14ac:dyDescent="0.15">
      <c r="R159" s="5"/>
      <c r="S159" s="5"/>
      <c r="T159" s="5"/>
      <c r="U159" s="5"/>
      <c r="V159" s="5"/>
      <c r="W159" s="5"/>
      <c r="X159" s="5"/>
      <c r="Y159" s="5"/>
    </row>
    <row r="160" spans="18:25" x14ac:dyDescent="0.15">
      <c r="R160" s="5"/>
      <c r="S160" s="5"/>
      <c r="T160" s="5"/>
      <c r="U160" s="5"/>
      <c r="V160" s="5"/>
      <c r="W160" s="5"/>
      <c r="X160" s="5"/>
      <c r="Y160" s="5"/>
    </row>
    <row r="161" spans="18:25" x14ac:dyDescent="0.15">
      <c r="R161" s="5"/>
      <c r="S161" s="5"/>
      <c r="T161" s="5"/>
      <c r="U161" s="5"/>
      <c r="V161" s="5"/>
      <c r="W161" s="5"/>
      <c r="X161" s="5"/>
      <c r="Y161" s="5"/>
    </row>
    <row r="162" spans="18:25" x14ac:dyDescent="0.15">
      <c r="R162" s="5"/>
      <c r="S162" s="5"/>
      <c r="T162" s="5"/>
      <c r="U162" s="5"/>
      <c r="V162" s="5"/>
      <c r="W162" s="5"/>
      <c r="X162" s="5"/>
      <c r="Y162" s="5"/>
    </row>
    <row r="163" spans="18:25" x14ac:dyDescent="0.15">
      <c r="R163" s="5"/>
      <c r="S163" s="5"/>
      <c r="T163" s="5"/>
      <c r="U163" s="5"/>
      <c r="V163" s="5"/>
      <c r="W163" s="5"/>
      <c r="X163" s="5"/>
      <c r="Y163" s="5"/>
    </row>
    <row r="164" spans="18:25" x14ac:dyDescent="0.15">
      <c r="R164" s="5"/>
      <c r="S164" s="5"/>
      <c r="T164" s="5"/>
      <c r="U164" s="5"/>
      <c r="V164" s="5"/>
      <c r="W164" s="5"/>
      <c r="X164" s="5"/>
      <c r="Y164" s="5"/>
    </row>
    <row r="165" spans="18:25" x14ac:dyDescent="0.15">
      <c r="R165" s="5"/>
      <c r="S165" s="5"/>
      <c r="T165" s="5"/>
      <c r="U165" s="5"/>
      <c r="V165" s="5"/>
      <c r="W165" s="5"/>
      <c r="X165" s="5"/>
      <c r="Y165" s="5"/>
    </row>
    <row r="166" spans="18:25" x14ac:dyDescent="0.15">
      <c r="R166" s="5"/>
      <c r="S166" s="5"/>
      <c r="T166" s="5"/>
      <c r="U166" s="5"/>
      <c r="V166" s="5"/>
      <c r="W166" s="5"/>
      <c r="X166" s="5"/>
      <c r="Y166" s="5"/>
    </row>
    <row r="167" spans="18:25" x14ac:dyDescent="0.15">
      <c r="R167" s="5"/>
      <c r="S167" s="5"/>
      <c r="T167" s="5"/>
      <c r="U167" s="5"/>
      <c r="V167" s="5"/>
      <c r="W167" s="5"/>
      <c r="X167" s="5"/>
      <c r="Y167" s="5"/>
    </row>
    <row r="168" spans="18:25" x14ac:dyDescent="0.15">
      <c r="R168" s="5"/>
      <c r="S168" s="5"/>
      <c r="T168" s="5"/>
      <c r="U168" s="5"/>
      <c r="V168" s="5"/>
      <c r="W168" s="5"/>
      <c r="X168" s="5"/>
      <c r="Y168" s="5"/>
    </row>
    <row r="169" spans="18:25" x14ac:dyDescent="0.15">
      <c r="R169" s="5"/>
      <c r="S169" s="5"/>
      <c r="T169" s="5"/>
      <c r="U169" s="5"/>
      <c r="V169" s="5"/>
      <c r="W169" s="5"/>
      <c r="X169" s="5"/>
      <c r="Y169" s="5"/>
    </row>
    <row r="170" spans="18:25" x14ac:dyDescent="0.15">
      <c r="R170" s="5"/>
      <c r="S170" s="5"/>
      <c r="T170" s="5"/>
      <c r="U170" s="5"/>
      <c r="V170" s="5"/>
      <c r="W170" s="5"/>
      <c r="X170" s="5"/>
      <c r="Y170" s="5"/>
    </row>
    <row r="171" spans="18:25" x14ac:dyDescent="0.15">
      <c r="R171" s="5"/>
      <c r="S171" s="5"/>
      <c r="T171" s="5"/>
      <c r="U171" s="5"/>
      <c r="V171" s="5"/>
      <c r="W171" s="5"/>
      <c r="X171" s="5"/>
      <c r="Y171" s="5"/>
    </row>
    <row r="172" spans="18:25" x14ac:dyDescent="0.15">
      <c r="R172" s="5"/>
      <c r="S172" s="5"/>
      <c r="T172" s="5"/>
      <c r="U172" s="5"/>
      <c r="V172" s="5"/>
      <c r="W172" s="5"/>
      <c r="X172" s="5"/>
      <c r="Y172" s="5"/>
    </row>
    <row r="173" spans="18:25" x14ac:dyDescent="0.15">
      <c r="R173" s="5"/>
      <c r="S173" s="5"/>
      <c r="T173" s="5"/>
      <c r="U173" s="5"/>
      <c r="V173" s="5"/>
      <c r="W173" s="5"/>
      <c r="X173" s="5"/>
      <c r="Y173" s="5"/>
    </row>
    <row r="174" spans="18:25" x14ac:dyDescent="0.15">
      <c r="R174" s="5"/>
      <c r="S174" s="5"/>
      <c r="T174" s="5"/>
      <c r="U174" s="5"/>
      <c r="V174" s="5"/>
      <c r="W174" s="5"/>
      <c r="X174" s="5"/>
      <c r="Y174" s="5"/>
    </row>
    <row r="175" spans="18:25" x14ac:dyDescent="0.15">
      <c r="R175" s="5"/>
      <c r="S175" s="5"/>
      <c r="T175" s="5"/>
      <c r="U175" s="5"/>
      <c r="V175" s="5"/>
      <c r="W175" s="5"/>
      <c r="X175" s="5"/>
      <c r="Y175" s="5"/>
    </row>
    <row r="176" spans="18:25" x14ac:dyDescent="0.15">
      <c r="R176" s="5"/>
      <c r="S176" s="5"/>
      <c r="T176" s="5"/>
      <c r="U176" s="5"/>
      <c r="V176" s="5"/>
      <c r="W176" s="5"/>
      <c r="X176" s="5"/>
      <c r="Y176" s="5"/>
    </row>
    <row r="177" spans="18:25" x14ac:dyDescent="0.15">
      <c r="R177" s="5"/>
      <c r="S177" s="5"/>
      <c r="T177" s="5"/>
      <c r="U177" s="5"/>
      <c r="V177" s="5"/>
      <c r="W177" s="5"/>
      <c r="X177" s="5"/>
      <c r="Y177" s="5"/>
    </row>
    <row r="178" spans="18:25" x14ac:dyDescent="0.15">
      <c r="R178" s="5"/>
      <c r="S178" s="5"/>
      <c r="T178" s="5"/>
      <c r="U178" s="5"/>
      <c r="V178" s="5"/>
      <c r="W178" s="5"/>
      <c r="X178" s="5"/>
      <c r="Y178" s="5"/>
    </row>
    <row r="179" spans="18:25" x14ac:dyDescent="0.15">
      <c r="R179" s="5"/>
      <c r="S179" s="5"/>
      <c r="T179" s="5"/>
      <c r="U179" s="5"/>
      <c r="V179" s="5"/>
      <c r="W179" s="5"/>
      <c r="X179" s="5"/>
      <c r="Y179" s="5"/>
    </row>
    <row r="180" spans="18:25" x14ac:dyDescent="0.15">
      <c r="R180" s="5"/>
      <c r="S180" s="5"/>
      <c r="T180" s="5"/>
      <c r="U180" s="5"/>
      <c r="V180" s="5"/>
      <c r="W180" s="5"/>
      <c r="X180" s="5"/>
      <c r="Y180" s="5"/>
    </row>
    <row r="181" spans="18:25" x14ac:dyDescent="0.15">
      <c r="R181" s="5"/>
      <c r="S181" s="5"/>
      <c r="T181" s="5"/>
      <c r="U181" s="5"/>
      <c r="V181" s="5"/>
      <c r="W181" s="5"/>
      <c r="X181" s="5"/>
      <c r="Y181" s="5"/>
    </row>
    <row r="182" spans="18:25" x14ac:dyDescent="0.15">
      <c r="R182" s="5"/>
      <c r="S182" s="5"/>
      <c r="T182" s="5"/>
      <c r="U182" s="5"/>
      <c r="V182" s="5"/>
      <c r="W182" s="5"/>
      <c r="X182" s="5"/>
      <c r="Y182" s="5"/>
    </row>
    <row r="183" spans="18:25" x14ac:dyDescent="0.15">
      <c r="R183" s="5"/>
      <c r="S183" s="5"/>
      <c r="T183" s="5"/>
      <c r="U183" s="5"/>
      <c r="V183" s="5"/>
      <c r="W183" s="5"/>
      <c r="X183" s="5"/>
      <c r="Y183" s="5"/>
    </row>
    <row r="184" spans="18:25" x14ac:dyDescent="0.15">
      <c r="R184" s="5"/>
      <c r="S184" s="5"/>
      <c r="T184" s="5"/>
      <c r="U184" s="5"/>
      <c r="V184" s="5"/>
      <c r="W184" s="5"/>
      <c r="X184" s="5"/>
      <c r="Y184" s="5"/>
    </row>
    <row r="185" spans="18:25" x14ac:dyDescent="0.15">
      <c r="R185" s="5"/>
      <c r="S185" s="5"/>
      <c r="T185" s="5"/>
      <c r="U185" s="5"/>
      <c r="V185" s="5"/>
      <c r="W185" s="5"/>
      <c r="X185" s="5"/>
      <c r="Y185" s="5"/>
    </row>
    <row r="186" spans="18:25" x14ac:dyDescent="0.15">
      <c r="R186" s="5"/>
      <c r="S186" s="5"/>
      <c r="T186" s="5"/>
      <c r="U186" s="5"/>
      <c r="V186" s="5"/>
      <c r="W186" s="5"/>
      <c r="X186" s="5"/>
      <c r="Y186" s="5"/>
    </row>
    <row r="187" spans="18:25" x14ac:dyDescent="0.15">
      <c r="R187" s="5"/>
      <c r="S187" s="5"/>
      <c r="T187" s="5"/>
      <c r="U187" s="5"/>
      <c r="V187" s="5"/>
      <c r="W187" s="5"/>
      <c r="X187" s="5"/>
      <c r="Y187" s="5"/>
    </row>
    <row r="188" spans="18:25" x14ac:dyDescent="0.15">
      <c r="R188" s="5"/>
      <c r="S188" s="5"/>
      <c r="T188" s="5"/>
      <c r="U188" s="5"/>
      <c r="V188" s="5"/>
      <c r="W188" s="5"/>
      <c r="X188" s="5"/>
      <c r="Y188" s="5"/>
    </row>
    <row r="189" spans="18:25" x14ac:dyDescent="0.15">
      <c r="R189" s="5"/>
      <c r="S189" s="5"/>
      <c r="T189" s="5"/>
      <c r="U189" s="5"/>
      <c r="V189" s="5"/>
      <c r="W189" s="5"/>
      <c r="X189" s="5"/>
      <c r="Y189" s="5"/>
    </row>
    <row r="190" spans="18:25" x14ac:dyDescent="0.15">
      <c r="R190" s="5"/>
      <c r="S190" s="5"/>
      <c r="T190" s="5"/>
      <c r="U190" s="5"/>
      <c r="V190" s="5"/>
      <c r="W190" s="5"/>
      <c r="X190" s="5"/>
      <c r="Y190" s="5"/>
    </row>
    <row r="191" spans="18:25" x14ac:dyDescent="0.15">
      <c r="R191" s="5"/>
      <c r="S191" s="5"/>
      <c r="T191" s="5"/>
      <c r="U191" s="5"/>
      <c r="V191" s="5"/>
      <c r="W191" s="5"/>
      <c r="X191" s="5"/>
      <c r="Y191" s="5"/>
    </row>
    <row r="192" spans="18:25" x14ac:dyDescent="0.15">
      <c r="R192" s="5"/>
      <c r="S192" s="5"/>
      <c r="T192" s="5"/>
      <c r="U192" s="5"/>
      <c r="V192" s="5"/>
      <c r="W192" s="5"/>
      <c r="X192" s="5"/>
      <c r="Y192" s="5"/>
    </row>
    <row r="193" spans="18:25" x14ac:dyDescent="0.15">
      <c r="R193" s="5"/>
      <c r="S193" s="5"/>
      <c r="T193" s="5"/>
      <c r="U193" s="5"/>
      <c r="V193" s="5"/>
      <c r="W193" s="5"/>
      <c r="X193" s="5"/>
      <c r="Y193" s="5"/>
    </row>
    <row r="194" spans="18:25" x14ac:dyDescent="0.15">
      <c r="R194" s="5"/>
      <c r="S194" s="5"/>
      <c r="T194" s="5"/>
      <c r="U194" s="5"/>
      <c r="V194" s="5"/>
      <c r="W194" s="5"/>
      <c r="X194" s="5"/>
      <c r="Y194" s="5"/>
    </row>
    <row r="195" spans="18:25" x14ac:dyDescent="0.15">
      <c r="R195" s="5"/>
      <c r="S195" s="5"/>
      <c r="T195" s="5"/>
      <c r="U195" s="5"/>
      <c r="V195" s="5"/>
      <c r="W195" s="5"/>
      <c r="X195" s="5"/>
      <c r="Y195" s="5"/>
    </row>
    <row r="196" spans="18:25" x14ac:dyDescent="0.15">
      <c r="R196" s="5"/>
      <c r="S196" s="5"/>
      <c r="T196" s="5"/>
      <c r="U196" s="5"/>
      <c r="V196" s="5"/>
      <c r="W196" s="5"/>
      <c r="X196" s="5"/>
      <c r="Y196" s="5"/>
    </row>
    <row r="197" spans="18:25" x14ac:dyDescent="0.15">
      <c r="R197" s="5"/>
      <c r="S197" s="5"/>
      <c r="T197" s="5"/>
      <c r="U197" s="5"/>
      <c r="V197" s="5"/>
      <c r="W197" s="5"/>
      <c r="X197" s="5"/>
      <c r="Y197" s="5"/>
    </row>
    <row r="198" spans="18:25" x14ac:dyDescent="0.15">
      <c r="R198" s="5"/>
      <c r="S198" s="5"/>
      <c r="T198" s="5"/>
      <c r="U198" s="5"/>
      <c r="V198" s="5"/>
      <c r="W198" s="5"/>
      <c r="X198" s="5"/>
      <c r="Y198" s="5"/>
    </row>
    <row r="199" spans="18:25" x14ac:dyDescent="0.15">
      <c r="R199" s="5"/>
      <c r="S199" s="5"/>
      <c r="T199" s="5"/>
      <c r="U199" s="5"/>
      <c r="V199" s="5"/>
      <c r="W199" s="5"/>
      <c r="X199" s="5"/>
      <c r="Y199" s="5"/>
    </row>
    <row r="200" spans="18:25" x14ac:dyDescent="0.15">
      <c r="R200" s="5"/>
      <c r="S200" s="5"/>
      <c r="T200" s="5"/>
      <c r="U200" s="5"/>
      <c r="V200" s="5"/>
      <c r="W200" s="5"/>
      <c r="X200" s="5"/>
      <c r="Y200" s="5"/>
    </row>
    <row r="201" spans="18:25" x14ac:dyDescent="0.15">
      <c r="R201" s="5"/>
      <c r="S201" s="5"/>
      <c r="T201" s="5"/>
      <c r="U201" s="5"/>
      <c r="V201" s="5"/>
      <c r="W201" s="5"/>
      <c r="X201" s="5"/>
      <c r="Y201" s="5"/>
    </row>
    <row r="202" spans="18:25" x14ac:dyDescent="0.15">
      <c r="R202" s="5"/>
      <c r="S202" s="5"/>
      <c r="T202" s="5"/>
      <c r="U202" s="5"/>
      <c r="V202" s="5"/>
      <c r="W202" s="5"/>
      <c r="X202" s="5"/>
      <c r="Y202" s="5"/>
    </row>
    <row r="203" spans="18:25" x14ac:dyDescent="0.15">
      <c r="R203" s="5"/>
      <c r="S203" s="5"/>
      <c r="T203" s="5"/>
      <c r="U203" s="5"/>
      <c r="V203" s="5"/>
      <c r="W203" s="5"/>
      <c r="X203" s="5"/>
      <c r="Y203" s="5"/>
    </row>
    <row r="204" spans="18:25" x14ac:dyDescent="0.15">
      <c r="R204" s="5"/>
      <c r="S204" s="5"/>
      <c r="T204" s="5"/>
      <c r="U204" s="5"/>
      <c r="V204" s="5"/>
      <c r="W204" s="5"/>
      <c r="X204" s="5"/>
      <c r="Y204" s="5"/>
    </row>
    <row r="205" spans="18:25" x14ac:dyDescent="0.15">
      <c r="R205" s="5"/>
      <c r="S205" s="5"/>
      <c r="T205" s="5"/>
      <c r="U205" s="5"/>
      <c r="V205" s="5"/>
      <c r="W205" s="5"/>
      <c r="X205" s="5"/>
      <c r="Y205" s="5"/>
    </row>
    <row r="206" spans="18:25" x14ac:dyDescent="0.15">
      <c r="R206" s="5"/>
      <c r="S206" s="5"/>
      <c r="T206" s="5"/>
      <c r="U206" s="5"/>
      <c r="V206" s="5"/>
      <c r="W206" s="5"/>
      <c r="X206" s="5"/>
      <c r="Y206" s="5"/>
    </row>
    <row r="207" spans="18:25" x14ac:dyDescent="0.15">
      <c r="R207" s="5"/>
      <c r="S207" s="5"/>
      <c r="T207" s="5"/>
      <c r="U207" s="5"/>
      <c r="V207" s="5"/>
      <c r="W207" s="5"/>
      <c r="X207" s="5"/>
      <c r="Y207" s="5"/>
    </row>
    <row r="208" spans="18:25" x14ac:dyDescent="0.15">
      <c r="R208" s="5"/>
      <c r="S208" s="5"/>
      <c r="T208" s="5"/>
      <c r="U208" s="5"/>
      <c r="V208" s="5"/>
      <c r="W208" s="5"/>
      <c r="X208" s="5"/>
      <c r="Y208" s="5"/>
    </row>
    <row r="209" spans="18:25" x14ac:dyDescent="0.15">
      <c r="R209" s="5"/>
      <c r="S209" s="5"/>
      <c r="T209" s="5"/>
      <c r="U209" s="5"/>
      <c r="V209" s="5"/>
      <c r="W209" s="5"/>
      <c r="X209" s="5"/>
      <c r="Y209" s="5"/>
    </row>
  </sheetData>
  <dataConsolidate/>
  <mergeCells count="72">
    <mergeCell ref="AI8:AI9"/>
    <mergeCell ref="AQ7:AT7"/>
    <mergeCell ref="AU7:AV7"/>
    <mergeCell ref="AZ8:AZ9"/>
    <mergeCell ref="BK7:BL7"/>
    <mergeCell ref="BA8:BA9"/>
    <mergeCell ref="AU8:AU9"/>
    <mergeCell ref="AK8:AK9"/>
    <mergeCell ref="BB8:BB9"/>
    <mergeCell ref="AQ8:AQ9"/>
    <mergeCell ref="AJ8:AJ9"/>
    <mergeCell ref="BD7:BF7"/>
    <mergeCell ref="BJ8:BJ9"/>
    <mergeCell ref="BH7:BJ7"/>
    <mergeCell ref="BM7:BR7"/>
    <mergeCell ref="BH8:BH9"/>
    <mergeCell ref="BQ8:BQ9"/>
    <mergeCell ref="BI8:BI9"/>
    <mergeCell ref="BD8:BD9"/>
    <mergeCell ref="BG8:BG9"/>
    <mergeCell ref="BF8:BF9"/>
    <mergeCell ref="BM8:BM9"/>
    <mergeCell ref="BO8:BO9"/>
    <mergeCell ref="BZ8:BZ9"/>
    <mergeCell ref="BX8:BX9"/>
    <mergeCell ref="BW8:BW9"/>
    <mergeCell ref="BK8:BK9"/>
    <mergeCell ref="BL8:BL9"/>
    <mergeCell ref="BN8:BN9"/>
    <mergeCell ref="BU8:BU9"/>
    <mergeCell ref="BR8:BR9"/>
    <mergeCell ref="BS8:BS9"/>
    <mergeCell ref="BY8:BY9"/>
    <mergeCell ref="BV8:BV9"/>
    <mergeCell ref="BP8:BP9"/>
    <mergeCell ref="A1:J1"/>
    <mergeCell ref="L2:S2"/>
    <mergeCell ref="L4:S5"/>
    <mergeCell ref="D5:E5"/>
    <mergeCell ref="A2:J2"/>
    <mergeCell ref="A8:L8"/>
    <mergeCell ref="A7:Y7"/>
    <mergeCell ref="Z8:Z9"/>
    <mergeCell ref="CB8:CB9"/>
    <mergeCell ref="CC8:CC9"/>
    <mergeCell ref="AT8:AT9"/>
    <mergeCell ref="AW8:AW9"/>
    <mergeCell ref="R8:Y8"/>
    <mergeCell ref="AP8:AP9"/>
    <mergeCell ref="AB8:AB9"/>
    <mergeCell ref="AD8:AD9"/>
    <mergeCell ref="AF8:AF9"/>
    <mergeCell ref="AE8:AE9"/>
    <mergeCell ref="AG8:AG9"/>
    <mergeCell ref="AM8:AM9"/>
    <mergeCell ref="AA8:AA9"/>
    <mergeCell ref="Z6:CC6"/>
    <mergeCell ref="CA8:CA9"/>
    <mergeCell ref="AV8:AV9"/>
    <mergeCell ref="AY8:AY9"/>
    <mergeCell ref="AB7:AD7"/>
    <mergeCell ref="AC8:AC9"/>
    <mergeCell ref="BE8:BE9"/>
    <mergeCell ref="BT7:BV7"/>
    <mergeCell ref="BX7:BY7"/>
    <mergeCell ref="BT8:BT9"/>
    <mergeCell ref="AH8:AH9"/>
    <mergeCell ref="AR8:AR9"/>
    <mergeCell ref="AS8:AS9"/>
    <mergeCell ref="BC8:BC9"/>
    <mergeCell ref="AN8:AN9"/>
    <mergeCell ref="AO8:AO9"/>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Sheet2.placeOrder">
                <anchor moveWithCells="1">
                  <from>
                    <xdr:col>0</xdr:col>
                    <xdr:colOff>1244600</xdr:colOff>
                    <xdr:row>1</xdr:row>
                    <xdr:rowOff>88900</xdr:rowOff>
                  </from>
                  <to>
                    <xdr:col>2</xdr:col>
                    <xdr:colOff>762000</xdr:colOff>
                    <xdr:row>1</xdr:row>
                    <xdr:rowOff>292100</xdr:rowOff>
                  </to>
                </anchor>
              </controlPr>
            </control>
          </mc:Choice>
        </mc:AlternateContent>
        <mc:AlternateContent xmlns:mc="http://schemas.openxmlformats.org/markup-compatibility/2006">
          <mc:Choice Requires="x14">
            <control shapeId="2051" r:id="rId5" name="Button 3">
              <controlPr defaultSize="0" print="0" autoFill="0" autoPict="0" macro="[0]!Sheet2.cancelOrder">
                <anchor moveWithCells="1">
                  <from>
                    <xdr:col>3</xdr:col>
                    <xdr:colOff>317500</xdr:colOff>
                    <xdr:row>1</xdr:row>
                    <xdr:rowOff>88900</xdr:rowOff>
                  </from>
                  <to>
                    <xdr:col>5</xdr:col>
                    <xdr:colOff>457200</xdr:colOff>
                    <xdr:row>1</xdr:row>
                    <xdr:rowOff>292100</xdr:rowOff>
                  </to>
                </anchor>
              </controlPr>
            </control>
          </mc:Choice>
        </mc:AlternateContent>
        <mc:AlternateContent xmlns:mc="http://schemas.openxmlformats.org/markup-compatibility/2006">
          <mc:Choice Requires="x14">
            <control shapeId="2060" r:id="rId6" name="Button 12">
              <controlPr defaultSize="0" print="0" autoFill="0" autoPict="0" macro="[0]!Sheet2.onShowError">
                <anchor moveWithCells="1">
                  <from>
                    <xdr:col>8</xdr:col>
                    <xdr:colOff>419100</xdr:colOff>
                    <xdr:row>1</xdr:row>
                    <xdr:rowOff>76200</xdr:rowOff>
                  </from>
                  <to>
                    <xdr:col>9</xdr:col>
                    <xdr:colOff>190500</xdr:colOff>
                    <xdr:row>1</xdr:row>
                    <xdr:rowOff>279400</xdr:rowOff>
                  </to>
                </anchor>
              </controlPr>
            </control>
          </mc:Choice>
        </mc:AlternateContent>
        <mc:AlternateContent xmlns:mc="http://schemas.openxmlformats.org/markup-compatibility/2006">
          <mc:Choice Requires="x14">
            <control shapeId="2061" r:id="rId7" name="Button 13">
              <controlPr defaultSize="0" print="0" autoFill="0" autoPict="0" macro="[0]!createComboLegs">
                <anchor moveWithCells="1">
                  <from>
                    <xdr:col>0</xdr:col>
                    <xdr:colOff>127000</xdr:colOff>
                    <xdr:row>1</xdr:row>
                    <xdr:rowOff>88900</xdr:rowOff>
                  </from>
                  <to>
                    <xdr:col>0</xdr:col>
                    <xdr:colOff>1003300</xdr:colOff>
                    <xdr:row>1</xdr:row>
                    <xdr:rowOff>292100</xdr:rowOff>
                  </to>
                </anchor>
              </controlPr>
            </control>
          </mc:Choice>
        </mc:AlternateContent>
        <mc:AlternateContent xmlns:mc="http://schemas.openxmlformats.org/markup-compatibility/2006">
          <mc:Choice Requires="x14">
            <control shapeId="2063" r:id="rId8" name="Button 15">
              <controlPr defaultSize="0" print="0" autoFill="0" autoPict="0" macro="[0]!Sheet2.applyTemplate">
                <anchor moveWithCells="1">
                  <from>
                    <xdr:col>6</xdr:col>
                    <xdr:colOff>114300</xdr:colOff>
                    <xdr:row>1</xdr:row>
                    <xdr:rowOff>88900</xdr:rowOff>
                  </from>
                  <to>
                    <xdr:col>8</xdr:col>
                    <xdr:colOff>177800</xdr:colOff>
                    <xdr:row>1</xdr:row>
                    <xdr:rowOff>292100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X62"/>
  <sheetViews>
    <sheetView zoomScale="80" zoomScaleNormal="80" workbookViewId="0">
      <selection activeCell="D7" sqref="D7"/>
    </sheetView>
  </sheetViews>
  <sheetFormatPr baseColWidth="10" defaultColWidth="8.83203125" defaultRowHeight="13" x14ac:dyDescent="0.15"/>
  <cols>
    <col min="3" max="3" width="29.83203125" customWidth="1"/>
    <col min="4" max="4" width="13.1640625" customWidth="1"/>
    <col min="9" max="9" width="16" customWidth="1"/>
    <col min="10" max="10" width="114.5" customWidth="1"/>
  </cols>
  <sheetData>
    <row r="1" spans="1:24" s="7" customFormat="1" x14ac:dyDescent="0.15">
      <c r="A1" s="200" t="s">
        <v>56</v>
      </c>
      <c r="B1" s="202"/>
      <c r="C1" s="202"/>
      <c r="D1" s="202"/>
      <c r="E1" s="202"/>
      <c r="F1" s="202"/>
      <c r="G1" s="202"/>
      <c r="H1" s="202"/>
      <c r="I1" s="202"/>
      <c r="J1" s="22"/>
      <c r="L1"/>
      <c r="M1"/>
      <c r="N1"/>
      <c r="O1"/>
      <c r="P1"/>
      <c r="Q1"/>
      <c r="R1"/>
      <c r="S1"/>
      <c r="T1"/>
      <c r="U1"/>
      <c r="V1"/>
      <c r="W1"/>
      <c r="X1"/>
    </row>
    <row r="2" spans="1:24" s="7" customFormat="1" x14ac:dyDescent="0.15">
      <c r="A2" s="22"/>
      <c r="B2" s="22"/>
      <c r="C2" s="22"/>
      <c r="D2" s="22"/>
      <c r="E2" s="22"/>
      <c r="F2" s="22"/>
      <c r="G2" s="22"/>
      <c r="H2" s="22"/>
      <c r="I2" s="22"/>
      <c r="J2" s="22"/>
      <c r="L2"/>
      <c r="M2"/>
      <c r="N2"/>
      <c r="O2"/>
      <c r="P2"/>
      <c r="Q2"/>
      <c r="R2"/>
      <c r="S2"/>
      <c r="T2"/>
      <c r="U2"/>
      <c r="V2"/>
      <c r="W2"/>
      <c r="X2"/>
    </row>
    <row r="3" spans="1:24" s="7" customFormat="1" ht="12.75" customHeight="1" x14ac:dyDescent="0.15">
      <c r="A3" s="267" t="s">
        <v>288</v>
      </c>
      <c r="B3" s="268"/>
      <c r="C3" s="268"/>
      <c r="D3" s="268"/>
      <c r="E3" s="268"/>
      <c r="F3" s="268"/>
      <c r="G3" s="268"/>
      <c r="H3" s="268"/>
      <c r="I3" s="269"/>
      <c r="J3" s="22"/>
      <c r="L3"/>
      <c r="M3"/>
      <c r="N3"/>
      <c r="O3"/>
      <c r="P3"/>
      <c r="Q3"/>
      <c r="R3"/>
      <c r="S3"/>
      <c r="T3"/>
      <c r="U3"/>
      <c r="V3"/>
      <c r="W3"/>
      <c r="X3"/>
    </row>
    <row r="4" spans="1:24" s="7" customFormat="1" x14ac:dyDescent="0.15">
      <c r="A4" s="270"/>
      <c r="B4" s="271"/>
      <c r="C4" s="271"/>
      <c r="D4" s="271"/>
      <c r="E4" s="271"/>
      <c r="F4" s="271"/>
      <c r="G4" s="271"/>
      <c r="H4" s="271"/>
      <c r="I4" s="272"/>
      <c r="J4" s="22"/>
      <c r="L4"/>
      <c r="M4"/>
      <c r="N4"/>
      <c r="O4"/>
      <c r="P4"/>
      <c r="Q4"/>
      <c r="R4"/>
      <c r="S4"/>
      <c r="T4"/>
      <c r="U4"/>
      <c r="V4"/>
      <c r="W4"/>
      <c r="X4"/>
    </row>
    <row r="5" spans="1:24" s="7" customFormat="1" x14ac:dyDescent="0.15">
      <c r="A5" s="22"/>
      <c r="B5" s="22"/>
      <c r="C5" s="22"/>
      <c r="D5" s="22"/>
      <c r="E5" s="22"/>
      <c r="F5" s="22"/>
      <c r="G5" s="22"/>
      <c r="H5" s="22"/>
      <c r="I5" s="22"/>
      <c r="J5" s="22"/>
      <c r="L5"/>
      <c r="M5"/>
      <c r="N5"/>
      <c r="O5"/>
      <c r="P5"/>
      <c r="Q5"/>
      <c r="R5"/>
      <c r="S5"/>
      <c r="T5"/>
      <c r="U5"/>
      <c r="V5"/>
      <c r="W5"/>
      <c r="X5"/>
    </row>
    <row r="6" spans="1:24" s="7" customFormat="1" x14ac:dyDescent="0.15">
      <c r="A6" s="242" t="s">
        <v>57</v>
      </c>
      <c r="B6" s="243"/>
      <c r="C6" s="243"/>
      <c r="D6" s="33" t="s">
        <v>50</v>
      </c>
      <c r="E6" s="244" t="s">
        <v>62</v>
      </c>
      <c r="F6" s="245"/>
      <c r="G6" s="245"/>
      <c r="H6" s="245"/>
      <c r="I6" s="241"/>
      <c r="J6" s="226"/>
      <c r="K6" s="20"/>
      <c r="L6"/>
      <c r="M6"/>
      <c r="N6"/>
      <c r="O6"/>
      <c r="P6"/>
      <c r="Q6"/>
      <c r="R6"/>
      <c r="S6"/>
      <c r="T6"/>
      <c r="U6"/>
      <c r="V6"/>
      <c r="W6"/>
      <c r="X6"/>
    </row>
    <row r="7" spans="1:24" s="7" customFormat="1" ht="15" x14ac:dyDescent="0.2">
      <c r="A7" s="246" t="s">
        <v>63</v>
      </c>
      <c r="B7" s="247"/>
      <c r="C7" s="248"/>
      <c r="D7" s="146" t="s">
        <v>318</v>
      </c>
      <c r="E7" s="260" t="s">
        <v>271</v>
      </c>
      <c r="F7" s="261"/>
      <c r="G7" s="261"/>
      <c r="H7" s="261"/>
      <c r="I7" s="261"/>
      <c r="J7" s="262"/>
      <c r="K7" s="20"/>
      <c r="L7" s="20"/>
      <c r="M7" s="20"/>
      <c r="N7"/>
      <c r="O7"/>
      <c r="P7"/>
      <c r="Q7"/>
      <c r="R7"/>
      <c r="S7"/>
      <c r="T7"/>
    </row>
    <row r="8" spans="1:24" s="7" customFormat="1" ht="15" x14ac:dyDescent="0.2">
      <c r="A8" s="246" t="s">
        <v>58</v>
      </c>
      <c r="B8" s="247"/>
      <c r="C8" s="249"/>
      <c r="D8" s="127"/>
      <c r="E8" s="250" t="s">
        <v>194</v>
      </c>
      <c r="F8" s="251"/>
      <c r="G8" s="252"/>
      <c r="H8" s="252"/>
      <c r="I8" s="252"/>
      <c r="J8" s="253"/>
      <c r="K8" s="21"/>
      <c r="L8" s="20"/>
      <c r="M8" s="20"/>
      <c r="N8"/>
      <c r="O8"/>
      <c r="P8"/>
      <c r="Q8"/>
      <c r="R8"/>
      <c r="S8"/>
      <c r="T8"/>
    </row>
    <row r="9" spans="1:24" s="7" customFormat="1" ht="15" x14ac:dyDescent="0.2">
      <c r="A9" s="246" t="s">
        <v>181</v>
      </c>
      <c r="B9" s="247"/>
      <c r="C9" s="249"/>
      <c r="D9" s="147"/>
      <c r="E9" s="254" t="s">
        <v>266</v>
      </c>
      <c r="F9" s="251"/>
      <c r="G9" s="252"/>
      <c r="H9" s="252"/>
      <c r="I9" s="252"/>
      <c r="J9" s="253"/>
      <c r="K9" s="20"/>
      <c r="L9" s="20"/>
      <c r="M9" s="20"/>
      <c r="N9"/>
      <c r="O9"/>
      <c r="P9"/>
      <c r="Q9"/>
      <c r="R9"/>
      <c r="S9"/>
      <c r="T9"/>
    </row>
    <row r="10" spans="1:24" s="7" customFormat="1" ht="15" x14ac:dyDescent="0.2">
      <c r="A10" s="246" t="s">
        <v>182</v>
      </c>
      <c r="B10" s="247"/>
      <c r="C10" s="249"/>
      <c r="D10" s="127" t="s">
        <v>87</v>
      </c>
      <c r="E10" s="250" t="s">
        <v>262</v>
      </c>
      <c r="F10" s="251"/>
      <c r="G10" s="252"/>
      <c r="H10" s="252"/>
      <c r="I10" s="252"/>
      <c r="J10" s="253"/>
      <c r="K10" s="21"/>
      <c r="L10" s="20"/>
      <c r="M10" s="20"/>
      <c r="N10" s="20"/>
      <c r="O10"/>
      <c r="P10"/>
      <c r="Q10"/>
      <c r="R10"/>
      <c r="S10"/>
      <c r="T10" s="20"/>
    </row>
    <row r="11" spans="1:24" s="7" customFormat="1" ht="15" x14ac:dyDescent="0.2">
      <c r="A11" s="246" t="s">
        <v>183</v>
      </c>
      <c r="B11" s="247"/>
      <c r="C11" s="249"/>
      <c r="D11" s="127">
        <v>0</v>
      </c>
      <c r="E11" s="254" t="s">
        <v>272</v>
      </c>
      <c r="F11" s="251"/>
      <c r="G11" s="252"/>
      <c r="H11" s="252"/>
      <c r="I11" s="252"/>
      <c r="J11" s="253"/>
      <c r="K11" s="20"/>
      <c r="L11" s="20"/>
      <c r="M11" s="20"/>
      <c r="N11"/>
      <c r="O11"/>
      <c r="P11"/>
      <c r="Q11"/>
      <c r="R11"/>
      <c r="S11"/>
      <c r="T11" s="20"/>
    </row>
    <row r="12" spans="1:24" s="7" customFormat="1" ht="15" x14ac:dyDescent="0.2">
      <c r="A12" s="246" t="s">
        <v>60</v>
      </c>
      <c r="B12" s="247"/>
      <c r="C12" s="249"/>
      <c r="D12" s="127"/>
      <c r="E12" s="255" t="s">
        <v>286</v>
      </c>
      <c r="F12" s="256"/>
      <c r="G12" s="256"/>
      <c r="H12" s="256"/>
      <c r="I12" s="256"/>
      <c r="J12" s="257"/>
      <c r="K12" s="20"/>
      <c r="L12" s="20"/>
      <c r="M12"/>
      <c r="N12"/>
      <c r="O12"/>
      <c r="P12"/>
      <c r="Q12"/>
      <c r="R12"/>
      <c r="S12"/>
      <c r="T12" s="20"/>
    </row>
    <row r="13" spans="1:24" s="7" customFormat="1" ht="15" x14ac:dyDescent="0.2">
      <c r="A13" s="246" t="s">
        <v>61</v>
      </c>
      <c r="B13" s="247"/>
      <c r="C13" s="249"/>
      <c r="D13" s="127">
        <v>1</v>
      </c>
      <c r="E13" s="255" t="s">
        <v>270</v>
      </c>
      <c r="F13" s="256"/>
      <c r="G13" s="256"/>
      <c r="H13" s="256"/>
      <c r="I13" s="256"/>
      <c r="J13" s="257"/>
      <c r="K13"/>
      <c r="L13" s="20"/>
      <c r="M13"/>
      <c r="N13"/>
      <c r="O13"/>
      <c r="P13"/>
      <c r="Q13"/>
      <c r="R13"/>
      <c r="S13"/>
      <c r="T13" s="20"/>
    </row>
    <row r="14" spans="1:24" s="7" customFormat="1" ht="15" x14ac:dyDescent="0.2">
      <c r="A14" s="246" t="s">
        <v>69</v>
      </c>
      <c r="B14" s="247"/>
      <c r="C14" s="249"/>
      <c r="D14" s="127"/>
      <c r="E14" s="255" t="s">
        <v>274</v>
      </c>
      <c r="F14" s="256"/>
      <c r="G14" s="256"/>
      <c r="H14" s="256"/>
      <c r="I14" s="256"/>
      <c r="J14" s="257"/>
      <c r="K14" s="20"/>
      <c r="L14" s="20"/>
      <c r="M14"/>
      <c r="N14"/>
      <c r="O14"/>
      <c r="P14"/>
      <c r="Q14"/>
      <c r="R14"/>
      <c r="S14"/>
    </row>
    <row r="15" spans="1:24" s="7" customFormat="1" ht="15" x14ac:dyDescent="0.2">
      <c r="A15" s="246" t="s">
        <v>74</v>
      </c>
      <c r="B15" s="258"/>
      <c r="C15" s="259"/>
      <c r="D15" s="127">
        <v>0</v>
      </c>
      <c r="E15" s="117" t="s">
        <v>273</v>
      </c>
      <c r="F15" s="118"/>
      <c r="G15" s="118"/>
      <c r="H15" s="118"/>
      <c r="I15" s="118"/>
      <c r="J15" s="119"/>
      <c r="K15" s="20"/>
      <c r="L15" s="20"/>
      <c r="M15"/>
      <c r="N15"/>
      <c r="O15"/>
      <c r="P15"/>
      <c r="Q15"/>
      <c r="R15"/>
      <c r="S15"/>
    </row>
    <row r="16" spans="1:24" s="7" customFormat="1" ht="15" x14ac:dyDescent="0.2">
      <c r="A16" s="246" t="s">
        <v>77</v>
      </c>
      <c r="B16" s="258"/>
      <c r="C16" s="259"/>
      <c r="D16" s="127">
        <v>0</v>
      </c>
      <c r="E16" s="117" t="s">
        <v>268</v>
      </c>
      <c r="F16" s="120"/>
      <c r="G16" s="120"/>
      <c r="H16" s="120"/>
      <c r="I16" s="121"/>
      <c r="J16" s="122"/>
      <c r="K16" s="20"/>
      <c r="L16" s="20"/>
      <c r="M16" s="20"/>
      <c r="N16" s="20"/>
      <c r="O16"/>
      <c r="P16"/>
      <c r="Q16"/>
      <c r="R16"/>
      <c r="S16"/>
    </row>
    <row r="17" spans="1:20" s="7" customFormat="1" ht="15" x14ac:dyDescent="0.2">
      <c r="A17" s="246" t="s">
        <v>75</v>
      </c>
      <c r="B17" s="258"/>
      <c r="C17" s="259"/>
      <c r="D17" s="127">
        <v>0</v>
      </c>
      <c r="E17" s="117" t="s">
        <v>269</v>
      </c>
      <c r="F17" s="120"/>
      <c r="G17" s="120"/>
      <c r="H17" s="120"/>
      <c r="I17" s="121"/>
      <c r="J17" s="122"/>
      <c r="K17" s="20"/>
      <c r="L17" s="20"/>
      <c r="M17" s="20"/>
      <c r="N17" s="20"/>
      <c r="O17"/>
      <c r="P17"/>
      <c r="Q17"/>
      <c r="R17"/>
      <c r="S17"/>
    </row>
    <row r="18" spans="1:20" s="7" customFormat="1" ht="15" x14ac:dyDescent="0.2">
      <c r="A18" s="246" t="s">
        <v>76</v>
      </c>
      <c r="B18" s="258"/>
      <c r="C18" s="259"/>
      <c r="D18" s="127">
        <v>0</v>
      </c>
      <c r="E18" s="255" t="s">
        <v>193</v>
      </c>
      <c r="F18" s="256"/>
      <c r="G18" s="256"/>
      <c r="H18" s="256"/>
      <c r="I18" s="256"/>
      <c r="J18" s="257"/>
      <c r="K18" s="20"/>
      <c r="L18" s="20"/>
      <c r="M18" s="20"/>
      <c r="N18" s="20"/>
      <c r="O18"/>
      <c r="P18"/>
      <c r="Q18"/>
      <c r="R18"/>
      <c r="S18"/>
    </row>
    <row r="19" spans="1:20" s="7" customFormat="1" ht="15" hidden="1" x14ac:dyDescent="0.2">
      <c r="A19" s="42"/>
      <c r="B19" s="139"/>
      <c r="C19" s="132"/>
      <c r="D19" s="127"/>
      <c r="E19" s="117"/>
      <c r="F19" s="140"/>
      <c r="G19" s="140"/>
      <c r="H19" s="140"/>
      <c r="I19" s="140"/>
      <c r="J19" s="141"/>
      <c r="K19" s="20"/>
      <c r="L19" s="20"/>
      <c r="M19" s="20"/>
      <c r="N19" s="20"/>
      <c r="O19"/>
      <c r="P19"/>
      <c r="Q19"/>
      <c r="R19"/>
      <c r="S19"/>
    </row>
    <row r="20" spans="1:20" s="7" customFormat="1" ht="15" x14ac:dyDescent="0.2">
      <c r="A20" s="246" t="s">
        <v>82</v>
      </c>
      <c r="B20" s="258"/>
      <c r="C20" s="259"/>
      <c r="D20" s="127">
        <v>0</v>
      </c>
      <c r="E20" s="254" t="s">
        <v>267</v>
      </c>
      <c r="F20" s="251"/>
      <c r="G20" s="252"/>
      <c r="H20" s="252"/>
      <c r="I20" s="252"/>
      <c r="J20" s="253"/>
      <c r="K20" s="20"/>
      <c r="L20" s="20"/>
      <c r="M20" s="20"/>
      <c r="N20" s="20"/>
      <c r="O20"/>
      <c r="P20"/>
      <c r="Q20"/>
      <c r="R20"/>
      <c r="S20"/>
    </row>
    <row r="21" spans="1:20" ht="15" x14ac:dyDescent="0.2">
      <c r="A21" s="246" t="s">
        <v>184</v>
      </c>
      <c r="B21" s="258"/>
      <c r="C21" s="259"/>
      <c r="D21" s="127">
        <v>0</v>
      </c>
      <c r="E21" s="255" t="s">
        <v>275</v>
      </c>
      <c r="F21" s="256"/>
      <c r="G21" s="256"/>
      <c r="H21" s="256"/>
      <c r="I21" s="256"/>
      <c r="J21" s="257"/>
    </row>
    <row r="22" spans="1:20" ht="15" x14ac:dyDescent="0.2">
      <c r="A22" s="246" t="s">
        <v>97</v>
      </c>
      <c r="B22" s="258"/>
      <c r="C22" s="259"/>
      <c r="D22" s="146"/>
      <c r="E22" s="260" t="s">
        <v>196</v>
      </c>
      <c r="F22" s="261"/>
      <c r="G22" s="261"/>
      <c r="H22" s="261"/>
      <c r="I22" s="261"/>
      <c r="J22" s="262"/>
    </row>
    <row r="23" spans="1:20" ht="15" x14ac:dyDescent="0.2">
      <c r="A23" s="246" t="s">
        <v>98</v>
      </c>
      <c r="B23" s="258"/>
      <c r="C23" s="259"/>
      <c r="D23" s="146"/>
      <c r="E23" s="260" t="s">
        <v>196</v>
      </c>
      <c r="F23" s="261"/>
      <c r="G23" s="261"/>
      <c r="H23" s="261"/>
      <c r="I23" s="261"/>
      <c r="J23" s="262"/>
    </row>
    <row r="24" spans="1:20" ht="15" x14ac:dyDescent="0.2">
      <c r="A24" s="246" t="s">
        <v>185</v>
      </c>
      <c r="B24" s="258"/>
      <c r="C24" s="259"/>
      <c r="D24" s="127"/>
      <c r="E24" s="260" t="s">
        <v>265</v>
      </c>
      <c r="F24" s="261"/>
      <c r="G24" s="261"/>
      <c r="H24" s="261"/>
      <c r="I24" s="261"/>
      <c r="J24" s="262"/>
    </row>
    <row r="25" spans="1:20" ht="15" x14ac:dyDescent="0.2">
      <c r="A25" s="246" t="s">
        <v>186</v>
      </c>
      <c r="B25" s="258"/>
      <c r="C25" s="259"/>
      <c r="D25" s="127"/>
      <c r="E25" s="260" t="s">
        <v>276</v>
      </c>
      <c r="F25" s="261"/>
      <c r="G25" s="261"/>
      <c r="H25" s="261"/>
      <c r="I25" s="261"/>
      <c r="J25" s="262"/>
    </row>
    <row r="26" spans="1:20" ht="15" x14ac:dyDescent="0.2">
      <c r="A26" s="246" t="s">
        <v>187</v>
      </c>
      <c r="B26" s="258"/>
      <c r="C26" s="259"/>
      <c r="D26" s="127"/>
      <c r="E26" s="260" t="s">
        <v>264</v>
      </c>
      <c r="F26" s="261"/>
      <c r="G26" s="261"/>
      <c r="H26" s="261"/>
      <c r="I26" s="261"/>
      <c r="J26" s="262"/>
    </row>
    <row r="27" spans="1:20" ht="15" x14ac:dyDescent="0.2">
      <c r="A27" s="246" t="s">
        <v>188</v>
      </c>
      <c r="B27" s="258"/>
      <c r="C27" s="259"/>
      <c r="D27" s="127"/>
      <c r="E27" s="260" t="s">
        <v>263</v>
      </c>
      <c r="F27" s="261"/>
      <c r="G27" s="261"/>
      <c r="H27" s="261"/>
      <c r="I27" s="261"/>
      <c r="J27" s="262"/>
    </row>
    <row r="28" spans="1:20" s="7" customFormat="1" ht="15" x14ac:dyDescent="0.2">
      <c r="A28" s="246" t="s">
        <v>104</v>
      </c>
      <c r="B28" s="258"/>
      <c r="C28" s="259"/>
      <c r="D28" s="127"/>
      <c r="E28" s="250" t="s">
        <v>117</v>
      </c>
      <c r="F28" s="251"/>
      <c r="G28" s="252"/>
      <c r="H28" s="252"/>
      <c r="I28" s="252"/>
      <c r="J28" s="253"/>
      <c r="K28" s="20"/>
      <c r="L28" s="20"/>
      <c r="M28" s="20"/>
      <c r="N28" s="20"/>
      <c r="O28"/>
      <c r="P28"/>
      <c r="Q28"/>
      <c r="R28"/>
      <c r="S28"/>
      <c r="T28" s="20"/>
    </row>
    <row r="29" spans="1:20" s="7" customFormat="1" ht="15" x14ac:dyDescent="0.2">
      <c r="A29" s="246" t="s">
        <v>116</v>
      </c>
      <c r="B29" s="258"/>
      <c r="C29" s="259"/>
      <c r="D29" s="127"/>
      <c r="E29" s="250" t="s">
        <v>136</v>
      </c>
      <c r="F29" s="251"/>
      <c r="G29" s="252"/>
      <c r="H29" s="252"/>
      <c r="I29" s="252"/>
      <c r="J29" s="253"/>
      <c r="K29" s="20"/>
      <c r="L29" s="20"/>
      <c r="M29" s="20"/>
      <c r="N29" s="20"/>
      <c r="O29"/>
      <c r="P29"/>
      <c r="Q29"/>
      <c r="R29"/>
      <c r="S29"/>
      <c r="T29" s="20"/>
    </row>
    <row r="30" spans="1:20" s="7" customFormat="1" ht="15" x14ac:dyDescent="0.2">
      <c r="A30" s="246" t="s">
        <v>118</v>
      </c>
      <c r="B30" s="258"/>
      <c r="C30" s="259"/>
      <c r="D30" s="127"/>
      <c r="E30" s="250" t="s">
        <v>131</v>
      </c>
      <c r="F30" s="251"/>
      <c r="G30" s="252"/>
      <c r="H30" s="252"/>
      <c r="I30" s="252"/>
      <c r="J30" s="253"/>
      <c r="K30" s="20"/>
      <c r="L30" s="20"/>
      <c r="M30" s="20"/>
      <c r="N30" s="20"/>
      <c r="O30"/>
      <c r="P30"/>
      <c r="Q30"/>
      <c r="R30"/>
      <c r="S30"/>
      <c r="T30" s="20"/>
    </row>
    <row r="31" spans="1:20" s="7" customFormat="1" ht="15" hidden="1" x14ac:dyDescent="0.2">
      <c r="A31" s="42"/>
      <c r="B31" s="139"/>
      <c r="C31" s="132"/>
      <c r="D31" s="127"/>
      <c r="E31" s="131"/>
      <c r="F31" s="133"/>
      <c r="G31" s="137"/>
      <c r="H31" s="137"/>
      <c r="I31" s="137"/>
      <c r="J31" s="138"/>
      <c r="K31" s="20"/>
      <c r="L31" s="20"/>
      <c r="M31" s="20"/>
      <c r="N31" s="20"/>
      <c r="O31"/>
      <c r="P31"/>
      <c r="Q31"/>
      <c r="R31"/>
      <c r="S31"/>
      <c r="T31" s="20"/>
    </row>
    <row r="32" spans="1:20" s="7" customFormat="1" ht="15" x14ac:dyDescent="0.2">
      <c r="A32" s="246" t="s">
        <v>119</v>
      </c>
      <c r="B32" s="258"/>
      <c r="C32" s="259"/>
      <c r="D32" s="127"/>
      <c r="E32" s="250" t="s">
        <v>135</v>
      </c>
      <c r="F32" s="251"/>
      <c r="G32" s="265"/>
      <c r="H32" s="265"/>
      <c r="I32" s="265"/>
      <c r="J32" s="266"/>
      <c r="K32" s="20"/>
      <c r="L32" s="34"/>
      <c r="M32" s="20"/>
      <c r="N32" s="20"/>
      <c r="O32"/>
      <c r="P32"/>
      <c r="Q32"/>
      <c r="R32"/>
      <c r="S32"/>
      <c r="T32" s="20"/>
    </row>
    <row r="33" spans="1:20" s="7" customFormat="1" ht="15" x14ac:dyDescent="0.2">
      <c r="A33" s="246" t="s">
        <v>189</v>
      </c>
      <c r="B33" s="258"/>
      <c r="C33" s="259"/>
      <c r="D33" s="127"/>
      <c r="E33" s="254" t="s">
        <v>283</v>
      </c>
      <c r="F33" s="251"/>
      <c r="G33" s="252"/>
      <c r="H33" s="252"/>
      <c r="I33" s="252"/>
      <c r="J33" s="253"/>
      <c r="K33" s="20"/>
      <c r="L33" s="34"/>
      <c r="M33" s="20"/>
      <c r="N33" s="20"/>
      <c r="O33"/>
      <c r="P33"/>
      <c r="Q33"/>
      <c r="R33"/>
      <c r="S33"/>
      <c r="T33" s="20"/>
    </row>
    <row r="34" spans="1:20" s="7" customFormat="1" ht="15" x14ac:dyDescent="0.2">
      <c r="A34" s="246" t="s">
        <v>130</v>
      </c>
      <c r="B34" s="258"/>
      <c r="C34" s="259"/>
      <c r="D34" s="127"/>
      <c r="E34" s="254" t="s">
        <v>277</v>
      </c>
      <c r="F34" s="251"/>
      <c r="G34" s="252"/>
      <c r="H34" s="252"/>
      <c r="I34" s="252"/>
      <c r="J34" s="253"/>
      <c r="K34" s="20"/>
      <c r="L34" s="34"/>
      <c r="M34" s="20"/>
      <c r="N34" s="20"/>
      <c r="O34"/>
      <c r="P34"/>
      <c r="Q34"/>
      <c r="R34"/>
      <c r="S34"/>
      <c r="T34" s="20"/>
    </row>
    <row r="35" spans="1:20" s="7" customFormat="1" ht="15" x14ac:dyDescent="0.2">
      <c r="A35" s="246" t="s">
        <v>129</v>
      </c>
      <c r="B35" s="258"/>
      <c r="C35" s="259"/>
      <c r="D35" s="127"/>
      <c r="E35" s="254" t="s">
        <v>278</v>
      </c>
      <c r="F35" s="251"/>
      <c r="G35" s="252"/>
      <c r="H35" s="252"/>
      <c r="I35" s="252"/>
      <c r="J35" s="253"/>
      <c r="K35" s="20"/>
      <c r="L35" s="34"/>
      <c r="M35" s="20"/>
      <c r="N35" s="20"/>
      <c r="O35"/>
      <c r="P35"/>
      <c r="Q35"/>
      <c r="R35"/>
      <c r="S35"/>
      <c r="T35" s="20"/>
    </row>
    <row r="36" spans="1:20" s="7" customFormat="1" ht="15" x14ac:dyDescent="0.2">
      <c r="A36" s="246" t="s">
        <v>121</v>
      </c>
      <c r="B36" s="258"/>
      <c r="C36" s="259"/>
      <c r="D36" s="127"/>
      <c r="E36" s="250" t="s">
        <v>132</v>
      </c>
      <c r="F36" s="251"/>
      <c r="G36" s="252"/>
      <c r="H36" s="252"/>
      <c r="I36" s="252"/>
      <c r="J36" s="253"/>
      <c r="K36" s="20"/>
      <c r="L36" s="34"/>
      <c r="M36" s="20"/>
      <c r="N36" s="20"/>
      <c r="O36"/>
      <c r="P36"/>
      <c r="Q36"/>
      <c r="R36"/>
      <c r="S36"/>
      <c r="T36" s="20"/>
    </row>
    <row r="37" spans="1:20" s="7" customFormat="1" x14ac:dyDescent="0.15">
      <c r="A37" s="264" t="s">
        <v>280</v>
      </c>
      <c r="B37" s="258"/>
      <c r="C37" s="259"/>
      <c r="D37" s="128"/>
      <c r="E37" s="254" t="s">
        <v>281</v>
      </c>
      <c r="F37" s="251"/>
      <c r="G37" s="252"/>
      <c r="H37" s="252"/>
      <c r="I37" s="252"/>
      <c r="J37" s="253"/>
      <c r="K37" s="20"/>
      <c r="L37" s="34"/>
      <c r="M37" s="20"/>
      <c r="N37" s="20"/>
      <c r="O37"/>
      <c r="P37"/>
      <c r="Q37"/>
      <c r="R37"/>
      <c r="S37"/>
      <c r="T37" s="20"/>
    </row>
    <row r="38" spans="1:20" s="7" customFormat="1" x14ac:dyDescent="0.15">
      <c r="A38" s="264" t="s">
        <v>204</v>
      </c>
      <c r="B38" s="258"/>
      <c r="C38" s="259"/>
      <c r="D38" s="128"/>
      <c r="E38" s="254" t="s">
        <v>281</v>
      </c>
      <c r="F38" s="251"/>
      <c r="G38" s="252"/>
      <c r="H38" s="252"/>
      <c r="I38" s="252"/>
      <c r="J38" s="253"/>
      <c r="K38" s="20"/>
      <c r="L38" s="34"/>
      <c r="M38" s="20"/>
      <c r="N38" s="20"/>
      <c r="O38"/>
      <c r="P38"/>
      <c r="Q38"/>
      <c r="R38"/>
      <c r="S38"/>
      <c r="T38" s="20"/>
    </row>
    <row r="39" spans="1:20" s="7" customFormat="1" ht="15" x14ac:dyDescent="0.2">
      <c r="A39" s="246" t="s">
        <v>190</v>
      </c>
      <c r="B39" s="258"/>
      <c r="C39" s="259"/>
      <c r="D39" s="127"/>
      <c r="E39" s="254" t="s">
        <v>279</v>
      </c>
      <c r="F39" s="251"/>
      <c r="G39" s="252"/>
      <c r="H39" s="252"/>
      <c r="I39" s="252"/>
      <c r="J39" s="253"/>
      <c r="K39" s="20"/>
      <c r="L39" s="34"/>
      <c r="M39" s="20"/>
      <c r="N39" s="20"/>
      <c r="O39"/>
      <c r="P39"/>
      <c r="Q39"/>
      <c r="R39"/>
      <c r="S39"/>
      <c r="T39" s="20"/>
    </row>
    <row r="40" spans="1:20" s="7" customFormat="1" ht="15" x14ac:dyDescent="0.2">
      <c r="A40" s="246" t="s">
        <v>123</v>
      </c>
      <c r="B40" s="258"/>
      <c r="C40" s="259"/>
      <c r="D40" s="127"/>
      <c r="E40" s="250" t="s">
        <v>133</v>
      </c>
      <c r="F40" s="251"/>
      <c r="G40" s="252"/>
      <c r="H40" s="252"/>
      <c r="I40" s="252"/>
      <c r="J40" s="253"/>
      <c r="K40" s="20"/>
      <c r="L40" s="20"/>
      <c r="M40" s="20"/>
      <c r="N40" s="20"/>
      <c r="O40"/>
      <c r="P40"/>
      <c r="Q40"/>
      <c r="R40"/>
      <c r="S40"/>
      <c r="T40" s="20"/>
    </row>
    <row r="41" spans="1:20" s="7" customFormat="1" ht="15" x14ac:dyDescent="0.2">
      <c r="A41" s="246" t="s">
        <v>124</v>
      </c>
      <c r="B41" s="258"/>
      <c r="C41" s="259"/>
      <c r="D41" s="127"/>
      <c r="E41" s="254" t="s">
        <v>134</v>
      </c>
      <c r="F41" s="251"/>
      <c r="G41" s="252"/>
      <c r="H41" s="252"/>
      <c r="I41" s="252"/>
      <c r="J41" s="253"/>
      <c r="K41" s="20"/>
      <c r="L41" s="20"/>
      <c r="M41" s="20"/>
      <c r="N41" s="20"/>
      <c r="O41"/>
      <c r="P41"/>
      <c r="Q41"/>
      <c r="R41"/>
      <c r="S41"/>
      <c r="T41" s="20"/>
    </row>
    <row r="42" spans="1:20" s="7" customFormat="1" ht="15" x14ac:dyDescent="0.2">
      <c r="A42" s="246" t="s">
        <v>125</v>
      </c>
      <c r="B42" s="258"/>
      <c r="C42" s="259"/>
      <c r="D42" s="127"/>
      <c r="E42" s="250" t="s">
        <v>134</v>
      </c>
      <c r="F42" s="251"/>
      <c r="G42" s="252"/>
      <c r="H42" s="252"/>
      <c r="I42" s="252"/>
      <c r="J42" s="253"/>
      <c r="K42" s="20"/>
      <c r="L42" s="20"/>
      <c r="M42" s="20"/>
      <c r="N42" s="20"/>
      <c r="O42"/>
      <c r="P42"/>
      <c r="Q42"/>
      <c r="R42"/>
      <c r="S42"/>
      <c r="T42" s="20"/>
    </row>
    <row r="43" spans="1:20" s="7" customFormat="1" ht="15" x14ac:dyDescent="0.2">
      <c r="A43" s="246" t="s">
        <v>126</v>
      </c>
      <c r="B43" s="258"/>
      <c r="C43" s="259"/>
      <c r="D43" s="127"/>
      <c r="E43" s="250" t="s">
        <v>134</v>
      </c>
      <c r="F43" s="251"/>
      <c r="G43" s="252"/>
      <c r="H43" s="252"/>
      <c r="I43" s="252"/>
      <c r="J43" s="253"/>
      <c r="K43" s="20"/>
      <c r="L43" s="20"/>
      <c r="M43" s="20"/>
      <c r="N43" s="20"/>
      <c r="O43"/>
      <c r="P43"/>
      <c r="Q43"/>
      <c r="R43"/>
      <c r="S43"/>
      <c r="T43" s="20"/>
    </row>
    <row r="44" spans="1:20" s="7" customFormat="1" x14ac:dyDescent="0.15">
      <c r="A44" s="264" t="s">
        <v>284</v>
      </c>
      <c r="B44" s="258"/>
      <c r="C44" s="259"/>
      <c r="D44" s="128"/>
      <c r="E44" s="250" t="s">
        <v>145</v>
      </c>
      <c r="F44" s="251"/>
      <c r="G44" s="252"/>
      <c r="H44" s="252"/>
      <c r="I44" s="252"/>
      <c r="J44" s="253"/>
      <c r="K44" s="20"/>
      <c r="L44" s="20"/>
      <c r="M44" s="20"/>
      <c r="N44" s="20"/>
      <c r="O44"/>
      <c r="P44"/>
      <c r="Q44"/>
      <c r="R44"/>
      <c r="S44"/>
      <c r="T44" s="20"/>
    </row>
    <row r="45" spans="1:20" s="7" customFormat="1" x14ac:dyDescent="0.15">
      <c r="A45" s="264" t="s">
        <v>285</v>
      </c>
      <c r="B45" s="258"/>
      <c r="C45" s="259"/>
      <c r="D45" s="128"/>
      <c r="E45" s="250" t="s">
        <v>145</v>
      </c>
      <c r="F45" s="251"/>
      <c r="G45" s="252"/>
      <c r="H45" s="252"/>
      <c r="I45" s="252"/>
      <c r="J45" s="253"/>
      <c r="K45" s="20"/>
      <c r="L45" s="20"/>
      <c r="M45" s="20"/>
      <c r="N45" s="20"/>
      <c r="O45"/>
      <c r="P45"/>
      <c r="Q45"/>
      <c r="R45"/>
      <c r="S45"/>
      <c r="T45" s="20"/>
    </row>
    <row r="46" spans="1:20" s="7" customFormat="1" ht="15" x14ac:dyDescent="0.2">
      <c r="A46" s="246" t="s">
        <v>146</v>
      </c>
      <c r="B46" s="258"/>
      <c r="C46" s="259"/>
      <c r="D46" s="127"/>
      <c r="E46" s="250" t="s">
        <v>152</v>
      </c>
      <c r="F46" s="251"/>
      <c r="G46" s="252"/>
      <c r="H46" s="252"/>
      <c r="I46" s="252"/>
      <c r="J46" s="253"/>
      <c r="K46" s="20"/>
      <c r="L46" s="20"/>
      <c r="M46" s="20"/>
      <c r="N46" s="20"/>
      <c r="O46"/>
      <c r="P46"/>
      <c r="Q46"/>
      <c r="R46"/>
      <c r="S46"/>
      <c r="T46" s="20"/>
    </row>
    <row r="47" spans="1:20" s="7" customFormat="1" ht="15" x14ac:dyDescent="0.2">
      <c r="A47" s="246" t="s">
        <v>149</v>
      </c>
      <c r="B47" s="258"/>
      <c r="C47" s="259"/>
      <c r="D47" s="127"/>
      <c r="E47" s="250" t="s">
        <v>147</v>
      </c>
      <c r="F47" s="251"/>
      <c r="G47" s="252"/>
      <c r="H47" s="252"/>
      <c r="I47" s="252"/>
      <c r="J47" s="253"/>
      <c r="K47" s="20"/>
      <c r="L47" s="20"/>
      <c r="M47" s="20"/>
      <c r="N47" s="20"/>
      <c r="O47"/>
      <c r="P47"/>
      <c r="Q47"/>
      <c r="R47"/>
      <c r="S47"/>
      <c r="T47" s="20"/>
    </row>
    <row r="48" spans="1:20" s="7" customFormat="1" ht="15" x14ac:dyDescent="0.2">
      <c r="A48" s="246" t="s">
        <v>150</v>
      </c>
      <c r="B48" s="258"/>
      <c r="C48" s="259"/>
      <c r="D48" s="127"/>
      <c r="E48" s="250" t="s">
        <v>147</v>
      </c>
      <c r="F48" s="251"/>
      <c r="G48" s="252"/>
      <c r="H48" s="252"/>
      <c r="I48" s="252"/>
      <c r="J48" s="253"/>
      <c r="K48" s="20"/>
      <c r="L48" s="20"/>
      <c r="M48" s="20"/>
      <c r="N48" s="20"/>
      <c r="O48"/>
      <c r="P48"/>
      <c r="Q48"/>
      <c r="R48"/>
      <c r="S48"/>
      <c r="T48" s="20"/>
    </row>
    <row r="49" spans="1:20" s="7" customFormat="1" ht="15" x14ac:dyDescent="0.2">
      <c r="A49" s="246" t="s">
        <v>153</v>
      </c>
      <c r="B49" s="258"/>
      <c r="C49" s="259"/>
      <c r="D49" s="127"/>
      <c r="E49" s="250" t="s">
        <v>156</v>
      </c>
      <c r="F49" s="251"/>
      <c r="G49" s="252"/>
      <c r="H49" s="252"/>
      <c r="I49" s="252"/>
      <c r="J49" s="253"/>
      <c r="K49" s="20"/>
      <c r="L49" s="20"/>
      <c r="M49" s="20"/>
      <c r="N49" s="20"/>
      <c r="O49"/>
      <c r="P49"/>
      <c r="Q49"/>
      <c r="R49"/>
      <c r="S49"/>
      <c r="T49" s="20"/>
    </row>
    <row r="50" spans="1:20" s="7" customFormat="1" ht="15" x14ac:dyDescent="0.2">
      <c r="A50" s="246" t="s">
        <v>148</v>
      </c>
      <c r="B50" s="258"/>
      <c r="C50" s="259"/>
      <c r="D50" s="127"/>
      <c r="E50" s="250" t="s">
        <v>147</v>
      </c>
      <c r="F50" s="251"/>
      <c r="G50" s="252"/>
      <c r="H50" s="252"/>
      <c r="I50" s="252"/>
      <c r="J50" s="253"/>
      <c r="K50" s="20"/>
      <c r="L50" s="20"/>
      <c r="M50" s="20"/>
      <c r="N50" s="20"/>
      <c r="O50"/>
      <c r="P50"/>
      <c r="Q50"/>
      <c r="R50"/>
      <c r="S50"/>
      <c r="T50" s="20"/>
    </row>
    <row r="51" spans="1:20" s="7" customFormat="1" ht="15" x14ac:dyDescent="0.2">
      <c r="A51" s="246" t="s">
        <v>154</v>
      </c>
      <c r="B51" s="258"/>
      <c r="C51" s="259"/>
      <c r="D51" s="127"/>
      <c r="E51" s="250" t="s">
        <v>155</v>
      </c>
      <c r="F51" s="251"/>
      <c r="G51" s="252"/>
      <c r="H51" s="252"/>
      <c r="I51" s="252"/>
      <c r="J51" s="253"/>
      <c r="K51" s="20"/>
      <c r="L51" s="20"/>
      <c r="M51" s="20"/>
      <c r="N51" s="20"/>
      <c r="O51"/>
      <c r="P51"/>
      <c r="Q51"/>
      <c r="R51"/>
      <c r="S51"/>
      <c r="T51" s="20"/>
    </row>
    <row r="52" spans="1:20" s="7" customFormat="1" ht="15" x14ac:dyDescent="0.2">
      <c r="A52" s="246" t="s">
        <v>160</v>
      </c>
      <c r="B52" s="247"/>
      <c r="C52" s="249"/>
      <c r="D52" s="127"/>
      <c r="E52" s="250" t="s">
        <v>292</v>
      </c>
      <c r="F52" s="251"/>
      <c r="G52" s="251"/>
      <c r="H52" s="251"/>
      <c r="I52" s="251"/>
      <c r="J52" s="263"/>
      <c r="K52" s="20"/>
      <c r="L52" s="34"/>
      <c r="M52" s="20"/>
      <c r="N52" s="20"/>
      <c r="O52"/>
      <c r="P52"/>
      <c r="Q52"/>
      <c r="R52"/>
      <c r="S52"/>
      <c r="T52" s="20"/>
    </row>
    <row r="53" spans="1:20" s="7" customFormat="1" ht="15" hidden="1" x14ac:dyDescent="0.2">
      <c r="A53" s="42"/>
      <c r="B53" s="130"/>
      <c r="C53" s="136"/>
      <c r="D53" s="127"/>
      <c r="E53" s="131"/>
      <c r="F53" s="133"/>
      <c r="G53" s="133"/>
      <c r="H53" s="133"/>
      <c r="I53" s="133"/>
      <c r="J53" s="129"/>
      <c r="K53" s="20"/>
      <c r="L53" s="34"/>
      <c r="M53" s="20"/>
      <c r="N53" s="20"/>
      <c r="O53"/>
      <c r="P53"/>
      <c r="Q53"/>
      <c r="R53"/>
      <c r="S53"/>
      <c r="T53" s="20"/>
    </row>
    <row r="54" spans="1:20" s="7" customFormat="1" ht="15" x14ac:dyDescent="0.2">
      <c r="A54" s="246" t="s">
        <v>238</v>
      </c>
      <c r="B54" s="247"/>
      <c r="C54" s="249"/>
      <c r="D54" s="127"/>
      <c r="E54" s="254" t="s">
        <v>243</v>
      </c>
      <c r="F54" s="273"/>
      <c r="G54" s="273"/>
      <c r="H54" s="273"/>
      <c r="I54" s="273"/>
      <c r="J54" s="274"/>
      <c r="K54" s="20"/>
      <c r="L54" s="34"/>
      <c r="M54" s="20"/>
      <c r="N54" s="20"/>
      <c r="O54"/>
      <c r="P54"/>
      <c r="Q54"/>
      <c r="R54"/>
      <c r="S54"/>
      <c r="T54" s="20"/>
    </row>
    <row r="55" spans="1:20" s="7" customFormat="1" ht="15" x14ac:dyDescent="0.2">
      <c r="A55" s="246" t="s">
        <v>239</v>
      </c>
      <c r="B55" s="247"/>
      <c r="C55" s="249"/>
      <c r="D55" s="127"/>
      <c r="E55" s="250" t="s">
        <v>243</v>
      </c>
      <c r="F55" s="251"/>
      <c r="G55" s="251"/>
      <c r="H55" s="251"/>
      <c r="I55" s="251"/>
      <c r="J55" s="263"/>
      <c r="K55" s="20"/>
      <c r="L55" s="34"/>
      <c r="M55" s="20"/>
      <c r="N55" s="20"/>
      <c r="O55"/>
      <c r="P55"/>
      <c r="Q55"/>
      <c r="R55"/>
      <c r="S55"/>
      <c r="T55" s="20"/>
    </row>
    <row r="56" spans="1:20" s="7" customFormat="1" ht="15" x14ac:dyDescent="0.2">
      <c r="A56" s="246" t="s">
        <v>244</v>
      </c>
      <c r="B56" s="247"/>
      <c r="C56" s="249"/>
      <c r="D56" s="145"/>
      <c r="E56" s="254" t="s">
        <v>282</v>
      </c>
      <c r="F56" s="251"/>
      <c r="G56" s="251"/>
      <c r="H56" s="251"/>
      <c r="I56" s="251"/>
      <c r="J56" s="263"/>
      <c r="K56" s="20"/>
      <c r="L56" s="34"/>
      <c r="M56" s="20"/>
      <c r="N56" s="20"/>
      <c r="O56"/>
      <c r="P56"/>
      <c r="Q56"/>
      <c r="R56"/>
      <c r="S56"/>
      <c r="T56" s="20"/>
    </row>
    <row r="57" spans="1:20" ht="15" x14ac:dyDescent="0.2">
      <c r="A57" s="246" t="s">
        <v>295</v>
      </c>
      <c r="B57" s="247"/>
      <c r="C57" s="249"/>
      <c r="D57" s="147"/>
      <c r="E57" s="254" t="s">
        <v>283</v>
      </c>
      <c r="F57" s="251"/>
      <c r="G57" s="252"/>
      <c r="H57" s="252"/>
      <c r="I57" s="252"/>
      <c r="J57" s="253"/>
    </row>
    <row r="58" spans="1:20" ht="15" x14ac:dyDescent="0.2">
      <c r="A58" s="246" t="s">
        <v>309</v>
      </c>
      <c r="B58" s="247"/>
      <c r="C58" s="249"/>
      <c r="D58" s="146"/>
      <c r="E58" s="254" t="s">
        <v>283</v>
      </c>
      <c r="F58" s="251"/>
      <c r="G58" s="252"/>
      <c r="H58" s="252"/>
      <c r="I58" s="252"/>
      <c r="J58" s="253"/>
    </row>
    <row r="59" spans="1:20" ht="15" x14ac:dyDescent="0.2">
      <c r="A59" s="246" t="s">
        <v>314</v>
      </c>
      <c r="B59" s="247"/>
      <c r="C59" s="249"/>
      <c r="D59" s="127">
        <v>0</v>
      </c>
      <c r="E59" s="250" t="s">
        <v>281</v>
      </c>
      <c r="F59" s="273"/>
      <c r="G59" s="273"/>
      <c r="H59" s="273"/>
      <c r="I59" s="273"/>
      <c r="J59" s="274"/>
    </row>
    <row r="60" spans="1:20" ht="15" x14ac:dyDescent="0.2">
      <c r="A60" s="246" t="s">
        <v>331</v>
      </c>
      <c r="B60" s="247"/>
      <c r="C60" s="249"/>
      <c r="D60" s="127">
        <v>0</v>
      </c>
      <c r="E60" s="250" t="s">
        <v>333</v>
      </c>
      <c r="F60" s="273"/>
      <c r="G60" s="273"/>
      <c r="H60" s="273"/>
      <c r="I60" s="273"/>
      <c r="J60" s="274"/>
    </row>
    <row r="61" spans="1:20" ht="15" x14ac:dyDescent="0.2">
      <c r="A61" s="246" t="s">
        <v>334</v>
      </c>
      <c r="B61" s="247"/>
      <c r="C61" s="249"/>
      <c r="D61" s="127"/>
      <c r="E61" s="250" t="s">
        <v>336</v>
      </c>
      <c r="F61" s="273"/>
      <c r="G61" s="273"/>
      <c r="H61" s="273"/>
      <c r="I61" s="273"/>
      <c r="J61" s="274"/>
    </row>
    <row r="62" spans="1:20" ht="15" x14ac:dyDescent="0.2">
      <c r="A62" s="246" t="s">
        <v>335</v>
      </c>
      <c r="B62" s="247"/>
      <c r="C62" s="249"/>
      <c r="D62" s="127"/>
      <c r="E62" s="250" t="s">
        <v>336</v>
      </c>
      <c r="F62" s="273"/>
      <c r="G62" s="273"/>
      <c r="H62" s="273"/>
      <c r="I62" s="273"/>
      <c r="J62" s="274"/>
    </row>
  </sheetData>
  <mergeCells count="107">
    <mergeCell ref="A57:C57"/>
    <mergeCell ref="A60:C60"/>
    <mergeCell ref="E60:J60"/>
    <mergeCell ref="A61:C61"/>
    <mergeCell ref="E61:J61"/>
    <mergeCell ref="E48:J48"/>
    <mergeCell ref="E41:J41"/>
    <mergeCell ref="A62:C62"/>
    <mergeCell ref="E62:J62"/>
    <mergeCell ref="E49:J49"/>
    <mergeCell ref="E58:J58"/>
    <mergeCell ref="E56:J56"/>
    <mergeCell ref="A49:C49"/>
    <mergeCell ref="A58:C58"/>
    <mergeCell ref="E55:J55"/>
    <mergeCell ref="A55:C55"/>
    <mergeCell ref="A47:C47"/>
    <mergeCell ref="A45:C45"/>
    <mergeCell ref="A41:C41"/>
    <mergeCell ref="A54:C54"/>
    <mergeCell ref="A48:C48"/>
    <mergeCell ref="A40:C40"/>
    <mergeCell ref="E57:J57"/>
    <mergeCell ref="A59:C59"/>
    <mergeCell ref="A1:I1"/>
    <mergeCell ref="A51:C51"/>
    <mergeCell ref="E51:J51"/>
    <mergeCell ref="A50:C50"/>
    <mergeCell ref="E50:J50"/>
    <mergeCell ref="E47:J47"/>
    <mergeCell ref="A46:C46"/>
    <mergeCell ref="A43:C43"/>
    <mergeCell ref="A3:I4"/>
    <mergeCell ref="E39:J39"/>
    <mergeCell ref="E40:J40"/>
    <mergeCell ref="E38:J38"/>
    <mergeCell ref="E37:J37"/>
    <mergeCell ref="A38:C38"/>
    <mergeCell ref="A39:C39"/>
    <mergeCell ref="A37:C37"/>
    <mergeCell ref="A33:C33"/>
    <mergeCell ref="A32:C32"/>
    <mergeCell ref="E33:J33"/>
    <mergeCell ref="E54:J54"/>
    <mergeCell ref="E59:J59"/>
    <mergeCell ref="A30:C30"/>
    <mergeCell ref="E28:J28"/>
    <mergeCell ref="A29:C29"/>
    <mergeCell ref="E27:J27"/>
    <mergeCell ref="A56:C56"/>
    <mergeCell ref="E35:J35"/>
    <mergeCell ref="E34:J34"/>
    <mergeCell ref="E29:J29"/>
    <mergeCell ref="E30:J30"/>
    <mergeCell ref="A34:C34"/>
    <mergeCell ref="A28:C28"/>
    <mergeCell ref="A52:C52"/>
    <mergeCell ref="E52:J52"/>
    <mergeCell ref="A35:C35"/>
    <mergeCell ref="E42:J42"/>
    <mergeCell ref="E45:J45"/>
    <mergeCell ref="E46:J46"/>
    <mergeCell ref="E43:J43"/>
    <mergeCell ref="E44:J44"/>
    <mergeCell ref="A44:C44"/>
    <mergeCell ref="A42:C42"/>
    <mergeCell ref="E36:J36"/>
    <mergeCell ref="E32:J32"/>
    <mergeCell ref="A36:C36"/>
    <mergeCell ref="E26:J26"/>
    <mergeCell ref="A27:C27"/>
    <mergeCell ref="A24:C24"/>
    <mergeCell ref="A25:C25"/>
    <mergeCell ref="E24:J24"/>
    <mergeCell ref="E25:J25"/>
    <mergeCell ref="A26:C26"/>
    <mergeCell ref="E14:J14"/>
    <mergeCell ref="A10:C10"/>
    <mergeCell ref="A15:C15"/>
    <mergeCell ref="A11:C11"/>
    <mergeCell ref="A12:C12"/>
    <mergeCell ref="E12:J12"/>
    <mergeCell ref="E13:J13"/>
    <mergeCell ref="A13:C13"/>
    <mergeCell ref="A17:C17"/>
    <mergeCell ref="A22:C22"/>
    <mergeCell ref="E22:J22"/>
    <mergeCell ref="A23:C23"/>
    <mergeCell ref="E23:J23"/>
    <mergeCell ref="A6:C6"/>
    <mergeCell ref="E6:J6"/>
    <mergeCell ref="A7:C7"/>
    <mergeCell ref="A8:C8"/>
    <mergeCell ref="E10:J10"/>
    <mergeCell ref="E11:J11"/>
    <mergeCell ref="A14:C14"/>
    <mergeCell ref="E20:J20"/>
    <mergeCell ref="E21:J21"/>
    <mergeCell ref="A16:C16"/>
    <mergeCell ref="A18:C18"/>
    <mergeCell ref="A20:C20"/>
    <mergeCell ref="A9:C9"/>
    <mergeCell ref="E7:J7"/>
    <mergeCell ref="E8:J8"/>
    <mergeCell ref="E9:J9"/>
    <mergeCell ref="E18:J18"/>
    <mergeCell ref="A21:C21"/>
  </mergeCells>
  <phoneticPr fontId="1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J209"/>
  <sheetViews>
    <sheetView zoomScale="80" zoomScaleNormal="80" workbookViewId="0">
      <pane ySplit="9" topLeftCell="A10" activePane="bottomLeft" state="frozenSplit"/>
      <selection pane="bottomLeft" activeCell="N50" sqref="N50"/>
    </sheetView>
  </sheetViews>
  <sheetFormatPr baseColWidth="10" defaultColWidth="9.1640625" defaultRowHeight="13" x14ac:dyDescent="0.15"/>
  <cols>
    <col min="1" max="1" width="7.33203125" style="70" bestFit="1" customWidth="1"/>
    <col min="2" max="2" width="5" style="70" bestFit="1" customWidth="1"/>
    <col min="3" max="3" width="15.33203125" style="70" customWidth="1"/>
    <col min="4" max="4" width="8.5" style="70" customWidth="1"/>
    <col min="5" max="5" width="4.1640625" style="70" bestFit="1" customWidth="1"/>
    <col min="6" max="6" width="8.5" style="70" customWidth="1"/>
    <col min="7" max="7" width="13.5" style="70" customWidth="1"/>
    <col min="8" max="8" width="11.5" style="70" customWidth="1"/>
    <col min="9" max="9" width="17" style="70" customWidth="1"/>
    <col min="10" max="10" width="10.6640625" style="70" customWidth="1"/>
    <col min="11" max="11" width="14.5" style="70" customWidth="1"/>
    <col min="12" max="12" width="6.33203125" style="70" bestFit="1" customWidth="1"/>
    <col min="13" max="13" width="8" style="70" bestFit="1" customWidth="1"/>
    <col min="14" max="14" width="10.1640625" style="70" bestFit="1" customWidth="1"/>
    <col min="15" max="15" width="10.5" style="70" customWidth="1"/>
    <col min="16" max="16" width="11.1640625" style="70" customWidth="1"/>
    <col min="17" max="17" width="9.33203125" customWidth="1"/>
    <col min="18" max="18" width="10.6640625" customWidth="1"/>
    <col min="19" max="19" width="7.33203125" customWidth="1"/>
    <col min="20" max="20" width="8.5" customWidth="1"/>
    <col min="21" max="22" width="10.6640625" customWidth="1"/>
    <col min="23" max="23" width="12.83203125" customWidth="1"/>
    <col min="24" max="24" width="11.83203125" customWidth="1"/>
    <col min="25" max="25" width="11.5" customWidth="1"/>
    <col min="26" max="26" width="9.6640625" style="70" bestFit="1" customWidth="1"/>
    <col min="27" max="27" width="9.83203125" style="70" customWidth="1"/>
    <col min="28" max="28" width="8" style="70" bestFit="1" customWidth="1"/>
    <col min="29" max="29" width="10.1640625" style="70" customWidth="1"/>
    <col min="30" max="30" width="9" style="70" customWidth="1"/>
    <col min="31" max="43" width="9.1640625" style="70"/>
    <col min="44" max="44" width="0" style="70" hidden="1" customWidth="1"/>
    <col min="45" max="55" width="9.1640625" style="70"/>
    <col min="56" max="56" width="0" style="70" hidden="1" customWidth="1"/>
    <col min="57" max="64" width="9.1640625" style="70"/>
    <col min="65" max="65" width="15.5" style="70" customWidth="1"/>
    <col min="66" max="77" width="9.1640625" style="70"/>
    <col min="78" max="78" width="13" style="70" customWidth="1"/>
    <col min="79" max="79" width="13" style="70" hidden="1" customWidth="1"/>
    <col min="80" max="82" width="9.1640625" style="70"/>
    <col min="83" max="83" width="13.1640625" style="70" customWidth="1"/>
    <col min="84" max="84" width="14.5" style="70" customWidth="1"/>
    <col min="85" max="86" width="9.1640625" style="70"/>
    <col min="87" max="87" width="10.33203125" style="70" customWidth="1"/>
    <col min="88" max="88" width="10.6640625" style="70" customWidth="1"/>
    <col min="89" max="16384" width="9.1640625" style="70"/>
  </cols>
  <sheetData>
    <row r="1" spans="1:88" s="7" customFormat="1" x14ac:dyDescent="0.15">
      <c r="A1" s="229" t="s">
        <v>36</v>
      </c>
      <c r="B1" s="290"/>
      <c r="C1" s="290"/>
      <c r="D1" s="290"/>
      <c r="E1" s="290"/>
      <c r="F1" s="290"/>
      <c r="G1" s="290"/>
      <c r="H1" s="290"/>
      <c r="I1" s="290"/>
      <c r="J1" s="290"/>
      <c r="K1" s="291"/>
      <c r="L1" s="29"/>
      <c r="M1" s="29"/>
      <c r="N1" s="29"/>
      <c r="O1"/>
      <c r="P1"/>
      <c r="Q1"/>
      <c r="R1"/>
      <c r="S1"/>
      <c r="T1"/>
      <c r="U1"/>
      <c r="V1"/>
      <c r="W1"/>
      <c r="X1"/>
      <c r="Y1"/>
      <c r="Z1"/>
      <c r="AA1"/>
      <c r="AB1"/>
      <c r="AC1"/>
      <c r="AD1"/>
      <c r="AE1"/>
    </row>
    <row r="2" spans="1:88" s="7" customFormat="1" ht="26.25" customHeight="1" x14ac:dyDescent="0.15">
      <c r="A2" s="239"/>
      <c r="B2" s="290"/>
      <c r="C2" s="290"/>
      <c r="D2" s="290"/>
      <c r="E2" s="290"/>
      <c r="F2" s="290"/>
      <c r="G2" s="290"/>
      <c r="H2" s="290"/>
      <c r="I2" s="290"/>
      <c r="J2" s="290"/>
      <c r="K2" s="291"/>
      <c r="L2" s="29"/>
      <c r="M2" s="29"/>
      <c r="N2" s="294" t="s">
        <v>287</v>
      </c>
      <c r="O2" s="295"/>
      <c r="P2" s="295"/>
      <c r="Q2" s="295"/>
      <c r="R2" s="295"/>
      <c r="S2" s="295"/>
      <c r="T2" s="295"/>
      <c r="U2" s="295"/>
      <c r="V2" s="296"/>
      <c r="W2" s="22"/>
      <c r="X2" s="277" t="s">
        <v>293</v>
      </c>
      <c r="Y2" s="278"/>
      <c r="Z2" s="278"/>
      <c r="AA2" s="278"/>
      <c r="AB2" s="278"/>
      <c r="AC2" s="278"/>
      <c r="AD2" s="279"/>
      <c r="AE2"/>
    </row>
    <row r="3" spans="1:88" s="7" customFormat="1" x14ac:dyDescent="0.15">
      <c r="A3" s="287"/>
      <c r="B3" s="287"/>
      <c r="C3" s="287"/>
      <c r="D3" s="287"/>
      <c r="E3" s="287"/>
      <c r="F3" s="287"/>
      <c r="G3" s="287"/>
      <c r="H3" s="191"/>
      <c r="I3" s="191"/>
      <c r="J3" s="18"/>
      <c r="K3" s="18"/>
      <c r="L3"/>
      <c r="M3"/>
      <c r="N3"/>
      <c r="O3"/>
      <c r="P3"/>
      <c r="Q3"/>
      <c r="R3"/>
      <c r="S3"/>
      <c r="T3"/>
      <c r="U3"/>
      <c r="V3"/>
      <c r="W3"/>
      <c r="X3" s="280"/>
      <c r="Y3" s="281"/>
      <c r="Z3" s="281"/>
      <c r="AA3" s="281"/>
      <c r="AB3" s="281"/>
      <c r="AC3" s="281"/>
      <c r="AD3" s="282"/>
      <c r="AE3"/>
    </row>
    <row r="4" spans="1:88" s="7" customFormat="1" ht="12.75" customHeight="1" x14ac:dyDescent="0.15">
      <c r="A4" s="276" t="s">
        <v>40</v>
      </c>
      <c r="B4" s="210"/>
      <c r="C4" s="210"/>
      <c r="D4" s="210"/>
      <c r="E4" s="210"/>
      <c r="F4" s="211"/>
      <c r="G4" s="29"/>
      <c r="H4" s="42" t="s">
        <v>114</v>
      </c>
      <c r="I4" s="30"/>
      <c r="J4" s="45">
        <v>10</v>
      </c>
      <c r="K4" s="17"/>
      <c r="L4"/>
      <c r="M4"/>
      <c r="N4" s="126"/>
      <c r="O4" s="126"/>
      <c r="P4"/>
      <c r="Q4"/>
      <c r="R4"/>
      <c r="S4" s="126"/>
      <c r="T4" s="126"/>
      <c r="U4" s="126"/>
      <c r="V4" s="126"/>
      <c r="W4" s="126"/>
      <c r="X4" s="283"/>
      <c r="Y4" s="284"/>
      <c r="Z4" s="284"/>
      <c r="AA4" s="284"/>
      <c r="AB4" s="284"/>
      <c r="AC4" s="284"/>
      <c r="AD4" s="285"/>
      <c r="AE4"/>
    </row>
    <row r="5" spans="1:88" s="7" customFormat="1" x14ac:dyDescent="0.15">
      <c r="A5" s="43" t="s">
        <v>47</v>
      </c>
      <c r="B5" s="44"/>
      <c r="C5" s="25"/>
      <c r="D5" s="275"/>
      <c r="E5" s="213"/>
      <c r="F5" s="55"/>
      <c r="G5" s="29"/>
      <c r="H5" s="43" t="s">
        <v>115</v>
      </c>
      <c r="I5" s="44"/>
      <c r="J5" s="19">
        <v>200</v>
      </c>
      <c r="K5" s="55"/>
      <c r="L5"/>
      <c r="M5"/>
      <c r="N5" s="126"/>
      <c r="O5" s="126"/>
      <c r="P5"/>
      <c r="Q5"/>
      <c r="R5"/>
      <c r="S5" s="126"/>
      <c r="T5" s="126"/>
      <c r="U5" s="126"/>
      <c r="V5" s="126"/>
      <c r="W5" s="126"/>
      <c r="X5" s="126"/>
      <c r="Y5" s="126"/>
      <c r="Z5" s="126"/>
      <c r="AA5" s="126"/>
      <c r="AB5"/>
      <c r="AC5"/>
      <c r="AD5"/>
      <c r="AE5"/>
    </row>
    <row r="6" spans="1:88" s="7" customFormat="1" x14ac:dyDescent="0.15">
      <c r="A6" s="288"/>
      <c r="B6" s="288"/>
      <c r="C6" s="288"/>
      <c r="D6" s="288"/>
      <c r="E6" s="288"/>
      <c r="F6" s="287"/>
      <c r="G6" s="287"/>
      <c r="H6" s="287"/>
      <c r="I6" s="287"/>
      <c r="J6" s="18"/>
      <c r="K6" s="18"/>
      <c r="L6"/>
      <c r="M6"/>
      <c r="N6"/>
      <c r="O6"/>
      <c r="P6"/>
      <c r="Q6"/>
      <c r="R6"/>
      <c r="S6"/>
      <c r="T6"/>
      <c r="U6"/>
      <c r="V6"/>
      <c r="W6"/>
      <c r="X6"/>
      <c r="Y6"/>
      <c r="Z6"/>
      <c r="AA6"/>
      <c r="AB6"/>
      <c r="AC6"/>
      <c r="AD6"/>
      <c r="AE6"/>
      <c r="AG6" s="216" t="s">
        <v>56</v>
      </c>
      <c r="AH6" s="216"/>
      <c r="AI6" s="216"/>
      <c r="AJ6" s="216"/>
      <c r="AK6" s="216"/>
      <c r="AL6" s="216"/>
      <c r="AM6" s="216"/>
      <c r="AN6" s="216"/>
      <c r="AO6" s="216"/>
      <c r="AP6" s="216"/>
      <c r="AQ6" s="216"/>
      <c r="AR6" s="216"/>
      <c r="AS6" s="216"/>
      <c r="AT6" s="216"/>
      <c r="AU6" s="216"/>
      <c r="AV6" s="216"/>
      <c r="AW6" s="216"/>
      <c r="AX6" s="216"/>
      <c r="AY6" s="216"/>
      <c r="AZ6" s="216"/>
      <c r="BA6" s="216"/>
      <c r="BB6" s="216"/>
      <c r="BC6" s="216"/>
      <c r="BD6" s="216"/>
      <c r="BE6" s="216"/>
      <c r="BF6" s="216"/>
      <c r="BG6" s="216"/>
      <c r="BH6" s="216"/>
      <c r="BI6" s="216"/>
      <c r="BJ6" s="216"/>
      <c r="BK6" s="216"/>
      <c r="BL6" s="216"/>
      <c r="BM6" s="216"/>
      <c r="BN6" s="216"/>
      <c r="BO6" s="216"/>
      <c r="BP6" s="216"/>
      <c r="BQ6" s="216"/>
      <c r="BR6" s="216"/>
      <c r="BS6" s="216"/>
      <c r="BT6" s="216"/>
      <c r="BU6" s="216"/>
      <c r="BV6" s="216"/>
      <c r="BW6" s="216"/>
      <c r="BX6" s="216"/>
      <c r="BY6" s="216"/>
      <c r="BZ6" s="216"/>
      <c r="CA6" s="216"/>
      <c r="CB6" s="216"/>
      <c r="CC6" s="216"/>
      <c r="CD6" s="216"/>
      <c r="CE6" s="216"/>
      <c r="CF6" s="216"/>
      <c r="CG6" s="216"/>
      <c r="CH6" s="216"/>
      <c r="CI6" s="216"/>
      <c r="CJ6" s="216"/>
    </row>
    <row r="7" spans="1:88" s="7" customFormat="1" x14ac:dyDescent="0.15">
      <c r="A7" s="289" t="s">
        <v>106</v>
      </c>
      <c r="B7" s="213"/>
      <c r="C7" s="213"/>
      <c r="D7" s="213"/>
      <c r="E7" s="213"/>
      <c r="F7" s="213"/>
      <c r="G7" s="213"/>
      <c r="H7" s="213"/>
      <c r="I7" s="213"/>
      <c r="J7" s="213"/>
      <c r="K7" s="213"/>
      <c r="L7" s="213"/>
      <c r="M7" s="213"/>
      <c r="N7" s="213"/>
      <c r="O7" s="213"/>
      <c r="P7" s="213"/>
      <c r="Q7" s="213"/>
      <c r="R7" s="213"/>
      <c r="S7" s="213"/>
      <c r="T7" s="213"/>
      <c r="U7" s="213"/>
      <c r="V7" s="213"/>
      <c r="W7" s="213"/>
      <c r="X7" s="213"/>
      <c r="Y7" s="213"/>
      <c r="Z7" s="213"/>
      <c r="AA7" s="213"/>
      <c r="AB7" s="213"/>
      <c r="AC7" s="213"/>
      <c r="AD7" s="213"/>
      <c r="AE7" s="213"/>
      <c r="AF7" s="213"/>
      <c r="AG7" s="80"/>
      <c r="AH7" s="80"/>
      <c r="AI7" s="221" t="s">
        <v>176</v>
      </c>
      <c r="AJ7" s="222"/>
      <c r="AK7" s="223"/>
      <c r="AL7" s="80"/>
      <c r="AM7" s="80"/>
      <c r="AN7" s="80"/>
      <c r="AO7" s="80"/>
      <c r="AP7" s="80"/>
      <c r="AQ7" s="80"/>
      <c r="AR7" s="80"/>
      <c r="AS7" s="80"/>
      <c r="AT7" s="80"/>
      <c r="AU7" s="79" t="s">
        <v>54</v>
      </c>
      <c r="AV7" s="80"/>
      <c r="AW7" s="80"/>
      <c r="AX7" s="221" t="s">
        <v>175</v>
      </c>
      <c r="AY7" s="222"/>
      <c r="AZ7" s="222"/>
      <c r="BA7" s="223"/>
      <c r="BB7" s="221" t="s">
        <v>176</v>
      </c>
      <c r="BC7" s="223"/>
      <c r="BD7" s="80"/>
      <c r="BE7" s="80"/>
      <c r="BF7" s="80"/>
      <c r="BG7" s="79" t="s">
        <v>176</v>
      </c>
      <c r="BH7" s="80"/>
      <c r="BI7" s="81"/>
      <c r="BJ7" s="79" t="s">
        <v>180</v>
      </c>
      <c r="BK7" s="221" t="s">
        <v>179</v>
      </c>
      <c r="BL7" s="224"/>
      <c r="BM7" s="224"/>
      <c r="BN7" s="78" t="s">
        <v>195</v>
      </c>
      <c r="BO7" s="221" t="s">
        <v>177</v>
      </c>
      <c r="BP7" s="241"/>
      <c r="BQ7" s="226"/>
      <c r="BR7" s="221" t="s">
        <v>191</v>
      </c>
      <c r="BS7" s="223"/>
      <c r="BT7" s="221" t="s">
        <v>178</v>
      </c>
      <c r="BU7" s="222"/>
      <c r="BV7" s="222"/>
      <c r="BW7" s="222"/>
      <c r="BX7" s="222"/>
      <c r="BY7" s="223"/>
      <c r="BZ7" s="79" t="s">
        <v>161</v>
      </c>
      <c r="CA7" s="221" t="s">
        <v>237</v>
      </c>
      <c r="CB7" s="224"/>
      <c r="CC7" s="225"/>
      <c r="CD7" s="111"/>
      <c r="CE7" s="221" t="s">
        <v>176</v>
      </c>
      <c r="CF7" s="226"/>
      <c r="CG7" s="111"/>
      <c r="CH7" s="111"/>
      <c r="CI7" s="111"/>
      <c r="CJ7" s="111"/>
    </row>
    <row r="8" spans="1:88" s="7" customFormat="1" ht="12.75" customHeight="1" x14ac:dyDescent="0.15">
      <c r="A8" s="286" t="s">
        <v>18</v>
      </c>
      <c r="B8" s="290"/>
      <c r="C8" s="290"/>
      <c r="D8" s="290"/>
      <c r="E8" s="290"/>
      <c r="F8" s="290"/>
      <c r="G8" s="290"/>
      <c r="H8" s="290"/>
      <c r="I8" s="290"/>
      <c r="J8" s="290"/>
      <c r="K8" s="290"/>
      <c r="L8" s="291"/>
      <c r="M8" s="286" t="s">
        <v>19</v>
      </c>
      <c r="N8" s="292"/>
      <c r="O8" s="292"/>
      <c r="P8" s="292"/>
      <c r="Q8" s="293"/>
      <c r="R8" s="286" t="s">
        <v>20</v>
      </c>
      <c r="S8" s="292"/>
      <c r="T8" s="292"/>
      <c r="U8" s="292"/>
      <c r="V8" s="292"/>
      <c r="W8" s="292"/>
      <c r="X8" s="292"/>
      <c r="Y8" s="226"/>
      <c r="Z8" s="286" t="s">
        <v>107</v>
      </c>
      <c r="AA8" s="241"/>
      <c r="AB8" s="241"/>
      <c r="AC8" s="241"/>
      <c r="AD8" s="241"/>
      <c r="AE8" s="241"/>
      <c r="AF8" s="226"/>
      <c r="AG8" s="219" t="s">
        <v>162</v>
      </c>
      <c r="AH8" s="219" t="s">
        <v>58</v>
      </c>
      <c r="AI8" s="219" t="s">
        <v>59</v>
      </c>
      <c r="AJ8" s="219" t="s">
        <v>163</v>
      </c>
      <c r="AK8" s="219" t="s">
        <v>164</v>
      </c>
      <c r="AL8" s="219" t="s">
        <v>60</v>
      </c>
      <c r="AM8" s="219" t="s">
        <v>165</v>
      </c>
      <c r="AN8" s="219" t="s">
        <v>69</v>
      </c>
      <c r="AO8" s="219" t="s">
        <v>166</v>
      </c>
      <c r="AP8" s="219" t="s">
        <v>167</v>
      </c>
      <c r="AQ8" s="219" t="s">
        <v>75</v>
      </c>
      <c r="AR8" s="219" t="s">
        <v>76</v>
      </c>
      <c r="AS8" s="134"/>
      <c r="AT8" s="219" t="s">
        <v>168</v>
      </c>
      <c r="AU8" s="219" t="s">
        <v>169</v>
      </c>
      <c r="AV8" s="219" t="s">
        <v>97</v>
      </c>
      <c r="AW8" s="219" t="s">
        <v>98</v>
      </c>
      <c r="AX8" s="219" t="s">
        <v>99</v>
      </c>
      <c r="AY8" s="219" t="s">
        <v>100</v>
      </c>
      <c r="AZ8" s="219" t="s">
        <v>101</v>
      </c>
      <c r="BA8" s="219" t="s">
        <v>102</v>
      </c>
      <c r="BB8" s="219" t="s">
        <v>170</v>
      </c>
      <c r="BC8" s="219" t="s">
        <v>171</v>
      </c>
      <c r="BD8" s="219" t="s">
        <v>118</v>
      </c>
      <c r="BE8" s="134"/>
      <c r="BF8" s="219" t="s">
        <v>119</v>
      </c>
      <c r="BG8" s="219" t="s">
        <v>120</v>
      </c>
      <c r="BH8" s="219" t="s">
        <v>172</v>
      </c>
      <c r="BI8" s="219" t="s">
        <v>129</v>
      </c>
      <c r="BJ8" s="219" t="s">
        <v>121</v>
      </c>
      <c r="BK8" s="219" t="s">
        <v>173</v>
      </c>
      <c r="BL8" s="219" t="s">
        <v>174</v>
      </c>
      <c r="BM8" s="219" t="s">
        <v>122</v>
      </c>
      <c r="BN8" s="219" t="s">
        <v>123</v>
      </c>
      <c r="BO8" s="219" t="s">
        <v>124</v>
      </c>
      <c r="BP8" s="219" t="s">
        <v>125</v>
      </c>
      <c r="BQ8" s="219" t="s">
        <v>126</v>
      </c>
      <c r="BR8" s="217" t="s">
        <v>284</v>
      </c>
      <c r="BS8" s="217" t="s">
        <v>285</v>
      </c>
      <c r="BT8" s="219" t="s">
        <v>146</v>
      </c>
      <c r="BU8" s="219" t="s">
        <v>149</v>
      </c>
      <c r="BV8" s="219" t="s">
        <v>150</v>
      </c>
      <c r="BW8" s="219" t="s">
        <v>153</v>
      </c>
      <c r="BX8" s="219" t="s">
        <v>148</v>
      </c>
      <c r="BY8" s="219" t="s">
        <v>154</v>
      </c>
      <c r="BZ8" s="219" t="s">
        <v>160</v>
      </c>
      <c r="CA8" s="219" t="s">
        <v>240</v>
      </c>
      <c r="CB8" s="219" t="s">
        <v>241</v>
      </c>
      <c r="CC8" s="219" t="s">
        <v>242</v>
      </c>
      <c r="CD8" s="219" t="s">
        <v>245</v>
      </c>
      <c r="CE8" s="219" t="s">
        <v>294</v>
      </c>
      <c r="CF8" s="217" t="s">
        <v>310</v>
      </c>
      <c r="CG8" s="217" t="s">
        <v>314</v>
      </c>
      <c r="CH8" s="217" t="s">
        <v>332</v>
      </c>
      <c r="CI8" s="217" t="s">
        <v>334</v>
      </c>
      <c r="CJ8" s="217" t="s">
        <v>335</v>
      </c>
    </row>
    <row r="9" spans="1:88" s="7" customFormat="1" ht="12.75" customHeight="1" x14ac:dyDescent="0.15">
      <c r="A9" s="1" t="s">
        <v>0</v>
      </c>
      <c r="B9" s="1" t="s">
        <v>12</v>
      </c>
      <c r="C9" s="1" t="s">
        <v>337</v>
      </c>
      <c r="D9" s="1" t="s">
        <v>1</v>
      </c>
      <c r="E9" s="1" t="s">
        <v>14</v>
      </c>
      <c r="F9" s="1" t="s">
        <v>72</v>
      </c>
      <c r="G9" s="1" t="s">
        <v>71</v>
      </c>
      <c r="H9" s="2" t="s">
        <v>3</v>
      </c>
      <c r="I9" s="2" t="s">
        <v>105</v>
      </c>
      <c r="J9" s="2" t="s">
        <v>31</v>
      </c>
      <c r="K9" s="2" t="s">
        <v>86</v>
      </c>
      <c r="L9" s="2" t="s">
        <v>103</v>
      </c>
      <c r="M9" s="2" t="s">
        <v>4</v>
      </c>
      <c r="N9" s="1" t="s">
        <v>5</v>
      </c>
      <c r="O9" s="1" t="s">
        <v>6</v>
      </c>
      <c r="P9" s="1" t="s">
        <v>7</v>
      </c>
      <c r="Q9" s="113" t="s">
        <v>8</v>
      </c>
      <c r="R9" s="113" t="s">
        <v>13</v>
      </c>
      <c r="S9" s="113" t="s">
        <v>15</v>
      </c>
      <c r="T9" s="113" t="s">
        <v>9</v>
      </c>
      <c r="U9" s="113" t="s">
        <v>10</v>
      </c>
      <c r="V9" s="113" t="s">
        <v>11</v>
      </c>
      <c r="W9" s="113" t="s">
        <v>84</v>
      </c>
      <c r="X9" s="113" t="s">
        <v>85</v>
      </c>
      <c r="Y9" s="113" t="s">
        <v>108</v>
      </c>
      <c r="Z9" s="15" t="s">
        <v>109</v>
      </c>
      <c r="AA9" s="31" t="s">
        <v>110</v>
      </c>
      <c r="AB9" s="15" t="s">
        <v>4</v>
      </c>
      <c r="AC9" s="31" t="s">
        <v>5</v>
      </c>
      <c r="AD9" s="31" t="s">
        <v>6</v>
      </c>
      <c r="AE9" s="31" t="s">
        <v>7</v>
      </c>
      <c r="AF9" s="31" t="s">
        <v>8</v>
      </c>
      <c r="AG9" s="220"/>
      <c r="AH9" s="220"/>
      <c r="AI9" s="220"/>
      <c r="AJ9" s="220"/>
      <c r="AK9" s="220"/>
      <c r="AL9" s="220"/>
      <c r="AM9" s="220"/>
      <c r="AN9" s="220"/>
      <c r="AO9" s="220"/>
      <c r="AP9" s="220"/>
      <c r="AQ9" s="220"/>
      <c r="AR9" s="220"/>
      <c r="AS9" s="135"/>
      <c r="AT9" s="220"/>
      <c r="AU9" s="220"/>
      <c r="AV9" s="220"/>
      <c r="AW9" s="220"/>
      <c r="AX9" s="220"/>
      <c r="AY9" s="220"/>
      <c r="AZ9" s="220"/>
      <c r="BA9" s="220"/>
      <c r="BB9" s="220"/>
      <c r="BC9" s="220"/>
      <c r="BD9" s="220"/>
      <c r="BE9" s="135"/>
      <c r="BF9" s="220"/>
      <c r="BG9" s="220"/>
      <c r="BH9" s="220"/>
      <c r="BI9" s="220"/>
      <c r="BJ9" s="220"/>
      <c r="BK9" s="220"/>
      <c r="BL9" s="220"/>
      <c r="BM9" s="220"/>
      <c r="BN9" s="220"/>
      <c r="BO9" s="220"/>
      <c r="BP9" s="220"/>
      <c r="BQ9" s="220"/>
      <c r="BR9" s="220"/>
      <c r="BS9" s="220"/>
      <c r="BT9" s="220"/>
      <c r="BU9" s="220"/>
      <c r="BV9" s="220"/>
      <c r="BW9" s="220"/>
      <c r="BX9" s="220"/>
      <c r="BY9" s="220"/>
      <c r="BZ9" s="220"/>
      <c r="CA9" s="220"/>
      <c r="CB9" s="220"/>
      <c r="CC9" s="220"/>
      <c r="CD9" s="220"/>
      <c r="CE9" s="220"/>
      <c r="CF9" s="220"/>
      <c r="CG9" s="218"/>
      <c r="CH9" s="218"/>
      <c r="CI9" s="218"/>
      <c r="CJ9" s="218"/>
    </row>
    <row r="10" spans="1:88" s="7" customFormat="1" x14ac:dyDescent="0.15">
      <c r="A10" s="3" t="s">
        <v>320</v>
      </c>
      <c r="B10" s="5" t="s">
        <v>2</v>
      </c>
      <c r="C10" s="5"/>
      <c r="D10" s="5"/>
      <c r="E10" s="5"/>
      <c r="F10" s="5"/>
      <c r="G10" s="3"/>
      <c r="H10" s="5" t="s">
        <v>54</v>
      </c>
      <c r="I10" s="5"/>
      <c r="J10" s="5" t="s">
        <v>32</v>
      </c>
      <c r="K10" s="5"/>
      <c r="L10" s="5"/>
      <c r="M10" s="4" t="s">
        <v>111</v>
      </c>
      <c r="N10" s="6">
        <v>10</v>
      </c>
      <c r="O10" s="6" t="s">
        <v>112</v>
      </c>
      <c r="P10" s="71"/>
      <c r="Q10" s="71"/>
      <c r="R10" s="5"/>
      <c r="S10" s="5"/>
      <c r="T10" s="5"/>
      <c r="U10" s="5"/>
      <c r="V10" s="5"/>
      <c r="W10" s="5"/>
      <c r="X10" s="5"/>
      <c r="Y10" s="5"/>
      <c r="Z10" s="168"/>
      <c r="AA10" s="5"/>
      <c r="AB10" s="5"/>
      <c r="AC10" s="5"/>
      <c r="AD10" s="5"/>
      <c r="AE10" s="5"/>
      <c r="AF10" s="5"/>
      <c r="AG10" s="123"/>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row>
    <row r="11" spans="1:88" s="7" customFormat="1" x14ac:dyDescent="0.15">
      <c r="A11" s="5" t="s">
        <v>320</v>
      </c>
      <c r="B11" s="5" t="s">
        <v>2</v>
      </c>
      <c r="C11" s="5"/>
      <c r="D11" s="5"/>
      <c r="E11" s="5"/>
      <c r="F11" s="5"/>
      <c r="G11" s="3"/>
      <c r="H11" s="5" t="s">
        <v>54</v>
      </c>
      <c r="I11" s="5"/>
      <c r="J11" s="5" t="s">
        <v>32</v>
      </c>
      <c r="K11" s="5"/>
      <c r="L11" s="5"/>
      <c r="M11" s="4" t="s">
        <v>113</v>
      </c>
      <c r="N11" s="6">
        <v>10</v>
      </c>
      <c r="O11" s="6" t="s">
        <v>112</v>
      </c>
      <c r="P11" s="72"/>
      <c r="Q11" s="71"/>
      <c r="R11" s="5"/>
      <c r="S11" s="5"/>
      <c r="T11" s="5"/>
      <c r="U11" s="5"/>
      <c r="V11" s="5"/>
      <c r="W11" s="5"/>
      <c r="X11" s="5"/>
      <c r="Y11" s="5"/>
      <c r="Z11" s="168"/>
      <c r="AA11" s="5"/>
      <c r="AB11" s="5"/>
      <c r="AC11" s="5"/>
      <c r="AD11" s="5"/>
      <c r="AE11" s="5"/>
      <c r="AF11" s="5"/>
      <c r="AG11" s="123"/>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row>
    <row r="12" spans="1:88" s="7" customFormat="1" x14ac:dyDescent="0.15">
      <c r="A12" s="5"/>
      <c r="B12" s="5"/>
      <c r="C12" s="5"/>
      <c r="D12" s="5"/>
      <c r="E12" s="5"/>
      <c r="F12" s="5"/>
      <c r="G12" s="5"/>
      <c r="H12" s="5"/>
      <c r="I12" s="5"/>
      <c r="J12" s="5"/>
      <c r="K12" s="5"/>
      <c r="L12" s="5"/>
      <c r="M12" s="4"/>
      <c r="N12" s="6"/>
      <c r="O12" s="6"/>
      <c r="P12" s="72"/>
      <c r="Q12" s="71"/>
      <c r="R12" s="5"/>
      <c r="S12" s="5"/>
      <c r="T12" s="5"/>
      <c r="U12" s="5"/>
      <c r="V12" s="5"/>
      <c r="W12" s="5"/>
      <c r="X12" s="5"/>
      <c r="Y12" s="5"/>
      <c r="Z12" s="168"/>
      <c r="AA12" s="5"/>
      <c r="AB12" s="5"/>
      <c r="AC12" s="5"/>
      <c r="AD12" s="5"/>
      <c r="AE12" s="5"/>
      <c r="AF12" s="5"/>
      <c r="AG12" s="123"/>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row>
    <row r="13" spans="1:88" s="7" customFormat="1" x14ac:dyDescent="0.15">
      <c r="A13" s="3"/>
      <c r="B13" s="3"/>
      <c r="C13" s="5"/>
      <c r="D13" s="5"/>
      <c r="E13" s="5"/>
      <c r="F13" s="5"/>
      <c r="G13" s="5"/>
      <c r="H13" s="3"/>
      <c r="I13" s="5"/>
      <c r="J13" s="3"/>
      <c r="K13" s="5"/>
      <c r="L13" s="5"/>
      <c r="M13" s="4"/>
      <c r="N13" s="6"/>
      <c r="O13" s="6"/>
      <c r="P13" s="72"/>
      <c r="Q13" s="71"/>
      <c r="R13" s="5"/>
      <c r="S13" s="5"/>
      <c r="T13" s="5"/>
      <c r="U13" s="5"/>
      <c r="V13" s="5"/>
      <c r="W13" s="5"/>
      <c r="X13" s="5"/>
      <c r="Y13" s="5"/>
      <c r="Z13" s="168"/>
      <c r="AA13" s="5"/>
      <c r="AB13" s="5"/>
      <c r="AC13" s="5"/>
      <c r="AD13" s="5"/>
      <c r="AE13" s="5"/>
      <c r="AF13" s="5"/>
      <c r="AG13" s="123"/>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row>
    <row r="14" spans="1:88" s="7" customFormat="1" x14ac:dyDescent="0.15">
      <c r="A14" s="8"/>
      <c r="B14" s="5"/>
      <c r="C14" s="5"/>
      <c r="D14" s="5"/>
      <c r="E14" s="39"/>
      <c r="F14" s="5"/>
      <c r="G14" s="5"/>
      <c r="H14" s="5"/>
      <c r="I14" s="5"/>
      <c r="J14" s="5"/>
      <c r="K14" s="61"/>
      <c r="L14" s="5"/>
      <c r="M14" s="4"/>
      <c r="N14" s="6"/>
      <c r="O14" s="6"/>
      <c r="P14" s="72"/>
      <c r="Q14" s="71"/>
      <c r="R14" s="5"/>
      <c r="S14" s="5"/>
      <c r="T14" s="5"/>
      <c r="U14" s="5"/>
      <c r="V14" s="5"/>
      <c r="W14" s="5"/>
      <c r="X14" s="5"/>
      <c r="Y14" s="5"/>
      <c r="Z14" s="168"/>
      <c r="AA14" s="5"/>
      <c r="AB14" s="5"/>
      <c r="AC14" s="5"/>
      <c r="AD14" s="5"/>
      <c r="AE14" s="5"/>
      <c r="AF14" s="5"/>
      <c r="AG14" s="123"/>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row>
    <row r="15" spans="1:88" s="7" customFormat="1" x14ac:dyDescent="0.15">
      <c r="A15" s="5"/>
      <c r="B15" s="5"/>
      <c r="C15" s="5"/>
      <c r="D15" s="5"/>
      <c r="E15" s="39"/>
      <c r="F15" s="5"/>
      <c r="G15" s="5"/>
      <c r="H15" s="5"/>
      <c r="I15" s="5"/>
      <c r="J15" s="5"/>
      <c r="K15" s="61"/>
      <c r="L15" s="5"/>
      <c r="M15" s="4"/>
      <c r="N15" s="6"/>
      <c r="O15" s="6"/>
      <c r="P15" s="72"/>
      <c r="Q15" s="71"/>
      <c r="R15" s="5"/>
      <c r="S15" s="5"/>
      <c r="T15" s="5"/>
      <c r="U15" s="5"/>
      <c r="V15" s="5"/>
      <c r="W15" s="5"/>
      <c r="X15" s="5"/>
      <c r="Y15" s="5"/>
      <c r="Z15" s="168"/>
      <c r="AA15" s="5"/>
      <c r="AB15" s="5"/>
      <c r="AC15" s="5"/>
      <c r="AD15" s="5"/>
      <c r="AE15" s="5"/>
      <c r="AF15" s="5"/>
      <c r="AG15" s="123"/>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row>
    <row r="16" spans="1:88" s="7" customFormat="1" x14ac:dyDescent="0.15">
      <c r="A16" s="5"/>
      <c r="B16" s="5"/>
      <c r="C16" s="5"/>
      <c r="D16" s="5"/>
      <c r="E16" s="39"/>
      <c r="F16" s="5"/>
      <c r="G16" s="5"/>
      <c r="H16" s="5"/>
      <c r="I16" s="5"/>
      <c r="J16" s="5"/>
      <c r="K16" s="61"/>
      <c r="L16" s="5"/>
      <c r="M16" s="4"/>
      <c r="N16" s="6"/>
      <c r="O16" s="6"/>
      <c r="P16" s="72"/>
      <c r="Q16" s="71"/>
      <c r="R16" s="5"/>
      <c r="S16" s="5"/>
      <c r="T16" s="5"/>
      <c r="U16" s="5"/>
      <c r="V16" s="5"/>
      <c r="W16" s="5"/>
      <c r="X16" s="5"/>
      <c r="Y16" s="5"/>
      <c r="Z16" s="168"/>
      <c r="AA16" s="5"/>
      <c r="AB16" s="5"/>
      <c r="AC16" s="5"/>
      <c r="AD16" s="5"/>
      <c r="AE16" s="5"/>
      <c r="AF16" s="5"/>
      <c r="AG16" s="123"/>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row>
    <row r="17" spans="1:88" s="7" customFormat="1" x14ac:dyDescent="0.15">
      <c r="A17" s="5"/>
      <c r="B17" s="5"/>
      <c r="C17" s="5"/>
      <c r="D17" s="5"/>
      <c r="E17" s="5"/>
      <c r="F17" s="5"/>
      <c r="G17" s="5"/>
      <c r="H17" s="5"/>
      <c r="I17" s="5"/>
      <c r="J17" s="5"/>
      <c r="K17" s="5"/>
      <c r="L17" s="5"/>
      <c r="M17" s="4"/>
      <c r="N17" s="6"/>
      <c r="O17" s="6"/>
      <c r="P17" s="71"/>
      <c r="Q17" s="71"/>
      <c r="R17" s="5"/>
      <c r="S17" s="5"/>
      <c r="T17" s="5"/>
      <c r="U17" s="5"/>
      <c r="V17" s="5"/>
      <c r="W17" s="5"/>
      <c r="X17" s="5"/>
      <c r="Y17" s="5"/>
      <c r="Z17" s="168"/>
      <c r="AA17" s="5"/>
      <c r="AB17" s="5"/>
      <c r="AC17" s="5"/>
      <c r="AD17" s="5"/>
      <c r="AE17" s="5"/>
      <c r="AF17" s="5"/>
      <c r="AG17" s="123"/>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row>
    <row r="18" spans="1:88" s="7" customFormat="1" x14ac:dyDescent="0.15">
      <c r="A18" s="5"/>
      <c r="B18" s="5"/>
      <c r="C18" s="5"/>
      <c r="D18" s="5"/>
      <c r="E18" s="5"/>
      <c r="F18" s="5"/>
      <c r="G18" s="5"/>
      <c r="H18" s="5"/>
      <c r="I18" s="5"/>
      <c r="J18" s="5"/>
      <c r="K18" s="5"/>
      <c r="L18" s="5"/>
      <c r="M18" s="6"/>
      <c r="N18" s="6"/>
      <c r="O18" s="6"/>
      <c r="P18" s="71"/>
      <c r="Q18" s="71"/>
      <c r="R18" s="5"/>
      <c r="S18" s="5"/>
      <c r="T18" s="5"/>
      <c r="U18" s="5"/>
      <c r="V18" s="5"/>
      <c r="W18" s="5"/>
      <c r="X18" s="5"/>
      <c r="Y18" s="5"/>
      <c r="Z18" s="168"/>
      <c r="AA18" s="5"/>
      <c r="AB18" s="5"/>
      <c r="AC18" s="5"/>
      <c r="AD18" s="5"/>
      <c r="AE18" s="5"/>
      <c r="AF18" s="5"/>
      <c r="AG18" s="123"/>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row>
    <row r="19" spans="1:88" s="7" customFormat="1" x14ac:dyDescent="0.15">
      <c r="A19" s="14"/>
      <c r="B19" s="13"/>
      <c r="C19" s="13"/>
      <c r="D19" s="13"/>
      <c r="E19" s="38"/>
      <c r="F19" s="13"/>
      <c r="G19" s="13"/>
      <c r="H19" s="13"/>
      <c r="I19" s="13"/>
      <c r="J19" s="13"/>
      <c r="K19" s="115"/>
      <c r="L19" s="26"/>
      <c r="M19" s="4"/>
      <c r="N19" s="6"/>
      <c r="O19" s="6"/>
      <c r="P19" s="72"/>
      <c r="Q19" s="71"/>
      <c r="R19" s="5"/>
      <c r="S19" s="5"/>
      <c r="T19" s="5"/>
      <c r="U19" s="5"/>
      <c r="V19" s="5"/>
      <c r="W19" s="5"/>
      <c r="X19" s="5"/>
      <c r="Y19" s="5"/>
      <c r="Z19" s="168"/>
      <c r="AA19" s="5"/>
      <c r="AB19" s="5"/>
      <c r="AC19" s="5"/>
      <c r="AD19" s="5"/>
      <c r="AE19" s="5"/>
      <c r="AF19" s="5"/>
      <c r="AG19" s="123"/>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row>
    <row r="20" spans="1:88" s="7" customFormat="1" x14ac:dyDescent="0.15">
      <c r="A20" s="5"/>
      <c r="B20" s="5"/>
      <c r="C20" s="5"/>
      <c r="D20" s="5"/>
      <c r="E20" s="5"/>
      <c r="F20" s="5"/>
      <c r="G20" s="5"/>
      <c r="H20" s="5"/>
      <c r="I20" s="5"/>
      <c r="J20" s="5"/>
      <c r="K20" s="5"/>
      <c r="L20" s="5"/>
      <c r="M20" s="4"/>
      <c r="N20" s="6"/>
      <c r="O20" s="6"/>
      <c r="P20" s="71"/>
      <c r="Q20" s="71"/>
      <c r="R20" s="5"/>
      <c r="S20" s="5"/>
      <c r="T20" s="5"/>
      <c r="U20" s="5"/>
      <c r="V20" s="5"/>
      <c r="W20" s="5"/>
      <c r="X20" s="5"/>
      <c r="Y20" s="5"/>
      <c r="Z20" s="168"/>
      <c r="AA20" s="5"/>
      <c r="AB20" s="5"/>
      <c r="AC20" s="5"/>
      <c r="AD20" s="5"/>
      <c r="AE20" s="5"/>
      <c r="AF20" s="5"/>
      <c r="AG20" s="123"/>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row>
    <row r="21" spans="1:88" s="7" customFormat="1" x14ac:dyDescent="0.15">
      <c r="A21" s="5"/>
      <c r="B21" s="5"/>
      <c r="C21" s="5"/>
      <c r="D21" s="5"/>
      <c r="E21" s="5"/>
      <c r="F21" s="5"/>
      <c r="G21" s="5"/>
      <c r="H21" s="5"/>
      <c r="I21" s="5"/>
      <c r="J21" s="5"/>
      <c r="K21" s="5"/>
      <c r="L21" s="5"/>
      <c r="M21" s="4"/>
      <c r="N21" s="6"/>
      <c r="O21" s="6"/>
      <c r="P21" s="71"/>
      <c r="Q21" s="71"/>
      <c r="R21" s="5"/>
      <c r="S21" s="5"/>
      <c r="T21" s="5"/>
      <c r="U21" s="5"/>
      <c r="V21" s="5"/>
      <c r="W21" s="5"/>
      <c r="X21" s="5"/>
      <c r="Y21" s="5"/>
      <c r="Z21" s="168"/>
      <c r="AA21" s="5"/>
      <c r="AB21" s="5"/>
      <c r="AC21" s="5"/>
      <c r="AD21" s="5"/>
      <c r="AE21" s="5"/>
      <c r="AF21" s="5"/>
      <c r="AG21" s="123"/>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row>
    <row r="22" spans="1:88" s="7" customFormat="1" x14ac:dyDescent="0.15">
      <c r="A22" s="5"/>
      <c r="B22" s="5"/>
      <c r="C22" s="5"/>
      <c r="D22" s="5"/>
      <c r="E22" s="5"/>
      <c r="F22" s="5"/>
      <c r="G22" s="5"/>
      <c r="H22" s="5"/>
      <c r="I22" s="5"/>
      <c r="J22" s="5"/>
      <c r="K22" s="5"/>
      <c r="L22" s="5"/>
      <c r="M22" s="32"/>
      <c r="N22" s="32"/>
      <c r="O22" s="32"/>
      <c r="P22" s="73"/>
      <c r="Q22" s="71"/>
      <c r="R22" s="5"/>
      <c r="S22" s="5"/>
      <c r="T22" s="5"/>
      <c r="U22" s="5"/>
      <c r="V22" s="5"/>
      <c r="W22" s="5"/>
      <c r="X22" s="5"/>
      <c r="Y22" s="5"/>
      <c r="Z22" s="168"/>
      <c r="AA22" s="5"/>
      <c r="AB22" s="5"/>
      <c r="AC22" s="5"/>
      <c r="AD22" s="5"/>
      <c r="AE22" s="5"/>
      <c r="AF22" s="5"/>
      <c r="AG22" s="123"/>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row>
    <row r="23" spans="1:88" s="7" customFormat="1" x14ac:dyDescent="0.15">
      <c r="A23" s="3"/>
      <c r="B23" s="3"/>
      <c r="C23" s="5"/>
      <c r="D23" s="5"/>
      <c r="E23" s="5"/>
      <c r="F23" s="5"/>
      <c r="G23" s="5"/>
      <c r="H23" s="3"/>
      <c r="I23" s="5"/>
      <c r="J23" s="3"/>
      <c r="K23" s="5"/>
      <c r="L23" s="26"/>
      <c r="M23" s="4"/>
      <c r="N23" s="6"/>
      <c r="O23" s="6"/>
      <c r="P23" s="73"/>
      <c r="Q23" s="71"/>
      <c r="R23" s="5"/>
      <c r="S23" s="5"/>
      <c r="T23" s="5"/>
      <c r="U23" s="5"/>
      <c r="V23" s="5"/>
      <c r="W23" s="5"/>
      <c r="X23" s="5"/>
      <c r="Y23" s="5"/>
      <c r="Z23" s="168"/>
      <c r="AA23" s="5"/>
      <c r="AB23" s="5"/>
      <c r="AC23" s="5"/>
      <c r="AD23" s="5"/>
      <c r="AE23" s="5"/>
      <c r="AF23" s="5"/>
      <c r="AG23" s="123"/>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row>
    <row r="24" spans="1:88" s="7" customFormat="1" x14ac:dyDescent="0.15">
      <c r="A24" s="3"/>
      <c r="B24" s="3"/>
      <c r="C24" s="5"/>
      <c r="D24" s="5"/>
      <c r="E24" s="5"/>
      <c r="F24" s="5"/>
      <c r="G24" s="5"/>
      <c r="H24" s="3"/>
      <c r="I24" s="5"/>
      <c r="J24" s="3"/>
      <c r="K24" s="5"/>
      <c r="L24" s="26"/>
      <c r="M24" s="4"/>
      <c r="N24" s="6"/>
      <c r="O24" s="6"/>
      <c r="P24" s="73"/>
      <c r="Q24" s="71"/>
      <c r="R24" s="5"/>
      <c r="S24" s="5"/>
      <c r="T24" s="5"/>
      <c r="U24" s="5"/>
      <c r="V24" s="5"/>
      <c r="W24" s="5"/>
      <c r="X24" s="5"/>
      <c r="Y24" s="5"/>
      <c r="Z24" s="168"/>
      <c r="AA24" s="5"/>
      <c r="AB24" s="5"/>
      <c r="AC24" s="5"/>
      <c r="AD24" s="5"/>
      <c r="AE24" s="5"/>
      <c r="AF24" s="5"/>
      <c r="AG24" s="123"/>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row>
    <row r="25" spans="1:88" s="7" customFormat="1" x14ac:dyDescent="0.15">
      <c r="A25" s="5"/>
      <c r="B25" s="5"/>
      <c r="C25" s="5"/>
      <c r="D25" s="5"/>
      <c r="E25" s="5"/>
      <c r="F25" s="5"/>
      <c r="G25" s="5"/>
      <c r="H25" s="5"/>
      <c r="I25" s="5"/>
      <c r="J25" s="5"/>
      <c r="K25" s="5"/>
      <c r="L25" s="5"/>
      <c r="M25" s="32"/>
      <c r="N25" s="32"/>
      <c r="O25" s="32"/>
      <c r="P25" s="73"/>
      <c r="Q25" s="71"/>
      <c r="R25" s="5"/>
      <c r="S25" s="5"/>
      <c r="T25" s="5"/>
      <c r="U25" s="5"/>
      <c r="V25" s="5"/>
      <c r="W25" s="5"/>
      <c r="X25" s="5"/>
      <c r="Y25" s="5"/>
      <c r="Z25" s="168"/>
      <c r="AA25" s="5"/>
      <c r="AB25" s="5"/>
      <c r="AC25" s="5"/>
      <c r="AD25" s="5"/>
      <c r="AE25" s="5"/>
      <c r="AF25" s="5"/>
      <c r="AG25" s="123"/>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row>
    <row r="26" spans="1:88" s="7" customFormat="1" x14ac:dyDescent="0.15">
      <c r="A26" s="5"/>
      <c r="B26" s="5"/>
      <c r="C26" s="5"/>
      <c r="D26" s="5"/>
      <c r="E26" s="5"/>
      <c r="F26" s="5"/>
      <c r="G26" s="5"/>
      <c r="H26" s="5"/>
      <c r="I26" s="5"/>
      <c r="J26" s="5"/>
      <c r="K26" s="5"/>
      <c r="L26" s="5"/>
      <c r="M26" s="32"/>
      <c r="N26" s="32"/>
      <c r="O26" s="32"/>
      <c r="P26" s="73"/>
      <c r="Q26" s="71"/>
      <c r="R26" s="5"/>
      <c r="S26" s="5"/>
      <c r="T26" s="5"/>
      <c r="U26" s="5"/>
      <c r="V26" s="5"/>
      <c r="W26" s="5"/>
      <c r="X26" s="5"/>
      <c r="Y26" s="5"/>
      <c r="Z26" s="168"/>
      <c r="AA26" s="5"/>
      <c r="AB26" s="5"/>
      <c r="AC26" s="5"/>
      <c r="AD26" s="5"/>
      <c r="AE26" s="5"/>
      <c r="AF26" s="5"/>
      <c r="AG26" s="123"/>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row>
    <row r="27" spans="1:88" s="7" customFormat="1" x14ac:dyDescent="0.15">
      <c r="A27" s="3"/>
      <c r="B27" s="3"/>
      <c r="C27" s="5"/>
      <c r="D27" s="5"/>
      <c r="E27" s="5"/>
      <c r="F27" s="5"/>
      <c r="G27" s="5"/>
      <c r="H27" s="3"/>
      <c r="I27" s="5"/>
      <c r="J27" s="3"/>
      <c r="K27" s="5"/>
      <c r="L27" s="26"/>
      <c r="M27" s="4"/>
      <c r="N27" s="6"/>
      <c r="O27" s="6"/>
      <c r="P27" s="73"/>
      <c r="Q27" s="71"/>
      <c r="R27" s="5"/>
      <c r="S27" s="5"/>
      <c r="T27" s="5"/>
      <c r="U27" s="5"/>
      <c r="V27" s="5"/>
      <c r="W27" s="5"/>
      <c r="X27" s="5"/>
      <c r="Y27" s="5"/>
      <c r="Z27" s="168"/>
      <c r="AA27" s="5"/>
      <c r="AB27" s="5"/>
      <c r="AC27" s="5"/>
      <c r="AD27" s="5"/>
      <c r="AE27" s="5"/>
      <c r="AF27" s="5"/>
      <c r="AG27" s="123"/>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row>
    <row r="28" spans="1:88" s="7" customFormat="1" x14ac:dyDescent="0.15">
      <c r="A28" s="3"/>
      <c r="B28" s="3"/>
      <c r="C28" s="5"/>
      <c r="D28" s="5"/>
      <c r="E28" s="5"/>
      <c r="F28" s="5"/>
      <c r="G28" s="5"/>
      <c r="H28" s="3"/>
      <c r="I28" s="5"/>
      <c r="J28" s="3"/>
      <c r="K28" s="5"/>
      <c r="L28" s="26"/>
      <c r="M28" s="4"/>
      <c r="N28" s="6"/>
      <c r="O28" s="6"/>
      <c r="P28" s="73"/>
      <c r="Q28" s="71"/>
      <c r="R28" s="5"/>
      <c r="S28" s="5"/>
      <c r="T28" s="5"/>
      <c r="U28" s="5"/>
      <c r="V28" s="5"/>
      <c r="W28" s="5"/>
      <c r="X28" s="5"/>
      <c r="Y28" s="5"/>
      <c r="Z28" s="168"/>
      <c r="AA28" s="5"/>
      <c r="AB28" s="5"/>
      <c r="AC28" s="5"/>
      <c r="AD28" s="5"/>
      <c r="AE28" s="5"/>
      <c r="AF28" s="5"/>
      <c r="AG28" s="123"/>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row>
    <row r="29" spans="1:88" s="7" customFormat="1" x14ac:dyDescent="0.15">
      <c r="A29" s="5"/>
      <c r="B29" s="5"/>
      <c r="C29" s="5"/>
      <c r="D29" s="5"/>
      <c r="E29" s="5"/>
      <c r="F29" s="5"/>
      <c r="G29" s="5"/>
      <c r="H29" s="5"/>
      <c r="I29" s="5"/>
      <c r="J29" s="5"/>
      <c r="K29" s="5"/>
      <c r="L29" s="5"/>
      <c r="M29" s="32"/>
      <c r="N29" s="32"/>
      <c r="O29" s="32"/>
      <c r="P29" s="73"/>
      <c r="Q29" s="71"/>
      <c r="R29" s="5"/>
      <c r="S29" s="5"/>
      <c r="T29" s="5"/>
      <c r="U29" s="5"/>
      <c r="V29" s="5"/>
      <c r="W29" s="5"/>
      <c r="X29" s="5"/>
      <c r="Y29" s="5"/>
      <c r="Z29" s="168"/>
      <c r="AA29" s="5"/>
      <c r="AB29" s="5"/>
      <c r="AC29" s="5"/>
      <c r="AD29" s="5"/>
      <c r="AE29" s="5"/>
      <c r="AF29" s="5"/>
      <c r="AG29" s="123"/>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row>
    <row r="30" spans="1:88" s="7" customFormat="1" x14ac:dyDescent="0.15">
      <c r="A30" s="5"/>
      <c r="B30" s="5"/>
      <c r="C30" s="5"/>
      <c r="D30" s="5"/>
      <c r="E30" s="5"/>
      <c r="F30" s="5"/>
      <c r="G30" s="5"/>
      <c r="H30" s="5"/>
      <c r="I30" s="5"/>
      <c r="J30" s="5"/>
      <c r="K30" s="5"/>
      <c r="L30" s="5"/>
      <c r="M30" s="32"/>
      <c r="N30" s="32"/>
      <c r="O30" s="32"/>
      <c r="P30" s="73"/>
      <c r="Q30" s="71"/>
      <c r="R30" s="5"/>
      <c r="S30" s="5"/>
      <c r="T30" s="5"/>
      <c r="U30" s="5"/>
      <c r="V30" s="5"/>
      <c r="W30" s="5"/>
      <c r="X30" s="5"/>
      <c r="Y30" s="5"/>
      <c r="Z30" s="168"/>
      <c r="AA30" s="5"/>
      <c r="AB30" s="5"/>
      <c r="AC30" s="5"/>
      <c r="AD30" s="5"/>
      <c r="AE30" s="5"/>
      <c r="AF30" s="5"/>
      <c r="AG30" s="123"/>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row>
    <row r="31" spans="1:88" s="7" customFormat="1" x14ac:dyDescent="0.15">
      <c r="A31" s="5"/>
      <c r="B31" s="5"/>
      <c r="C31" s="5"/>
      <c r="D31" s="5"/>
      <c r="E31" s="5"/>
      <c r="F31" s="5"/>
      <c r="G31" s="5"/>
      <c r="H31" s="5"/>
      <c r="I31" s="5"/>
      <c r="J31" s="5"/>
      <c r="K31" s="5"/>
      <c r="L31" s="5"/>
      <c r="M31" s="32"/>
      <c r="N31" s="32"/>
      <c r="O31" s="32"/>
      <c r="P31" s="73"/>
      <c r="Q31" s="71"/>
      <c r="R31" s="5"/>
      <c r="S31" s="5"/>
      <c r="T31" s="5"/>
      <c r="U31" s="5"/>
      <c r="V31" s="5"/>
      <c r="W31" s="5"/>
      <c r="X31" s="5"/>
      <c r="Y31" s="5"/>
      <c r="Z31" s="168"/>
      <c r="AA31" s="5"/>
      <c r="AB31" s="5"/>
      <c r="AC31" s="5"/>
      <c r="AD31" s="5"/>
      <c r="AE31" s="5"/>
      <c r="AF31" s="5"/>
      <c r="AG31" s="123"/>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row>
    <row r="32" spans="1:88" s="7" customFormat="1" x14ac:dyDescent="0.15">
      <c r="A32" s="5"/>
      <c r="B32" s="5"/>
      <c r="C32" s="5"/>
      <c r="D32" s="5"/>
      <c r="E32" s="5"/>
      <c r="F32" s="5"/>
      <c r="G32" s="5"/>
      <c r="H32" s="5"/>
      <c r="I32" s="5"/>
      <c r="J32" s="5"/>
      <c r="K32" s="5"/>
      <c r="L32" s="5"/>
      <c r="M32" s="32"/>
      <c r="N32" s="32"/>
      <c r="O32" s="32"/>
      <c r="P32" s="73"/>
      <c r="Q32" s="71"/>
      <c r="R32" s="5"/>
      <c r="S32" s="5"/>
      <c r="T32" s="5"/>
      <c r="U32" s="5"/>
      <c r="V32" s="5"/>
      <c r="W32" s="5"/>
      <c r="X32" s="5"/>
      <c r="Y32" s="5"/>
      <c r="Z32" s="168"/>
      <c r="AA32" s="5"/>
      <c r="AB32" s="5"/>
      <c r="AC32" s="5"/>
      <c r="AD32" s="5"/>
      <c r="AE32" s="5"/>
      <c r="AF32" s="5"/>
      <c r="AG32" s="123"/>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row>
    <row r="33" spans="1:88" s="7" customFormat="1" x14ac:dyDescent="0.15">
      <c r="A33" s="5"/>
      <c r="B33" s="5"/>
      <c r="C33" s="5"/>
      <c r="D33" s="5"/>
      <c r="E33" s="5"/>
      <c r="F33" s="5"/>
      <c r="G33" s="5"/>
      <c r="H33" s="5"/>
      <c r="I33" s="5"/>
      <c r="J33" s="5"/>
      <c r="K33" s="5"/>
      <c r="L33" s="5"/>
      <c r="M33" s="32"/>
      <c r="N33" s="32"/>
      <c r="O33" s="32"/>
      <c r="P33" s="73"/>
      <c r="Q33" s="71"/>
      <c r="R33" s="5"/>
      <c r="S33" s="5"/>
      <c r="T33" s="5"/>
      <c r="U33" s="5"/>
      <c r="V33" s="5"/>
      <c r="W33" s="5"/>
      <c r="X33" s="5"/>
      <c r="Y33" s="5"/>
      <c r="Z33" s="168"/>
      <c r="AA33" s="5"/>
      <c r="AB33" s="5"/>
      <c r="AC33" s="5"/>
      <c r="AD33" s="5"/>
      <c r="AE33" s="5"/>
      <c r="AF33" s="5"/>
      <c r="AG33" s="123"/>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row>
    <row r="34" spans="1:88" s="7" customFormat="1" x14ac:dyDescent="0.15">
      <c r="A34" s="5"/>
      <c r="B34" s="5"/>
      <c r="C34" s="5"/>
      <c r="D34" s="5"/>
      <c r="E34" s="5"/>
      <c r="F34" s="5"/>
      <c r="G34" s="5"/>
      <c r="H34" s="5"/>
      <c r="I34" s="5"/>
      <c r="J34" s="5"/>
      <c r="K34" s="5"/>
      <c r="L34" s="5"/>
      <c r="M34" s="32"/>
      <c r="N34" s="32"/>
      <c r="O34" s="32"/>
      <c r="P34" s="73"/>
      <c r="Q34" s="71"/>
      <c r="R34" s="5"/>
      <c r="S34" s="5"/>
      <c r="T34" s="5"/>
      <c r="U34" s="5"/>
      <c r="V34" s="5"/>
      <c r="W34" s="5"/>
      <c r="X34" s="5"/>
      <c r="Y34" s="5"/>
      <c r="Z34" s="168"/>
      <c r="AA34" s="5"/>
      <c r="AB34" s="5"/>
      <c r="AC34" s="5"/>
      <c r="AD34" s="5"/>
      <c r="AE34" s="5"/>
      <c r="AF34" s="5"/>
      <c r="AG34" s="123"/>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row>
    <row r="35" spans="1:88" s="7" customFormat="1" x14ac:dyDescent="0.15">
      <c r="A35" s="5"/>
      <c r="B35" s="5"/>
      <c r="C35" s="5"/>
      <c r="D35" s="5"/>
      <c r="E35" s="5"/>
      <c r="F35" s="5"/>
      <c r="G35" s="5"/>
      <c r="H35" s="5"/>
      <c r="I35" s="5"/>
      <c r="J35" s="5"/>
      <c r="K35" s="5"/>
      <c r="L35" s="5"/>
      <c r="M35" s="32"/>
      <c r="N35" s="32"/>
      <c r="O35" s="32"/>
      <c r="P35" s="73"/>
      <c r="Q35" s="71"/>
      <c r="R35" s="5"/>
      <c r="S35" s="5"/>
      <c r="T35" s="5"/>
      <c r="U35" s="5"/>
      <c r="V35" s="5"/>
      <c r="W35" s="5"/>
      <c r="X35" s="5"/>
      <c r="Y35" s="5"/>
      <c r="Z35" s="168"/>
      <c r="AA35" s="5"/>
      <c r="AB35" s="5"/>
      <c r="AC35" s="5"/>
      <c r="AD35" s="5"/>
      <c r="AE35" s="5"/>
      <c r="AF35" s="5"/>
      <c r="AG35" s="123"/>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row>
    <row r="36" spans="1:88" s="7" customFormat="1" x14ac:dyDescent="0.15">
      <c r="A36" s="5"/>
      <c r="B36" s="5"/>
      <c r="C36" s="5"/>
      <c r="D36" s="5"/>
      <c r="E36" s="5"/>
      <c r="F36" s="5"/>
      <c r="G36" s="5"/>
      <c r="H36" s="5"/>
      <c r="I36" s="5"/>
      <c r="J36" s="5"/>
      <c r="K36" s="5"/>
      <c r="L36" s="5"/>
      <c r="M36" s="32"/>
      <c r="N36" s="32"/>
      <c r="O36" s="32"/>
      <c r="P36" s="73"/>
      <c r="Q36" s="71"/>
      <c r="R36" s="5"/>
      <c r="S36" s="5"/>
      <c r="T36" s="5"/>
      <c r="U36" s="5"/>
      <c r="V36" s="5"/>
      <c r="W36" s="5"/>
      <c r="X36" s="5"/>
      <c r="Y36" s="5"/>
      <c r="Z36" s="168"/>
      <c r="AA36" s="5"/>
      <c r="AB36" s="5"/>
      <c r="AC36" s="5"/>
      <c r="AD36" s="5"/>
      <c r="AE36" s="5"/>
      <c r="AF36" s="5"/>
      <c r="AG36" s="123"/>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row>
    <row r="37" spans="1:88" s="7" customFormat="1" x14ac:dyDescent="0.15">
      <c r="A37" s="5"/>
      <c r="B37" s="5"/>
      <c r="C37" s="5"/>
      <c r="D37" s="5"/>
      <c r="E37" s="5"/>
      <c r="F37" s="5"/>
      <c r="G37" s="5"/>
      <c r="H37" s="5"/>
      <c r="I37" s="5"/>
      <c r="J37" s="5"/>
      <c r="K37" s="5"/>
      <c r="L37" s="5"/>
      <c r="M37" s="32"/>
      <c r="N37" s="32"/>
      <c r="O37" s="32"/>
      <c r="P37" s="73"/>
      <c r="Q37" s="71"/>
      <c r="R37" s="5"/>
      <c r="S37" s="5"/>
      <c r="T37" s="5"/>
      <c r="U37" s="5"/>
      <c r="V37" s="5"/>
      <c r="W37" s="5"/>
      <c r="X37" s="5"/>
      <c r="Y37" s="5"/>
      <c r="Z37" s="168"/>
      <c r="AA37" s="5"/>
      <c r="AB37" s="5"/>
      <c r="AC37" s="5"/>
      <c r="AD37" s="5"/>
      <c r="AE37" s="5"/>
      <c r="AF37" s="5"/>
      <c r="AG37" s="123"/>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row>
    <row r="38" spans="1:88" s="7" customFormat="1" x14ac:dyDescent="0.15">
      <c r="A38" s="5"/>
      <c r="B38" s="5"/>
      <c r="C38" s="5"/>
      <c r="D38" s="5"/>
      <c r="E38" s="5"/>
      <c r="F38" s="5"/>
      <c r="G38" s="5"/>
      <c r="H38" s="5"/>
      <c r="I38" s="5"/>
      <c r="J38" s="5"/>
      <c r="K38" s="5"/>
      <c r="L38" s="5"/>
      <c r="M38" s="32"/>
      <c r="N38" s="32"/>
      <c r="O38" s="32"/>
      <c r="P38" s="73"/>
      <c r="Q38" s="71"/>
      <c r="R38" s="5"/>
      <c r="S38" s="5"/>
      <c r="T38" s="5"/>
      <c r="U38" s="5"/>
      <c r="V38" s="5"/>
      <c r="W38" s="5"/>
      <c r="X38" s="5"/>
      <c r="Y38" s="5"/>
      <c r="Z38" s="168"/>
      <c r="AA38" s="5"/>
      <c r="AB38" s="5"/>
      <c r="AC38" s="5"/>
      <c r="AD38" s="5"/>
      <c r="AE38" s="5"/>
      <c r="AF38" s="5"/>
      <c r="AG38" s="123"/>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row>
    <row r="39" spans="1:88" s="7" customFormat="1" x14ac:dyDescent="0.15">
      <c r="A39" s="5"/>
      <c r="B39" s="5"/>
      <c r="C39" s="5"/>
      <c r="D39" s="5"/>
      <c r="E39" s="5"/>
      <c r="F39" s="5"/>
      <c r="G39" s="5"/>
      <c r="H39" s="5"/>
      <c r="I39" s="5"/>
      <c r="J39" s="5"/>
      <c r="K39" s="5"/>
      <c r="L39" s="5"/>
      <c r="M39" s="32"/>
      <c r="N39" s="32"/>
      <c r="O39" s="32"/>
      <c r="P39" s="73"/>
      <c r="Q39" s="71"/>
      <c r="R39" s="5"/>
      <c r="S39" s="5"/>
      <c r="T39" s="5"/>
      <c r="U39" s="5"/>
      <c r="V39" s="5"/>
      <c r="W39" s="5"/>
      <c r="X39" s="5"/>
      <c r="Y39" s="5"/>
      <c r="Z39" s="168"/>
      <c r="AA39" s="5"/>
      <c r="AB39" s="5"/>
      <c r="AC39" s="5"/>
      <c r="AD39" s="5"/>
      <c r="AE39" s="5"/>
      <c r="AF39" s="5"/>
      <c r="AG39" s="123"/>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row>
    <row r="40" spans="1:88" s="7" customFormat="1" x14ac:dyDescent="0.15">
      <c r="A40" s="5"/>
      <c r="B40" s="5"/>
      <c r="C40" s="5"/>
      <c r="D40" s="5"/>
      <c r="E40" s="5"/>
      <c r="F40" s="5"/>
      <c r="G40" s="5"/>
      <c r="H40" s="5"/>
      <c r="I40" s="5"/>
      <c r="J40" s="5"/>
      <c r="K40" s="5"/>
      <c r="L40" s="5"/>
      <c r="M40" s="32"/>
      <c r="N40" s="32"/>
      <c r="O40" s="32"/>
      <c r="P40" s="73"/>
      <c r="Q40" s="71"/>
      <c r="R40" s="5"/>
      <c r="S40" s="5"/>
      <c r="T40" s="5"/>
      <c r="U40" s="5"/>
      <c r="V40" s="5"/>
      <c r="W40" s="5"/>
      <c r="X40" s="5"/>
      <c r="Y40" s="5"/>
      <c r="Z40" s="168"/>
      <c r="AA40" s="5"/>
      <c r="AB40" s="5"/>
      <c r="AC40" s="5"/>
      <c r="AD40" s="5"/>
      <c r="AE40" s="5"/>
      <c r="AF40" s="5"/>
      <c r="AG40" s="123"/>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row>
    <row r="41" spans="1:88" s="7" customFormat="1" x14ac:dyDescent="0.15">
      <c r="A41" s="5"/>
      <c r="B41" s="5"/>
      <c r="C41" s="5"/>
      <c r="D41" s="5"/>
      <c r="E41" s="5"/>
      <c r="F41" s="5"/>
      <c r="G41" s="5"/>
      <c r="H41" s="5"/>
      <c r="I41" s="5"/>
      <c r="J41" s="5"/>
      <c r="K41" s="5"/>
      <c r="L41" s="5"/>
      <c r="M41" s="32"/>
      <c r="N41" s="32"/>
      <c r="O41" s="32"/>
      <c r="P41" s="73"/>
      <c r="Q41" s="71"/>
      <c r="R41" s="5"/>
      <c r="S41" s="5"/>
      <c r="T41" s="5"/>
      <c r="U41" s="5"/>
      <c r="V41" s="5"/>
      <c r="W41" s="5"/>
      <c r="X41" s="5"/>
      <c r="Y41" s="5"/>
      <c r="Z41" s="168"/>
      <c r="AA41" s="5"/>
      <c r="AB41" s="5"/>
      <c r="AC41" s="5"/>
      <c r="AD41" s="5"/>
      <c r="AE41" s="5"/>
      <c r="AF41" s="5"/>
      <c r="AG41" s="123"/>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row>
    <row r="42" spans="1:88" s="7" customFormat="1" x14ac:dyDescent="0.15">
      <c r="A42" s="5"/>
      <c r="B42" s="5"/>
      <c r="C42" s="5"/>
      <c r="D42" s="5"/>
      <c r="E42" s="5"/>
      <c r="F42" s="5"/>
      <c r="G42" s="5"/>
      <c r="H42" s="5"/>
      <c r="I42" s="5"/>
      <c r="J42" s="5"/>
      <c r="K42" s="5"/>
      <c r="L42" s="5"/>
      <c r="M42" s="32"/>
      <c r="N42" s="32"/>
      <c r="O42" s="32"/>
      <c r="P42" s="73"/>
      <c r="Q42" s="71"/>
      <c r="R42" s="5"/>
      <c r="S42" s="5"/>
      <c r="T42" s="5"/>
      <c r="U42" s="5"/>
      <c r="V42" s="5"/>
      <c r="W42" s="5"/>
      <c r="X42" s="5"/>
      <c r="Y42" s="5"/>
      <c r="Z42" s="168"/>
      <c r="AA42" s="5"/>
      <c r="AB42" s="5"/>
      <c r="AC42" s="5"/>
      <c r="AD42" s="5"/>
      <c r="AE42" s="5"/>
      <c r="AF42" s="5"/>
      <c r="AG42" s="123"/>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row>
    <row r="43" spans="1:88" s="7" customFormat="1" x14ac:dyDescent="0.15">
      <c r="A43" s="5"/>
      <c r="B43" s="5"/>
      <c r="C43" s="5"/>
      <c r="D43" s="5"/>
      <c r="E43" s="5"/>
      <c r="F43" s="5"/>
      <c r="G43" s="5"/>
      <c r="H43" s="5"/>
      <c r="I43" s="5"/>
      <c r="J43" s="5"/>
      <c r="K43" s="5"/>
      <c r="L43" s="5"/>
      <c r="M43" s="32"/>
      <c r="N43" s="32"/>
      <c r="O43" s="32"/>
      <c r="P43" s="73"/>
      <c r="Q43" s="71"/>
      <c r="R43" s="5"/>
      <c r="S43" s="5"/>
      <c r="T43" s="5"/>
      <c r="U43" s="5"/>
      <c r="V43" s="5"/>
      <c r="W43" s="5"/>
      <c r="X43" s="5"/>
      <c r="Y43" s="5"/>
      <c r="Z43" s="168"/>
      <c r="AA43" s="5"/>
      <c r="AB43" s="5"/>
      <c r="AC43" s="5"/>
      <c r="AD43" s="5"/>
      <c r="AE43" s="5"/>
      <c r="AF43" s="5"/>
      <c r="AG43" s="123"/>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row>
    <row r="44" spans="1:88" s="7" customFormat="1" x14ac:dyDescent="0.15">
      <c r="A44" s="5"/>
      <c r="B44" s="5"/>
      <c r="C44" s="5"/>
      <c r="D44" s="5"/>
      <c r="E44" s="5"/>
      <c r="F44" s="5"/>
      <c r="G44" s="5"/>
      <c r="H44" s="5"/>
      <c r="I44" s="5"/>
      <c r="J44" s="5"/>
      <c r="K44" s="5"/>
      <c r="L44" s="5"/>
      <c r="M44" s="32"/>
      <c r="N44" s="32"/>
      <c r="O44" s="32"/>
      <c r="P44" s="73"/>
      <c r="Q44" s="71"/>
      <c r="R44" s="5"/>
      <c r="S44" s="5"/>
      <c r="T44" s="5"/>
      <c r="U44" s="5"/>
      <c r="V44" s="5"/>
      <c r="W44" s="5"/>
      <c r="X44" s="5"/>
      <c r="Y44" s="5"/>
      <c r="Z44" s="168"/>
      <c r="AA44" s="5"/>
      <c r="AB44" s="5"/>
      <c r="AC44" s="5"/>
      <c r="AD44" s="5"/>
      <c r="AE44" s="5"/>
      <c r="AF44" s="5"/>
      <c r="AG44" s="123"/>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row>
    <row r="45" spans="1:88" s="7" customFormat="1" x14ac:dyDescent="0.15">
      <c r="A45" s="5"/>
      <c r="B45" s="5"/>
      <c r="C45" s="5"/>
      <c r="D45" s="5"/>
      <c r="E45" s="5"/>
      <c r="F45" s="5"/>
      <c r="G45" s="5"/>
      <c r="H45" s="5"/>
      <c r="I45" s="5"/>
      <c r="J45" s="5"/>
      <c r="K45" s="5"/>
      <c r="L45" s="5"/>
      <c r="M45" s="32"/>
      <c r="N45" s="32"/>
      <c r="O45" s="32"/>
      <c r="P45" s="73"/>
      <c r="Q45" s="71"/>
      <c r="R45" s="5"/>
      <c r="S45" s="5"/>
      <c r="T45" s="5"/>
      <c r="U45" s="5"/>
      <c r="V45" s="5"/>
      <c r="W45" s="5"/>
      <c r="X45" s="5"/>
      <c r="Y45" s="5"/>
      <c r="Z45" s="168"/>
      <c r="AA45" s="5"/>
      <c r="AB45" s="5"/>
      <c r="AC45" s="5"/>
      <c r="AD45" s="5"/>
      <c r="AE45" s="5"/>
      <c r="AF45" s="5"/>
      <c r="AG45" s="123"/>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row>
    <row r="46" spans="1:88" s="7" customFormat="1" x14ac:dyDescent="0.15">
      <c r="A46" s="5"/>
      <c r="B46" s="5"/>
      <c r="C46" s="5"/>
      <c r="D46" s="5"/>
      <c r="E46" s="5"/>
      <c r="F46" s="5"/>
      <c r="G46" s="5"/>
      <c r="H46" s="5"/>
      <c r="I46" s="5"/>
      <c r="J46" s="5"/>
      <c r="K46" s="5"/>
      <c r="L46" s="5"/>
      <c r="M46" s="32"/>
      <c r="N46" s="32"/>
      <c r="O46" s="32"/>
      <c r="P46" s="73"/>
      <c r="Q46" s="71"/>
      <c r="R46" s="5"/>
      <c r="S46" s="5"/>
      <c r="T46" s="5"/>
      <c r="U46" s="5"/>
      <c r="V46" s="5"/>
      <c r="W46" s="5"/>
      <c r="X46" s="5"/>
      <c r="Y46" s="5"/>
      <c r="Z46" s="168"/>
      <c r="AA46" s="5"/>
      <c r="AB46" s="5"/>
      <c r="AC46" s="5"/>
      <c r="AD46" s="5"/>
      <c r="AE46" s="5"/>
      <c r="AF46" s="5"/>
      <c r="AG46" s="123"/>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row>
    <row r="47" spans="1:88" s="7" customFormat="1" x14ac:dyDescent="0.15">
      <c r="A47" s="5"/>
      <c r="B47" s="5"/>
      <c r="C47" s="5"/>
      <c r="D47" s="5"/>
      <c r="E47" s="5"/>
      <c r="F47" s="5"/>
      <c r="G47" s="5"/>
      <c r="H47" s="5"/>
      <c r="I47" s="5"/>
      <c r="J47" s="5"/>
      <c r="K47" s="5"/>
      <c r="L47" s="5"/>
      <c r="M47" s="32"/>
      <c r="N47" s="32"/>
      <c r="O47" s="32"/>
      <c r="P47" s="73"/>
      <c r="Q47" s="71"/>
      <c r="R47" s="5"/>
      <c r="S47" s="5"/>
      <c r="T47" s="5"/>
      <c r="U47" s="5"/>
      <c r="V47" s="5"/>
      <c r="W47" s="5"/>
      <c r="X47" s="5"/>
      <c r="Y47" s="5"/>
      <c r="Z47" s="168"/>
      <c r="AA47" s="5"/>
      <c r="AB47" s="5"/>
      <c r="AC47" s="5"/>
      <c r="AD47" s="5"/>
      <c r="AE47" s="5"/>
      <c r="AF47" s="5"/>
      <c r="AG47" s="123"/>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row>
    <row r="48" spans="1:88" s="7" customFormat="1" x14ac:dyDescent="0.15">
      <c r="A48" s="5"/>
      <c r="B48" s="5"/>
      <c r="C48" s="5"/>
      <c r="D48" s="5"/>
      <c r="E48" s="5"/>
      <c r="F48" s="5"/>
      <c r="G48" s="5"/>
      <c r="H48" s="5"/>
      <c r="I48" s="5"/>
      <c r="J48" s="5"/>
      <c r="K48" s="5"/>
      <c r="L48" s="5"/>
      <c r="M48" s="32"/>
      <c r="N48" s="32"/>
      <c r="O48" s="32"/>
      <c r="P48" s="73"/>
      <c r="Q48" s="71"/>
      <c r="R48" s="5"/>
      <c r="S48" s="5"/>
      <c r="T48" s="5"/>
      <c r="U48" s="5"/>
      <c r="V48" s="5"/>
      <c r="W48" s="5"/>
      <c r="X48" s="5"/>
      <c r="Y48" s="5"/>
      <c r="Z48" s="168"/>
      <c r="AA48" s="5"/>
      <c r="AB48" s="5"/>
      <c r="AC48" s="5"/>
      <c r="AD48" s="5"/>
      <c r="AE48" s="5"/>
      <c r="AF48" s="5"/>
      <c r="AG48" s="123"/>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row>
    <row r="49" spans="1:88" s="7" customFormat="1" x14ac:dyDescent="0.15">
      <c r="A49" s="5"/>
      <c r="B49" s="5"/>
      <c r="C49" s="5"/>
      <c r="D49" s="5"/>
      <c r="E49" s="5"/>
      <c r="F49" s="5"/>
      <c r="G49" s="5"/>
      <c r="H49" s="5"/>
      <c r="I49" s="5"/>
      <c r="J49" s="5"/>
      <c r="K49" s="5"/>
      <c r="L49" s="5"/>
      <c r="M49" s="32"/>
      <c r="N49" s="32"/>
      <c r="O49" s="32"/>
      <c r="P49" s="73"/>
      <c r="Q49" s="71"/>
      <c r="R49" s="5"/>
      <c r="S49" s="5"/>
      <c r="T49" s="5"/>
      <c r="U49" s="5"/>
      <c r="V49" s="5"/>
      <c r="W49" s="5"/>
      <c r="X49" s="5"/>
      <c r="Y49" s="5"/>
      <c r="Z49" s="168"/>
      <c r="AA49" s="5"/>
      <c r="AB49" s="5"/>
      <c r="AC49" s="5"/>
      <c r="AD49" s="5"/>
      <c r="AE49" s="5"/>
      <c r="AF49" s="5"/>
      <c r="AG49" s="123"/>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row>
    <row r="50" spans="1:88" s="7" customFormat="1" x14ac:dyDescent="0.15">
      <c r="A50" s="5"/>
      <c r="B50" s="5"/>
      <c r="C50" s="5"/>
      <c r="D50" s="5"/>
      <c r="E50" s="5"/>
      <c r="F50" s="5"/>
      <c r="G50" s="5"/>
      <c r="H50" s="5"/>
      <c r="I50" s="5"/>
      <c r="J50" s="5"/>
      <c r="K50" s="5"/>
      <c r="L50" s="5"/>
      <c r="M50" s="32"/>
      <c r="N50" s="32"/>
      <c r="O50" s="32"/>
      <c r="P50" s="73"/>
      <c r="Q50" s="71"/>
      <c r="R50" s="5"/>
      <c r="S50" s="5"/>
      <c r="T50" s="5"/>
      <c r="U50" s="5"/>
      <c r="V50" s="5"/>
      <c r="W50" s="5"/>
      <c r="X50" s="5"/>
      <c r="Y50" s="5"/>
      <c r="Z50" s="168"/>
      <c r="AA50" s="5"/>
      <c r="AB50" s="5"/>
      <c r="AC50" s="5"/>
      <c r="AD50" s="5"/>
      <c r="AE50" s="5"/>
      <c r="AF50" s="5"/>
      <c r="AG50" s="123"/>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row>
    <row r="51" spans="1:88" s="7" customFormat="1" x14ac:dyDescent="0.15">
      <c r="A51" s="5"/>
      <c r="B51" s="5"/>
      <c r="C51" s="5"/>
      <c r="D51" s="5"/>
      <c r="E51" s="5"/>
      <c r="F51" s="5"/>
      <c r="G51" s="5"/>
      <c r="H51" s="5"/>
      <c r="I51" s="5"/>
      <c r="J51" s="5"/>
      <c r="K51" s="5"/>
      <c r="L51" s="5"/>
      <c r="M51" s="32"/>
      <c r="N51" s="32"/>
      <c r="O51" s="32"/>
      <c r="P51" s="73"/>
      <c r="Q51" s="71"/>
      <c r="R51" s="5"/>
      <c r="S51" s="5"/>
      <c r="T51" s="5"/>
      <c r="U51" s="5"/>
      <c r="V51" s="5"/>
      <c r="W51" s="5"/>
      <c r="X51" s="5"/>
      <c r="Y51" s="5"/>
      <c r="Z51" s="168"/>
      <c r="AA51" s="5"/>
      <c r="AB51" s="5"/>
      <c r="AC51" s="5"/>
      <c r="AD51" s="5"/>
      <c r="AE51" s="5"/>
      <c r="AF51" s="5"/>
      <c r="AG51" s="123"/>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row>
    <row r="52" spans="1:88" s="7" customFormat="1" x14ac:dyDescent="0.15">
      <c r="A52" s="5"/>
      <c r="B52" s="5"/>
      <c r="C52" s="5"/>
      <c r="D52" s="5"/>
      <c r="E52" s="5"/>
      <c r="F52" s="5"/>
      <c r="G52" s="5"/>
      <c r="H52" s="5"/>
      <c r="I52" s="5"/>
      <c r="J52" s="5"/>
      <c r="K52" s="5"/>
      <c r="L52" s="5"/>
      <c r="M52" s="32"/>
      <c r="N52" s="32"/>
      <c r="O52" s="32"/>
      <c r="P52" s="73"/>
      <c r="Q52" s="71"/>
      <c r="R52" s="5"/>
      <c r="S52" s="5"/>
      <c r="T52" s="5"/>
      <c r="U52" s="5"/>
      <c r="V52" s="5"/>
      <c r="W52" s="5"/>
      <c r="X52" s="5"/>
      <c r="Y52" s="5"/>
      <c r="Z52" s="168"/>
      <c r="AA52" s="5"/>
      <c r="AB52" s="5"/>
      <c r="AC52" s="5"/>
      <c r="AD52" s="5"/>
      <c r="AE52" s="5"/>
      <c r="AF52" s="5"/>
      <c r="AG52" s="123"/>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row>
    <row r="53" spans="1:88" s="7" customFormat="1" x14ac:dyDescent="0.15">
      <c r="A53" s="5"/>
      <c r="B53" s="5"/>
      <c r="C53" s="5"/>
      <c r="D53" s="5"/>
      <c r="E53" s="5"/>
      <c r="F53" s="5"/>
      <c r="G53" s="5"/>
      <c r="H53" s="5"/>
      <c r="I53" s="5"/>
      <c r="J53" s="5"/>
      <c r="K53" s="5"/>
      <c r="L53" s="5"/>
      <c r="M53" s="32"/>
      <c r="N53" s="32"/>
      <c r="O53" s="32"/>
      <c r="P53" s="73"/>
      <c r="Q53" s="71"/>
      <c r="R53" s="5"/>
      <c r="S53" s="5"/>
      <c r="T53" s="5"/>
      <c r="U53" s="5"/>
      <c r="V53" s="5"/>
      <c r="W53" s="5"/>
      <c r="X53" s="5"/>
      <c r="Y53" s="5"/>
      <c r="Z53" s="168"/>
      <c r="AA53" s="5"/>
      <c r="AB53" s="5"/>
      <c r="AC53" s="5"/>
      <c r="AD53" s="5"/>
      <c r="AE53" s="5"/>
      <c r="AF53" s="5"/>
      <c r="AG53" s="123"/>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row>
    <row r="54" spans="1:88" s="7" customFormat="1" x14ac:dyDescent="0.15">
      <c r="A54" s="5"/>
      <c r="B54" s="5"/>
      <c r="C54" s="5"/>
      <c r="D54" s="5"/>
      <c r="E54" s="5"/>
      <c r="F54" s="5"/>
      <c r="G54" s="5"/>
      <c r="H54" s="5"/>
      <c r="I54" s="5"/>
      <c r="J54" s="5"/>
      <c r="K54" s="5"/>
      <c r="L54" s="5"/>
      <c r="M54" s="32"/>
      <c r="N54" s="32"/>
      <c r="O54" s="32"/>
      <c r="P54" s="73"/>
      <c r="Q54" s="71"/>
      <c r="R54" s="5"/>
      <c r="S54" s="5"/>
      <c r="T54" s="5"/>
      <c r="U54" s="5"/>
      <c r="V54" s="5"/>
      <c r="W54" s="5"/>
      <c r="X54" s="5"/>
      <c r="Y54" s="5"/>
      <c r="Z54" s="168"/>
      <c r="AA54" s="5"/>
      <c r="AB54" s="5"/>
      <c r="AC54" s="5"/>
      <c r="AD54" s="5"/>
      <c r="AE54" s="5"/>
      <c r="AF54" s="5"/>
      <c r="AG54" s="123"/>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row>
    <row r="55" spans="1:88" s="7" customFormat="1" x14ac:dyDescent="0.15">
      <c r="A55" s="5"/>
      <c r="B55" s="5"/>
      <c r="C55" s="5"/>
      <c r="D55" s="5"/>
      <c r="E55" s="5"/>
      <c r="F55" s="5"/>
      <c r="G55" s="5"/>
      <c r="H55" s="5"/>
      <c r="I55" s="5"/>
      <c r="J55" s="5"/>
      <c r="K55" s="5"/>
      <c r="L55" s="5"/>
      <c r="M55" s="32"/>
      <c r="N55" s="32"/>
      <c r="O55" s="32"/>
      <c r="P55" s="73"/>
      <c r="Q55" s="71"/>
      <c r="R55" s="5"/>
      <c r="S55" s="5"/>
      <c r="T55" s="5"/>
      <c r="U55" s="5"/>
      <c r="V55" s="5"/>
      <c r="W55" s="5"/>
      <c r="X55" s="5"/>
      <c r="Y55" s="5"/>
      <c r="Z55" s="168"/>
      <c r="AA55" s="5"/>
      <c r="AB55" s="5"/>
      <c r="AC55" s="5"/>
      <c r="AD55" s="5"/>
      <c r="AE55" s="5"/>
      <c r="AF55" s="5"/>
      <c r="AG55" s="123"/>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row>
    <row r="56" spans="1:88" s="7" customFormat="1" x14ac:dyDescent="0.15">
      <c r="A56" s="5"/>
      <c r="B56" s="5"/>
      <c r="C56" s="5"/>
      <c r="D56" s="5"/>
      <c r="E56" s="5"/>
      <c r="F56" s="5"/>
      <c r="G56" s="5"/>
      <c r="H56" s="5"/>
      <c r="I56" s="5"/>
      <c r="J56" s="5"/>
      <c r="K56" s="5"/>
      <c r="L56" s="5"/>
      <c r="M56" s="32"/>
      <c r="N56" s="32"/>
      <c r="O56" s="32"/>
      <c r="P56" s="73"/>
      <c r="Q56" s="71"/>
      <c r="R56" s="5"/>
      <c r="S56" s="5"/>
      <c r="T56" s="5"/>
      <c r="U56" s="5"/>
      <c r="V56" s="5"/>
      <c r="W56" s="5"/>
      <c r="X56" s="5"/>
      <c r="Y56" s="5"/>
      <c r="Z56" s="168"/>
      <c r="AA56" s="5"/>
      <c r="AB56" s="5"/>
      <c r="AC56" s="5"/>
      <c r="AD56" s="5"/>
      <c r="AE56" s="5"/>
      <c r="AF56" s="5"/>
      <c r="AG56" s="123"/>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row>
    <row r="57" spans="1:88" s="7" customFormat="1" x14ac:dyDescent="0.15">
      <c r="A57" s="5"/>
      <c r="B57" s="5"/>
      <c r="C57" s="5"/>
      <c r="D57" s="5"/>
      <c r="E57" s="5"/>
      <c r="F57" s="5"/>
      <c r="G57" s="5"/>
      <c r="H57" s="5"/>
      <c r="I57" s="5"/>
      <c r="J57" s="5"/>
      <c r="K57" s="5"/>
      <c r="L57" s="5"/>
      <c r="M57" s="32"/>
      <c r="N57" s="32"/>
      <c r="O57" s="32"/>
      <c r="P57" s="73"/>
      <c r="Q57" s="71"/>
      <c r="R57" s="5"/>
      <c r="S57" s="5"/>
      <c r="T57" s="5"/>
      <c r="U57" s="5"/>
      <c r="V57" s="5"/>
      <c r="W57" s="5"/>
      <c r="X57" s="5"/>
      <c r="Y57" s="5"/>
      <c r="Z57" s="168"/>
      <c r="AA57" s="5"/>
      <c r="AB57" s="5"/>
      <c r="AC57" s="5"/>
      <c r="AD57" s="5"/>
      <c r="AE57" s="5"/>
      <c r="AF57" s="5"/>
      <c r="AG57" s="123"/>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row>
    <row r="58" spans="1:88" s="7" customFormat="1" x14ac:dyDescent="0.15">
      <c r="A58" s="5"/>
      <c r="B58" s="5"/>
      <c r="C58" s="5"/>
      <c r="D58" s="5"/>
      <c r="E58" s="5"/>
      <c r="F58" s="5"/>
      <c r="G58" s="5"/>
      <c r="H58" s="5"/>
      <c r="I58" s="5"/>
      <c r="J58" s="5"/>
      <c r="K58" s="5"/>
      <c r="L58" s="5"/>
      <c r="M58" s="32"/>
      <c r="N58" s="32"/>
      <c r="O58" s="32"/>
      <c r="P58" s="73"/>
      <c r="Q58" s="71"/>
      <c r="R58" s="5"/>
      <c r="S58" s="5"/>
      <c r="T58" s="5"/>
      <c r="U58" s="5"/>
      <c r="V58" s="5"/>
      <c r="W58" s="5"/>
      <c r="X58" s="5"/>
      <c r="Y58" s="5"/>
      <c r="Z58" s="168"/>
      <c r="AA58" s="5"/>
      <c r="AB58" s="5"/>
      <c r="AC58" s="5"/>
      <c r="AD58" s="5"/>
      <c r="AE58" s="5"/>
      <c r="AF58" s="5"/>
      <c r="AG58" s="112"/>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c r="BO58" s="66"/>
      <c r="BP58" s="66"/>
      <c r="BQ58" s="66"/>
      <c r="BR58" s="66"/>
      <c r="BS58" s="66"/>
      <c r="BT58" s="66"/>
      <c r="BU58" s="66"/>
      <c r="BV58" s="66"/>
      <c r="BW58" s="66"/>
      <c r="BX58" s="66"/>
      <c r="BY58" s="66"/>
      <c r="BZ58" s="66"/>
      <c r="CA58" s="66"/>
      <c r="CB58" s="66"/>
      <c r="CC58" s="66"/>
      <c r="CD58" s="66"/>
      <c r="CE58" s="6"/>
      <c r="CF58" s="6"/>
      <c r="CG58" s="66"/>
      <c r="CH58" s="66"/>
      <c r="CI58" s="66"/>
      <c r="CJ58" s="66"/>
    </row>
    <row r="59" spans="1:88" s="7" customFormat="1" x14ac:dyDescent="0.15">
      <c r="A59" s="5"/>
      <c r="B59" s="5"/>
      <c r="C59" s="5"/>
      <c r="D59" s="5"/>
      <c r="E59" s="5"/>
      <c r="F59" s="5"/>
      <c r="G59" s="5"/>
      <c r="H59" s="5"/>
      <c r="I59" s="5"/>
      <c r="J59" s="5"/>
      <c r="K59" s="5"/>
      <c r="L59" s="5"/>
      <c r="M59" s="32"/>
      <c r="N59" s="32"/>
      <c r="O59" s="32"/>
      <c r="P59" s="73"/>
      <c r="Q59" s="71"/>
      <c r="R59" s="5"/>
      <c r="S59" s="5"/>
      <c r="T59" s="5"/>
      <c r="U59" s="5"/>
      <c r="V59" s="5"/>
      <c r="W59" s="5"/>
      <c r="X59" s="5"/>
      <c r="Y59" s="5"/>
      <c r="Z59" s="168"/>
      <c r="AA59" s="5"/>
      <c r="AB59" s="5"/>
      <c r="AC59" s="5"/>
      <c r="AD59" s="5"/>
      <c r="AE59" s="5"/>
      <c r="AF59" s="5"/>
      <c r="AG59" s="123"/>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row>
    <row r="60" spans="1:88" s="7" customFormat="1" x14ac:dyDescent="0.15">
      <c r="A60" s="5"/>
      <c r="B60" s="5"/>
      <c r="C60" s="5"/>
      <c r="D60" s="5"/>
      <c r="E60" s="5"/>
      <c r="F60" s="5"/>
      <c r="G60" s="5"/>
      <c r="H60" s="5"/>
      <c r="I60" s="5"/>
      <c r="J60" s="5"/>
      <c r="K60" s="5"/>
      <c r="L60" s="5"/>
      <c r="M60" s="32"/>
      <c r="N60" s="32"/>
      <c r="O60" s="32"/>
      <c r="P60" s="73"/>
      <c r="Q60" s="71"/>
      <c r="R60" s="5"/>
      <c r="S60" s="5"/>
      <c r="T60" s="5"/>
      <c r="U60" s="5"/>
      <c r="V60" s="5"/>
      <c r="W60" s="5"/>
      <c r="X60" s="5"/>
      <c r="Y60" s="5"/>
      <c r="Z60" s="168"/>
      <c r="AA60" s="5"/>
      <c r="AB60" s="5"/>
      <c r="AC60" s="5"/>
      <c r="AD60" s="5"/>
      <c r="AE60" s="5"/>
      <c r="AF60" s="5"/>
      <c r="AG60" s="123"/>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row>
    <row r="61" spans="1:88" s="7" customFormat="1" x14ac:dyDescent="0.15">
      <c r="A61" s="5"/>
      <c r="B61" s="5"/>
      <c r="C61" s="5"/>
      <c r="D61" s="5"/>
      <c r="E61" s="5"/>
      <c r="F61" s="5"/>
      <c r="G61" s="5"/>
      <c r="H61" s="5"/>
      <c r="I61" s="5"/>
      <c r="J61" s="5"/>
      <c r="K61" s="5"/>
      <c r="L61" s="5"/>
      <c r="M61" s="32"/>
      <c r="N61" s="32"/>
      <c r="O61" s="32"/>
      <c r="P61" s="73"/>
      <c r="Q61" s="71"/>
      <c r="R61" s="5"/>
      <c r="S61" s="5"/>
      <c r="T61" s="5"/>
      <c r="U61" s="5"/>
      <c r="V61" s="5"/>
      <c r="W61" s="5"/>
      <c r="X61" s="5"/>
      <c r="Y61" s="5"/>
      <c r="Z61" s="168"/>
      <c r="AA61" s="5"/>
      <c r="AB61" s="5"/>
      <c r="AC61" s="5"/>
      <c r="AD61" s="5"/>
      <c r="AE61" s="5"/>
      <c r="AF61" s="5"/>
      <c r="AG61" s="123"/>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row>
    <row r="62" spans="1:88" s="7" customFormat="1" x14ac:dyDescent="0.15">
      <c r="A62" s="5"/>
      <c r="B62" s="5"/>
      <c r="C62" s="5"/>
      <c r="D62" s="5"/>
      <c r="E62" s="5"/>
      <c r="F62" s="5"/>
      <c r="G62" s="5"/>
      <c r="H62" s="5"/>
      <c r="I62" s="5"/>
      <c r="J62" s="5"/>
      <c r="K62" s="5"/>
      <c r="L62" s="5"/>
      <c r="M62" s="32"/>
      <c r="N62" s="32"/>
      <c r="O62" s="32"/>
      <c r="P62" s="73"/>
      <c r="Q62" s="71"/>
      <c r="R62" s="5"/>
      <c r="S62" s="5"/>
      <c r="T62" s="5"/>
      <c r="U62" s="5"/>
      <c r="V62" s="5"/>
      <c r="W62" s="5"/>
      <c r="X62" s="5"/>
      <c r="Y62" s="5"/>
      <c r="Z62" s="168"/>
      <c r="AA62" s="5"/>
      <c r="AB62" s="5"/>
      <c r="AC62" s="5"/>
      <c r="AD62" s="5"/>
      <c r="AE62" s="5"/>
      <c r="AF62" s="5"/>
      <c r="AG62" s="123"/>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row>
    <row r="63" spans="1:88" s="7" customFormat="1" x14ac:dyDescent="0.15">
      <c r="A63" s="5"/>
      <c r="B63" s="5"/>
      <c r="C63" s="5"/>
      <c r="D63" s="5"/>
      <c r="E63" s="5"/>
      <c r="F63" s="5"/>
      <c r="G63" s="5"/>
      <c r="H63" s="5"/>
      <c r="I63" s="5"/>
      <c r="J63" s="5"/>
      <c r="K63" s="5"/>
      <c r="L63" s="5"/>
      <c r="M63" s="32"/>
      <c r="N63" s="32"/>
      <c r="O63" s="32"/>
      <c r="P63" s="73"/>
      <c r="Q63" s="71"/>
      <c r="R63" s="5"/>
      <c r="S63" s="5"/>
      <c r="T63" s="5"/>
      <c r="U63" s="5"/>
      <c r="V63" s="5"/>
      <c r="W63" s="5"/>
      <c r="X63" s="5"/>
      <c r="Y63" s="5"/>
      <c r="Z63" s="168"/>
      <c r="AA63" s="5"/>
      <c r="AB63" s="5"/>
      <c r="AC63" s="5"/>
      <c r="AD63" s="5"/>
      <c r="AE63" s="5"/>
      <c r="AF63" s="5"/>
      <c r="AG63" s="123"/>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row>
    <row r="64" spans="1:88" s="7" customFormat="1" x14ac:dyDescent="0.15">
      <c r="A64" s="5"/>
      <c r="B64" s="5"/>
      <c r="C64" s="5"/>
      <c r="D64" s="5"/>
      <c r="E64" s="5"/>
      <c r="F64" s="5"/>
      <c r="G64" s="5"/>
      <c r="H64" s="5"/>
      <c r="I64" s="5"/>
      <c r="J64" s="5"/>
      <c r="K64" s="5"/>
      <c r="L64" s="5"/>
      <c r="M64" s="32"/>
      <c r="N64" s="32"/>
      <c r="O64" s="32"/>
      <c r="P64" s="73"/>
      <c r="Q64" s="71"/>
      <c r="R64" s="5"/>
      <c r="S64" s="5"/>
      <c r="T64" s="5"/>
      <c r="U64" s="5"/>
      <c r="V64" s="5"/>
      <c r="W64" s="5"/>
      <c r="X64" s="5"/>
      <c r="Y64" s="5"/>
      <c r="Z64" s="168"/>
      <c r="AA64" s="5"/>
      <c r="AB64" s="5"/>
      <c r="AC64" s="5"/>
      <c r="AD64" s="5"/>
      <c r="AE64" s="5"/>
      <c r="AF64" s="5"/>
      <c r="AG64" s="123"/>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row>
    <row r="65" spans="1:88" s="7" customFormat="1" x14ac:dyDescent="0.15">
      <c r="A65" s="5"/>
      <c r="B65" s="5"/>
      <c r="C65" s="5"/>
      <c r="D65" s="5"/>
      <c r="E65" s="5"/>
      <c r="F65" s="5"/>
      <c r="G65" s="5"/>
      <c r="H65" s="5"/>
      <c r="I65" s="5"/>
      <c r="J65" s="5"/>
      <c r="K65" s="5"/>
      <c r="L65" s="5"/>
      <c r="M65" s="32"/>
      <c r="N65" s="32"/>
      <c r="O65" s="32"/>
      <c r="P65" s="73"/>
      <c r="Q65" s="71"/>
      <c r="R65" s="5"/>
      <c r="S65" s="5"/>
      <c r="T65" s="5"/>
      <c r="U65" s="5"/>
      <c r="V65" s="5"/>
      <c r="W65" s="5"/>
      <c r="X65" s="5"/>
      <c r="Y65" s="5"/>
      <c r="Z65" s="168"/>
      <c r="AA65" s="5"/>
      <c r="AB65" s="5"/>
      <c r="AC65" s="5"/>
      <c r="AD65" s="5"/>
      <c r="AE65" s="5"/>
      <c r="AF65" s="5"/>
      <c r="AG65" s="112"/>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c r="BO65" s="66"/>
      <c r="BP65" s="66"/>
      <c r="BQ65" s="66"/>
      <c r="BR65" s="66"/>
      <c r="BS65" s="66"/>
      <c r="BT65" s="66"/>
      <c r="BU65" s="66"/>
      <c r="BV65" s="66"/>
      <c r="BW65" s="66"/>
      <c r="BX65" s="66"/>
      <c r="BY65" s="66"/>
      <c r="BZ65" s="66"/>
      <c r="CA65" s="66"/>
      <c r="CB65" s="66"/>
      <c r="CC65" s="66"/>
      <c r="CD65" s="66"/>
      <c r="CE65" s="6"/>
      <c r="CF65" s="6"/>
      <c r="CG65" s="66"/>
      <c r="CH65" s="66"/>
      <c r="CI65" s="66"/>
      <c r="CJ65" s="66"/>
    </row>
    <row r="66" spans="1:88" s="7" customFormat="1" x14ac:dyDescent="0.15">
      <c r="A66" s="5"/>
      <c r="B66" s="5"/>
      <c r="C66" s="5"/>
      <c r="D66" s="5"/>
      <c r="E66" s="5"/>
      <c r="F66" s="5"/>
      <c r="G66" s="5"/>
      <c r="H66" s="5"/>
      <c r="I66" s="5"/>
      <c r="J66" s="5"/>
      <c r="K66" s="5"/>
      <c r="L66" s="5"/>
      <c r="M66" s="32"/>
      <c r="N66" s="32"/>
      <c r="O66" s="32"/>
      <c r="P66" s="73"/>
      <c r="Q66" s="71"/>
      <c r="R66" s="5"/>
      <c r="S66" s="5"/>
      <c r="T66" s="5"/>
      <c r="U66" s="5"/>
      <c r="V66" s="5"/>
      <c r="W66" s="5"/>
      <c r="X66" s="5"/>
      <c r="Y66" s="5"/>
      <c r="Z66" s="168"/>
      <c r="AA66" s="5"/>
      <c r="AB66" s="5"/>
      <c r="AC66" s="5"/>
      <c r="AD66" s="5"/>
      <c r="AE66" s="5"/>
      <c r="AF66" s="5"/>
      <c r="AG66" s="112"/>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6"/>
      <c r="BY66" s="66"/>
      <c r="BZ66" s="66"/>
      <c r="CA66" s="66"/>
      <c r="CB66" s="66"/>
      <c r="CC66" s="66"/>
      <c r="CD66" s="66"/>
      <c r="CE66" s="6"/>
      <c r="CF66" s="6"/>
      <c r="CG66" s="66"/>
      <c r="CH66" s="66"/>
      <c r="CI66" s="66"/>
      <c r="CJ66" s="66"/>
    </row>
    <row r="67" spans="1:88" s="7" customFormat="1" x14ac:dyDescent="0.15">
      <c r="A67" s="5"/>
      <c r="B67" s="5"/>
      <c r="C67" s="5"/>
      <c r="D67" s="5"/>
      <c r="E67" s="5"/>
      <c r="F67" s="5"/>
      <c r="G67" s="5"/>
      <c r="H67" s="5"/>
      <c r="I67" s="5"/>
      <c r="J67" s="5"/>
      <c r="K67" s="5"/>
      <c r="L67" s="5"/>
      <c r="M67" s="32"/>
      <c r="N67" s="32"/>
      <c r="O67" s="32"/>
      <c r="P67" s="73"/>
      <c r="Q67" s="71"/>
      <c r="R67" s="5"/>
      <c r="S67" s="5"/>
      <c r="T67" s="5"/>
      <c r="U67" s="5"/>
      <c r="V67" s="5"/>
      <c r="W67" s="5"/>
      <c r="X67" s="5"/>
      <c r="Y67" s="5"/>
      <c r="Z67" s="168"/>
      <c r="AA67" s="5"/>
      <c r="AB67" s="5"/>
      <c r="AC67" s="5"/>
      <c r="AD67" s="5"/>
      <c r="AE67" s="5"/>
      <c r="AF67" s="5"/>
      <c r="AG67" s="112"/>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c r="BO67" s="66"/>
      <c r="BP67" s="66"/>
      <c r="BQ67" s="66"/>
      <c r="BR67" s="66"/>
      <c r="BS67" s="66"/>
      <c r="BT67" s="66"/>
      <c r="BU67" s="66"/>
      <c r="BV67" s="66"/>
      <c r="BW67" s="66"/>
      <c r="BX67" s="66"/>
      <c r="BY67" s="66"/>
      <c r="BZ67" s="66"/>
      <c r="CA67" s="66"/>
      <c r="CB67" s="66"/>
      <c r="CC67" s="66"/>
      <c r="CD67" s="66"/>
      <c r="CE67" s="6"/>
      <c r="CF67" s="6"/>
      <c r="CG67" s="66"/>
      <c r="CH67" s="66"/>
      <c r="CI67" s="66"/>
      <c r="CJ67" s="66"/>
    </row>
    <row r="68" spans="1:88" s="7" customFormat="1" x14ac:dyDescent="0.15">
      <c r="A68" s="5"/>
      <c r="B68" s="5"/>
      <c r="C68" s="5"/>
      <c r="D68" s="5"/>
      <c r="E68" s="5"/>
      <c r="F68" s="5"/>
      <c r="G68" s="5"/>
      <c r="H68" s="5"/>
      <c r="I68" s="5"/>
      <c r="J68" s="5"/>
      <c r="K68" s="5"/>
      <c r="L68" s="5"/>
      <c r="M68" s="32"/>
      <c r="N68" s="32"/>
      <c r="O68" s="32"/>
      <c r="P68" s="73"/>
      <c r="Q68" s="71"/>
      <c r="R68" s="5"/>
      <c r="S68" s="5"/>
      <c r="T68" s="5"/>
      <c r="U68" s="5"/>
      <c r="V68" s="5"/>
      <c r="W68" s="5"/>
      <c r="X68" s="5"/>
      <c r="Y68" s="5"/>
      <c r="Z68" s="168"/>
      <c r="AA68" s="5"/>
      <c r="AB68" s="5"/>
      <c r="AC68" s="5"/>
      <c r="AD68" s="5"/>
      <c r="AE68" s="5"/>
      <c r="AF68" s="5"/>
      <c r="AG68" s="112"/>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c r="BO68" s="66"/>
      <c r="BP68" s="66"/>
      <c r="BQ68" s="66"/>
      <c r="BR68" s="66"/>
      <c r="BS68" s="66"/>
      <c r="BT68" s="66"/>
      <c r="BU68" s="66"/>
      <c r="BV68" s="66"/>
      <c r="BW68" s="66"/>
      <c r="BX68" s="66"/>
      <c r="BY68" s="66"/>
      <c r="BZ68" s="66"/>
      <c r="CA68" s="66"/>
      <c r="CB68" s="66"/>
      <c r="CC68" s="66"/>
      <c r="CD68" s="66"/>
      <c r="CE68" s="6"/>
      <c r="CF68" s="6"/>
      <c r="CG68" s="66"/>
      <c r="CH68" s="66"/>
      <c r="CI68" s="66"/>
      <c r="CJ68" s="66"/>
    </row>
    <row r="69" spans="1:88" s="7" customFormat="1" x14ac:dyDescent="0.15">
      <c r="A69" s="5"/>
      <c r="B69" s="5"/>
      <c r="C69" s="5"/>
      <c r="D69" s="5"/>
      <c r="E69" s="5"/>
      <c r="F69" s="5"/>
      <c r="G69" s="5"/>
      <c r="H69" s="5"/>
      <c r="I69" s="5"/>
      <c r="J69" s="5"/>
      <c r="K69" s="5"/>
      <c r="L69" s="5"/>
      <c r="M69" s="32"/>
      <c r="N69" s="32"/>
      <c r="O69" s="32"/>
      <c r="P69" s="73"/>
      <c r="Q69" s="71"/>
      <c r="R69" s="5"/>
      <c r="S69" s="5"/>
      <c r="T69" s="5"/>
      <c r="U69" s="5"/>
      <c r="V69" s="5"/>
      <c r="W69" s="5"/>
      <c r="X69" s="5"/>
      <c r="Y69" s="5"/>
      <c r="Z69" s="168"/>
      <c r="AA69" s="5"/>
      <c r="AB69" s="5"/>
      <c r="AC69" s="5"/>
      <c r="AD69" s="5"/>
      <c r="AE69" s="5"/>
      <c r="AF69" s="5"/>
      <c r="AG69" s="112"/>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c r="BP69" s="66"/>
      <c r="BQ69" s="66"/>
      <c r="BR69" s="66"/>
      <c r="BS69" s="66"/>
      <c r="BT69" s="66"/>
      <c r="BU69" s="66"/>
      <c r="BV69" s="66"/>
      <c r="BW69" s="66"/>
      <c r="BX69" s="66"/>
      <c r="BY69" s="66"/>
      <c r="BZ69" s="66"/>
      <c r="CA69" s="66"/>
      <c r="CB69" s="66"/>
      <c r="CC69" s="66"/>
      <c r="CD69" s="66"/>
      <c r="CE69" s="6"/>
      <c r="CF69" s="6"/>
      <c r="CG69" s="66"/>
      <c r="CH69" s="66"/>
      <c r="CI69" s="66"/>
      <c r="CJ69" s="66"/>
    </row>
    <row r="70" spans="1:88" s="7" customFormat="1" x14ac:dyDescent="0.15">
      <c r="A70" s="5"/>
      <c r="B70" s="5"/>
      <c r="C70" s="5"/>
      <c r="D70" s="5"/>
      <c r="E70" s="5"/>
      <c r="F70" s="5"/>
      <c r="G70" s="5"/>
      <c r="H70" s="5"/>
      <c r="I70" s="5"/>
      <c r="J70" s="5"/>
      <c r="K70" s="5"/>
      <c r="L70" s="5"/>
      <c r="M70" s="32"/>
      <c r="N70" s="32"/>
      <c r="O70" s="32"/>
      <c r="P70" s="73"/>
      <c r="Q70" s="71"/>
      <c r="R70" s="5"/>
      <c r="S70" s="5"/>
      <c r="T70" s="5"/>
      <c r="U70" s="5"/>
      <c r="V70" s="5"/>
      <c r="W70" s="5"/>
      <c r="X70" s="5"/>
      <c r="Y70" s="5"/>
      <c r="Z70" s="168"/>
      <c r="AA70" s="5"/>
      <c r="AB70" s="5"/>
      <c r="AC70" s="5"/>
      <c r="AD70" s="5"/>
      <c r="AE70" s="5"/>
      <c r="AF70" s="5"/>
      <c r="AG70" s="112"/>
      <c r="AH70" s="66"/>
      <c r="AI70" s="66"/>
      <c r="AJ70" s="66"/>
      <c r="AK70" s="66"/>
      <c r="AL70" s="66"/>
      <c r="AM70" s="66"/>
      <c r="AN70" s="66"/>
      <c r="AO70" s="66"/>
      <c r="AP70" s="66"/>
      <c r="AQ70" s="66"/>
      <c r="AR70" s="66"/>
      <c r="AS70" s="66"/>
      <c r="AT70" s="66"/>
      <c r="AU70" s="66"/>
      <c r="AV70" s="66"/>
      <c r="AW70" s="66"/>
      <c r="AX70" s="66"/>
      <c r="AY70" s="66"/>
      <c r="AZ70" s="66"/>
      <c r="BA70" s="66"/>
      <c r="BB70" s="66"/>
      <c r="BC70" s="66"/>
      <c r="BD70" s="66"/>
      <c r="BE70" s="66"/>
      <c r="BF70" s="66"/>
      <c r="BG70" s="66"/>
      <c r="BH70" s="66"/>
      <c r="BI70" s="66"/>
      <c r="BJ70" s="66"/>
      <c r="BK70" s="66"/>
      <c r="BL70" s="66"/>
      <c r="BM70" s="66"/>
      <c r="BN70" s="66"/>
      <c r="BO70" s="66"/>
      <c r="BP70" s="66"/>
      <c r="BQ70" s="66"/>
      <c r="BR70" s="66"/>
      <c r="BS70" s="66"/>
      <c r="BT70" s="66"/>
      <c r="BU70" s="66"/>
      <c r="BV70" s="66"/>
      <c r="BW70" s="66"/>
      <c r="BX70" s="66"/>
      <c r="BY70" s="66"/>
      <c r="BZ70" s="66"/>
      <c r="CA70" s="66"/>
      <c r="CB70" s="66"/>
      <c r="CC70" s="66"/>
      <c r="CD70" s="66"/>
      <c r="CE70" s="6"/>
      <c r="CF70" s="6"/>
      <c r="CG70" s="66"/>
      <c r="CH70" s="66"/>
      <c r="CI70" s="66"/>
      <c r="CJ70" s="66"/>
    </row>
    <row r="71" spans="1:88" s="7" customFormat="1" x14ac:dyDescent="0.15">
      <c r="A71" s="5"/>
      <c r="B71" s="5"/>
      <c r="C71" s="5"/>
      <c r="D71" s="5"/>
      <c r="E71" s="5"/>
      <c r="F71" s="5"/>
      <c r="G71" s="5"/>
      <c r="H71" s="5"/>
      <c r="I71" s="5"/>
      <c r="J71" s="5"/>
      <c r="K71" s="5"/>
      <c r="L71" s="5"/>
      <c r="M71" s="32"/>
      <c r="N71" s="32"/>
      <c r="O71" s="32"/>
      <c r="P71" s="73"/>
      <c r="Q71" s="71"/>
      <c r="R71" s="5"/>
      <c r="S71" s="5"/>
      <c r="T71" s="5"/>
      <c r="U71" s="5"/>
      <c r="V71" s="5"/>
      <c r="W71" s="5"/>
      <c r="X71" s="5"/>
      <c r="Y71" s="5"/>
      <c r="Z71" s="168"/>
      <c r="AA71" s="5"/>
      <c r="AB71" s="5"/>
      <c r="AC71" s="5"/>
      <c r="AD71" s="5"/>
      <c r="AE71" s="5"/>
      <c r="AF71" s="5"/>
      <c r="AG71" s="112"/>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c r="BO71" s="66"/>
      <c r="BP71" s="66"/>
      <c r="BQ71" s="66"/>
      <c r="BR71" s="66"/>
      <c r="BS71" s="66"/>
      <c r="BT71" s="66"/>
      <c r="BU71" s="66"/>
      <c r="BV71" s="66"/>
      <c r="BW71" s="66"/>
      <c r="BX71" s="66"/>
      <c r="BY71" s="66"/>
      <c r="BZ71" s="66"/>
      <c r="CA71" s="66"/>
      <c r="CB71" s="66"/>
      <c r="CC71" s="66"/>
      <c r="CD71" s="66"/>
      <c r="CE71" s="6"/>
      <c r="CF71" s="6"/>
      <c r="CG71" s="66"/>
      <c r="CH71" s="66"/>
      <c r="CI71" s="66"/>
      <c r="CJ71" s="66"/>
    </row>
    <row r="72" spans="1:88" s="7" customFormat="1" x14ac:dyDescent="0.15">
      <c r="A72" s="5"/>
      <c r="B72" s="5"/>
      <c r="C72" s="5"/>
      <c r="D72" s="5"/>
      <c r="E72" s="5"/>
      <c r="F72" s="5"/>
      <c r="G72" s="5"/>
      <c r="H72" s="5"/>
      <c r="I72" s="5"/>
      <c r="J72" s="5"/>
      <c r="K72" s="5"/>
      <c r="L72" s="5"/>
      <c r="M72" s="32"/>
      <c r="N72" s="32"/>
      <c r="O72" s="32"/>
      <c r="P72" s="73"/>
      <c r="Q72" s="71"/>
      <c r="R72" s="5"/>
      <c r="S72" s="5"/>
      <c r="T72" s="5"/>
      <c r="U72" s="5"/>
      <c r="V72" s="5"/>
      <c r="W72" s="5"/>
      <c r="X72" s="5"/>
      <c r="Y72" s="5"/>
      <c r="Z72" s="168"/>
      <c r="AA72" s="5"/>
      <c r="AB72" s="5"/>
      <c r="AC72" s="5"/>
      <c r="AD72" s="5"/>
      <c r="AE72" s="5"/>
      <c r="AF72" s="5"/>
      <c r="AG72" s="112"/>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c r="BO72" s="66"/>
      <c r="BP72" s="66"/>
      <c r="BQ72" s="66"/>
      <c r="BR72" s="66"/>
      <c r="BS72" s="66"/>
      <c r="BT72" s="66"/>
      <c r="BU72" s="66"/>
      <c r="BV72" s="66"/>
      <c r="BW72" s="66"/>
      <c r="BX72" s="66"/>
      <c r="BY72" s="66"/>
      <c r="BZ72" s="66"/>
      <c r="CA72" s="66"/>
      <c r="CB72" s="66"/>
      <c r="CC72" s="66"/>
      <c r="CD72" s="66"/>
      <c r="CE72" s="6"/>
      <c r="CF72" s="6"/>
      <c r="CG72" s="66"/>
      <c r="CH72" s="66"/>
      <c r="CI72" s="66"/>
      <c r="CJ72" s="66"/>
    </row>
    <row r="73" spans="1:88" s="7" customFormat="1" x14ac:dyDescent="0.15">
      <c r="A73" s="5"/>
      <c r="B73" s="5"/>
      <c r="C73" s="5"/>
      <c r="D73" s="5"/>
      <c r="E73" s="5"/>
      <c r="F73" s="5"/>
      <c r="G73" s="5"/>
      <c r="H73" s="5"/>
      <c r="I73" s="5"/>
      <c r="J73" s="5"/>
      <c r="K73" s="5"/>
      <c r="L73" s="5"/>
      <c r="M73" s="32"/>
      <c r="N73" s="32"/>
      <c r="O73" s="32"/>
      <c r="P73" s="73"/>
      <c r="Q73" s="71"/>
      <c r="R73" s="5"/>
      <c r="S73" s="5"/>
      <c r="T73" s="5"/>
      <c r="U73" s="5"/>
      <c r="V73" s="5"/>
      <c r="W73" s="5"/>
      <c r="X73" s="5"/>
      <c r="Y73" s="5"/>
      <c r="Z73" s="168"/>
      <c r="AA73" s="5"/>
      <c r="AB73" s="5"/>
      <c r="AC73" s="5"/>
      <c r="AD73" s="5"/>
      <c r="AE73" s="5"/>
      <c r="AF73" s="5"/>
      <c r="AG73" s="112"/>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c r="BO73" s="66"/>
      <c r="BP73" s="66"/>
      <c r="BQ73" s="66"/>
      <c r="BR73" s="66"/>
      <c r="BS73" s="66"/>
      <c r="BT73" s="66"/>
      <c r="BU73" s="66"/>
      <c r="BV73" s="66"/>
      <c r="BW73" s="66"/>
      <c r="BX73" s="66"/>
      <c r="BY73" s="66"/>
      <c r="BZ73" s="66"/>
      <c r="CA73" s="66"/>
      <c r="CB73" s="66"/>
      <c r="CC73" s="66"/>
      <c r="CD73" s="66"/>
      <c r="CE73" s="6"/>
      <c r="CF73" s="6"/>
      <c r="CG73" s="66"/>
      <c r="CH73" s="66"/>
      <c r="CI73" s="66"/>
      <c r="CJ73" s="66"/>
    </row>
    <row r="74" spans="1:88" s="7" customFormat="1" x14ac:dyDescent="0.15">
      <c r="A74" s="5"/>
      <c r="B74" s="5"/>
      <c r="C74" s="5"/>
      <c r="D74" s="5"/>
      <c r="E74" s="5"/>
      <c r="F74" s="5"/>
      <c r="G74" s="5"/>
      <c r="H74" s="5"/>
      <c r="I74" s="5"/>
      <c r="J74" s="5"/>
      <c r="K74" s="5"/>
      <c r="L74" s="5"/>
      <c r="M74" s="32"/>
      <c r="N74" s="32"/>
      <c r="O74" s="32"/>
      <c r="P74" s="73"/>
      <c r="Q74" s="71"/>
      <c r="R74" s="5"/>
      <c r="S74" s="5"/>
      <c r="T74" s="5"/>
      <c r="U74" s="5"/>
      <c r="V74" s="5"/>
      <c r="W74" s="5"/>
      <c r="X74" s="5"/>
      <c r="Y74" s="5"/>
      <c r="Z74" s="168"/>
      <c r="AA74" s="5"/>
      <c r="AB74" s="5"/>
      <c r="AC74" s="5"/>
      <c r="AD74" s="5"/>
      <c r="AE74" s="5"/>
      <c r="AF74" s="5"/>
      <c r="AG74" s="112"/>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c r="BO74" s="66"/>
      <c r="BP74" s="66"/>
      <c r="BQ74" s="66"/>
      <c r="BR74" s="66"/>
      <c r="BS74" s="66"/>
      <c r="BT74" s="66"/>
      <c r="BU74" s="66"/>
      <c r="BV74" s="66"/>
      <c r="BW74" s="66"/>
      <c r="BX74" s="66"/>
      <c r="BY74" s="66"/>
      <c r="BZ74" s="66"/>
      <c r="CA74" s="66"/>
      <c r="CB74" s="66"/>
      <c r="CC74" s="66"/>
      <c r="CD74" s="66"/>
      <c r="CE74" s="6"/>
      <c r="CF74" s="6"/>
      <c r="CG74" s="66"/>
      <c r="CH74" s="66"/>
      <c r="CI74" s="66"/>
      <c r="CJ74" s="66"/>
    </row>
    <row r="75" spans="1:88" s="7" customFormat="1" x14ac:dyDescent="0.15">
      <c r="A75" s="5"/>
      <c r="B75" s="5"/>
      <c r="C75" s="5"/>
      <c r="D75" s="5"/>
      <c r="E75" s="5"/>
      <c r="F75" s="5"/>
      <c r="G75" s="5"/>
      <c r="H75" s="5"/>
      <c r="I75" s="5"/>
      <c r="J75" s="5"/>
      <c r="K75" s="5"/>
      <c r="L75" s="5"/>
      <c r="M75" s="32"/>
      <c r="N75" s="32"/>
      <c r="O75" s="32"/>
      <c r="P75" s="73"/>
      <c r="Q75" s="71"/>
      <c r="R75" s="5"/>
      <c r="S75" s="5"/>
      <c r="T75" s="5"/>
      <c r="U75" s="5"/>
      <c r="V75" s="5"/>
      <c r="W75" s="5"/>
      <c r="X75" s="5"/>
      <c r="Y75" s="5"/>
      <c r="Z75" s="168"/>
      <c r="AA75" s="5"/>
      <c r="AB75" s="5"/>
      <c r="AC75" s="5"/>
      <c r="AD75" s="5"/>
      <c r="AE75" s="5"/>
      <c r="AF75" s="5"/>
      <c r="AG75" s="112"/>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c r="BO75" s="66"/>
      <c r="BP75" s="66"/>
      <c r="BQ75" s="66"/>
      <c r="BR75" s="66"/>
      <c r="BS75" s="66"/>
      <c r="BT75" s="66"/>
      <c r="BU75" s="66"/>
      <c r="BV75" s="66"/>
      <c r="BW75" s="66"/>
      <c r="BX75" s="66"/>
      <c r="BY75" s="66"/>
      <c r="BZ75" s="66"/>
      <c r="CA75" s="66"/>
      <c r="CB75" s="66"/>
      <c r="CC75" s="66"/>
      <c r="CD75" s="66"/>
      <c r="CE75" s="6"/>
      <c r="CF75" s="6"/>
      <c r="CG75" s="66"/>
      <c r="CH75" s="66"/>
      <c r="CI75" s="66"/>
      <c r="CJ75" s="66"/>
    </row>
    <row r="76" spans="1:88" s="7" customFormat="1" x14ac:dyDescent="0.15">
      <c r="A76" s="5"/>
      <c r="B76" s="5"/>
      <c r="C76" s="5"/>
      <c r="D76" s="5"/>
      <c r="E76" s="5"/>
      <c r="F76" s="5"/>
      <c r="G76" s="5"/>
      <c r="H76" s="5"/>
      <c r="I76" s="5"/>
      <c r="J76" s="5"/>
      <c r="K76" s="5"/>
      <c r="L76" s="5"/>
      <c r="M76" s="32"/>
      <c r="N76" s="32"/>
      <c r="O76" s="32"/>
      <c r="P76" s="73"/>
      <c r="Q76" s="71"/>
      <c r="R76" s="5"/>
      <c r="S76" s="5"/>
      <c r="T76" s="5"/>
      <c r="U76" s="5"/>
      <c r="V76" s="5"/>
      <c r="W76" s="5"/>
      <c r="X76" s="5"/>
      <c r="Y76" s="5"/>
      <c r="Z76" s="168"/>
      <c r="AA76" s="5"/>
      <c r="AB76" s="5"/>
      <c r="AC76" s="5"/>
      <c r="AD76" s="5"/>
      <c r="AE76" s="5"/>
      <c r="AF76" s="5"/>
      <c r="AG76" s="112"/>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c r="BO76" s="66"/>
      <c r="BP76" s="66"/>
      <c r="BQ76" s="66"/>
      <c r="BR76" s="66"/>
      <c r="BS76" s="66"/>
      <c r="BT76" s="66"/>
      <c r="BU76" s="66"/>
      <c r="BV76" s="66"/>
      <c r="BW76" s="66"/>
      <c r="BX76" s="66"/>
      <c r="BY76" s="66"/>
      <c r="BZ76" s="66"/>
      <c r="CA76" s="66"/>
      <c r="CB76" s="66"/>
      <c r="CC76" s="66"/>
      <c r="CD76" s="66"/>
      <c r="CE76" s="6"/>
      <c r="CF76" s="6"/>
      <c r="CG76" s="66"/>
      <c r="CH76" s="66"/>
      <c r="CI76" s="66"/>
      <c r="CJ76" s="66"/>
    </row>
    <row r="77" spans="1:88" s="7" customFormat="1" x14ac:dyDescent="0.15">
      <c r="A77" s="5"/>
      <c r="B77" s="5"/>
      <c r="C77" s="5"/>
      <c r="D77" s="5"/>
      <c r="E77" s="5"/>
      <c r="F77" s="5"/>
      <c r="G77" s="5"/>
      <c r="H77" s="5"/>
      <c r="I77" s="5"/>
      <c r="J77" s="5"/>
      <c r="K77" s="5"/>
      <c r="L77" s="5"/>
      <c r="M77" s="32"/>
      <c r="N77" s="32"/>
      <c r="O77" s="32"/>
      <c r="P77" s="73"/>
      <c r="Q77" s="71"/>
      <c r="R77" s="5"/>
      <c r="S77" s="5"/>
      <c r="T77" s="5"/>
      <c r="U77" s="5"/>
      <c r="V77" s="5"/>
      <c r="W77" s="5"/>
      <c r="X77" s="5"/>
      <c r="Y77" s="5"/>
      <c r="Z77" s="168"/>
      <c r="AA77" s="5"/>
      <c r="AB77" s="5"/>
      <c r="AC77" s="5"/>
      <c r="AD77" s="5"/>
      <c r="AE77" s="5"/>
      <c r="AF77" s="5"/>
      <c r="AG77" s="112"/>
      <c r="AH77" s="66"/>
      <c r="AI77" s="66"/>
      <c r="AJ77" s="66"/>
      <c r="AK77" s="66"/>
      <c r="AL77" s="66"/>
      <c r="AM77" s="66"/>
      <c r="AN77" s="66"/>
      <c r="AO77" s="66"/>
      <c r="AP77" s="66"/>
      <c r="AQ77" s="66"/>
      <c r="AR77" s="66"/>
      <c r="AS77" s="66"/>
      <c r="AT77" s="66"/>
      <c r="AU77" s="66"/>
      <c r="AV77" s="66"/>
      <c r="AW77" s="66"/>
      <c r="AX77" s="66"/>
      <c r="AY77" s="66"/>
      <c r="AZ77" s="66"/>
      <c r="BA77" s="66"/>
      <c r="BB77" s="66"/>
      <c r="BC77" s="66"/>
      <c r="BD77" s="66"/>
      <c r="BE77" s="66"/>
      <c r="BF77" s="66"/>
      <c r="BG77" s="66"/>
      <c r="BH77" s="66"/>
      <c r="BI77" s="66"/>
      <c r="BJ77" s="66"/>
      <c r="BK77" s="66"/>
      <c r="BL77" s="66"/>
      <c r="BM77" s="66"/>
      <c r="BN77" s="66"/>
      <c r="BO77" s="66"/>
      <c r="BP77" s="66"/>
      <c r="BQ77" s="66"/>
      <c r="BR77" s="66"/>
      <c r="BS77" s="66"/>
      <c r="BT77" s="66"/>
      <c r="BU77" s="66"/>
      <c r="BV77" s="66"/>
      <c r="BW77" s="66"/>
      <c r="BX77" s="66"/>
      <c r="BY77" s="66"/>
      <c r="BZ77" s="66"/>
      <c r="CA77" s="66"/>
      <c r="CB77" s="66"/>
      <c r="CC77" s="66"/>
      <c r="CD77" s="66"/>
      <c r="CE77" s="6"/>
      <c r="CF77" s="6"/>
      <c r="CG77" s="66"/>
      <c r="CH77" s="66"/>
      <c r="CI77" s="66"/>
      <c r="CJ77" s="66"/>
    </row>
    <row r="78" spans="1:88" s="7" customFormat="1" x14ac:dyDescent="0.15">
      <c r="A78" s="5"/>
      <c r="B78" s="5"/>
      <c r="C78" s="5"/>
      <c r="D78" s="5"/>
      <c r="E78" s="5"/>
      <c r="F78" s="5"/>
      <c r="G78" s="5"/>
      <c r="H78" s="5"/>
      <c r="I78" s="5"/>
      <c r="J78" s="5"/>
      <c r="K78" s="5"/>
      <c r="L78" s="5"/>
      <c r="M78" s="32"/>
      <c r="N78" s="32"/>
      <c r="O78" s="32"/>
      <c r="P78" s="73"/>
      <c r="Q78" s="71"/>
      <c r="R78" s="5"/>
      <c r="S78" s="5"/>
      <c r="T78" s="5"/>
      <c r="U78" s="5"/>
      <c r="V78" s="5"/>
      <c r="W78" s="5"/>
      <c r="X78" s="5"/>
      <c r="Y78" s="5"/>
      <c r="Z78" s="168"/>
      <c r="AA78" s="5"/>
      <c r="AB78" s="5"/>
      <c r="AC78" s="5"/>
      <c r="AD78" s="5"/>
      <c r="AE78" s="5"/>
      <c r="AF78" s="5"/>
      <c r="AG78" s="112"/>
      <c r="AH78" s="66"/>
      <c r="AI78" s="66"/>
      <c r="AJ78" s="66"/>
      <c r="AK78" s="66"/>
      <c r="AL78" s="66"/>
      <c r="AM78" s="66"/>
      <c r="AN78" s="66"/>
      <c r="AO78" s="66"/>
      <c r="AP78" s="66"/>
      <c r="AQ78" s="66"/>
      <c r="AR78" s="66"/>
      <c r="AS78" s="66"/>
      <c r="AT78" s="66"/>
      <c r="AU78" s="66"/>
      <c r="AV78" s="66"/>
      <c r="AW78" s="66"/>
      <c r="AX78" s="66"/>
      <c r="AY78" s="66"/>
      <c r="AZ78" s="66"/>
      <c r="BA78" s="66"/>
      <c r="BB78" s="66"/>
      <c r="BC78" s="66"/>
      <c r="BD78" s="66"/>
      <c r="BE78" s="66"/>
      <c r="BF78" s="66"/>
      <c r="BG78" s="66"/>
      <c r="BH78" s="66"/>
      <c r="BI78" s="66"/>
      <c r="BJ78" s="66"/>
      <c r="BK78" s="66"/>
      <c r="BL78" s="66"/>
      <c r="BM78" s="66"/>
      <c r="BN78" s="66"/>
      <c r="BO78" s="66"/>
      <c r="BP78" s="66"/>
      <c r="BQ78" s="66"/>
      <c r="BR78" s="66"/>
      <c r="BS78" s="66"/>
      <c r="BT78" s="66"/>
      <c r="BU78" s="66"/>
      <c r="BV78" s="66"/>
      <c r="BW78" s="66"/>
      <c r="BX78" s="66"/>
      <c r="BY78" s="66"/>
      <c r="BZ78" s="66"/>
      <c r="CA78" s="66"/>
      <c r="CB78" s="66"/>
      <c r="CC78" s="66"/>
      <c r="CD78" s="66"/>
      <c r="CE78" s="6"/>
      <c r="CF78" s="6"/>
      <c r="CG78" s="66"/>
      <c r="CH78" s="66"/>
      <c r="CI78" s="66"/>
      <c r="CJ78" s="66"/>
    </row>
    <row r="79" spans="1:88" s="7" customFormat="1" x14ac:dyDescent="0.15">
      <c r="A79" s="5"/>
      <c r="B79" s="5"/>
      <c r="C79" s="5"/>
      <c r="D79" s="5"/>
      <c r="E79" s="5"/>
      <c r="F79" s="5"/>
      <c r="G79" s="5"/>
      <c r="H79" s="5"/>
      <c r="I79" s="5"/>
      <c r="J79" s="5"/>
      <c r="K79" s="5"/>
      <c r="L79" s="5"/>
      <c r="M79" s="32"/>
      <c r="N79" s="32"/>
      <c r="O79" s="32"/>
      <c r="P79" s="73"/>
      <c r="Q79" s="71"/>
      <c r="R79" s="5"/>
      <c r="S79" s="5"/>
      <c r="T79" s="5"/>
      <c r="U79" s="5"/>
      <c r="V79" s="5"/>
      <c r="W79" s="5"/>
      <c r="X79" s="5"/>
      <c r="Y79" s="5"/>
      <c r="Z79" s="168"/>
      <c r="AA79" s="5"/>
      <c r="AB79" s="5"/>
      <c r="AC79" s="5"/>
      <c r="AD79" s="5"/>
      <c r="AE79" s="5"/>
      <c r="AF79" s="5"/>
      <c r="AG79" s="112"/>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6"/>
      <c r="BV79" s="66"/>
      <c r="BW79" s="66"/>
      <c r="BX79" s="66"/>
      <c r="BY79" s="66"/>
      <c r="BZ79" s="66"/>
      <c r="CA79" s="66"/>
      <c r="CB79" s="66"/>
      <c r="CC79" s="66"/>
      <c r="CD79" s="66"/>
      <c r="CE79" s="6"/>
      <c r="CF79" s="6"/>
      <c r="CG79" s="66"/>
      <c r="CH79" s="66"/>
      <c r="CI79" s="66"/>
      <c r="CJ79" s="66"/>
    </row>
    <row r="80" spans="1:88" s="7" customFormat="1" x14ac:dyDescent="0.15">
      <c r="A80" s="5"/>
      <c r="B80" s="5"/>
      <c r="C80" s="5"/>
      <c r="D80" s="5"/>
      <c r="E80" s="5"/>
      <c r="F80" s="5"/>
      <c r="G80" s="5"/>
      <c r="H80" s="5"/>
      <c r="I80" s="5"/>
      <c r="J80" s="5"/>
      <c r="K80" s="5"/>
      <c r="L80" s="5"/>
      <c r="M80" s="32"/>
      <c r="N80" s="32"/>
      <c r="O80" s="32"/>
      <c r="P80" s="73"/>
      <c r="Q80" s="71"/>
      <c r="R80" s="5"/>
      <c r="S80" s="5"/>
      <c r="T80" s="5"/>
      <c r="U80" s="5"/>
      <c r="V80" s="5"/>
      <c r="W80" s="5"/>
      <c r="X80" s="5"/>
      <c r="Y80" s="5"/>
      <c r="Z80" s="168"/>
      <c r="AA80" s="5"/>
      <c r="AB80" s="5"/>
      <c r="AC80" s="5"/>
      <c r="AD80" s="5"/>
      <c r="AE80" s="5"/>
      <c r="AF80" s="5"/>
      <c r="AG80" s="112"/>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6"/>
      <c r="BY80" s="66"/>
      <c r="BZ80" s="66"/>
      <c r="CA80" s="66"/>
      <c r="CB80" s="66"/>
      <c r="CC80" s="66"/>
      <c r="CD80" s="66"/>
      <c r="CE80" s="6"/>
      <c r="CF80" s="6"/>
      <c r="CG80" s="66"/>
      <c r="CH80" s="66"/>
      <c r="CI80" s="66"/>
      <c r="CJ80" s="66"/>
    </row>
    <row r="81" spans="1:88" s="7" customFormat="1" x14ac:dyDescent="0.15">
      <c r="A81" s="5"/>
      <c r="B81" s="5"/>
      <c r="C81" s="5"/>
      <c r="D81" s="5"/>
      <c r="E81" s="5"/>
      <c r="F81" s="5"/>
      <c r="G81" s="5"/>
      <c r="H81" s="5"/>
      <c r="I81" s="5"/>
      <c r="J81" s="5"/>
      <c r="K81" s="5"/>
      <c r="L81" s="5"/>
      <c r="M81" s="32"/>
      <c r="N81" s="32"/>
      <c r="O81" s="32"/>
      <c r="P81" s="73"/>
      <c r="Q81" s="71"/>
      <c r="R81" s="5"/>
      <c r="S81" s="5"/>
      <c r="T81" s="5"/>
      <c r="U81" s="5"/>
      <c r="V81" s="5"/>
      <c r="W81" s="5"/>
      <c r="X81" s="5"/>
      <c r="Y81" s="5"/>
      <c r="Z81" s="168"/>
      <c r="AA81" s="5"/>
      <c r="AB81" s="5"/>
      <c r="AC81" s="5"/>
      <c r="AD81" s="5"/>
      <c r="AE81" s="5"/>
      <c r="AF81" s="5"/>
      <c r="AG81" s="112"/>
      <c r="AH81" s="66"/>
      <c r="AI81" s="66"/>
      <c r="AJ81" s="66"/>
      <c r="AK81" s="66"/>
      <c r="AL81" s="66"/>
      <c r="AM81" s="66"/>
      <c r="AN81" s="66"/>
      <c r="AO81" s="66"/>
      <c r="AP81" s="66"/>
      <c r="AQ81" s="66"/>
      <c r="AR81" s="66"/>
      <c r="AS81" s="66"/>
      <c r="AT81" s="66"/>
      <c r="AU81" s="66"/>
      <c r="AV81" s="66"/>
      <c r="AW81" s="66"/>
      <c r="AX81" s="66"/>
      <c r="AY81" s="66"/>
      <c r="AZ81" s="66"/>
      <c r="BA81" s="66"/>
      <c r="BB81" s="66"/>
      <c r="BC81" s="66"/>
      <c r="BD81" s="66"/>
      <c r="BE81" s="66"/>
      <c r="BF81" s="66"/>
      <c r="BG81" s="66"/>
      <c r="BH81" s="66"/>
      <c r="BI81" s="66"/>
      <c r="BJ81" s="66"/>
      <c r="BK81" s="66"/>
      <c r="BL81" s="66"/>
      <c r="BM81" s="66"/>
      <c r="BN81" s="66"/>
      <c r="BO81" s="66"/>
      <c r="BP81" s="66"/>
      <c r="BQ81" s="66"/>
      <c r="BR81" s="66"/>
      <c r="BS81" s="66"/>
      <c r="BT81" s="66"/>
      <c r="BU81" s="66"/>
      <c r="BV81" s="66"/>
      <c r="BW81" s="66"/>
      <c r="BX81" s="66"/>
      <c r="BY81" s="66"/>
      <c r="BZ81" s="66"/>
      <c r="CA81" s="66"/>
      <c r="CB81" s="66"/>
      <c r="CC81" s="66"/>
      <c r="CD81" s="66"/>
      <c r="CE81" s="6"/>
      <c r="CF81" s="6"/>
      <c r="CG81" s="66"/>
      <c r="CH81" s="66"/>
      <c r="CI81" s="66"/>
      <c r="CJ81" s="66"/>
    </row>
    <row r="82" spans="1:88" s="7" customFormat="1" x14ac:dyDescent="0.15">
      <c r="A82" s="5"/>
      <c r="B82" s="5"/>
      <c r="C82" s="5"/>
      <c r="D82" s="5"/>
      <c r="E82" s="5"/>
      <c r="F82" s="5"/>
      <c r="G82" s="5"/>
      <c r="H82" s="5"/>
      <c r="I82" s="5"/>
      <c r="J82" s="5"/>
      <c r="K82" s="5"/>
      <c r="L82" s="5"/>
      <c r="M82" s="32"/>
      <c r="N82" s="32"/>
      <c r="O82" s="32"/>
      <c r="P82" s="73"/>
      <c r="Q82" s="71"/>
      <c r="R82" s="5"/>
      <c r="S82" s="5"/>
      <c r="T82" s="5"/>
      <c r="U82" s="5"/>
      <c r="V82" s="5"/>
      <c r="W82" s="5"/>
      <c r="X82" s="5"/>
      <c r="Y82" s="5"/>
      <c r="Z82" s="168"/>
      <c r="AA82" s="5"/>
      <c r="AB82" s="5"/>
      <c r="AC82" s="5"/>
      <c r="AD82" s="5"/>
      <c r="AE82" s="5"/>
      <c r="AF82" s="5"/>
      <c r="AG82" s="112"/>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6"/>
      <c r="BY82" s="66"/>
      <c r="BZ82" s="66"/>
      <c r="CA82" s="66"/>
      <c r="CB82" s="66"/>
      <c r="CC82" s="66"/>
      <c r="CD82" s="66"/>
      <c r="CE82" s="6"/>
      <c r="CF82" s="6"/>
      <c r="CG82" s="66"/>
      <c r="CH82" s="66"/>
      <c r="CI82" s="66"/>
      <c r="CJ82" s="66"/>
    </row>
    <row r="83" spans="1:88" s="7" customFormat="1" x14ac:dyDescent="0.15">
      <c r="A83" s="5"/>
      <c r="B83" s="5"/>
      <c r="C83" s="5"/>
      <c r="D83" s="5"/>
      <c r="E83" s="5"/>
      <c r="F83" s="5"/>
      <c r="G83" s="5"/>
      <c r="H83" s="5"/>
      <c r="I83" s="5"/>
      <c r="J83" s="5"/>
      <c r="K83" s="5"/>
      <c r="L83" s="5"/>
      <c r="M83" s="32"/>
      <c r="N83" s="32"/>
      <c r="O83" s="32"/>
      <c r="P83" s="73"/>
      <c r="Q83" s="71"/>
      <c r="R83" s="5"/>
      <c r="S83" s="5"/>
      <c r="T83" s="5"/>
      <c r="U83" s="5"/>
      <c r="V83" s="5"/>
      <c r="W83" s="5"/>
      <c r="X83" s="5"/>
      <c r="Y83" s="5"/>
      <c r="Z83" s="168"/>
      <c r="AA83" s="5"/>
      <c r="AB83" s="5"/>
      <c r="AC83" s="5"/>
      <c r="AD83" s="5"/>
      <c r="AE83" s="5"/>
      <c r="AF83" s="5"/>
      <c r="AG83" s="112"/>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
      <c r="CF83" s="6"/>
      <c r="CG83" s="66"/>
      <c r="CH83" s="66"/>
      <c r="CI83" s="66"/>
      <c r="CJ83" s="66"/>
    </row>
    <row r="84" spans="1:88" s="7" customFormat="1" x14ac:dyDescent="0.15">
      <c r="A84" s="5"/>
      <c r="B84" s="5"/>
      <c r="C84" s="5"/>
      <c r="D84" s="5"/>
      <c r="E84" s="5"/>
      <c r="F84" s="5"/>
      <c r="G84" s="5"/>
      <c r="H84" s="5"/>
      <c r="I84" s="5"/>
      <c r="J84" s="5"/>
      <c r="K84" s="5"/>
      <c r="L84" s="5"/>
      <c r="M84" s="32"/>
      <c r="N84" s="32"/>
      <c r="O84" s="32"/>
      <c r="P84" s="73"/>
      <c r="Q84" s="71"/>
      <c r="R84" s="5"/>
      <c r="S84" s="5"/>
      <c r="T84" s="5"/>
      <c r="U84" s="5"/>
      <c r="V84" s="5"/>
      <c r="W84" s="5"/>
      <c r="X84" s="5"/>
      <c r="Y84" s="5"/>
      <c r="Z84" s="168"/>
      <c r="AA84" s="5"/>
      <c r="AB84" s="5"/>
      <c r="AC84" s="5"/>
      <c r="AD84" s="5"/>
      <c r="AE84" s="5"/>
      <c r="AF84" s="5"/>
      <c r="AG84" s="112"/>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66"/>
      <c r="CC84" s="66"/>
      <c r="CD84" s="66"/>
      <c r="CE84" s="6"/>
      <c r="CF84" s="6"/>
      <c r="CG84" s="66"/>
      <c r="CH84" s="66"/>
      <c r="CI84" s="66"/>
      <c r="CJ84" s="66"/>
    </row>
    <row r="85" spans="1:88" s="7" customFormat="1" x14ac:dyDescent="0.15">
      <c r="A85" s="5"/>
      <c r="B85" s="5"/>
      <c r="C85" s="5"/>
      <c r="D85" s="5"/>
      <c r="E85" s="5"/>
      <c r="F85" s="5"/>
      <c r="G85" s="5"/>
      <c r="H85" s="5"/>
      <c r="I85" s="5"/>
      <c r="J85" s="5"/>
      <c r="K85" s="5"/>
      <c r="L85" s="5"/>
      <c r="M85" s="32"/>
      <c r="N85" s="32"/>
      <c r="O85" s="32"/>
      <c r="P85" s="73"/>
      <c r="Q85" s="71"/>
      <c r="R85" s="5"/>
      <c r="S85" s="5"/>
      <c r="T85" s="5"/>
      <c r="U85" s="5"/>
      <c r="V85" s="5"/>
      <c r="W85" s="5"/>
      <c r="X85" s="5"/>
      <c r="Y85" s="5"/>
      <c r="Z85" s="168"/>
      <c r="AA85" s="5"/>
      <c r="AB85" s="5"/>
      <c r="AC85" s="5"/>
      <c r="AD85" s="5"/>
      <c r="AE85" s="5"/>
      <c r="AF85" s="5"/>
      <c r="AG85" s="112"/>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6"/>
      <c r="BY85" s="66"/>
      <c r="BZ85" s="66"/>
      <c r="CA85" s="66"/>
      <c r="CB85" s="66"/>
      <c r="CC85" s="66"/>
      <c r="CD85" s="66"/>
      <c r="CE85" s="6"/>
      <c r="CF85" s="6"/>
      <c r="CG85" s="66"/>
      <c r="CH85" s="66"/>
      <c r="CI85" s="66"/>
      <c r="CJ85" s="66"/>
    </row>
    <row r="86" spans="1:88" s="7" customFormat="1" x14ac:dyDescent="0.15">
      <c r="A86" s="5"/>
      <c r="B86" s="5"/>
      <c r="C86" s="5"/>
      <c r="D86" s="5"/>
      <c r="E86" s="5"/>
      <c r="F86" s="5"/>
      <c r="G86" s="5"/>
      <c r="H86" s="5"/>
      <c r="I86" s="5"/>
      <c r="J86" s="5"/>
      <c r="K86" s="5"/>
      <c r="L86" s="5"/>
      <c r="M86" s="32"/>
      <c r="N86" s="32"/>
      <c r="O86" s="32"/>
      <c r="P86" s="73"/>
      <c r="Q86" s="71"/>
      <c r="R86" s="5"/>
      <c r="S86" s="5"/>
      <c r="T86" s="5"/>
      <c r="U86" s="5"/>
      <c r="V86" s="5"/>
      <c r="W86" s="5"/>
      <c r="X86" s="5"/>
      <c r="Y86" s="5"/>
      <c r="Z86" s="168"/>
      <c r="AA86" s="5"/>
      <c r="AB86" s="5"/>
      <c r="AC86" s="5"/>
      <c r="AD86" s="5"/>
      <c r="AE86" s="5"/>
      <c r="AF86" s="5"/>
      <c r="AG86" s="112"/>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6"/>
      <c r="BY86" s="66"/>
      <c r="BZ86" s="66"/>
      <c r="CA86" s="66"/>
      <c r="CB86" s="66"/>
      <c r="CC86" s="66"/>
      <c r="CD86" s="66"/>
      <c r="CE86" s="6"/>
      <c r="CF86" s="6"/>
      <c r="CG86" s="66"/>
      <c r="CH86" s="66"/>
      <c r="CI86" s="66"/>
      <c r="CJ86" s="66"/>
    </row>
    <row r="87" spans="1:88" s="7" customFormat="1" x14ac:dyDescent="0.15">
      <c r="A87" s="5"/>
      <c r="B87" s="5"/>
      <c r="C87" s="5"/>
      <c r="D87" s="5"/>
      <c r="E87" s="5"/>
      <c r="F87" s="5"/>
      <c r="G87" s="5"/>
      <c r="H87" s="5"/>
      <c r="I87" s="5"/>
      <c r="J87" s="5"/>
      <c r="K87" s="5"/>
      <c r="L87" s="5"/>
      <c r="M87" s="32"/>
      <c r="N87" s="32"/>
      <c r="O87" s="32"/>
      <c r="P87" s="73"/>
      <c r="Q87" s="71"/>
      <c r="R87" s="5"/>
      <c r="S87" s="5"/>
      <c r="T87" s="5"/>
      <c r="U87" s="5"/>
      <c r="V87" s="5"/>
      <c r="W87" s="5"/>
      <c r="X87" s="5"/>
      <c r="Y87" s="5"/>
      <c r="Z87" s="168"/>
      <c r="AA87" s="5"/>
      <c r="AB87" s="5"/>
      <c r="AC87" s="5"/>
      <c r="AD87" s="5"/>
      <c r="AE87" s="5"/>
      <c r="AF87" s="5"/>
      <c r="AG87" s="112"/>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6"/>
      <c r="BY87" s="66"/>
      <c r="BZ87" s="66"/>
      <c r="CA87" s="66"/>
      <c r="CB87" s="66"/>
      <c r="CC87" s="66"/>
      <c r="CD87" s="66"/>
      <c r="CE87" s="6"/>
      <c r="CF87" s="6"/>
      <c r="CG87" s="66"/>
      <c r="CH87" s="66"/>
      <c r="CI87" s="66"/>
      <c r="CJ87" s="66"/>
    </row>
    <row r="88" spans="1:88" s="7" customFormat="1" x14ac:dyDescent="0.15">
      <c r="A88" s="5"/>
      <c r="B88" s="5"/>
      <c r="C88" s="5"/>
      <c r="D88" s="5"/>
      <c r="E88" s="5"/>
      <c r="F88" s="5"/>
      <c r="G88" s="5"/>
      <c r="H88" s="5"/>
      <c r="I88" s="5"/>
      <c r="J88" s="5"/>
      <c r="K88" s="5"/>
      <c r="L88" s="5"/>
      <c r="M88" s="32"/>
      <c r="N88" s="32"/>
      <c r="O88" s="32"/>
      <c r="P88" s="73"/>
      <c r="Q88" s="71"/>
      <c r="R88" s="5"/>
      <c r="S88" s="5"/>
      <c r="T88" s="5"/>
      <c r="U88" s="5"/>
      <c r="V88" s="5"/>
      <c r="W88" s="5"/>
      <c r="X88" s="5"/>
      <c r="Y88" s="5"/>
      <c r="Z88" s="168"/>
      <c r="AA88" s="5"/>
      <c r="AB88" s="5"/>
      <c r="AC88" s="5"/>
      <c r="AD88" s="5"/>
      <c r="AE88" s="5"/>
      <c r="AF88" s="5"/>
      <c r="AG88" s="112"/>
      <c r="AH88" s="66"/>
      <c r="AI88" s="66"/>
      <c r="AJ88" s="66"/>
      <c r="AK88" s="66"/>
      <c r="AL88" s="66"/>
      <c r="AM88" s="66"/>
      <c r="AN88" s="66"/>
      <c r="AO88" s="66"/>
      <c r="AP88" s="66"/>
      <c r="AQ88" s="66"/>
      <c r="AR88" s="66"/>
      <c r="AS88" s="66"/>
      <c r="AT88" s="66"/>
      <c r="AU88" s="66"/>
      <c r="AV88" s="66"/>
      <c r="AW88" s="66"/>
      <c r="AX88" s="66"/>
      <c r="AY88" s="66"/>
      <c r="AZ88" s="66"/>
      <c r="BA88" s="66"/>
      <c r="BB88" s="66"/>
      <c r="BC88" s="66"/>
      <c r="BD88" s="66"/>
      <c r="BE88" s="66"/>
      <c r="BF88" s="66"/>
      <c r="BG88" s="66"/>
      <c r="BH88" s="66"/>
      <c r="BI88" s="66"/>
      <c r="BJ88" s="66"/>
      <c r="BK88" s="66"/>
      <c r="BL88" s="66"/>
      <c r="BM88" s="66"/>
      <c r="BN88" s="66"/>
      <c r="BO88" s="66"/>
      <c r="BP88" s="66"/>
      <c r="BQ88" s="66"/>
      <c r="BR88" s="66"/>
      <c r="BS88" s="66"/>
      <c r="BT88" s="66"/>
      <c r="BU88" s="66"/>
      <c r="BV88" s="66"/>
      <c r="BW88" s="66"/>
      <c r="BX88" s="66"/>
      <c r="BY88" s="66"/>
      <c r="BZ88" s="66"/>
      <c r="CA88" s="66"/>
      <c r="CB88" s="66"/>
      <c r="CC88" s="66"/>
      <c r="CD88" s="66"/>
      <c r="CE88" s="6"/>
      <c r="CF88" s="6"/>
      <c r="CG88" s="66"/>
      <c r="CH88" s="66"/>
      <c r="CI88" s="66"/>
      <c r="CJ88" s="66"/>
    </row>
    <row r="89" spans="1:88" s="7" customFormat="1" x14ac:dyDescent="0.15">
      <c r="A89" s="5"/>
      <c r="B89" s="5"/>
      <c r="C89" s="5"/>
      <c r="D89" s="5"/>
      <c r="E89" s="5"/>
      <c r="F89" s="5"/>
      <c r="G89" s="5"/>
      <c r="H89" s="5"/>
      <c r="I89" s="5"/>
      <c r="J89" s="5"/>
      <c r="K89" s="5"/>
      <c r="L89" s="5"/>
      <c r="M89" s="32"/>
      <c r="N89" s="32"/>
      <c r="O89" s="32"/>
      <c r="P89" s="73"/>
      <c r="Q89" s="71"/>
      <c r="R89" s="5"/>
      <c r="S89" s="5"/>
      <c r="T89" s="5"/>
      <c r="U89" s="5"/>
      <c r="V89" s="5"/>
      <c r="W89" s="5"/>
      <c r="X89" s="5"/>
      <c r="Y89" s="5"/>
      <c r="Z89" s="168"/>
      <c r="AA89" s="5"/>
      <c r="AB89" s="5"/>
      <c r="AC89" s="5"/>
      <c r="AD89" s="5"/>
      <c r="AE89" s="5"/>
      <c r="AF89" s="5"/>
      <c r="AG89" s="112"/>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c r="BO89" s="66"/>
      <c r="BP89" s="66"/>
      <c r="BQ89" s="66"/>
      <c r="BR89" s="66"/>
      <c r="BS89" s="66"/>
      <c r="BT89" s="66"/>
      <c r="BU89" s="66"/>
      <c r="BV89" s="66"/>
      <c r="BW89" s="66"/>
      <c r="BX89" s="66"/>
      <c r="BY89" s="66"/>
      <c r="BZ89" s="66"/>
      <c r="CA89" s="66"/>
      <c r="CB89" s="66"/>
      <c r="CC89" s="66"/>
      <c r="CD89" s="66"/>
      <c r="CE89" s="6"/>
      <c r="CF89" s="6"/>
      <c r="CG89" s="66"/>
      <c r="CH89" s="66"/>
      <c r="CI89" s="66"/>
      <c r="CJ89" s="66"/>
    </row>
    <row r="90" spans="1:88" s="7" customFormat="1" x14ac:dyDescent="0.15">
      <c r="A90" s="5"/>
      <c r="B90" s="5"/>
      <c r="C90" s="5"/>
      <c r="D90" s="5"/>
      <c r="E90" s="5"/>
      <c r="F90" s="5"/>
      <c r="G90" s="5"/>
      <c r="H90" s="5"/>
      <c r="I90" s="5"/>
      <c r="J90" s="5"/>
      <c r="K90" s="5"/>
      <c r="L90" s="5"/>
      <c r="M90" s="32"/>
      <c r="N90" s="32"/>
      <c r="O90" s="32"/>
      <c r="P90" s="73"/>
      <c r="Q90" s="71"/>
      <c r="R90" s="5"/>
      <c r="S90" s="5"/>
      <c r="T90" s="5"/>
      <c r="U90" s="5"/>
      <c r="V90" s="5"/>
      <c r="W90" s="5"/>
      <c r="X90" s="5"/>
      <c r="Y90" s="5"/>
      <c r="Z90" s="168"/>
      <c r="AA90" s="5"/>
      <c r="AB90" s="5"/>
      <c r="AC90" s="5"/>
      <c r="AD90" s="5"/>
      <c r="AE90" s="5"/>
      <c r="AF90" s="5"/>
      <c r="AG90" s="112"/>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c r="BO90" s="66"/>
      <c r="BP90" s="66"/>
      <c r="BQ90" s="66"/>
      <c r="BR90" s="66"/>
      <c r="BS90" s="66"/>
      <c r="BT90" s="66"/>
      <c r="BU90" s="66"/>
      <c r="BV90" s="66"/>
      <c r="BW90" s="66"/>
      <c r="BX90" s="66"/>
      <c r="BY90" s="66"/>
      <c r="BZ90" s="66"/>
      <c r="CA90" s="66"/>
      <c r="CB90" s="66"/>
      <c r="CC90" s="66"/>
      <c r="CD90" s="66"/>
      <c r="CE90" s="6"/>
      <c r="CF90" s="6"/>
      <c r="CG90" s="66"/>
      <c r="CH90" s="66"/>
      <c r="CI90" s="66"/>
      <c r="CJ90" s="66"/>
    </row>
    <row r="91" spans="1:88" s="7" customFormat="1" x14ac:dyDescent="0.15">
      <c r="A91" s="5"/>
      <c r="B91" s="5"/>
      <c r="C91" s="5"/>
      <c r="D91" s="5"/>
      <c r="E91" s="5"/>
      <c r="F91" s="5"/>
      <c r="G91" s="5"/>
      <c r="H91" s="5"/>
      <c r="I91" s="5"/>
      <c r="J91" s="5"/>
      <c r="K91" s="5"/>
      <c r="L91" s="5"/>
      <c r="M91" s="32"/>
      <c r="N91" s="32"/>
      <c r="O91" s="32"/>
      <c r="P91" s="73"/>
      <c r="Q91" s="71"/>
      <c r="R91" s="5"/>
      <c r="S91" s="5"/>
      <c r="T91" s="5"/>
      <c r="U91" s="5"/>
      <c r="V91" s="5"/>
      <c r="W91" s="5"/>
      <c r="X91" s="5"/>
      <c r="Y91" s="5"/>
      <c r="Z91" s="168"/>
      <c r="AA91" s="5"/>
      <c r="AB91" s="5"/>
      <c r="AC91" s="5"/>
      <c r="AD91" s="5"/>
      <c r="AE91" s="5"/>
      <c r="AF91" s="5"/>
      <c r="AG91" s="112"/>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c r="BO91" s="66"/>
      <c r="BP91" s="66"/>
      <c r="BQ91" s="66"/>
      <c r="BR91" s="66"/>
      <c r="BS91" s="66"/>
      <c r="BT91" s="66"/>
      <c r="BU91" s="66"/>
      <c r="BV91" s="66"/>
      <c r="BW91" s="66"/>
      <c r="BX91" s="66"/>
      <c r="BY91" s="66"/>
      <c r="BZ91" s="66"/>
      <c r="CA91" s="66"/>
      <c r="CB91" s="66"/>
      <c r="CC91" s="66"/>
      <c r="CD91" s="66"/>
      <c r="CE91" s="6"/>
      <c r="CF91" s="6"/>
      <c r="CG91" s="66"/>
      <c r="CH91" s="66"/>
      <c r="CI91" s="66"/>
      <c r="CJ91" s="66"/>
    </row>
    <row r="92" spans="1:88" s="7" customFormat="1" x14ac:dyDescent="0.15">
      <c r="A92" s="5"/>
      <c r="B92" s="5"/>
      <c r="C92" s="5"/>
      <c r="D92" s="5"/>
      <c r="E92" s="5"/>
      <c r="F92" s="5"/>
      <c r="G92" s="5"/>
      <c r="H92" s="5"/>
      <c r="I92" s="5"/>
      <c r="J92" s="5"/>
      <c r="K92" s="5"/>
      <c r="L92" s="5"/>
      <c r="M92" s="32"/>
      <c r="N92" s="32"/>
      <c r="O92" s="32"/>
      <c r="P92" s="73"/>
      <c r="Q92" s="71"/>
      <c r="R92" s="5"/>
      <c r="S92" s="5"/>
      <c r="T92" s="5"/>
      <c r="U92" s="5"/>
      <c r="V92" s="5"/>
      <c r="W92" s="5"/>
      <c r="X92" s="5"/>
      <c r="Y92" s="5"/>
      <c r="Z92" s="168"/>
      <c r="AA92" s="5"/>
      <c r="AB92" s="5"/>
      <c r="AC92" s="5"/>
      <c r="AD92" s="5"/>
      <c r="AE92" s="5"/>
      <c r="AF92" s="5"/>
      <c r="AG92" s="112"/>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66"/>
      <c r="CC92" s="66"/>
      <c r="CD92" s="66"/>
      <c r="CE92" s="6"/>
      <c r="CF92" s="6"/>
      <c r="CG92" s="66"/>
      <c r="CH92" s="66"/>
      <c r="CI92" s="66"/>
      <c r="CJ92" s="66"/>
    </row>
    <row r="93" spans="1:88" s="7" customFormat="1" x14ac:dyDescent="0.15">
      <c r="A93" s="5"/>
      <c r="B93" s="5"/>
      <c r="C93" s="5"/>
      <c r="D93" s="5"/>
      <c r="E93" s="5"/>
      <c r="F93" s="5"/>
      <c r="G93" s="5"/>
      <c r="H93" s="5"/>
      <c r="I93" s="5"/>
      <c r="J93" s="5"/>
      <c r="K93" s="5"/>
      <c r="L93" s="5"/>
      <c r="M93" s="32"/>
      <c r="N93" s="32"/>
      <c r="O93" s="32"/>
      <c r="P93" s="73"/>
      <c r="Q93" s="71"/>
      <c r="R93" s="5"/>
      <c r="S93" s="5"/>
      <c r="T93" s="5"/>
      <c r="U93" s="5"/>
      <c r="V93" s="5"/>
      <c r="W93" s="5"/>
      <c r="X93" s="5"/>
      <c r="Y93" s="5"/>
      <c r="Z93" s="168"/>
      <c r="AA93" s="5"/>
      <c r="AB93" s="5"/>
      <c r="AC93" s="5"/>
      <c r="AD93" s="5"/>
      <c r="AE93" s="5"/>
      <c r="AF93" s="5"/>
      <c r="AG93" s="112"/>
      <c r="AH93" s="66"/>
      <c r="AI93" s="66"/>
      <c r="AJ93" s="66"/>
      <c r="AK93" s="66"/>
      <c r="AL93" s="66"/>
      <c r="AM93" s="66"/>
      <c r="AN93" s="66"/>
      <c r="AO93" s="66"/>
      <c r="AP93" s="66"/>
      <c r="AQ93" s="66"/>
      <c r="AR93" s="66"/>
      <c r="AS93" s="66"/>
      <c r="AT93" s="66"/>
      <c r="AU93" s="66"/>
      <c r="AV93" s="66"/>
      <c r="AW93" s="66"/>
      <c r="AX93" s="66"/>
      <c r="AY93" s="66"/>
      <c r="AZ93" s="66"/>
      <c r="BA93" s="66"/>
      <c r="BB93" s="66"/>
      <c r="BC93" s="66"/>
      <c r="BD93" s="66"/>
      <c r="BE93" s="66"/>
      <c r="BF93" s="66"/>
      <c r="BG93" s="66"/>
      <c r="BH93" s="66"/>
      <c r="BI93" s="66"/>
      <c r="BJ93" s="66"/>
      <c r="BK93" s="66"/>
      <c r="BL93" s="66"/>
      <c r="BM93" s="66"/>
      <c r="BN93" s="66"/>
      <c r="BO93" s="66"/>
      <c r="BP93" s="66"/>
      <c r="BQ93" s="66"/>
      <c r="BR93" s="66"/>
      <c r="BS93" s="66"/>
      <c r="BT93" s="66"/>
      <c r="BU93" s="66"/>
      <c r="BV93" s="66"/>
      <c r="BW93" s="66"/>
      <c r="BX93" s="66"/>
      <c r="BY93" s="66"/>
      <c r="BZ93" s="66"/>
      <c r="CA93" s="66"/>
      <c r="CB93" s="66"/>
      <c r="CC93" s="66"/>
      <c r="CD93" s="66"/>
      <c r="CE93" s="6"/>
      <c r="CF93" s="6"/>
      <c r="CG93" s="66"/>
      <c r="CH93" s="66"/>
      <c r="CI93" s="66"/>
      <c r="CJ93" s="66"/>
    </row>
    <row r="94" spans="1:88" s="7" customFormat="1" x14ac:dyDescent="0.15">
      <c r="A94" s="5"/>
      <c r="B94" s="5"/>
      <c r="C94" s="5"/>
      <c r="D94" s="5"/>
      <c r="E94" s="5"/>
      <c r="F94" s="5"/>
      <c r="G94" s="5"/>
      <c r="H94" s="5"/>
      <c r="I94" s="5"/>
      <c r="J94" s="5"/>
      <c r="K94" s="5"/>
      <c r="L94" s="5"/>
      <c r="M94" s="32"/>
      <c r="N94" s="32"/>
      <c r="O94" s="32"/>
      <c r="P94" s="73"/>
      <c r="Q94" s="71"/>
      <c r="R94" s="5"/>
      <c r="S94" s="5"/>
      <c r="T94" s="5"/>
      <c r="U94" s="5"/>
      <c r="V94" s="5"/>
      <c r="W94" s="5"/>
      <c r="X94" s="5"/>
      <c r="Y94" s="5"/>
      <c r="Z94" s="168"/>
      <c r="AA94" s="5"/>
      <c r="AB94" s="5"/>
      <c r="AC94" s="5"/>
      <c r="AD94" s="5"/>
      <c r="AE94" s="5"/>
      <c r="AF94" s="5"/>
      <c r="AG94" s="112"/>
      <c r="AH94" s="66"/>
      <c r="AI94" s="66"/>
      <c r="AJ94" s="66"/>
      <c r="AK94" s="66"/>
      <c r="AL94" s="66"/>
      <c r="AM94" s="66"/>
      <c r="AN94" s="66"/>
      <c r="AO94" s="66"/>
      <c r="AP94" s="66"/>
      <c r="AQ94" s="66"/>
      <c r="AR94" s="66"/>
      <c r="AS94" s="66"/>
      <c r="AT94" s="66"/>
      <c r="AU94" s="66"/>
      <c r="AV94" s="66"/>
      <c r="AW94" s="66"/>
      <c r="AX94" s="66"/>
      <c r="AY94" s="66"/>
      <c r="AZ94" s="66"/>
      <c r="BA94" s="66"/>
      <c r="BB94" s="66"/>
      <c r="BC94" s="66"/>
      <c r="BD94" s="66"/>
      <c r="BE94" s="66"/>
      <c r="BF94" s="66"/>
      <c r="BG94" s="66"/>
      <c r="BH94" s="66"/>
      <c r="BI94" s="66"/>
      <c r="BJ94" s="66"/>
      <c r="BK94" s="66"/>
      <c r="BL94" s="66"/>
      <c r="BM94" s="66"/>
      <c r="BN94" s="66"/>
      <c r="BO94" s="66"/>
      <c r="BP94" s="66"/>
      <c r="BQ94" s="66"/>
      <c r="BR94" s="66"/>
      <c r="BS94" s="66"/>
      <c r="BT94" s="66"/>
      <c r="BU94" s="66"/>
      <c r="BV94" s="66"/>
      <c r="BW94" s="66"/>
      <c r="BX94" s="66"/>
      <c r="BY94" s="66"/>
      <c r="BZ94" s="66"/>
      <c r="CA94" s="66"/>
      <c r="CB94" s="66"/>
      <c r="CC94" s="66"/>
      <c r="CD94" s="66"/>
      <c r="CE94" s="6"/>
      <c r="CF94" s="6"/>
      <c r="CG94" s="66"/>
      <c r="CH94" s="66"/>
      <c r="CI94" s="66"/>
      <c r="CJ94" s="66"/>
    </row>
    <row r="95" spans="1:88" s="7" customFormat="1" x14ac:dyDescent="0.15">
      <c r="A95" s="5"/>
      <c r="B95" s="5"/>
      <c r="C95" s="5"/>
      <c r="D95" s="5"/>
      <c r="E95" s="5"/>
      <c r="F95" s="5"/>
      <c r="G95" s="5"/>
      <c r="H95" s="5"/>
      <c r="I95" s="5"/>
      <c r="J95" s="5"/>
      <c r="K95" s="5"/>
      <c r="L95" s="5"/>
      <c r="M95" s="32"/>
      <c r="N95" s="32"/>
      <c r="O95" s="32"/>
      <c r="P95" s="73"/>
      <c r="Q95" s="71"/>
      <c r="R95" s="5"/>
      <c r="S95" s="5"/>
      <c r="T95" s="5"/>
      <c r="U95" s="5"/>
      <c r="V95" s="5"/>
      <c r="W95" s="5"/>
      <c r="X95" s="5"/>
      <c r="Y95" s="5"/>
      <c r="Z95" s="168"/>
      <c r="AA95" s="5"/>
      <c r="AB95" s="5"/>
      <c r="AC95" s="5"/>
      <c r="AD95" s="5"/>
      <c r="AE95" s="5"/>
      <c r="AF95" s="5"/>
      <c r="AG95" s="112"/>
      <c r="AH95" s="66"/>
      <c r="AI95" s="66"/>
      <c r="AJ95" s="66"/>
      <c r="AK95" s="66"/>
      <c r="AL95" s="66"/>
      <c r="AM95" s="66"/>
      <c r="AN95" s="66"/>
      <c r="AO95" s="66"/>
      <c r="AP95" s="66"/>
      <c r="AQ95" s="66"/>
      <c r="AR95" s="66"/>
      <c r="AS95" s="66"/>
      <c r="AT95" s="66"/>
      <c r="AU95" s="66"/>
      <c r="AV95" s="66"/>
      <c r="AW95" s="66"/>
      <c r="AX95" s="66"/>
      <c r="AY95" s="66"/>
      <c r="AZ95" s="66"/>
      <c r="BA95" s="66"/>
      <c r="BB95" s="66"/>
      <c r="BC95" s="66"/>
      <c r="BD95" s="66"/>
      <c r="BE95" s="66"/>
      <c r="BF95" s="66"/>
      <c r="BG95" s="66"/>
      <c r="BH95" s="66"/>
      <c r="BI95" s="66"/>
      <c r="BJ95" s="66"/>
      <c r="BK95" s="66"/>
      <c r="BL95" s="66"/>
      <c r="BM95" s="66"/>
      <c r="BN95" s="66"/>
      <c r="BO95" s="66"/>
      <c r="BP95" s="66"/>
      <c r="BQ95" s="66"/>
      <c r="BR95" s="66"/>
      <c r="BS95" s="66"/>
      <c r="BT95" s="66"/>
      <c r="BU95" s="66"/>
      <c r="BV95" s="66"/>
      <c r="BW95" s="66"/>
      <c r="BX95" s="66"/>
      <c r="BY95" s="66"/>
      <c r="BZ95" s="66"/>
      <c r="CA95" s="66"/>
      <c r="CB95" s="66"/>
      <c r="CC95" s="66"/>
      <c r="CD95" s="66"/>
      <c r="CE95" s="6"/>
      <c r="CF95" s="6"/>
      <c r="CG95" s="66"/>
      <c r="CH95" s="66"/>
      <c r="CI95" s="66"/>
      <c r="CJ95" s="66"/>
    </row>
    <row r="96" spans="1:88" s="7" customFormat="1" x14ac:dyDescent="0.15">
      <c r="A96" s="5"/>
      <c r="B96" s="5"/>
      <c r="C96" s="5"/>
      <c r="D96" s="5"/>
      <c r="E96" s="5"/>
      <c r="F96" s="5"/>
      <c r="G96" s="5"/>
      <c r="H96" s="5"/>
      <c r="I96" s="5"/>
      <c r="J96" s="5"/>
      <c r="K96" s="5"/>
      <c r="L96" s="5"/>
      <c r="M96" s="32"/>
      <c r="N96" s="32"/>
      <c r="O96" s="32"/>
      <c r="P96" s="73"/>
      <c r="Q96" s="71"/>
      <c r="R96" s="5"/>
      <c r="S96" s="5"/>
      <c r="T96" s="5"/>
      <c r="U96" s="5"/>
      <c r="V96" s="5"/>
      <c r="W96" s="5"/>
      <c r="X96" s="5"/>
      <c r="Y96" s="5"/>
      <c r="Z96" s="168"/>
      <c r="AA96" s="5"/>
      <c r="AB96" s="5"/>
      <c r="AC96" s="5"/>
      <c r="AD96" s="5"/>
      <c r="AE96" s="5"/>
      <c r="AF96" s="5"/>
    </row>
    <row r="97" spans="1:32" s="7" customFormat="1" x14ac:dyDescent="0.15">
      <c r="A97" s="5"/>
      <c r="B97" s="5"/>
      <c r="C97" s="5"/>
      <c r="D97" s="5"/>
      <c r="E97" s="5"/>
      <c r="F97" s="5"/>
      <c r="G97" s="5"/>
      <c r="H97" s="5"/>
      <c r="I97" s="5"/>
      <c r="J97" s="5"/>
      <c r="K97" s="5"/>
      <c r="L97" s="5"/>
      <c r="M97" s="32"/>
      <c r="N97" s="32"/>
      <c r="O97" s="32"/>
      <c r="P97" s="73"/>
      <c r="Q97" s="71"/>
      <c r="R97" s="5"/>
      <c r="S97" s="5"/>
      <c r="T97" s="5"/>
      <c r="U97" s="5"/>
      <c r="V97" s="5"/>
      <c r="W97" s="5"/>
      <c r="X97" s="5"/>
      <c r="Y97" s="5"/>
      <c r="Z97" s="168"/>
      <c r="AA97" s="5"/>
      <c r="AB97" s="5"/>
      <c r="AC97" s="5"/>
      <c r="AD97" s="5"/>
      <c r="AE97" s="5"/>
      <c r="AF97" s="5"/>
    </row>
    <row r="98" spans="1:32" s="7" customFormat="1" x14ac:dyDescent="0.15">
      <c r="A98" s="5"/>
      <c r="B98" s="5"/>
      <c r="C98" s="5"/>
      <c r="D98" s="5"/>
      <c r="E98" s="5"/>
      <c r="F98" s="5"/>
      <c r="G98" s="5"/>
      <c r="H98" s="5"/>
      <c r="I98" s="5"/>
      <c r="J98" s="5"/>
      <c r="K98" s="5"/>
      <c r="L98" s="5"/>
      <c r="M98" s="32"/>
      <c r="N98" s="32"/>
      <c r="O98" s="32"/>
      <c r="P98" s="73"/>
      <c r="Q98" s="71"/>
      <c r="R98" s="5"/>
      <c r="S98" s="5"/>
      <c r="T98" s="5"/>
      <c r="U98" s="5"/>
      <c r="V98" s="5"/>
      <c r="W98" s="5"/>
      <c r="X98" s="5"/>
      <c r="Y98" s="5"/>
      <c r="Z98" s="168"/>
      <c r="AA98" s="5"/>
      <c r="AB98" s="5"/>
      <c r="AC98" s="5"/>
      <c r="AD98" s="5"/>
      <c r="AE98" s="5"/>
      <c r="AF98" s="5"/>
    </row>
    <row r="99" spans="1:32" s="7" customFormat="1" x14ac:dyDescent="0.15">
      <c r="A99" s="5"/>
      <c r="B99" s="5"/>
      <c r="C99" s="5"/>
      <c r="D99" s="5"/>
      <c r="E99" s="5"/>
      <c r="F99" s="5"/>
      <c r="G99" s="5"/>
      <c r="H99" s="5"/>
      <c r="I99" s="5"/>
      <c r="J99" s="5"/>
      <c r="K99" s="5"/>
      <c r="L99" s="5"/>
      <c r="M99" s="32"/>
      <c r="N99" s="32"/>
      <c r="O99" s="32"/>
      <c r="P99" s="73"/>
      <c r="Q99" s="71"/>
      <c r="R99" s="5"/>
      <c r="S99" s="5"/>
      <c r="T99" s="5"/>
      <c r="U99" s="5"/>
      <c r="V99" s="5"/>
      <c r="W99" s="5"/>
      <c r="X99" s="5"/>
      <c r="Y99" s="5"/>
      <c r="Z99" s="168"/>
      <c r="AA99" s="5"/>
      <c r="AB99" s="5"/>
      <c r="AC99" s="5"/>
      <c r="AD99" s="5"/>
      <c r="AE99" s="5"/>
      <c r="AF99" s="5"/>
    </row>
    <row r="100" spans="1:32" s="7" customFormat="1" x14ac:dyDescent="0.15">
      <c r="A100" s="68"/>
      <c r="B100" s="68"/>
      <c r="C100" s="68"/>
      <c r="D100" s="68"/>
      <c r="E100" s="68"/>
      <c r="F100" s="68"/>
      <c r="G100" s="68"/>
      <c r="H100" s="68"/>
      <c r="I100" s="68"/>
      <c r="J100" s="68"/>
      <c r="K100" s="68"/>
      <c r="L100" s="68"/>
      <c r="M100" s="69"/>
      <c r="N100" s="69"/>
      <c r="O100" s="69"/>
      <c r="P100" s="74"/>
      <c r="Q100" s="71"/>
      <c r="R100" s="5"/>
      <c r="S100" s="5"/>
      <c r="T100" s="5"/>
      <c r="U100" s="5"/>
      <c r="V100" s="5"/>
      <c r="W100" s="5"/>
      <c r="X100" s="5"/>
      <c r="Y100" s="5"/>
      <c r="Z100" s="169"/>
      <c r="AA100" s="68"/>
      <c r="AB100" s="68"/>
      <c r="AC100" s="68"/>
      <c r="AD100" s="68"/>
      <c r="AE100" s="68"/>
      <c r="AF100" s="68"/>
    </row>
    <row r="101" spans="1:32" s="7" customFormat="1" x14ac:dyDescent="0.15">
      <c r="A101" s="68"/>
      <c r="B101" s="68"/>
      <c r="C101" s="68"/>
      <c r="D101" s="68"/>
      <c r="E101" s="68"/>
      <c r="F101" s="68"/>
      <c r="G101" s="68"/>
      <c r="H101" s="68"/>
      <c r="I101" s="68"/>
      <c r="J101" s="68"/>
      <c r="K101" s="68"/>
      <c r="L101" s="68"/>
      <c r="M101" s="69"/>
      <c r="N101" s="69"/>
      <c r="O101" s="69"/>
      <c r="P101" s="74"/>
      <c r="Q101" s="71"/>
      <c r="R101" s="5"/>
      <c r="S101" s="5"/>
      <c r="T101" s="5"/>
      <c r="U101" s="5"/>
      <c r="V101" s="5"/>
      <c r="W101" s="5"/>
      <c r="X101" s="5"/>
      <c r="Y101" s="5"/>
      <c r="Z101" s="169"/>
      <c r="AA101" s="68"/>
      <c r="AB101" s="68"/>
      <c r="AC101" s="68"/>
      <c r="AD101" s="68"/>
      <c r="AE101" s="68"/>
      <c r="AF101" s="68"/>
    </row>
    <row r="102" spans="1:32" s="7" customFormat="1" x14ac:dyDescent="0.15">
      <c r="A102" s="68"/>
      <c r="B102" s="68"/>
      <c r="C102" s="68"/>
      <c r="D102" s="68"/>
      <c r="E102" s="68"/>
      <c r="F102" s="68"/>
      <c r="G102" s="68"/>
      <c r="H102" s="68"/>
      <c r="I102" s="68"/>
      <c r="J102" s="68"/>
      <c r="K102" s="68"/>
      <c r="L102" s="68"/>
      <c r="M102" s="69"/>
      <c r="N102" s="69"/>
      <c r="O102" s="69"/>
      <c r="P102" s="74"/>
      <c r="Q102" s="71"/>
      <c r="R102" s="5"/>
      <c r="S102" s="5"/>
      <c r="T102" s="5"/>
      <c r="U102" s="5"/>
      <c r="V102" s="5"/>
      <c r="W102" s="5"/>
      <c r="X102" s="5"/>
      <c r="Y102" s="5"/>
      <c r="Z102" s="169"/>
      <c r="AA102" s="68"/>
      <c r="AB102" s="68"/>
      <c r="AC102" s="68"/>
      <c r="AD102" s="68"/>
      <c r="AE102" s="68"/>
      <c r="AF102" s="68"/>
    </row>
    <row r="103" spans="1:32" s="7" customFormat="1" x14ac:dyDescent="0.15">
      <c r="A103" s="68"/>
      <c r="B103" s="68"/>
      <c r="C103" s="68"/>
      <c r="D103" s="68"/>
      <c r="E103" s="68"/>
      <c r="F103" s="68"/>
      <c r="G103" s="68"/>
      <c r="H103" s="68"/>
      <c r="I103" s="68"/>
      <c r="J103" s="68"/>
      <c r="K103" s="68"/>
      <c r="L103" s="68"/>
      <c r="M103" s="69"/>
      <c r="N103" s="69"/>
      <c r="O103" s="69"/>
      <c r="P103" s="74"/>
      <c r="Q103" s="71"/>
      <c r="R103" s="5"/>
      <c r="S103" s="5"/>
      <c r="T103" s="5"/>
      <c r="U103" s="5"/>
      <c r="V103" s="5"/>
      <c r="W103" s="5"/>
      <c r="X103" s="5"/>
      <c r="Y103" s="5"/>
      <c r="Z103" s="169"/>
      <c r="AA103" s="68"/>
      <c r="AB103" s="68"/>
      <c r="AC103" s="68"/>
      <c r="AD103" s="68"/>
      <c r="AE103" s="68"/>
      <c r="AF103" s="68"/>
    </row>
    <row r="104" spans="1:32" s="7" customFormat="1" x14ac:dyDescent="0.15">
      <c r="A104" s="68"/>
      <c r="B104" s="68"/>
      <c r="C104" s="68"/>
      <c r="D104" s="68"/>
      <c r="E104" s="68"/>
      <c r="F104" s="68"/>
      <c r="G104" s="68"/>
      <c r="H104" s="68"/>
      <c r="I104" s="68"/>
      <c r="J104" s="68"/>
      <c r="K104" s="68"/>
      <c r="L104" s="68"/>
      <c r="M104" s="69"/>
      <c r="N104" s="69"/>
      <c r="O104" s="69"/>
      <c r="P104" s="74"/>
      <c r="Q104" s="71"/>
      <c r="R104" s="5"/>
      <c r="S104" s="5"/>
      <c r="T104" s="5"/>
      <c r="U104" s="5"/>
      <c r="V104" s="5"/>
      <c r="W104" s="5"/>
      <c r="X104" s="5"/>
      <c r="Y104" s="5"/>
      <c r="Z104" s="169"/>
      <c r="AA104" s="68"/>
      <c r="AB104" s="68"/>
      <c r="AC104" s="68"/>
      <c r="AD104" s="68"/>
      <c r="AE104" s="68"/>
      <c r="AF104" s="68"/>
    </row>
    <row r="105" spans="1:32" s="7" customFormat="1" x14ac:dyDescent="0.15">
      <c r="A105" s="68"/>
      <c r="B105" s="68"/>
      <c r="C105" s="68"/>
      <c r="D105" s="68"/>
      <c r="E105" s="68"/>
      <c r="F105" s="68"/>
      <c r="G105" s="68"/>
      <c r="H105" s="68"/>
      <c r="I105" s="68"/>
      <c r="J105" s="68"/>
      <c r="K105" s="68"/>
      <c r="L105" s="68"/>
      <c r="M105" s="69"/>
      <c r="N105" s="69"/>
      <c r="O105" s="69"/>
      <c r="P105" s="74"/>
      <c r="Q105" s="71"/>
      <c r="R105" s="5"/>
      <c r="S105" s="5"/>
      <c r="T105" s="5"/>
      <c r="U105" s="5"/>
      <c r="V105" s="5"/>
      <c r="W105" s="5"/>
      <c r="X105" s="5"/>
      <c r="Y105" s="5"/>
      <c r="Z105" s="169"/>
      <c r="AA105" s="68"/>
      <c r="AB105" s="68"/>
      <c r="AC105" s="68"/>
      <c r="AD105" s="68"/>
      <c r="AE105" s="68"/>
      <c r="AF105" s="68"/>
    </row>
    <row r="106" spans="1:32" s="7" customFormat="1" x14ac:dyDescent="0.15">
      <c r="A106" s="68"/>
      <c r="B106" s="68"/>
      <c r="C106" s="68"/>
      <c r="D106" s="68"/>
      <c r="E106" s="68"/>
      <c r="F106" s="68"/>
      <c r="G106" s="68"/>
      <c r="H106" s="68"/>
      <c r="I106" s="68"/>
      <c r="J106" s="68"/>
      <c r="K106" s="68"/>
      <c r="L106" s="68"/>
      <c r="M106" s="69"/>
      <c r="N106" s="69"/>
      <c r="O106" s="69"/>
      <c r="P106" s="74"/>
      <c r="Q106" s="71"/>
      <c r="R106" s="5"/>
      <c r="S106" s="5"/>
      <c r="T106" s="5"/>
      <c r="U106" s="5"/>
      <c r="V106" s="5"/>
      <c r="W106" s="5"/>
      <c r="X106" s="5"/>
      <c r="Y106" s="5"/>
      <c r="Z106" s="169"/>
      <c r="AA106" s="68"/>
      <c r="AB106" s="68"/>
      <c r="AC106" s="68"/>
      <c r="AD106" s="68"/>
      <c r="AE106" s="68"/>
      <c r="AF106" s="68"/>
    </row>
    <row r="107" spans="1:32" s="7" customFormat="1" x14ac:dyDescent="0.15">
      <c r="A107" s="68"/>
      <c r="B107" s="68"/>
      <c r="C107" s="68"/>
      <c r="D107" s="68"/>
      <c r="E107" s="68"/>
      <c r="F107" s="68"/>
      <c r="G107" s="68"/>
      <c r="H107" s="68"/>
      <c r="I107" s="68"/>
      <c r="J107" s="68"/>
      <c r="K107" s="68"/>
      <c r="L107" s="68"/>
      <c r="M107" s="69"/>
      <c r="N107" s="69"/>
      <c r="O107" s="69"/>
      <c r="P107" s="74"/>
      <c r="Q107" s="71"/>
      <c r="R107" s="5"/>
      <c r="S107" s="5"/>
      <c r="T107" s="5"/>
      <c r="U107" s="5"/>
      <c r="V107" s="5"/>
      <c r="W107" s="5"/>
      <c r="X107" s="5"/>
      <c r="Y107" s="5"/>
      <c r="Z107" s="169"/>
      <c r="AA107" s="68"/>
      <c r="AB107" s="68"/>
      <c r="AC107" s="68"/>
      <c r="AD107" s="68"/>
      <c r="AE107" s="68"/>
      <c r="AF107" s="68"/>
    </row>
    <row r="108" spans="1:32" s="7" customFormat="1" x14ac:dyDescent="0.15">
      <c r="A108" s="68"/>
      <c r="B108" s="68"/>
      <c r="C108" s="68"/>
      <c r="D108" s="68"/>
      <c r="E108" s="68"/>
      <c r="F108" s="68"/>
      <c r="G108" s="68"/>
      <c r="H108" s="68"/>
      <c r="I108" s="68"/>
      <c r="J108" s="68"/>
      <c r="K108" s="68"/>
      <c r="L108" s="68"/>
      <c r="M108" s="69"/>
      <c r="N108" s="69"/>
      <c r="O108" s="69"/>
      <c r="P108" s="74"/>
      <c r="Q108" s="71"/>
      <c r="R108" s="5"/>
      <c r="S108" s="5"/>
      <c r="T108" s="5"/>
      <c r="U108" s="5"/>
      <c r="V108" s="5"/>
      <c r="W108" s="5"/>
      <c r="X108" s="5"/>
      <c r="Y108" s="5"/>
      <c r="Z108" s="169"/>
      <c r="AA108" s="68"/>
      <c r="AB108" s="68"/>
      <c r="AC108" s="68"/>
      <c r="AD108" s="68"/>
      <c r="AE108" s="68"/>
      <c r="AF108" s="68"/>
    </row>
    <row r="109" spans="1:32" s="7" customFormat="1" x14ac:dyDescent="0.15">
      <c r="A109" s="68"/>
      <c r="B109" s="68"/>
      <c r="C109" s="68"/>
      <c r="D109" s="68"/>
      <c r="E109" s="68"/>
      <c r="F109" s="68"/>
      <c r="G109" s="68"/>
      <c r="H109" s="68"/>
      <c r="I109" s="68"/>
      <c r="J109" s="68"/>
      <c r="K109" s="68"/>
      <c r="L109" s="68"/>
      <c r="M109" s="69"/>
      <c r="N109" s="69"/>
      <c r="O109" s="69"/>
      <c r="P109" s="74"/>
      <c r="Q109" s="71"/>
      <c r="R109" s="5"/>
      <c r="S109" s="5"/>
      <c r="T109" s="5"/>
      <c r="U109" s="5"/>
      <c r="V109" s="5"/>
      <c r="W109" s="5"/>
      <c r="X109" s="5"/>
      <c r="Y109" s="5"/>
      <c r="Z109" s="169"/>
      <c r="AA109" s="68"/>
      <c r="AB109" s="68"/>
      <c r="AC109" s="68"/>
      <c r="AD109" s="68"/>
      <c r="AE109" s="68"/>
      <c r="AF109" s="68"/>
    </row>
    <row r="110" spans="1:32" s="7" customFormat="1" x14ac:dyDescent="0.15">
      <c r="A110" s="68"/>
      <c r="B110" s="68"/>
      <c r="C110" s="68"/>
      <c r="D110" s="68"/>
      <c r="E110" s="68"/>
      <c r="F110" s="68"/>
      <c r="G110" s="68"/>
      <c r="H110" s="68"/>
      <c r="I110" s="68"/>
      <c r="J110" s="68"/>
      <c r="K110" s="68"/>
      <c r="L110" s="68"/>
      <c r="M110" s="69"/>
      <c r="N110" s="69"/>
      <c r="O110" s="69"/>
      <c r="P110" s="74"/>
      <c r="Q110" s="71"/>
      <c r="R110" s="5"/>
      <c r="S110" s="5"/>
      <c r="T110" s="5"/>
      <c r="U110" s="5"/>
      <c r="V110" s="5"/>
      <c r="W110" s="5"/>
      <c r="X110" s="5"/>
      <c r="Y110" s="5"/>
      <c r="Z110" s="169"/>
      <c r="AA110" s="68"/>
      <c r="AB110" s="68"/>
      <c r="AC110" s="68"/>
      <c r="AD110" s="68"/>
      <c r="AE110" s="68"/>
      <c r="AF110" s="68"/>
    </row>
    <row r="111" spans="1:32" s="7" customFormat="1" x14ac:dyDescent="0.15">
      <c r="A111" s="68"/>
      <c r="B111" s="68"/>
      <c r="C111" s="68"/>
      <c r="D111" s="68"/>
      <c r="E111" s="68"/>
      <c r="F111" s="68"/>
      <c r="G111" s="68"/>
      <c r="H111" s="68"/>
      <c r="I111" s="68"/>
      <c r="J111" s="68"/>
      <c r="K111" s="68"/>
      <c r="L111" s="68"/>
      <c r="M111" s="69"/>
      <c r="N111" s="69"/>
      <c r="O111" s="69"/>
      <c r="P111" s="74"/>
      <c r="Q111" s="71"/>
      <c r="R111" s="5"/>
      <c r="S111" s="5"/>
      <c r="T111" s="5"/>
      <c r="U111" s="5"/>
      <c r="V111" s="5"/>
      <c r="W111" s="5"/>
      <c r="X111" s="5"/>
      <c r="Y111" s="5"/>
      <c r="Z111" s="169"/>
      <c r="AA111" s="68"/>
      <c r="AB111" s="68"/>
      <c r="AC111" s="68"/>
      <c r="AD111" s="68"/>
      <c r="AE111" s="68"/>
      <c r="AF111" s="68"/>
    </row>
    <row r="112" spans="1:32" s="7" customFormat="1" x14ac:dyDescent="0.15">
      <c r="A112" s="68"/>
      <c r="B112" s="68"/>
      <c r="C112" s="68"/>
      <c r="D112" s="68"/>
      <c r="E112" s="68"/>
      <c r="F112" s="68"/>
      <c r="G112" s="68"/>
      <c r="H112" s="68"/>
      <c r="I112" s="68"/>
      <c r="J112" s="68"/>
      <c r="K112" s="68"/>
      <c r="L112" s="68"/>
      <c r="M112" s="69"/>
      <c r="N112" s="69"/>
      <c r="O112" s="69"/>
      <c r="P112" s="74"/>
      <c r="Q112" s="71"/>
      <c r="R112" s="5"/>
      <c r="S112" s="5"/>
      <c r="T112" s="5"/>
      <c r="U112" s="5"/>
      <c r="V112" s="5"/>
      <c r="W112" s="5"/>
      <c r="X112" s="5"/>
      <c r="Y112" s="5"/>
      <c r="Z112" s="169"/>
      <c r="AA112" s="68"/>
      <c r="AB112" s="68"/>
      <c r="AC112" s="68"/>
      <c r="AD112" s="68"/>
      <c r="AE112" s="68"/>
      <c r="AF112" s="68"/>
    </row>
    <row r="113" spans="1:32" s="7" customFormat="1" x14ac:dyDescent="0.15">
      <c r="A113" s="68"/>
      <c r="B113" s="68"/>
      <c r="C113" s="68"/>
      <c r="D113" s="68"/>
      <c r="E113" s="68"/>
      <c r="F113" s="68"/>
      <c r="G113" s="68"/>
      <c r="H113" s="68"/>
      <c r="I113" s="68"/>
      <c r="J113" s="68"/>
      <c r="K113" s="68"/>
      <c r="L113" s="68"/>
      <c r="M113" s="69"/>
      <c r="N113" s="69"/>
      <c r="O113" s="69"/>
      <c r="P113" s="74"/>
      <c r="Q113" s="71"/>
      <c r="R113" s="5"/>
      <c r="S113" s="5"/>
      <c r="T113" s="5"/>
      <c r="U113" s="5"/>
      <c r="V113" s="5"/>
      <c r="W113" s="5"/>
      <c r="X113" s="5"/>
      <c r="Y113" s="5"/>
      <c r="Z113" s="169"/>
      <c r="AA113" s="68"/>
      <c r="AB113" s="68"/>
      <c r="AC113" s="68"/>
      <c r="AD113" s="68"/>
      <c r="AE113" s="68"/>
      <c r="AF113" s="68"/>
    </row>
    <row r="114" spans="1:32" s="7" customFormat="1" x14ac:dyDescent="0.15">
      <c r="A114" s="68"/>
      <c r="B114" s="68"/>
      <c r="C114" s="68"/>
      <c r="D114" s="68"/>
      <c r="E114" s="68"/>
      <c r="F114" s="68"/>
      <c r="G114" s="68"/>
      <c r="H114" s="68"/>
      <c r="I114" s="68"/>
      <c r="J114" s="68"/>
      <c r="K114" s="68"/>
      <c r="L114" s="68"/>
      <c r="M114" s="69"/>
      <c r="N114" s="69"/>
      <c r="O114" s="69"/>
      <c r="P114" s="74"/>
      <c r="Q114" s="71"/>
      <c r="R114" s="5"/>
      <c r="S114" s="5"/>
      <c r="T114" s="5"/>
      <c r="U114" s="5"/>
      <c r="V114" s="5"/>
      <c r="W114" s="5"/>
      <c r="X114" s="5"/>
      <c r="Y114" s="5"/>
      <c r="Z114" s="169"/>
      <c r="AA114" s="68"/>
      <c r="AB114" s="68"/>
      <c r="AC114" s="68"/>
      <c r="AD114" s="68"/>
      <c r="AE114" s="68"/>
      <c r="AF114" s="68"/>
    </row>
    <row r="115" spans="1:32" s="7" customFormat="1" x14ac:dyDescent="0.15">
      <c r="A115" s="68"/>
      <c r="B115" s="68"/>
      <c r="C115" s="68"/>
      <c r="D115" s="68"/>
      <c r="E115" s="68"/>
      <c r="F115" s="68"/>
      <c r="G115" s="68"/>
      <c r="H115" s="68"/>
      <c r="I115" s="68"/>
      <c r="J115" s="68"/>
      <c r="K115" s="68"/>
      <c r="L115" s="68"/>
      <c r="M115" s="69"/>
      <c r="N115" s="69"/>
      <c r="O115" s="69"/>
      <c r="P115" s="74"/>
      <c r="Q115" s="71"/>
      <c r="R115" s="5"/>
      <c r="S115" s="5"/>
      <c r="T115" s="5"/>
      <c r="U115" s="5"/>
      <c r="V115" s="5"/>
      <c r="W115" s="5"/>
      <c r="X115" s="5"/>
      <c r="Y115" s="5"/>
      <c r="Z115" s="169"/>
      <c r="AA115" s="68"/>
      <c r="AB115" s="68"/>
      <c r="AC115" s="68"/>
      <c r="AD115" s="68"/>
      <c r="AE115" s="68"/>
      <c r="AF115" s="68"/>
    </row>
    <row r="116" spans="1:32" s="7" customFormat="1" x14ac:dyDescent="0.15">
      <c r="A116" s="68"/>
      <c r="B116" s="68"/>
      <c r="C116" s="68"/>
      <c r="D116" s="68"/>
      <c r="E116" s="68"/>
      <c r="F116" s="68"/>
      <c r="G116" s="68"/>
      <c r="H116" s="68"/>
      <c r="I116" s="68"/>
      <c r="J116" s="68"/>
      <c r="K116" s="68"/>
      <c r="L116" s="68"/>
      <c r="M116" s="69"/>
      <c r="N116" s="69"/>
      <c r="O116" s="69"/>
      <c r="P116" s="74"/>
      <c r="Q116" s="71"/>
      <c r="R116" s="5"/>
      <c r="S116" s="5"/>
      <c r="T116" s="5"/>
      <c r="U116" s="5"/>
      <c r="V116" s="5"/>
      <c r="W116" s="5"/>
      <c r="X116" s="5"/>
      <c r="Y116" s="5"/>
      <c r="Z116" s="169"/>
      <c r="AA116" s="68"/>
      <c r="AB116" s="68"/>
      <c r="AC116" s="68"/>
      <c r="AD116" s="68"/>
      <c r="AE116" s="68"/>
      <c r="AF116" s="68"/>
    </row>
    <row r="117" spans="1:32" s="7" customFormat="1" x14ac:dyDescent="0.15">
      <c r="A117" s="68"/>
      <c r="B117" s="68"/>
      <c r="C117" s="68"/>
      <c r="D117" s="68"/>
      <c r="E117" s="68"/>
      <c r="F117" s="68"/>
      <c r="G117" s="68"/>
      <c r="H117" s="68"/>
      <c r="I117" s="68"/>
      <c r="J117" s="68"/>
      <c r="K117" s="68"/>
      <c r="L117" s="68"/>
      <c r="M117" s="69"/>
      <c r="N117" s="69"/>
      <c r="O117" s="69"/>
      <c r="P117" s="74"/>
      <c r="Q117" s="71"/>
      <c r="R117" s="5"/>
      <c r="S117" s="5"/>
      <c r="T117" s="5"/>
      <c r="U117" s="5"/>
      <c r="V117" s="5"/>
      <c r="W117" s="5"/>
      <c r="X117" s="5"/>
      <c r="Y117" s="5"/>
      <c r="Z117" s="169"/>
      <c r="AA117" s="68"/>
      <c r="AB117" s="68"/>
      <c r="AC117" s="68"/>
      <c r="AD117" s="68"/>
      <c r="AE117" s="68"/>
      <c r="AF117" s="68"/>
    </row>
    <row r="118" spans="1:32" s="7" customFormat="1" x14ac:dyDescent="0.15">
      <c r="A118" s="68"/>
      <c r="B118" s="68"/>
      <c r="C118" s="68"/>
      <c r="D118" s="68"/>
      <c r="E118" s="68"/>
      <c r="F118" s="68"/>
      <c r="G118" s="68"/>
      <c r="H118" s="68"/>
      <c r="I118" s="68"/>
      <c r="J118" s="68"/>
      <c r="K118" s="68"/>
      <c r="L118" s="68"/>
      <c r="M118" s="69"/>
      <c r="N118" s="69"/>
      <c r="O118" s="69"/>
      <c r="P118" s="74"/>
      <c r="Q118" s="71"/>
      <c r="R118" s="5"/>
      <c r="S118" s="5"/>
      <c r="T118" s="5"/>
      <c r="U118" s="5"/>
      <c r="V118" s="5"/>
      <c r="W118" s="5"/>
      <c r="X118" s="5"/>
      <c r="Y118" s="5"/>
      <c r="Z118" s="169"/>
      <c r="AA118" s="68"/>
      <c r="AB118" s="68"/>
      <c r="AC118" s="68"/>
      <c r="AD118" s="68"/>
      <c r="AE118" s="68"/>
      <c r="AF118" s="68"/>
    </row>
    <row r="119" spans="1:32" s="7" customFormat="1" x14ac:dyDescent="0.15">
      <c r="A119" s="68"/>
      <c r="B119" s="68"/>
      <c r="C119" s="68"/>
      <c r="D119" s="68"/>
      <c r="E119" s="68"/>
      <c r="F119" s="68"/>
      <c r="G119" s="68"/>
      <c r="H119" s="68"/>
      <c r="I119" s="68"/>
      <c r="J119" s="68"/>
      <c r="K119" s="68"/>
      <c r="L119" s="68"/>
      <c r="M119" s="69"/>
      <c r="N119" s="69"/>
      <c r="O119" s="69"/>
      <c r="P119" s="74"/>
      <c r="Q119" s="71"/>
      <c r="R119" s="5"/>
      <c r="S119" s="5"/>
      <c r="T119" s="5"/>
      <c r="U119" s="5"/>
      <c r="V119" s="5"/>
      <c r="W119" s="5"/>
      <c r="X119" s="5"/>
      <c r="Y119" s="5"/>
      <c r="Z119" s="169"/>
      <c r="AA119" s="68"/>
      <c r="AB119" s="68"/>
      <c r="AC119" s="68"/>
      <c r="AD119" s="68"/>
      <c r="AE119" s="68"/>
      <c r="AF119" s="68"/>
    </row>
    <row r="120" spans="1:32" s="7" customFormat="1" x14ac:dyDescent="0.15">
      <c r="A120" s="68"/>
      <c r="B120" s="68"/>
      <c r="C120" s="68"/>
      <c r="D120" s="68"/>
      <c r="E120" s="68"/>
      <c r="F120" s="68"/>
      <c r="G120" s="68"/>
      <c r="H120" s="68"/>
      <c r="I120" s="68"/>
      <c r="J120" s="68"/>
      <c r="K120" s="68"/>
      <c r="L120" s="68"/>
      <c r="M120" s="69"/>
      <c r="N120" s="69"/>
      <c r="O120" s="69"/>
      <c r="P120" s="74"/>
      <c r="Q120" s="71"/>
      <c r="R120" s="5"/>
      <c r="S120" s="5"/>
      <c r="T120" s="5"/>
      <c r="U120" s="5"/>
      <c r="V120" s="5"/>
      <c r="W120" s="5"/>
      <c r="X120" s="5"/>
      <c r="Y120" s="5"/>
      <c r="Z120" s="169"/>
      <c r="AA120" s="68"/>
      <c r="AB120" s="68"/>
      <c r="AC120" s="68"/>
      <c r="AD120" s="68"/>
      <c r="AE120" s="68"/>
      <c r="AF120" s="68"/>
    </row>
    <row r="121" spans="1:32" s="7" customFormat="1" x14ac:dyDescent="0.15">
      <c r="A121" s="68"/>
      <c r="B121" s="68"/>
      <c r="C121" s="68"/>
      <c r="D121" s="68"/>
      <c r="E121" s="68"/>
      <c r="F121" s="68"/>
      <c r="G121" s="68"/>
      <c r="H121" s="68"/>
      <c r="I121" s="68"/>
      <c r="J121" s="68"/>
      <c r="K121" s="68"/>
      <c r="L121" s="68"/>
      <c r="M121" s="69"/>
      <c r="N121" s="69"/>
      <c r="O121" s="69"/>
      <c r="P121" s="74"/>
      <c r="Q121" s="71"/>
      <c r="R121" s="5"/>
      <c r="S121" s="5"/>
      <c r="T121" s="5"/>
      <c r="U121" s="5"/>
      <c r="V121" s="5"/>
      <c r="W121" s="5"/>
      <c r="X121" s="5"/>
      <c r="Y121" s="5"/>
      <c r="Z121" s="169"/>
      <c r="AA121" s="68"/>
      <c r="AB121" s="68"/>
      <c r="AC121" s="68"/>
      <c r="AD121" s="68"/>
      <c r="AE121" s="68"/>
      <c r="AF121" s="68"/>
    </row>
    <row r="122" spans="1:32" s="7" customFormat="1" x14ac:dyDescent="0.15">
      <c r="A122" s="68"/>
      <c r="B122" s="68"/>
      <c r="C122" s="68"/>
      <c r="D122" s="68"/>
      <c r="E122" s="68"/>
      <c r="F122" s="68"/>
      <c r="G122" s="68"/>
      <c r="H122" s="68"/>
      <c r="I122" s="68"/>
      <c r="J122" s="68"/>
      <c r="K122" s="68"/>
      <c r="L122" s="68"/>
      <c r="M122" s="69"/>
      <c r="N122" s="69"/>
      <c r="O122" s="69"/>
      <c r="P122" s="74"/>
      <c r="Q122" s="71"/>
      <c r="R122" s="5"/>
      <c r="S122" s="5"/>
      <c r="T122" s="5"/>
      <c r="U122" s="5"/>
      <c r="V122" s="5"/>
      <c r="W122" s="5"/>
      <c r="X122" s="5"/>
      <c r="Y122" s="5"/>
      <c r="Z122" s="169"/>
      <c r="AA122" s="68"/>
      <c r="AB122" s="68"/>
      <c r="AC122" s="68"/>
      <c r="AD122" s="68"/>
      <c r="AE122" s="68"/>
      <c r="AF122" s="68"/>
    </row>
    <row r="123" spans="1:32" s="7" customFormat="1" x14ac:dyDescent="0.15">
      <c r="A123" s="68"/>
      <c r="B123" s="68"/>
      <c r="C123" s="68"/>
      <c r="D123" s="68"/>
      <c r="E123" s="68"/>
      <c r="F123" s="68"/>
      <c r="G123" s="68"/>
      <c r="H123" s="68"/>
      <c r="I123" s="68"/>
      <c r="J123" s="68"/>
      <c r="K123" s="68"/>
      <c r="L123" s="68"/>
      <c r="M123" s="69"/>
      <c r="N123" s="69"/>
      <c r="O123" s="69"/>
      <c r="P123" s="74"/>
      <c r="Q123" s="71"/>
      <c r="R123" s="5"/>
      <c r="S123" s="5"/>
      <c r="T123" s="5"/>
      <c r="U123" s="5"/>
      <c r="V123" s="5"/>
      <c r="W123" s="5"/>
      <c r="X123" s="5"/>
      <c r="Y123" s="5"/>
      <c r="Z123" s="169"/>
      <c r="AA123" s="68"/>
      <c r="AB123" s="68"/>
      <c r="AC123" s="68"/>
      <c r="AD123" s="68"/>
      <c r="AE123" s="68"/>
      <c r="AF123" s="68"/>
    </row>
    <row r="124" spans="1:32" s="7" customFormat="1" x14ac:dyDescent="0.15">
      <c r="A124" s="68"/>
      <c r="B124" s="68"/>
      <c r="C124" s="68"/>
      <c r="D124" s="68"/>
      <c r="E124" s="68"/>
      <c r="F124" s="68"/>
      <c r="G124" s="68"/>
      <c r="H124" s="68"/>
      <c r="I124" s="68"/>
      <c r="J124" s="68"/>
      <c r="K124" s="68"/>
      <c r="L124" s="68"/>
      <c r="M124" s="69"/>
      <c r="N124" s="69"/>
      <c r="O124" s="69"/>
      <c r="P124" s="74"/>
      <c r="Q124" s="71"/>
      <c r="R124" s="5"/>
      <c r="S124" s="5"/>
      <c r="T124" s="5"/>
      <c r="U124" s="5"/>
      <c r="V124" s="5"/>
      <c r="W124" s="5"/>
      <c r="X124" s="5"/>
      <c r="Y124" s="5"/>
      <c r="Z124" s="169"/>
      <c r="AA124" s="68"/>
      <c r="AB124" s="68"/>
      <c r="AC124" s="68"/>
      <c r="AD124" s="68"/>
      <c r="AE124" s="68"/>
      <c r="AF124" s="68"/>
    </row>
    <row r="125" spans="1:32" s="7" customFormat="1" x14ac:dyDescent="0.15">
      <c r="A125" s="68"/>
      <c r="B125" s="68"/>
      <c r="C125" s="68"/>
      <c r="D125" s="68"/>
      <c r="E125" s="68"/>
      <c r="F125" s="68"/>
      <c r="G125" s="68"/>
      <c r="H125" s="68"/>
      <c r="I125" s="68"/>
      <c r="J125" s="68"/>
      <c r="K125" s="68"/>
      <c r="L125" s="68"/>
      <c r="M125" s="69"/>
      <c r="N125" s="69"/>
      <c r="O125" s="69"/>
      <c r="P125" s="74"/>
      <c r="Q125" s="71"/>
      <c r="R125" s="5"/>
      <c r="S125" s="5"/>
      <c r="T125" s="5"/>
      <c r="U125" s="5"/>
      <c r="V125" s="5"/>
      <c r="W125" s="5"/>
      <c r="X125" s="5"/>
      <c r="Y125" s="5"/>
      <c r="Z125" s="169"/>
      <c r="AA125" s="68"/>
      <c r="AB125" s="68"/>
      <c r="AC125" s="68"/>
      <c r="AD125" s="68"/>
      <c r="AE125" s="68"/>
      <c r="AF125" s="68"/>
    </row>
    <row r="126" spans="1:32" s="7" customFormat="1" x14ac:dyDescent="0.15">
      <c r="A126" s="68"/>
      <c r="B126" s="68"/>
      <c r="C126" s="68"/>
      <c r="D126" s="68"/>
      <c r="E126" s="68"/>
      <c r="F126" s="68"/>
      <c r="G126" s="68"/>
      <c r="H126" s="68"/>
      <c r="I126" s="68"/>
      <c r="J126" s="68"/>
      <c r="K126" s="68"/>
      <c r="L126" s="68"/>
      <c r="M126" s="69"/>
      <c r="N126" s="69"/>
      <c r="O126" s="69"/>
      <c r="P126" s="74"/>
      <c r="Q126" s="71"/>
      <c r="R126" s="5"/>
      <c r="S126" s="5"/>
      <c r="T126" s="5"/>
      <c r="U126" s="5"/>
      <c r="V126" s="5"/>
      <c r="W126" s="5"/>
      <c r="X126" s="5"/>
      <c r="Y126" s="5"/>
      <c r="Z126" s="169"/>
      <c r="AA126" s="68"/>
      <c r="AB126" s="68"/>
      <c r="AC126" s="68"/>
      <c r="AD126" s="68"/>
      <c r="AE126" s="68"/>
      <c r="AF126" s="68"/>
    </row>
    <row r="127" spans="1:32" s="7" customFormat="1" x14ac:dyDescent="0.15">
      <c r="A127" s="68"/>
      <c r="B127" s="68"/>
      <c r="C127" s="68"/>
      <c r="D127" s="68"/>
      <c r="E127" s="68"/>
      <c r="F127" s="68"/>
      <c r="G127" s="68"/>
      <c r="H127" s="68"/>
      <c r="I127" s="68"/>
      <c r="J127" s="68"/>
      <c r="K127" s="68"/>
      <c r="L127" s="68"/>
      <c r="M127" s="69"/>
      <c r="N127" s="69"/>
      <c r="O127" s="69"/>
      <c r="P127" s="74"/>
      <c r="Q127" s="71"/>
      <c r="R127" s="5"/>
      <c r="S127" s="5"/>
      <c r="T127" s="5"/>
      <c r="U127" s="5"/>
      <c r="V127" s="5"/>
      <c r="W127" s="5"/>
      <c r="X127" s="5"/>
      <c r="Y127" s="5"/>
      <c r="Z127" s="169"/>
      <c r="AA127" s="68"/>
      <c r="AB127" s="68"/>
      <c r="AC127" s="68"/>
      <c r="AD127" s="68"/>
      <c r="AE127" s="68"/>
      <c r="AF127" s="68"/>
    </row>
    <row r="128" spans="1:32" s="7" customFormat="1" x14ac:dyDescent="0.15">
      <c r="A128" s="68"/>
      <c r="B128" s="68"/>
      <c r="C128" s="68"/>
      <c r="D128" s="68"/>
      <c r="E128" s="68"/>
      <c r="F128" s="68"/>
      <c r="G128" s="68"/>
      <c r="H128" s="68"/>
      <c r="I128" s="68"/>
      <c r="J128" s="68"/>
      <c r="K128" s="68"/>
      <c r="L128" s="68"/>
      <c r="M128" s="69"/>
      <c r="N128" s="69"/>
      <c r="O128" s="69"/>
      <c r="P128" s="74"/>
      <c r="Q128" s="71"/>
      <c r="R128" s="5"/>
      <c r="S128" s="5"/>
      <c r="T128" s="5"/>
      <c r="U128" s="5"/>
      <c r="V128" s="5"/>
      <c r="W128" s="5"/>
      <c r="X128" s="5"/>
      <c r="Y128" s="5"/>
      <c r="Z128" s="169"/>
      <c r="AA128" s="68"/>
      <c r="AB128" s="68"/>
      <c r="AC128" s="68"/>
      <c r="AD128" s="68"/>
      <c r="AE128" s="68"/>
      <c r="AF128" s="68"/>
    </row>
    <row r="129" spans="1:32" s="7" customFormat="1" x14ac:dyDescent="0.15">
      <c r="A129" s="68"/>
      <c r="B129" s="68"/>
      <c r="C129" s="68"/>
      <c r="D129" s="68"/>
      <c r="E129" s="68"/>
      <c r="F129" s="68"/>
      <c r="G129" s="68"/>
      <c r="H129" s="68"/>
      <c r="I129" s="68"/>
      <c r="J129" s="68"/>
      <c r="K129" s="68"/>
      <c r="L129" s="68"/>
      <c r="M129" s="69"/>
      <c r="N129" s="69"/>
      <c r="O129" s="69"/>
      <c r="P129" s="74"/>
      <c r="Q129" s="71"/>
      <c r="R129" s="5"/>
      <c r="S129" s="5"/>
      <c r="T129" s="5"/>
      <c r="U129" s="5"/>
      <c r="V129" s="5"/>
      <c r="W129" s="5"/>
      <c r="X129" s="5"/>
      <c r="Y129" s="5"/>
      <c r="Z129" s="169"/>
      <c r="AA129" s="68"/>
      <c r="AB129" s="68"/>
      <c r="AC129" s="68"/>
      <c r="AD129" s="68"/>
      <c r="AE129" s="68"/>
      <c r="AF129" s="68"/>
    </row>
    <row r="130" spans="1:32" s="7" customFormat="1" x14ac:dyDescent="0.15">
      <c r="A130" s="68"/>
      <c r="B130" s="68"/>
      <c r="C130" s="68"/>
      <c r="D130" s="68"/>
      <c r="E130" s="68"/>
      <c r="F130" s="68"/>
      <c r="G130" s="68"/>
      <c r="H130" s="68"/>
      <c r="I130" s="68"/>
      <c r="J130" s="68"/>
      <c r="K130" s="68"/>
      <c r="L130" s="68"/>
      <c r="M130" s="69"/>
      <c r="N130" s="69"/>
      <c r="O130" s="69"/>
      <c r="P130" s="74"/>
      <c r="Q130" s="71"/>
      <c r="R130" s="5"/>
      <c r="S130" s="5"/>
      <c r="T130" s="5"/>
      <c r="U130" s="5"/>
      <c r="V130" s="5"/>
      <c r="W130" s="5"/>
      <c r="X130" s="5"/>
      <c r="Y130" s="5"/>
      <c r="Z130" s="169"/>
      <c r="AA130" s="68"/>
      <c r="AB130" s="68"/>
      <c r="AC130" s="68"/>
      <c r="AD130" s="68"/>
      <c r="AE130" s="68"/>
      <c r="AF130" s="68"/>
    </row>
    <row r="131" spans="1:32" s="7" customFormat="1" x14ac:dyDescent="0.15">
      <c r="A131" s="68"/>
      <c r="B131" s="68"/>
      <c r="C131" s="68"/>
      <c r="D131" s="68"/>
      <c r="E131" s="68"/>
      <c r="F131" s="68"/>
      <c r="G131" s="68"/>
      <c r="H131" s="68"/>
      <c r="I131" s="68"/>
      <c r="J131" s="68"/>
      <c r="K131" s="68"/>
      <c r="L131" s="68"/>
      <c r="M131" s="69"/>
      <c r="N131" s="69"/>
      <c r="O131" s="69"/>
      <c r="P131" s="74"/>
      <c r="Q131" s="71"/>
      <c r="R131" s="5"/>
      <c r="S131" s="5"/>
      <c r="T131" s="5"/>
      <c r="U131" s="5"/>
      <c r="V131" s="5"/>
      <c r="W131" s="5"/>
      <c r="X131" s="5"/>
      <c r="Y131" s="5"/>
      <c r="Z131" s="169"/>
      <c r="AA131" s="68"/>
      <c r="AB131" s="68"/>
      <c r="AC131" s="68"/>
      <c r="AD131" s="68"/>
      <c r="AE131" s="68"/>
      <c r="AF131" s="68"/>
    </row>
    <row r="132" spans="1:32" s="7" customFormat="1" x14ac:dyDescent="0.15">
      <c r="A132" s="68"/>
      <c r="B132" s="68"/>
      <c r="C132" s="68"/>
      <c r="D132" s="68"/>
      <c r="E132" s="68"/>
      <c r="F132" s="68"/>
      <c r="G132" s="68"/>
      <c r="H132" s="68"/>
      <c r="I132" s="68"/>
      <c r="J132" s="68"/>
      <c r="K132" s="68"/>
      <c r="L132" s="68"/>
      <c r="M132" s="69"/>
      <c r="N132" s="69"/>
      <c r="O132" s="69"/>
      <c r="P132" s="74"/>
      <c r="Q132" s="71"/>
      <c r="R132" s="5"/>
      <c r="S132" s="5"/>
      <c r="T132" s="5"/>
      <c r="U132" s="5"/>
      <c r="V132" s="5"/>
      <c r="W132" s="5"/>
      <c r="X132" s="5"/>
      <c r="Y132" s="5"/>
      <c r="Z132" s="169"/>
      <c r="AA132" s="68"/>
      <c r="AB132" s="68"/>
      <c r="AC132" s="68"/>
      <c r="AD132" s="68"/>
      <c r="AE132" s="68"/>
      <c r="AF132" s="68"/>
    </row>
    <row r="133" spans="1:32" s="7" customFormat="1" x14ac:dyDescent="0.15">
      <c r="A133" s="68"/>
      <c r="B133" s="68"/>
      <c r="C133" s="68"/>
      <c r="D133" s="68"/>
      <c r="E133" s="68"/>
      <c r="F133" s="68"/>
      <c r="G133" s="68"/>
      <c r="H133" s="68"/>
      <c r="I133" s="68"/>
      <c r="J133" s="68"/>
      <c r="K133" s="68"/>
      <c r="L133" s="68"/>
      <c r="M133" s="69"/>
      <c r="N133" s="69"/>
      <c r="O133" s="69"/>
      <c r="P133" s="74"/>
      <c r="Q133" s="71"/>
      <c r="R133" s="5"/>
      <c r="S133" s="5"/>
      <c r="T133" s="5"/>
      <c r="U133" s="5"/>
      <c r="V133" s="5"/>
      <c r="W133" s="5"/>
      <c r="X133" s="5"/>
      <c r="Y133" s="5"/>
      <c r="Z133" s="169"/>
      <c r="AA133" s="68"/>
      <c r="AB133" s="68"/>
      <c r="AC133" s="68"/>
      <c r="AD133" s="68"/>
      <c r="AE133" s="68"/>
      <c r="AF133" s="68"/>
    </row>
    <row r="134" spans="1:32" s="7" customFormat="1" x14ac:dyDescent="0.15">
      <c r="A134" s="68"/>
      <c r="B134" s="68"/>
      <c r="C134" s="68"/>
      <c r="D134" s="68"/>
      <c r="E134" s="68"/>
      <c r="F134" s="68"/>
      <c r="G134" s="68"/>
      <c r="H134" s="68"/>
      <c r="I134" s="68"/>
      <c r="J134" s="68"/>
      <c r="K134" s="68"/>
      <c r="L134" s="68"/>
      <c r="M134" s="69"/>
      <c r="N134" s="69"/>
      <c r="O134" s="69"/>
      <c r="P134" s="74"/>
      <c r="Q134" s="71"/>
      <c r="R134" s="5"/>
      <c r="S134" s="5"/>
      <c r="T134" s="5"/>
      <c r="U134" s="5"/>
      <c r="V134" s="5"/>
      <c r="W134" s="5"/>
      <c r="X134" s="5"/>
      <c r="Y134" s="5"/>
      <c r="Z134" s="169"/>
      <c r="AA134" s="68"/>
      <c r="AB134" s="68"/>
      <c r="AC134" s="68"/>
      <c r="AD134" s="68"/>
      <c r="AE134" s="68"/>
      <c r="AF134" s="68"/>
    </row>
    <row r="135" spans="1:32" s="7" customFormat="1" x14ac:dyDescent="0.15">
      <c r="A135" s="68"/>
      <c r="B135" s="68"/>
      <c r="C135" s="68"/>
      <c r="D135" s="68"/>
      <c r="E135" s="68"/>
      <c r="F135" s="68"/>
      <c r="G135" s="68"/>
      <c r="H135" s="68"/>
      <c r="I135" s="68"/>
      <c r="J135" s="68"/>
      <c r="K135" s="68"/>
      <c r="L135" s="68"/>
      <c r="M135" s="69"/>
      <c r="N135" s="69"/>
      <c r="O135" s="69"/>
      <c r="P135" s="74"/>
      <c r="Q135" s="71"/>
      <c r="R135" s="5"/>
      <c r="S135" s="5"/>
      <c r="T135" s="5"/>
      <c r="U135" s="5"/>
      <c r="V135" s="5"/>
      <c r="W135" s="5"/>
      <c r="X135" s="5"/>
      <c r="Y135" s="5"/>
      <c r="Z135" s="169"/>
      <c r="AA135" s="68"/>
      <c r="AB135" s="68"/>
      <c r="AC135" s="68"/>
      <c r="AD135" s="68"/>
      <c r="AE135" s="68"/>
      <c r="AF135" s="68"/>
    </row>
    <row r="136" spans="1:32" s="7" customFormat="1" x14ac:dyDescent="0.15">
      <c r="A136" s="68"/>
      <c r="B136" s="68"/>
      <c r="C136" s="68"/>
      <c r="D136" s="68"/>
      <c r="E136" s="68"/>
      <c r="F136" s="68"/>
      <c r="G136" s="68"/>
      <c r="H136" s="68"/>
      <c r="I136" s="68"/>
      <c r="J136" s="68"/>
      <c r="K136" s="68"/>
      <c r="L136" s="68"/>
      <c r="M136" s="69"/>
      <c r="N136" s="69"/>
      <c r="O136" s="69"/>
      <c r="P136" s="74"/>
      <c r="Q136" s="71"/>
      <c r="R136" s="5"/>
      <c r="S136" s="5"/>
      <c r="T136" s="5"/>
      <c r="U136" s="5"/>
      <c r="V136" s="5"/>
      <c r="W136" s="5"/>
      <c r="X136" s="5"/>
      <c r="Y136" s="5"/>
      <c r="Z136" s="169"/>
      <c r="AA136" s="68"/>
      <c r="AB136" s="68"/>
      <c r="AC136" s="68"/>
      <c r="AD136" s="68"/>
      <c r="AE136" s="68"/>
      <c r="AF136" s="68"/>
    </row>
    <row r="137" spans="1:32" s="7" customFormat="1" x14ac:dyDescent="0.15">
      <c r="A137" s="68"/>
      <c r="B137" s="68"/>
      <c r="C137" s="68"/>
      <c r="D137" s="68"/>
      <c r="E137" s="68"/>
      <c r="F137" s="68"/>
      <c r="G137" s="68"/>
      <c r="H137" s="68"/>
      <c r="I137" s="68"/>
      <c r="J137" s="68"/>
      <c r="K137" s="68"/>
      <c r="L137" s="68"/>
      <c r="M137" s="69"/>
      <c r="N137" s="69"/>
      <c r="O137" s="69"/>
      <c r="P137" s="74"/>
      <c r="Q137" s="71"/>
      <c r="R137" s="5"/>
      <c r="S137" s="5"/>
      <c r="T137" s="5"/>
      <c r="U137" s="5"/>
      <c r="V137" s="5"/>
      <c r="W137" s="5"/>
      <c r="X137" s="5"/>
      <c r="Y137" s="5"/>
      <c r="Z137" s="169"/>
      <c r="AA137" s="68"/>
      <c r="AB137" s="68"/>
      <c r="AC137" s="68"/>
      <c r="AD137" s="68"/>
      <c r="AE137" s="68"/>
      <c r="AF137" s="68"/>
    </row>
    <row r="138" spans="1:32" s="7" customFormat="1" x14ac:dyDescent="0.15">
      <c r="A138" s="68"/>
      <c r="B138" s="68"/>
      <c r="C138" s="68"/>
      <c r="D138" s="68"/>
      <c r="E138" s="68"/>
      <c r="F138" s="68"/>
      <c r="G138" s="68"/>
      <c r="H138" s="68"/>
      <c r="I138" s="68"/>
      <c r="J138" s="68"/>
      <c r="K138" s="68"/>
      <c r="L138" s="68"/>
      <c r="M138" s="69"/>
      <c r="N138" s="69"/>
      <c r="O138" s="69"/>
      <c r="P138" s="74"/>
      <c r="Q138" s="71"/>
      <c r="R138" s="5"/>
      <c r="S138" s="5"/>
      <c r="T138" s="5"/>
      <c r="U138" s="5"/>
      <c r="V138" s="5"/>
      <c r="W138" s="5"/>
      <c r="X138" s="5"/>
      <c r="Y138" s="5"/>
      <c r="Z138" s="169"/>
      <c r="AA138" s="68"/>
      <c r="AB138" s="68"/>
      <c r="AC138" s="68"/>
      <c r="AD138" s="68"/>
      <c r="AE138" s="68"/>
      <c r="AF138" s="68"/>
    </row>
    <row r="139" spans="1:32" s="7" customFormat="1" x14ac:dyDescent="0.15">
      <c r="A139" s="68"/>
      <c r="B139" s="68"/>
      <c r="C139" s="68"/>
      <c r="D139" s="68"/>
      <c r="E139" s="68"/>
      <c r="F139" s="68"/>
      <c r="G139" s="68"/>
      <c r="H139" s="68"/>
      <c r="I139" s="68"/>
      <c r="J139" s="68"/>
      <c r="K139" s="68"/>
      <c r="L139" s="68"/>
      <c r="M139" s="69"/>
      <c r="N139" s="69"/>
      <c r="O139" s="69"/>
      <c r="P139" s="74"/>
      <c r="Q139" s="71"/>
      <c r="R139" s="5"/>
      <c r="S139" s="5"/>
      <c r="T139" s="5"/>
      <c r="U139" s="5"/>
      <c r="V139" s="5"/>
      <c r="W139" s="5"/>
      <c r="X139" s="5"/>
      <c r="Y139" s="5"/>
      <c r="Z139" s="169"/>
      <c r="AA139" s="68"/>
      <c r="AB139" s="68"/>
      <c r="AC139" s="68"/>
      <c r="AD139" s="68"/>
      <c r="AE139" s="68"/>
      <c r="AF139" s="68"/>
    </row>
    <row r="140" spans="1:32" s="7" customFormat="1" x14ac:dyDescent="0.15">
      <c r="A140" s="68"/>
      <c r="B140" s="68"/>
      <c r="C140" s="68"/>
      <c r="D140" s="68"/>
      <c r="E140" s="68"/>
      <c r="F140" s="68"/>
      <c r="G140" s="68"/>
      <c r="H140" s="68"/>
      <c r="I140" s="68"/>
      <c r="J140" s="68"/>
      <c r="K140" s="68"/>
      <c r="L140" s="68"/>
      <c r="M140" s="69"/>
      <c r="N140" s="69"/>
      <c r="O140" s="69"/>
      <c r="P140" s="74"/>
      <c r="Q140" s="71"/>
      <c r="R140" s="5"/>
      <c r="S140" s="5"/>
      <c r="T140" s="5"/>
      <c r="U140" s="5"/>
      <c r="V140" s="5"/>
      <c r="W140" s="5"/>
      <c r="X140" s="5"/>
      <c r="Y140" s="5"/>
      <c r="Z140" s="169"/>
      <c r="AA140" s="68"/>
      <c r="AB140" s="68"/>
      <c r="AC140" s="68"/>
      <c r="AD140" s="68"/>
      <c r="AE140" s="68"/>
      <c r="AF140" s="68"/>
    </row>
    <row r="141" spans="1:32" s="7" customFormat="1" x14ac:dyDescent="0.15">
      <c r="A141" s="68"/>
      <c r="B141" s="68"/>
      <c r="C141" s="68"/>
      <c r="D141" s="68"/>
      <c r="E141" s="68"/>
      <c r="F141" s="68"/>
      <c r="G141" s="68"/>
      <c r="H141" s="68"/>
      <c r="I141" s="68"/>
      <c r="J141" s="68"/>
      <c r="K141" s="68"/>
      <c r="L141" s="68"/>
      <c r="M141" s="69"/>
      <c r="N141" s="69"/>
      <c r="O141" s="69"/>
      <c r="P141" s="74"/>
      <c r="Q141" s="71"/>
      <c r="R141" s="5"/>
      <c r="S141" s="5"/>
      <c r="T141" s="5"/>
      <c r="U141" s="5"/>
      <c r="V141" s="5"/>
      <c r="W141" s="5"/>
      <c r="X141" s="5"/>
      <c r="Y141" s="5"/>
      <c r="Z141" s="169"/>
      <c r="AA141" s="68"/>
      <c r="AB141" s="68"/>
      <c r="AC141" s="68"/>
      <c r="AD141" s="68"/>
      <c r="AE141" s="68"/>
      <c r="AF141" s="68"/>
    </row>
    <row r="142" spans="1:32" s="7" customFormat="1" x14ac:dyDescent="0.15">
      <c r="A142" s="68"/>
      <c r="B142" s="68"/>
      <c r="C142" s="68"/>
      <c r="D142" s="68"/>
      <c r="E142" s="68"/>
      <c r="F142" s="68"/>
      <c r="G142" s="68"/>
      <c r="H142" s="68"/>
      <c r="I142" s="68"/>
      <c r="J142" s="68"/>
      <c r="K142" s="68"/>
      <c r="L142" s="68"/>
      <c r="M142" s="69"/>
      <c r="N142" s="69"/>
      <c r="O142" s="69"/>
      <c r="P142" s="74"/>
      <c r="Q142" s="71"/>
      <c r="R142" s="5"/>
      <c r="S142" s="5"/>
      <c r="T142" s="5"/>
      <c r="U142" s="5"/>
      <c r="V142" s="5"/>
      <c r="W142" s="5"/>
      <c r="X142" s="5"/>
      <c r="Y142" s="5"/>
      <c r="Z142" s="169"/>
      <c r="AA142" s="68"/>
      <c r="AB142" s="68"/>
      <c r="AC142" s="68"/>
      <c r="AD142" s="68"/>
      <c r="AE142" s="68"/>
      <c r="AF142" s="68"/>
    </row>
    <row r="143" spans="1:32" s="7" customFormat="1" x14ac:dyDescent="0.15">
      <c r="A143" s="68"/>
      <c r="B143" s="68"/>
      <c r="C143" s="68"/>
      <c r="D143" s="68"/>
      <c r="E143" s="68"/>
      <c r="F143" s="68"/>
      <c r="G143" s="68"/>
      <c r="H143" s="68"/>
      <c r="I143" s="68"/>
      <c r="J143" s="68"/>
      <c r="K143" s="68"/>
      <c r="L143" s="68"/>
      <c r="M143" s="69"/>
      <c r="N143" s="69"/>
      <c r="O143" s="69"/>
      <c r="P143" s="74"/>
      <c r="Q143" s="71"/>
      <c r="R143" s="5"/>
      <c r="S143" s="5"/>
      <c r="T143" s="5"/>
      <c r="U143" s="5"/>
      <c r="V143" s="5"/>
      <c r="W143" s="5"/>
      <c r="X143" s="5"/>
      <c r="Y143" s="5"/>
      <c r="Z143" s="169"/>
      <c r="AA143" s="68"/>
      <c r="AB143" s="68"/>
      <c r="AC143" s="68"/>
      <c r="AD143" s="68"/>
      <c r="AE143" s="68"/>
      <c r="AF143" s="68"/>
    </row>
    <row r="144" spans="1:32" s="7" customFormat="1" x14ac:dyDescent="0.15">
      <c r="A144" s="68"/>
      <c r="B144" s="68"/>
      <c r="C144" s="68"/>
      <c r="D144" s="68"/>
      <c r="E144" s="68"/>
      <c r="F144" s="68"/>
      <c r="G144" s="68"/>
      <c r="H144" s="68"/>
      <c r="I144" s="68"/>
      <c r="J144" s="68"/>
      <c r="K144" s="68"/>
      <c r="L144" s="68"/>
      <c r="M144" s="69"/>
      <c r="N144" s="69"/>
      <c r="O144" s="69"/>
      <c r="P144" s="74"/>
      <c r="Q144" s="71"/>
      <c r="R144" s="5"/>
      <c r="S144" s="5"/>
      <c r="T144" s="5"/>
      <c r="U144" s="5"/>
      <c r="V144" s="5"/>
      <c r="W144" s="5"/>
      <c r="X144" s="5"/>
      <c r="Y144" s="5"/>
      <c r="Z144" s="169"/>
      <c r="AA144" s="68"/>
      <c r="AB144" s="68"/>
      <c r="AC144" s="68"/>
      <c r="AD144" s="68"/>
      <c r="AE144" s="68"/>
      <c r="AF144" s="68"/>
    </row>
    <row r="145" spans="1:32" s="7" customFormat="1" x14ac:dyDescent="0.15">
      <c r="A145" s="68"/>
      <c r="B145" s="68"/>
      <c r="C145" s="68"/>
      <c r="D145" s="68"/>
      <c r="E145" s="68"/>
      <c r="F145" s="68"/>
      <c r="G145" s="68"/>
      <c r="H145" s="68"/>
      <c r="I145" s="68"/>
      <c r="J145" s="68"/>
      <c r="K145" s="68"/>
      <c r="L145" s="68"/>
      <c r="M145" s="69"/>
      <c r="N145" s="69"/>
      <c r="O145" s="69"/>
      <c r="P145" s="74"/>
      <c r="Q145" s="71"/>
      <c r="R145" s="5"/>
      <c r="S145" s="5"/>
      <c r="T145" s="5"/>
      <c r="U145" s="5"/>
      <c r="V145" s="5"/>
      <c r="W145" s="5"/>
      <c r="X145" s="5"/>
      <c r="Y145" s="5"/>
      <c r="Z145" s="169"/>
      <c r="AA145" s="68"/>
      <c r="AB145" s="68"/>
      <c r="AC145" s="68"/>
      <c r="AD145" s="68"/>
      <c r="AE145" s="68"/>
      <c r="AF145" s="68"/>
    </row>
    <row r="146" spans="1:32" s="7" customFormat="1" x14ac:dyDescent="0.15">
      <c r="A146" s="68"/>
      <c r="B146" s="68"/>
      <c r="C146" s="68"/>
      <c r="D146" s="68"/>
      <c r="E146" s="68"/>
      <c r="F146" s="68"/>
      <c r="G146" s="68"/>
      <c r="H146" s="68"/>
      <c r="I146" s="68"/>
      <c r="J146" s="68"/>
      <c r="K146" s="68"/>
      <c r="L146" s="68"/>
      <c r="M146" s="69"/>
      <c r="N146" s="69"/>
      <c r="O146" s="69"/>
      <c r="P146" s="74"/>
      <c r="Q146" s="71"/>
      <c r="R146" s="5"/>
      <c r="S146" s="5"/>
      <c r="T146" s="5"/>
      <c r="U146" s="5"/>
      <c r="V146" s="5"/>
      <c r="W146" s="5"/>
      <c r="X146" s="5"/>
      <c r="Y146" s="5"/>
      <c r="Z146" s="169"/>
      <c r="AA146" s="68"/>
      <c r="AB146" s="68"/>
      <c r="AC146" s="68"/>
      <c r="AD146" s="68"/>
      <c r="AE146" s="68"/>
      <c r="AF146" s="68"/>
    </row>
    <row r="147" spans="1:32" s="7" customFormat="1" x14ac:dyDescent="0.15">
      <c r="A147" s="68"/>
      <c r="B147" s="68"/>
      <c r="C147" s="68"/>
      <c r="D147" s="68"/>
      <c r="E147" s="68"/>
      <c r="F147" s="68"/>
      <c r="G147" s="68"/>
      <c r="H147" s="68"/>
      <c r="I147" s="68"/>
      <c r="J147" s="68"/>
      <c r="K147" s="68"/>
      <c r="L147" s="68"/>
      <c r="M147" s="69"/>
      <c r="N147" s="69"/>
      <c r="O147" s="69"/>
      <c r="P147" s="74"/>
      <c r="Q147" s="71"/>
      <c r="R147" s="5"/>
      <c r="S147" s="5"/>
      <c r="T147" s="5"/>
      <c r="U147" s="5"/>
      <c r="V147" s="5"/>
      <c r="W147" s="5"/>
      <c r="X147" s="5"/>
      <c r="Y147" s="5"/>
      <c r="Z147" s="169"/>
      <c r="AA147" s="68"/>
      <c r="AB147" s="68"/>
      <c r="AC147" s="68"/>
      <c r="AD147" s="68"/>
      <c r="AE147" s="68"/>
      <c r="AF147" s="68"/>
    </row>
    <row r="148" spans="1:32" s="7" customFormat="1" x14ac:dyDescent="0.15">
      <c r="A148" s="68"/>
      <c r="B148" s="68"/>
      <c r="C148" s="68"/>
      <c r="D148" s="68"/>
      <c r="E148" s="68"/>
      <c r="F148" s="68"/>
      <c r="G148" s="68"/>
      <c r="H148" s="68"/>
      <c r="I148" s="68"/>
      <c r="J148" s="68"/>
      <c r="K148" s="68"/>
      <c r="L148" s="68"/>
      <c r="M148" s="69"/>
      <c r="N148" s="69"/>
      <c r="O148" s="69"/>
      <c r="P148" s="74"/>
      <c r="Q148" s="71"/>
      <c r="R148" s="5"/>
      <c r="S148" s="5"/>
      <c r="T148" s="5"/>
      <c r="U148" s="5"/>
      <c r="V148" s="5"/>
      <c r="W148" s="5"/>
      <c r="X148" s="5"/>
      <c r="Y148" s="5"/>
      <c r="Z148" s="169"/>
      <c r="AA148" s="68"/>
      <c r="AB148" s="68"/>
      <c r="AC148" s="68"/>
      <c r="AD148" s="68"/>
      <c r="AE148" s="68"/>
      <c r="AF148" s="68"/>
    </row>
    <row r="149" spans="1:32" s="7" customFormat="1" x14ac:dyDescent="0.15">
      <c r="A149" s="68"/>
      <c r="B149" s="68"/>
      <c r="C149" s="68"/>
      <c r="D149" s="68"/>
      <c r="E149" s="68"/>
      <c r="F149" s="68"/>
      <c r="G149" s="68"/>
      <c r="H149" s="68"/>
      <c r="I149" s="68"/>
      <c r="J149" s="68"/>
      <c r="K149" s="68"/>
      <c r="L149" s="68"/>
      <c r="M149" s="69"/>
      <c r="N149" s="69"/>
      <c r="O149" s="69"/>
      <c r="P149" s="74"/>
      <c r="Q149" s="71"/>
      <c r="R149" s="5"/>
      <c r="S149" s="5"/>
      <c r="T149" s="5"/>
      <c r="U149" s="5"/>
      <c r="V149" s="5"/>
      <c r="W149" s="5"/>
      <c r="X149" s="5"/>
      <c r="Y149" s="5"/>
      <c r="Z149" s="169"/>
      <c r="AA149" s="68"/>
      <c r="AB149" s="68"/>
      <c r="AC149" s="68"/>
      <c r="AD149" s="68"/>
      <c r="AE149" s="68"/>
      <c r="AF149" s="68"/>
    </row>
    <row r="150" spans="1:32" s="7" customFormat="1" x14ac:dyDescent="0.15">
      <c r="A150" s="68"/>
      <c r="B150" s="68"/>
      <c r="C150" s="68"/>
      <c r="D150" s="68"/>
      <c r="E150" s="68"/>
      <c r="F150" s="68"/>
      <c r="G150" s="68"/>
      <c r="H150" s="68"/>
      <c r="I150" s="68"/>
      <c r="J150" s="68"/>
      <c r="K150" s="68"/>
      <c r="L150" s="68"/>
      <c r="M150" s="69"/>
      <c r="N150" s="69"/>
      <c r="O150" s="69"/>
      <c r="P150" s="74"/>
      <c r="Q150" s="71"/>
      <c r="R150" s="5"/>
      <c r="S150" s="5"/>
      <c r="T150" s="5"/>
      <c r="U150" s="5"/>
      <c r="V150" s="5"/>
      <c r="W150" s="5"/>
      <c r="X150" s="5"/>
      <c r="Y150" s="5"/>
      <c r="Z150" s="169"/>
      <c r="AA150" s="68"/>
      <c r="AB150" s="68"/>
      <c r="AC150" s="68"/>
      <c r="AD150" s="68"/>
      <c r="AE150" s="68"/>
      <c r="AF150" s="68"/>
    </row>
    <row r="151" spans="1:32" s="7" customFormat="1" x14ac:dyDescent="0.15">
      <c r="A151" s="68"/>
      <c r="B151" s="68"/>
      <c r="C151" s="68"/>
      <c r="D151" s="68"/>
      <c r="E151" s="68"/>
      <c r="F151" s="68"/>
      <c r="G151" s="68"/>
      <c r="H151" s="68"/>
      <c r="I151" s="68"/>
      <c r="J151" s="68"/>
      <c r="K151" s="68"/>
      <c r="L151" s="68"/>
      <c r="M151" s="69"/>
      <c r="N151" s="69"/>
      <c r="O151" s="69"/>
      <c r="P151" s="74"/>
      <c r="Q151" s="71"/>
      <c r="R151" s="5"/>
      <c r="S151" s="5"/>
      <c r="T151" s="5"/>
      <c r="U151" s="5"/>
      <c r="V151" s="5"/>
      <c r="W151" s="5"/>
      <c r="X151" s="5"/>
      <c r="Y151" s="5"/>
      <c r="Z151" s="169"/>
      <c r="AA151" s="68"/>
      <c r="AB151" s="68"/>
      <c r="AC151" s="68"/>
      <c r="AD151" s="68"/>
      <c r="AE151" s="68"/>
      <c r="AF151" s="68"/>
    </row>
    <row r="152" spans="1:32" s="7" customFormat="1" x14ac:dyDescent="0.15">
      <c r="A152" s="68"/>
      <c r="B152" s="68"/>
      <c r="C152" s="68"/>
      <c r="D152" s="68"/>
      <c r="E152" s="68"/>
      <c r="F152" s="68"/>
      <c r="G152" s="68"/>
      <c r="H152" s="68"/>
      <c r="I152" s="68"/>
      <c r="J152" s="68"/>
      <c r="K152" s="68"/>
      <c r="L152" s="68"/>
      <c r="M152" s="69"/>
      <c r="N152" s="69"/>
      <c r="O152" s="69"/>
      <c r="P152" s="74"/>
      <c r="Q152" s="71"/>
      <c r="R152" s="5"/>
      <c r="S152" s="5"/>
      <c r="T152" s="5"/>
      <c r="U152" s="5"/>
      <c r="V152" s="5"/>
      <c r="W152" s="5"/>
      <c r="X152" s="5"/>
      <c r="Y152" s="5"/>
      <c r="Z152" s="169"/>
      <c r="AA152" s="68"/>
      <c r="AB152" s="68"/>
      <c r="AC152" s="68"/>
      <c r="AD152" s="68"/>
      <c r="AE152" s="68"/>
      <c r="AF152" s="68"/>
    </row>
    <row r="153" spans="1:32" s="7" customFormat="1" x14ac:dyDescent="0.15">
      <c r="A153" s="68"/>
      <c r="B153" s="68"/>
      <c r="C153" s="68"/>
      <c r="D153" s="68"/>
      <c r="E153" s="68"/>
      <c r="F153" s="68"/>
      <c r="G153" s="68"/>
      <c r="H153" s="68"/>
      <c r="I153" s="68"/>
      <c r="J153" s="68"/>
      <c r="K153" s="68"/>
      <c r="L153" s="68"/>
      <c r="M153" s="69"/>
      <c r="N153" s="69"/>
      <c r="O153" s="69"/>
      <c r="P153" s="74"/>
      <c r="Q153" s="71"/>
      <c r="R153" s="5"/>
      <c r="S153" s="5"/>
      <c r="T153" s="5"/>
      <c r="U153" s="5"/>
      <c r="V153" s="5"/>
      <c r="W153" s="5"/>
      <c r="X153" s="5"/>
      <c r="Y153" s="5"/>
      <c r="Z153" s="169"/>
      <c r="AA153" s="68"/>
      <c r="AB153" s="68"/>
      <c r="AC153" s="68"/>
      <c r="AD153" s="68"/>
      <c r="AE153" s="68"/>
      <c r="AF153" s="68"/>
    </row>
    <row r="154" spans="1:32" s="7" customFormat="1" x14ac:dyDescent="0.15">
      <c r="A154" s="68"/>
      <c r="B154" s="68"/>
      <c r="C154" s="68"/>
      <c r="D154" s="68"/>
      <c r="E154" s="68"/>
      <c r="F154" s="68"/>
      <c r="G154" s="68"/>
      <c r="H154" s="68"/>
      <c r="I154" s="68"/>
      <c r="J154" s="68"/>
      <c r="K154" s="68"/>
      <c r="L154" s="68"/>
      <c r="M154" s="69"/>
      <c r="N154" s="69"/>
      <c r="O154" s="69"/>
      <c r="P154" s="74"/>
      <c r="Q154" s="71"/>
      <c r="R154" s="5"/>
      <c r="S154" s="5"/>
      <c r="T154" s="5"/>
      <c r="U154" s="5"/>
      <c r="V154" s="5"/>
      <c r="W154" s="5"/>
      <c r="X154" s="5"/>
      <c r="Y154" s="5"/>
      <c r="Z154" s="169"/>
      <c r="AA154" s="68"/>
      <c r="AB154" s="68"/>
      <c r="AC154" s="68"/>
      <c r="AD154" s="68"/>
      <c r="AE154" s="68"/>
      <c r="AF154" s="68"/>
    </row>
    <row r="155" spans="1:32" s="7" customFormat="1" x14ac:dyDescent="0.15">
      <c r="A155" s="68"/>
      <c r="B155" s="68"/>
      <c r="C155" s="68"/>
      <c r="D155" s="68"/>
      <c r="E155" s="68"/>
      <c r="F155" s="68"/>
      <c r="G155" s="68"/>
      <c r="H155" s="68"/>
      <c r="I155" s="68"/>
      <c r="J155" s="68"/>
      <c r="K155" s="68"/>
      <c r="L155" s="68"/>
      <c r="M155" s="69"/>
      <c r="N155" s="69"/>
      <c r="O155" s="69"/>
      <c r="P155" s="74"/>
      <c r="Q155" s="71"/>
      <c r="R155" s="5"/>
      <c r="S155" s="5"/>
      <c r="T155" s="5"/>
      <c r="U155" s="5"/>
      <c r="V155" s="5"/>
      <c r="W155" s="5"/>
      <c r="X155" s="5"/>
      <c r="Y155" s="5"/>
      <c r="Z155" s="169"/>
      <c r="AA155" s="68"/>
      <c r="AB155" s="68"/>
      <c r="AC155" s="68"/>
      <c r="AD155" s="68"/>
      <c r="AE155" s="68"/>
      <c r="AF155" s="68"/>
    </row>
    <row r="156" spans="1:32" s="7" customFormat="1" x14ac:dyDescent="0.15">
      <c r="A156" s="68"/>
      <c r="B156" s="68"/>
      <c r="C156" s="68"/>
      <c r="D156" s="68"/>
      <c r="E156" s="68"/>
      <c r="F156" s="68"/>
      <c r="G156" s="68"/>
      <c r="H156" s="68"/>
      <c r="I156" s="68"/>
      <c r="J156" s="68"/>
      <c r="K156" s="68"/>
      <c r="L156" s="68"/>
      <c r="M156" s="69"/>
      <c r="N156" s="69"/>
      <c r="O156" s="69"/>
      <c r="P156" s="74"/>
      <c r="Q156" s="71"/>
      <c r="R156" s="5"/>
      <c r="S156" s="5"/>
      <c r="T156" s="5"/>
      <c r="U156" s="5"/>
      <c r="V156" s="5"/>
      <c r="W156" s="5"/>
      <c r="X156" s="5"/>
      <c r="Y156" s="5"/>
      <c r="Z156" s="169"/>
      <c r="AA156" s="68"/>
      <c r="AB156" s="68"/>
      <c r="AC156" s="68"/>
      <c r="AD156" s="68"/>
      <c r="AE156" s="68"/>
      <c r="AF156" s="68"/>
    </row>
    <row r="157" spans="1:32" s="7" customFormat="1" x14ac:dyDescent="0.15">
      <c r="A157" s="68"/>
      <c r="B157" s="68"/>
      <c r="C157" s="68"/>
      <c r="D157" s="68"/>
      <c r="E157" s="68"/>
      <c r="F157" s="68"/>
      <c r="G157" s="68"/>
      <c r="H157" s="68"/>
      <c r="I157" s="68"/>
      <c r="J157" s="68"/>
      <c r="K157" s="68"/>
      <c r="L157" s="68"/>
      <c r="M157" s="69"/>
      <c r="N157" s="69"/>
      <c r="O157" s="69"/>
      <c r="P157" s="74"/>
      <c r="Q157" s="71"/>
      <c r="R157" s="5"/>
      <c r="S157" s="5"/>
      <c r="T157" s="5"/>
      <c r="U157" s="5"/>
      <c r="V157" s="5"/>
      <c r="W157" s="5"/>
      <c r="X157" s="5"/>
      <c r="Y157" s="5"/>
      <c r="Z157" s="169"/>
      <c r="AA157" s="68"/>
      <c r="AB157" s="68"/>
      <c r="AC157" s="68"/>
      <c r="AD157" s="68"/>
      <c r="AE157" s="68"/>
      <c r="AF157" s="68"/>
    </row>
    <row r="158" spans="1:32" s="7" customFormat="1" x14ac:dyDescent="0.15">
      <c r="A158" s="68"/>
      <c r="B158" s="68"/>
      <c r="C158" s="68"/>
      <c r="D158" s="68"/>
      <c r="E158" s="68"/>
      <c r="F158" s="68"/>
      <c r="G158" s="68"/>
      <c r="H158" s="68"/>
      <c r="I158" s="68"/>
      <c r="J158" s="68"/>
      <c r="K158" s="68"/>
      <c r="L158" s="68"/>
      <c r="M158" s="69"/>
      <c r="N158" s="69"/>
      <c r="O158" s="69"/>
      <c r="P158" s="74"/>
      <c r="Q158" s="71"/>
      <c r="R158" s="5"/>
      <c r="S158" s="5"/>
      <c r="T158" s="5"/>
      <c r="U158" s="5"/>
      <c r="V158" s="5"/>
      <c r="W158" s="5"/>
      <c r="X158" s="5"/>
      <c r="Y158" s="5"/>
      <c r="Z158" s="169"/>
      <c r="AA158" s="68"/>
      <c r="AB158" s="68"/>
      <c r="AC158" s="68"/>
      <c r="AD158" s="68"/>
      <c r="AE158" s="68"/>
      <c r="AF158" s="68"/>
    </row>
    <row r="159" spans="1:32" s="7" customFormat="1" x14ac:dyDescent="0.15">
      <c r="A159" s="68"/>
      <c r="B159" s="68"/>
      <c r="C159" s="68"/>
      <c r="D159" s="68"/>
      <c r="E159" s="68"/>
      <c r="F159" s="68"/>
      <c r="G159" s="68"/>
      <c r="H159" s="68"/>
      <c r="I159" s="68"/>
      <c r="J159" s="68"/>
      <c r="K159" s="68"/>
      <c r="L159" s="68"/>
      <c r="M159" s="69"/>
      <c r="N159" s="69"/>
      <c r="O159" s="69"/>
      <c r="P159" s="74"/>
      <c r="Q159" s="71"/>
      <c r="R159" s="5"/>
      <c r="S159" s="5"/>
      <c r="T159" s="5"/>
      <c r="U159" s="5"/>
      <c r="V159" s="5"/>
      <c r="W159" s="5"/>
      <c r="X159" s="5"/>
      <c r="Y159" s="5"/>
      <c r="Z159" s="169"/>
      <c r="AA159" s="68"/>
      <c r="AB159" s="68"/>
      <c r="AC159" s="68"/>
      <c r="AD159" s="68"/>
      <c r="AE159" s="68"/>
      <c r="AF159" s="68"/>
    </row>
    <row r="160" spans="1:32" s="7" customFormat="1" x14ac:dyDescent="0.15">
      <c r="A160" s="68"/>
      <c r="B160" s="68"/>
      <c r="C160" s="68"/>
      <c r="D160" s="68"/>
      <c r="E160" s="68"/>
      <c r="F160" s="68"/>
      <c r="G160" s="68"/>
      <c r="H160" s="68"/>
      <c r="I160" s="68"/>
      <c r="J160" s="68"/>
      <c r="K160" s="68"/>
      <c r="L160" s="68"/>
      <c r="M160" s="69"/>
      <c r="N160" s="69"/>
      <c r="O160" s="69"/>
      <c r="P160" s="74"/>
      <c r="Q160" s="71"/>
      <c r="R160" s="5"/>
      <c r="S160" s="5"/>
      <c r="T160" s="5"/>
      <c r="U160" s="5"/>
      <c r="V160" s="5"/>
      <c r="W160" s="5"/>
      <c r="X160" s="5"/>
      <c r="Y160" s="5"/>
      <c r="Z160" s="169"/>
      <c r="AA160" s="68"/>
      <c r="AB160" s="68"/>
      <c r="AC160" s="68"/>
      <c r="AD160" s="68"/>
      <c r="AE160" s="68"/>
      <c r="AF160" s="68"/>
    </row>
    <row r="161" spans="1:32" s="7" customFormat="1" x14ac:dyDescent="0.15">
      <c r="A161" s="68"/>
      <c r="B161" s="68"/>
      <c r="C161" s="68"/>
      <c r="D161" s="68"/>
      <c r="E161" s="68"/>
      <c r="F161" s="68"/>
      <c r="G161" s="68"/>
      <c r="H161" s="68"/>
      <c r="I161" s="68"/>
      <c r="J161" s="68"/>
      <c r="K161" s="68"/>
      <c r="L161" s="68"/>
      <c r="M161" s="69"/>
      <c r="N161" s="69"/>
      <c r="O161" s="69"/>
      <c r="P161" s="74"/>
      <c r="Q161" s="71"/>
      <c r="R161" s="5"/>
      <c r="S161" s="5"/>
      <c r="T161" s="5"/>
      <c r="U161" s="5"/>
      <c r="V161" s="5"/>
      <c r="W161" s="5"/>
      <c r="X161" s="5"/>
      <c r="Y161" s="5"/>
      <c r="Z161" s="169"/>
      <c r="AA161" s="68"/>
      <c r="AB161" s="68"/>
      <c r="AC161" s="68"/>
      <c r="AD161" s="68"/>
      <c r="AE161" s="68"/>
      <c r="AF161" s="68"/>
    </row>
    <row r="162" spans="1:32" s="7" customFormat="1" x14ac:dyDescent="0.15">
      <c r="A162" s="68"/>
      <c r="B162" s="68"/>
      <c r="C162" s="68"/>
      <c r="D162" s="68"/>
      <c r="E162" s="68"/>
      <c r="F162" s="68"/>
      <c r="G162" s="68"/>
      <c r="H162" s="68"/>
      <c r="I162" s="68"/>
      <c r="J162" s="68"/>
      <c r="K162" s="68"/>
      <c r="L162" s="68"/>
      <c r="M162" s="69"/>
      <c r="N162" s="69"/>
      <c r="O162" s="69"/>
      <c r="P162" s="74"/>
      <c r="Q162" s="71"/>
      <c r="R162" s="5"/>
      <c r="S162" s="5"/>
      <c r="T162" s="5"/>
      <c r="U162" s="5"/>
      <c r="V162" s="5"/>
      <c r="W162" s="5"/>
      <c r="X162" s="5"/>
      <c r="Y162" s="5"/>
      <c r="Z162" s="169"/>
      <c r="AA162" s="68"/>
      <c r="AB162" s="68"/>
      <c r="AC162" s="68"/>
      <c r="AD162" s="68"/>
      <c r="AE162" s="68"/>
      <c r="AF162" s="68"/>
    </row>
    <row r="163" spans="1:32" s="7" customFormat="1" x14ac:dyDescent="0.15">
      <c r="A163" s="68"/>
      <c r="B163" s="68"/>
      <c r="C163" s="68"/>
      <c r="D163" s="68"/>
      <c r="E163" s="68"/>
      <c r="F163" s="68"/>
      <c r="G163" s="68"/>
      <c r="H163" s="68"/>
      <c r="I163" s="68"/>
      <c r="J163" s="68"/>
      <c r="K163" s="68"/>
      <c r="L163" s="68"/>
      <c r="M163" s="69"/>
      <c r="N163" s="69"/>
      <c r="O163" s="69"/>
      <c r="P163" s="74"/>
      <c r="Q163" s="71"/>
      <c r="R163" s="5"/>
      <c r="S163" s="5"/>
      <c r="T163" s="5"/>
      <c r="U163" s="5"/>
      <c r="V163" s="5"/>
      <c r="W163" s="5"/>
      <c r="X163" s="5"/>
      <c r="Y163" s="5"/>
      <c r="Z163" s="169"/>
      <c r="AA163" s="68"/>
      <c r="AB163" s="68"/>
      <c r="AC163" s="68"/>
      <c r="AD163" s="68"/>
      <c r="AE163" s="68"/>
      <c r="AF163" s="68"/>
    </row>
    <row r="164" spans="1:32" s="7" customFormat="1" x14ac:dyDescent="0.15">
      <c r="A164" s="68"/>
      <c r="B164" s="68"/>
      <c r="C164" s="68"/>
      <c r="D164" s="68"/>
      <c r="E164" s="68"/>
      <c r="F164" s="68"/>
      <c r="G164" s="68"/>
      <c r="H164" s="68"/>
      <c r="I164" s="68"/>
      <c r="J164" s="68"/>
      <c r="K164" s="68"/>
      <c r="L164" s="68"/>
      <c r="M164" s="69"/>
      <c r="N164" s="69"/>
      <c r="O164" s="69"/>
      <c r="P164" s="74"/>
      <c r="Q164" s="71"/>
      <c r="R164" s="5"/>
      <c r="S164" s="5"/>
      <c r="T164" s="5"/>
      <c r="U164" s="5"/>
      <c r="V164" s="5"/>
      <c r="W164" s="5"/>
      <c r="X164" s="5"/>
      <c r="Y164" s="5"/>
      <c r="Z164" s="169"/>
      <c r="AA164" s="68"/>
      <c r="AB164" s="68"/>
      <c r="AC164" s="68"/>
      <c r="AD164" s="68"/>
      <c r="AE164" s="68"/>
      <c r="AF164" s="68"/>
    </row>
    <row r="165" spans="1:32" s="7" customFormat="1" x14ac:dyDescent="0.15">
      <c r="A165" s="68"/>
      <c r="B165" s="68"/>
      <c r="C165" s="68"/>
      <c r="D165" s="68"/>
      <c r="E165" s="68"/>
      <c r="F165" s="68"/>
      <c r="G165" s="68"/>
      <c r="H165" s="68"/>
      <c r="I165" s="68"/>
      <c r="J165" s="68"/>
      <c r="K165" s="68"/>
      <c r="L165" s="68"/>
      <c r="M165" s="69"/>
      <c r="N165" s="69"/>
      <c r="O165" s="69"/>
      <c r="P165" s="74"/>
      <c r="Q165" s="71"/>
      <c r="R165" s="5"/>
      <c r="S165" s="5"/>
      <c r="T165" s="5"/>
      <c r="U165" s="5"/>
      <c r="V165" s="5"/>
      <c r="W165" s="5"/>
      <c r="X165" s="5"/>
      <c r="Y165" s="5"/>
      <c r="Z165" s="169"/>
      <c r="AA165" s="68"/>
      <c r="AB165" s="68"/>
      <c r="AC165" s="68"/>
      <c r="AD165" s="68"/>
      <c r="AE165" s="68"/>
      <c r="AF165" s="68"/>
    </row>
    <row r="166" spans="1:32" s="7" customFormat="1" x14ac:dyDescent="0.15">
      <c r="A166" s="68"/>
      <c r="B166" s="68"/>
      <c r="C166" s="68"/>
      <c r="D166" s="68"/>
      <c r="E166" s="68"/>
      <c r="F166" s="68"/>
      <c r="G166" s="68"/>
      <c r="H166" s="68"/>
      <c r="I166" s="68"/>
      <c r="J166" s="68"/>
      <c r="K166" s="68"/>
      <c r="L166" s="68"/>
      <c r="M166" s="69"/>
      <c r="N166" s="69"/>
      <c r="O166" s="69"/>
      <c r="P166" s="74"/>
      <c r="Q166" s="71"/>
      <c r="R166" s="5"/>
      <c r="S166" s="5"/>
      <c r="T166" s="5"/>
      <c r="U166" s="5"/>
      <c r="V166" s="5"/>
      <c r="W166" s="5"/>
      <c r="X166" s="5"/>
      <c r="Y166" s="5"/>
      <c r="Z166" s="169"/>
      <c r="AA166" s="68"/>
      <c r="AB166" s="68"/>
      <c r="AC166" s="68"/>
      <c r="AD166" s="68"/>
      <c r="AE166" s="68"/>
      <c r="AF166" s="68"/>
    </row>
    <row r="167" spans="1:32" s="7" customFormat="1" x14ac:dyDescent="0.15">
      <c r="A167" s="68"/>
      <c r="B167" s="68"/>
      <c r="C167" s="68"/>
      <c r="D167" s="68"/>
      <c r="E167" s="68"/>
      <c r="F167" s="68"/>
      <c r="G167" s="68"/>
      <c r="H167" s="68"/>
      <c r="I167" s="68"/>
      <c r="J167" s="68"/>
      <c r="K167" s="68"/>
      <c r="L167" s="68"/>
      <c r="M167" s="69"/>
      <c r="N167" s="69"/>
      <c r="O167" s="69"/>
      <c r="P167" s="74"/>
      <c r="Q167" s="71"/>
      <c r="R167" s="5"/>
      <c r="S167" s="5"/>
      <c r="T167" s="5"/>
      <c r="U167" s="5"/>
      <c r="V167" s="5"/>
      <c r="W167" s="5"/>
      <c r="X167" s="5"/>
      <c r="Y167" s="5"/>
      <c r="Z167" s="169"/>
      <c r="AA167" s="68"/>
      <c r="AB167" s="68"/>
      <c r="AC167" s="68"/>
      <c r="AD167" s="68"/>
      <c r="AE167" s="68"/>
      <c r="AF167" s="68"/>
    </row>
    <row r="168" spans="1:32" s="7" customFormat="1" x14ac:dyDescent="0.15">
      <c r="A168" s="68"/>
      <c r="B168" s="68"/>
      <c r="C168" s="68"/>
      <c r="D168" s="68"/>
      <c r="E168" s="68"/>
      <c r="F168" s="68"/>
      <c r="G168" s="68"/>
      <c r="H168" s="68"/>
      <c r="I168" s="68"/>
      <c r="J168" s="68"/>
      <c r="K168" s="68"/>
      <c r="L168" s="68"/>
      <c r="M168" s="69"/>
      <c r="N168" s="69"/>
      <c r="O168" s="69"/>
      <c r="P168" s="74"/>
      <c r="Q168" s="71"/>
      <c r="R168" s="5"/>
      <c r="S168" s="5"/>
      <c r="T168" s="5"/>
      <c r="U168" s="5"/>
      <c r="V168" s="5"/>
      <c r="W168" s="5"/>
      <c r="X168" s="5"/>
      <c r="Y168" s="5"/>
      <c r="Z168" s="169"/>
      <c r="AA168" s="68"/>
      <c r="AB168" s="68"/>
      <c r="AC168" s="68"/>
      <c r="AD168" s="68"/>
      <c r="AE168" s="68"/>
      <c r="AF168" s="68"/>
    </row>
    <row r="169" spans="1:32" s="7" customFormat="1" x14ac:dyDescent="0.15">
      <c r="A169" s="68"/>
      <c r="B169" s="68"/>
      <c r="C169" s="68"/>
      <c r="D169" s="68"/>
      <c r="E169" s="68"/>
      <c r="F169" s="68"/>
      <c r="G169" s="68"/>
      <c r="H169" s="68"/>
      <c r="I169" s="68"/>
      <c r="J169" s="68"/>
      <c r="K169" s="68"/>
      <c r="L169" s="68"/>
      <c r="M169" s="69"/>
      <c r="N169" s="69"/>
      <c r="O169" s="69"/>
      <c r="P169" s="74"/>
      <c r="Q169" s="71"/>
      <c r="R169" s="5"/>
      <c r="S169" s="5"/>
      <c r="T169" s="5"/>
      <c r="U169" s="5"/>
      <c r="V169" s="5"/>
      <c r="W169" s="5"/>
      <c r="X169" s="5"/>
      <c r="Y169" s="5"/>
      <c r="Z169" s="169"/>
      <c r="AA169" s="68"/>
      <c r="AB169" s="68"/>
      <c r="AC169" s="68"/>
      <c r="AD169" s="68"/>
      <c r="AE169" s="68"/>
      <c r="AF169" s="68"/>
    </row>
    <row r="170" spans="1:32" s="7" customFormat="1" x14ac:dyDescent="0.15">
      <c r="A170" s="68"/>
      <c r="B170" s="68"/>
      <c r="C170" s="68"/>
      <c r="D170" s="68"/>
      <c r="E170" s="68"/>
      <c r="F170" s="68"/>
      <c r="G170" s="68"/>
      <c r="H170" s="68"/>
      <c r="I170" s="68"/>
      <c r="J170" s="68"/>
      <c r="K170" s="68"/>
      <c r="L170" s="68"/>
      <c r="M170" s="69"/>
      <c r="N170" s="69"/>
      <c r="O170" s="69"/>
      <c r="P170" s="74"/>
      <c r="Q170" s="71"/>
      <c r="R170" s="5"/>
      <c r="S170" s="5"/>
      <c r="T170" s="5"/>
      <c r="U170" s="5"/>
      <c r="V170" s="5"/>
      <c r="W170" s="5"/>
      <c r="X170" s="5"/>
      <c r="Y170" s="5"/>
      <c r="Z170" s="169"/>
      <c r="AA170" s="68"/>
      <c r="AB170" s="68"/>
      <c r="AC170" s="68"/>
      <c r="AD170" s="68"/>
      <c r="AE170" s="68"/>
      <c r="AF170" s="68"/>
    </row>
    <row r="171" spans="1:32" s="7" customFormat="1" x14ac:dyDescent="0.15">
      <c r="A171" s="68"/>
      <c r="B171" s="68"/>
      <c r="C171" s="68"/>
      <c r="D171" s="68"/>
      <c r="E171" s="68"/>
      <c r="F171" s="68"/>
      <c r="G171" s="68"/>
      <c r="H171" s="68"/>
      <c r="I171" s="68"/>
      <c r="J171" s="68"/>
      <c r="K171" s="68"/>
      <c r="L171" s="68"/>
      <c r="M171" s="69"/>
      <c r="N171" s="69"/>
      <c r="O171" s="69"/>
      <c r="P171" s="74"/>
      <c r="Q171" s="71"/>
      <c r="R171" s="5"/>
      <c r="S171" s="5"/>
      <c r="T171" s="5"/>
      <c r="U171" s="5"/>
      <c r="V171" s="5"/>
      <c r="W171" s="5"/>
      <c r="X171" s="5"/>
      <c r="Y171" s="5"/>
      <c r="Z171" s="169"/>
      <c r="AA171" s="68"/>
      <c r="AB171" s="68"/>
      <c r="AC171" s="68"/>
      <c r="AD171" s="68"/>
      <c r="AE171" s="68"/>
      <c r="AF171" s="68"/>
    </row>
    <row r="172" spans="1:32" s="7" customFormat="1" x14ac:dyDescent="0.15">
      <c r="A172" s="68"/>
      <c r="B172" s="68"/>
      <c r="C172" s="68"/>
      <c r="D172" s="68"/>
      <c r="E172" s="68"/>
      <c r="F172" s="68"/>
      <c r="G172" s="68"/>
      <c r="H172" s="68"/>
      <c r="I172" s="68"/>
      <c r="J172" s="68"/>
      <c r="K172" s="68"/>
      <c r="L172" s="68"/>
      <c r="M172" s="69"/>
      <c r="N172" s="69"/>
      <c r="O172" s="69"/>
      <c r="P172" s="74"/>
      <c r="Q172" s="71"/>
      <c r="R172" s="5"/>
      <c r="S172" s="5"/>
      <c r="T172" s="5"/>
      <c r="U172" s="5"/>
      <c r="V172" s="5"/>
      <c r="W172" s="5"/>
      <c r="X172" s="5"/>
      <c r="Y172" s="5"/>
      <c r="Z172" s="169"/>
      <c r="AA172" s="68"/>
      <c r="AB172" s="68"/>
      <c r="AC172" s="68"/>
      <c r="AD172" s="68"/>
      <c r="AE172" s="68"/>
      <c r="AF172" s="68"/>
    </row>
    <row r="173" spans="1:32" s="7" customFormat="1" x14ac:dyDescent="0.15">
      <c r="A173" s="68"/>
      <c r="B173" s="68"/>
      <c r="C173" s="68"/>
      <c r="D173" s="68"/>
      <c r="E173" s="68"/>
      <c r="F173" s="68"/>
      <c r="G173" s="68"/>
      <c r="H173" s="68"/>
      <c r="I173" s="68"/>
      <c r="J173" s="68"/>
      <c r="K173" s="68"/>
      <c r="L173" s="68"/>
      <c r="M173" s="69"/>
      <c r="N173" s="69"/>
      <c r="O173" s="69"/>
      <c r="P173" s="74"/>
      <c r="Q173" s="71"/>
      <c r="R173" s="5"/>
      <c r="S173" s="5"/>
      <c r="T173" s="5"/>
      <c r="U173" s="5"/>
      <c r="V173" s="5"/>
      <c r="W173" s="5"/>
      <c r="X173" s="5"/>
      <c r="Y173" s="5"/>
      <c r="Z173" s="169"/>
      <c r="AA173" s="68"/>
      <c r="AB173" s="68"/>
      <c r="AC173" s="68"/>
      <c r="AD173" s="68"/>
      <c r="AE173" s="68"/>
      <c r="AF173" s="68"/>
    </row>
    <row r="174" spans="1:32" s="7" customFormat="1" x14ac:dyDescent="0.15">
      <c r="A174" s="68"/>
      <c r="B174" s="68"/>
      <c r="C174" s="68"/>
      <c r="D174" s="68"/>
      <c r="E174" s="68"/>
      <c r="F174" s="68"/>
      <c r="G174" s="68"/>
      <c r="H174" s="68"/>
      <c r="I174" s="68"/>
      <c r="J174" s="68"/>
      <c r="K174" s="68"/>
      <c r="L174" s="68"/>
      <c r="M174" s="69"/>
      <c r="N174" s="69"/>
      <c r="O174" s="69"/>
      <c r="P174" s="74"/>
      <c r="Q174" s="71"/>
      <c r="R174" s="5"/>
      <c r="S174" s="5"/>
      <c r="T174" s="5"/>
      <c r="U174" s="5"/>
      <c r="V174" s="5"/>
      <c r="W174" s="5"/>
      <c r="X174" s="5"/>
      <c r="Y174" s="5"/>
      <c r="Z174" s="169"/>
      <c r="AA174" s="68"/>
      <c r="AB174" s="68"/>
      <c r="AC174" s="68"/>
      <c r="AD174" s="68"/>
      <c r="AE174" s="68"/>
      <c r="AF174" s="68"/>
    </row>
    <row r="175" spans="1:32" s="7" customFormat="1" x14ac:dyDescent="0.15">
      <c r="A175" s="68"/>
      <c r="B175" s="68"/>
      <c r="C175" s="68"/>
      <c r="D175" s="68"/>
      <c r="E175" s="68"/>
      <c r="F175" s="68"/>
      <c r="G175" s="68"/>
      <c r="H175" s="68"/>
      <c r="I175" s="68"/>
      <c r="J175" s="68"/>
      <c r="K175" s="68"/>
      <c r="L175" s="68"/>
      <c r="M175" s="69"/>
      <c r="N175" s="69"/>
      <c r="O175" s="69"/>
      <c r="P175" s="74"/>
      <c r="Q175" s="71"/>
      <c r="R175" s="5"/>
      <c r="S175" s="5"/>
      <c r="T175" s="5"/>
      <c r="U175" s="5"/>
      <c r="V175" s="5"/>
      <c r="W175" s="5"/>
      <c r="X175" s="5"/>
      <c r="Y175" s="5"/>
      <c r="Z175" s="169"/>
      <c r="AA175" s="68"/>
      <c r="AB175" s="68"/>
      <c r="AC175" s="68"/>
      <c r="AD175" s="68"/>
      <c r="AE175" s="68"/>
      <c r="AF175" s="68"/>
    </row>
    <row r="176" spans="1:32" s="7" customFormat="1" x14ac:dyDescent="0.15">
      <c r="A176" s="68"/>
      <c r="B176" s="68"/>
      <c r="C176" s="68"/>
      <c r="D176" s="68"/>
      <c r="E176" s="68"/>
      <c r="F176" s="68"/>
      <c r="G176" s="68"/>
      <c r="H176" s="68"/>
      <c r="I176" s="68"/>
      <c r="J176" s="68"/>
      <c r="K176" s="68"/>
      <c r="L176" s="68"/>
      <c r="M176" s="69"/>
      <c r="N176" s="69"/>
      <c r="O176" s="69"/>
      <c r="P176" s="74"/>
      <c r="Q176" s="71"/>
      <c r="R176" s="5"/>
      <c r="S176" s="5"/>
      <c r="T176" s="5"/>
      <c r="U176" s="5"/>
      <c r="V176" s="5"/>
      <c r="W176" s="5"/>
      <c r="X176" s="5"/>
      <c r="Y176" s="5"/>
      <c r="Z176" s="169"/>
      <c r="AA176" s="68"/>
      <c r="AB176" s="68"/>
      <c r="AC176" s="68"/>
      <c r="AD176" s="68"/>
      <c r="AE176" s="68"/>
      <c r="AF176" s="68"/>
    </row>
    <row r="177" spans="1:32" s="7" customFormat="1" x14ac:dyDescent="0.15">
      <c r="A177" s="68"/>
      <c r="B177" s="68"/>
      <c r="C177" s="68"/>
      <c r="D177" s="68"/>
      <c r="E177" s="68"/>
      <c r="F177" s="68"/>
      <c r="G177" s="68"/>
      <c r="H177" s="68"/>
      <c r="I177" s="68"/>
      <c r="J177" s="68"/>
      <c r="K177" s="68"/>
      <c r="L177" s="68"/>
      <c r="M177" s="69"/>
      <c r="N177" s="69"/>
      <c r="O177" s="69"/>
      <c r="P177" s="74"/>
      <c r="Q177" s="71"/>
      <c r="R177" s="5"/>
      <c r="S177" s="5"/>
      <c r="T177" s="5"/>
      <c r="U177" s="5"/>
      <c r="V177" s="5"/>
      <c r="W177" s="5"/>
      <c r="X177" s="5"/>
      <c r="Y177" s="5"/>
      <c r="Z177" s="169"/>
      <c r="AA177" s="68"/>
      <c r="AB177" s="68"/>
      <c r="AC177" s="68"/>
      <c r="AD177" s="68"/>
      <c r="AE177" s="68"/>
      <c r="AF177" s="68"/>
    </row>
    <row r="178" spans="1:32" s="7" customFormat="1" x14ac:dyDescent="0.15">
      <c r="A178" s="68"/>
      <c r="B178" s="68"/>
      <c r="C178" s="68"/>
      <c r="D178" s="68"/>
      <c r="E178" s="68"/>
      <c r="F178" s="68"/>
      <c r="G178" s="68"/>
      <c r="H178" s="68"/>
      <c r="I178" s="68"/>
      <c r="J178" s="68"/>
      <c r="K178" s="68"/>
      <c r="L178" s="68"/>
      <c r="M178" s="69"/>
      <c r="N178" s="69"/>
      <c r="O178" s="69"/>
      <c r="P178" s="74"/>
      <c r="Q178" s="71"/>
      <c r="R178" s="5"/>
      <c r="S178" s="5"/>
      <c r="T178" s="5"/>
      <c r="U178" s="5"/>
      <c r="V178" s="5"/>
      <c r="W178" s="5"/>
      <c r="X178" s="5"/>
      <c r="Y178" s="5"/>
      <c r="Z178" s="169"/>
      <c r="AA178" s="68"/>
      <c r="AB178" s="68"/>
      <c r="AC178" s="68"/>
      <c r="AD178" s="68"/>
      <c r="AE178" s="68"/>
      <c r="AF178" s="68"/>
    </row>
    <row r="179" spans="1:32" s="7" customFormat="1" x14ac:dyDescent="0.15">
      <c r="A179" s="68"/>
      <c r="B179" s="68"/>
      <c r="C179" s="68"/>
      <c r="D179" s="68"/>
      <c r="E179" s="68"/>
      <c r="F179" s="68"/>
      <c r="G179" s="68"/>
      <c r="H179" s="68"/>
      <c r="I179" s="68"/>
      <c r="J179" s="68"/>
      <c r="K179" s="68"/>
      <c r="L179" s="68"/>
      <c r="M179" s="69"/>
      <c r="N179" s="69"/>
      <c r="O179" s="69"/>
      <c r="P179" s="74"/>
      <c r="Q179" s="71"/>
      <c r="R179" s="5"/>
      <c r="S179" s="5"/>
      <c r="T179" s="5"/>
      <c r="U179" s="5"/>
      <c r="V179" s="5"/>
      <c r="W179" s="5"/>
      <c r="X179" s="5"/>
      <c r="Y179" s="5"/>
      <c r="Z179" s="169"/>
      <c r="AA179" s="68"/>
      <c r="AB179" s="68"/>
      <c r="AC179" s="68"/>
      <c r="AD179" s="68"/>
      <c r="AE179" s="68"/>
      <c r="AF179" s="68"/>
    </row>
    <row r="180" spans="1:32" s="7" customFormat="1" x14ac:dyDescent="0.15">
      <c r="A180" s="68"/>
      <c r="B180" s="68"/>
      <c r="C180" s="68"/>
      <c r="D180" s="68"/>
      <c r="E180" s="68"/>
      <c r="F180" s="68"/>
      <c r="G180" s="68"/>
      <c r="H180" s="68"/>
      <c r="I180" s="68"/>
      <c r="J180" s="68"/>
      <c r="K180" s="68"/>
      <c r="L180" s="68"/>
      <c r="M180" s="69"/>
      <c r="N180" s="69"/>
      <c r="O180" s="69"/>
      <c r="P180" s="74"/>
      <c r="Q180" s="71"/>
      <c r="R180" s="5"/>
      <c r="S180" s="5"/>
      <c r="T180" s="5"/>
      <c r="U180" s="5"/>
      <c r="V180" s="5"/>
      <c r="W180" s="5"/>
      <c r="X180" s="5"/>
      <c r="Y180" s="5"/>
      <c r="Z180" s="169"/>
      <c r="AA180" s="68"/>
      <c r="AB180" s="68"/>
      <c r="AC180" s="68"/>
      <c r="AD180" s="68"/>
      <c r="AE180" s="68"/>
      <c r="AF180" s="68"/>
    </row>
    <row r="181" spans="1:32" s="7" customFormat="1" x14ac:dyDescent="0.15">
      <c r="A181" s="68"/>
      <c r="B181" s="68"/>
      <c r="C181" s="68"/>
      <c r="D181" s="68"/>
      <c r="E181" s="68"/>
      <c r="F181" s="68"/>
      <c r="G181" s="68"/>
      <c r="H181" s="68"/>
      <c r="I181" s="68"/>
      <c r="J181" s="68"/>
      <c r="K181" s="68"/>
      <c r="L181" s="68"/>
      <c r="M181" s="69"/>
      <c r="N181" s="69"/>
      <c r="O181" s="69"/>
      <c r="P181" s="74"/>
      <c r="Q181" s="71"/>
      <c r="R181" s="5"/>
      <c r="S181" s="5"/>
      <c r="T181" s="5"/>
      <c r="U181" s="5"/>
      <c r="V181" s="5"/>
      <c r="W181" s="5"/>
      <c r="X181" s="5"/>
      <c r="Y181" s="5"/>
      <c r="Z181" s="169"/>
      <c r="AA181" s="68"/>
      <c r="AB181" s="68"/>
      <c r="AC181" s="68"/>
      <c r="AD181" s="68"/>
      <c r="AE181" s="68"/>
      <c r="AF181" s="68"/>
    </row>
    <row r="182" spans="1:32" s="7" customFormat="1" x14ac:dyDescent="0.15">
      <c r="A182" s="68"/>
      <c r="B182" s="68"/>
      <c r="C182" s="68"/>
      <c r="D182" s="68"/>
      <c r="E182" s="68"/>
      <c r="F182" s="68"/>
      <c r="G182" s="68"/>
      <c r="H182" s="68"/>
      <c r="I182" s="68"/>
      <c r="J182" s="68"/>
      <c r="K182" s="68"/>
      <c r="L182" s="68"/>
      <c r="M182" s="69"/>
      <c r="N182" s="69"/>
      <c r="O182" s="69"/>
      <c r="P182" s="74"/>
      <c r="Q182" s="71"/>
      <c r="R182" s="5"/>
      <c r="S182" s="5"/>
      <c r="T182" s="5"/>
      <c r="U182" s="5"/>
      <c r="V182" s="5"/>
      <c r="W182" s="5"/>
      <c r="X182" s="5"/>
      <c r="Y182" s="5"/>
      <c r="Z182" s="169"/>
      <c r="AA182" s="68"/>
      <c r="AB182" s="68"/>
      <c r="AC182" s="68"/>
      <c r="AD182" s="68"/>
      <c r="AE182" s="68"/>
      <c r="AF182" s="68"/>
    </row>
    <row r="183" spans="1:32" s="7" customFormat="1" x14ac:dyDescent="0.15">
      <c r="A183" s="68"/>
      <c r="B183" s="68"/>
      <c r="C183" s="68"/>
      <c r="D183" s="68"/>
      <c r="E183" s="68"/>
      <c r="F183" s="68"/>
      <c r="G183" s="68"/>
      <c r="H183" s="68"/>
      <c r="I183" s="68"/>
      <c r="J183" s="68"/>
      <c r="K183" s="68"/>
      <c r="L183" s="68"/>
      <c r="M183" s="69"/>
      <c r="N183" s="69"/>
      <c r="O183" s="69"/>
      <c r="P183" s="74"/>
      <c r="Q183" s="71"/>
      <c r="R183" s="5"/>
      <c r="S183" s="5"/>
      <c r="T183" s="5"/>
      <c r="U183" s="5"/>
      <c r="V183" s="5"/>
      <c r="W183" s="5"/>
      <c r="X183" s="5"/>
      <c r="Y183" s="5"/>
      <c r="Z183" s="169"/>
      <c r="AA183" s="68"/>
      <c r="AB183" s="68"/>
      <c r="AC183" s="68"/>
      <c r="AD183" s="68"/>
      <c r="AE183" s="68"/>
      <c r="AF183" s="68"/>
    </row>
    <row r="184" spans="1:32" s="7" customFormat="1" x14ac:dyDescent="0.15">
      <c r="A184" s="68"/>
      <c r="B184" s="68"/>
      <c r="C184" s="68"/>
      <c r="D184" s="68"/>
      <c r="E184" s="68"/>
      <c r="F184" s="68"/>
      <c r="G184" s="68"/>
      <c r="H184" s="68"/>
      <c r="I184" s="68"/>
      <c r="J184" s="68"/>
      <c r="K184" s="68"/>
      <c r="L184" s="68"/>
      <c r="M184" s="69"/>
      <c r="N184" s="69"/>
      <c r="O184" s="69"/>
      <c r="P184" s="74"/>
      <c r="Q184" s="71"/>
      <c r="R184" s="5"/>
      <c r="S184" s="5"/>
      <c r="T184" s="5"/>
      <c r="U184" s="5"/>
      <c r="V184" s="5"/>
      <c r="W184" s="5"/>
      <c r="X184" s="5"/>
      <c r="Y184" s="5"/>
      <c r="Z184" s="169"/>
      <c r="AA184" s="68"/>
      <c r="AB184" s="68"/>
      <c r="AC184" s="68"/>
      <c r="AD184" s="68"/>
      <c r="AE184" s="68"/>
      <c r="AF184" s="68"/>
    </row>
    <row r="185" spans="1:32" s="7" customFormat="1" x14ac:dyDescent="0.15">
      <c r="A185" s="68"/>
      <c r="B185" s="68"/>
      <c r="C185" s="68"/>
      <c r="D185" s="68"/>
      <c r="E185" s="68"/>
      <c r="F185" s="68"/>
      <c r="G185" s="68"/>
      <c r="H185" s="68"/>
      <c r="I185" s="68"/>
      <c r="J185" s="68"/>
      <c r="K185" s="68"/>
      <c r="L185" s="68"/>
      <c r="M185" s="69"/>
      <c r="N185" s="69"/>
      <c r="O185" s="69"/>
      <c r="P185" s="74"/>
      <c r="Q185" s="71"/>
      <c r="R185" s="5"/>
      <c r="S185" s="5"/>
      <c r="T185" s="5"/>
      <c r="U185" s="5"/>
      <c r="V185" s="5"/>
      <c r="W185" s="5"/>
      <c r="X185" s="5"/>
      <c r="Y185" s="5"/>
      <c r="Z185" s="169"/>
      <c r="AA185" s="68"/>
      <c r="AB185" s="68"/>
      <c r="AC185" s="68"/>
      <c r="AD185" s="68"/>
      <c r="AE185" s="68"/>
      <c r="AF185" s="68"/>
    </row>
    <row r="186" spans="1:32" s="7" customFormat="1" x14ac:dyDescent="0.15">
      <c r="A186" s="68"/>
      <c r="B186" s="68"/>
      <c r="C186" s="68"/>
      <c r="D186" s="68"/>
      <c r="E186" s="68"/>
      <c r="F186" s="68"/>
      <c r="G186" s="68"/>
      <c r="H186" s="68"/>
      <c r="I186" s="68"/>
      <c r="J186" s="68"/>
      <c r="K186" s="68"/>
      <c r="L186" s="68"/>
      <c r="M186" s="69"/>
      <c r="N186" s="69"/>
      <c r="O186" s="69"/>
      <c r="P186" s="74"/>
      <c r="Q186" s="71"/>
      <c r="R186" s="5"/>
      <c r="S186" s="5"/>
      <c r="T186" s="5"/>
      <c r="U186" s="5"/>
      <c r="V186" s="5"/>
      <c r="W186" s="5"/>
      <c r="X186" s="5"/>
      <c r="Y186" s="5"/>
      <c r="Z186" s="169"/>
      <c r="AA186" s="68"/>
      <c r="AB186" s="68"/>
      <c r="AC186" s="68"/>
      <c r="AD186" s="68"/>
      <c r="AE186" s="68"/>
      <c r="AF186" s="68"/>
    </row>
    <row r="187" spans="1:32" s="7" customFormat="1" x14ac:dyDescent="0.15">
      <c r="A187" s="68"/>
      <c r="B187" s="68"/>
      <c r="C187" s="68"/>
      <c r="D187" s="68"/>
      <c r="E187" s="68"/>
      <c r="F187" s="68"/>
      <c r="G187" s="68"/>
      <c r="H187" s="68"/>
      <c r="I187" s="68"/>
      <c r="J187" s="68"/>
      <c r="K187" s="68"/>
      <c r="L187" s="68"/>
      <c r="M187" s="69"/>
      <c r="N187" s="69"/>
      <c r="O187" s="69"/>
      <c r="P187" s="74"/>
      <c r="Q187" s="71"/>
      <c r="R187" s="5"/>
      <c r="S187" s="5"/>
      <c r="T187" s="5"/>
      <c r="U187" s="5"/>
      <c r="V187" s="5"/>
      <c r="W187" s="5"/>
      <c r="X187" s="5"/>
      <c r="Y187" s="5"/>
      <c r="Z187" s="169"/>
      <c r="AA187" s="68"/>
      <c r="AB187" s="68"/>
      <c r="AC187" s="68"/>
      <c r="AD187" s="68"/>
      <c r="AE187" s="68"/>
      <c r="AF187" s="68"/>
    </row>
    <row r="188" spans="1:32" s="7" customFormat="1" x14ac:dyDescent="0.15">
      <c r="A188" s="68"/>
      <c r="B188" s="68"/>
      <c r="C188" s="68"/>
      <c r="D188" s="68"/>
      <c r="E188" s="68"/>
      <c r="F188" s="68"/>
      <c r="G188" s="68"/>
      <c r="H188" s="68"/>
      <c r="I188" s="68"/>
      <c r="J188" s="68"/>
      <c r="K188" s="68"/>
      <c r="L188" s="68"/>
      <c r="M188" s="69"/>
      <c r="N188" s="69"/>
      <c r="O188" s="69"/>
      <c r="P188" s="74"/>
      <c r="Q188" s="71"/>
      <c r="R188" s="5"/>
      <c r="S188" s="5"/>
      <c r="T188" s="5"/>
      <c r="U188" s="5"/>
      <c r="V188" s="5"/>
      <c r="W188" s="5"/>
      <c r="X188" s="5"/>
      <c r="Y188" s="5"/>
      <c r="Z188" s="169"/>
      <c r="AA188" s="68"/>
      <c r="AB188" s="68"/>
      <c r="AC188" s="68"/>
      <c r="AD188" s="68"/>
      <c r="AE188" s="68"/>
      <c r="AF188" s="68"/>
    </row>
    <row r="189" spans="1:32" s="7" customFormat="1" x14ac:dyDescent="0.15">
      <c r="A189" s="68"/>
      <c r="B189" s="68"/>
      <c r="C189" s="68"/>
      <c r="D189" s="68"/>
      <c r="E189" s="68"/>
      <c r="F189" s="68"/>
      <c r="G189" s="68"/>
      <c r="H189" s="68"/>
      <c r="I189" s="68"/>
      <c r="J189" s="68"/>
      <c r="K189" s="68"/>
      <c r="L189" s="68"/>
      <c r="M189" s="69"/>
      <c r="N189" s="69"/>
      <c r="O189" s="69"/>
      <c r="P189" s="74"/>
      <c r="Q189" s="71"/>
      <c r="R189" s="5"/>
      <c r="S189" s="5"/>
      <c r="T189" s="5"/>
      <c r="U189" s="5"/>
      <c r="V189" s="5"/>
      <c r="W189" s="5"/>
      <c r="X189" s="5"/>
      <c r="Y189" s="5"/>
      <c r="Z189" s="169"/>
      <c r="AA189" s="68"/>
      <c r="AB189" s="68"/>
      <c r="AC189" s="68"/>
      <c r="AD189" s="68"/>
      <c r="AE189" s="68"/>
      <c r="AF189" s="68"/>
    </row>
    <row r="190" spans="1:32" s="7" customFormat="1" x14ac:dyDescent="0.15">
      <c r="A190" s="68"/>
      <c r="B190" s="68"/>
      <c r="C190" s="68"/>
      <c r="D190" s="68"/>
      <c r="E190" s="68"/>
      <c r="F190" s="68"/>
      <c r="G190" s="68"/>
      <c r="H190" s="68"/>
      <c r="I190" s="68"/>
      <c r="J190" s="68"/>
      <c r="K190" s="68"/>
      <c r="L190" s="68"/>
      <c r="M190" s="69"/>
      <c r="N190" s="69"/>
      <c r="O190" s="69"/>
      <c r="P190" s="74"/>
      <c r="Q190" s="71"/>
      <c r="R190" s="5"/>
      <c r="S190" s="5"/>
      <c r="T190" s="5"/>
      <c r="U190" s="5"/>
      <c r="V190" s="5"/>
      <c r="W190" s="5"/>
      <c r="X190" s="5"/>
      <c r="Y190" s="5"/>
      <c r="Z190" s="169"/>
      <c r="AA190" s="68"/>
      <c r="AB190" s="68"/>
      <c r="AC190" s="68"/>
      <c r="AD190" s="68"/>
      <c r="AE190" s="68"/>
      <c r="AF190" s="68"/>
    </row>
    <row r="191" spans="1:32" s="7" customFormat="1" x14ac:dyDescent="0.15">
      <c r="A191" s="68"/>
      <c r="B191" s="68"/>
      <c r="C191" s="68"/>
      <c r="D191" s="68"/>
      <c r="E191" s="68"/>
      <c r="F191" s="68"/>
      <c r="G191" s="68"/>
      <c r="H191" s="68"/>
      <c r="I191" s="68"/>
      <c r="J191" s="68"/>
      <c r="K191" s="68"/>
      <c r="L191" s="68"/>
      <c r="M191" s="69"/>
      <c r="N191" s="69"/>
      <c r="O191" s="69"/>
      <c r="P191" s="74"/>
      <c r="Q191" s="71"/>
      <c r="R191" s="5"/>
      <c r="S191" s="5"/>
      <c r="T191" s="5"/>
      <c r="U191" s="5"/>
      <c r="V191" s="5"/>
      <c r="W191" s="5"/>
      <c r="X191" s="5"/>
      <c r="Y191" s="5"/>
      <c r="Z191" s="169"/>
      <c r="AA191" s="68"/>
      <c r="AB191" s="68"/>
      <c r="AC191" s="68"/>
      <c r="AD191" s="68"/>
      <c r="AE191" s="68"/>
      <c r="AF191" s="68"/>
    </row>
    <row r="192" spans="1:32" s="7" customFormat="1" x14ac:dyDescent="0.15">
      <c r="A192" s="68"/>
      <c r="B192" s="68"/>
      <c r="C192" s="68"/>
      <c r="D192" s="68"/>
      <c r="E192" s="68"/>
      <c r="F192" s="68"/>
      <c r="G192" s="68"/>
      <c r="H192" s="68"/>
      <c r="I192" s="68"/>
      <c r="J192" s="68"/>
      <c r="K192" s="68"/>
      <c r="L192" s="68"/>
      <c r="M192" s="69"/>
      <c r="N192" s="69"/>
      <c r="O192" s="69"/>
      <c r="P192" s="74"/>
      <c r="Q192" s="71"/>
      <c r="R192" s="5"/>
      <c r="S192" s="5"/>
      <c r="T192" s="5"/>
      <c r="U192" s="5"/>
      <c r="V192" s="5"/>
      <c r="W192" s="5"/>
      <c r="X192" s="5"/>
      <c r="Y192" s="5"/>
      <c r="Z192" s="169"/>
      <c r="AA192" s="68"/>
      <c r="AB192" s="68"/>
      <c r="AC192" s="68"/>
      <c r="AD192" s="68"/>
      <c r="AE192" s="68"/>
      <c r="AF192" s="68"/>
    </row>
    <row r="193" spans="1:32" s="7" customFormat="1" x14ac:dyDescent="0.15">
      <c r="A193" s="68"/>
      <c r="B193" s="68"/>
      <c r="C193" s="68"/>
      <c r="D193" s="68"/>
      <c r="E193" s="68"/>
      <c r="F193" s="68"/>
      <c r="G193" s="68"/>
      <c r="H193" s="68"/>
      <c r="I193" s="68"/>
      <c r="J193" s="68"/>
      <c r="K193" s="68"/>
      <c r="L193" s="68"/>
      <c r="M193" s="69"/>
      <c r="N193" s="69"/>
      <c r="O193" s="69"/>
      <c r="P193" s="74"/>
      <c r="Q193" s="71"/>
      <c r="R193" s="5"/>
      <c r="S193" s="5"/>
      <c r="T193" s="5"/>
      <c r="U193" s="5"/>
      <c r="V193" s="5"/>
      <c r="W193" s="5"/>
      <c r="X193" s="5"/>
      <c r="Y193" s="5"/>
      <c r="Z193" s="169"/>
      <c r="AA193" s="68"/>
      <c r="AB193" s="68"/>
      <c r="AC193" s="68"/>
      <c r="AD193" s="68"/>
      <c r="AE193" s="68"/>
      <c r="AF193" s="68"/>
    </row>
    <row r="194" spans="1:32" s="7" customFormat="1" x14ac:dyDescent="0.15">
      <c r="A194" s="68"/>
      <c r="B194" s="68"/>
      <c r="C194" s="68"/>
      <c r="D194" s="68"/>
      <c r="E194" s="68"/>
      <c r="F194" s="68"/>
      <c r="G194" s="68"/>
      <c r="H194" s="68"/>
      <c r="I194" s="68"/>
      <c r="J194" s="68"/>
      <c r="K194" s="68"/>
      <c r="L194" s="68"/>
      <c r="M194" s="69"/>
      <c r="N194" s="69"/>
      <c r="O194" s="69"/>
      <c r="P194" s="74"/>
      <c r="Q194" s="71"/>
      <c r="R194" s="5"/>
      <c r="S194" s="5"/>
      <c r="T194" s="5"/>
      <c r="U194" s="5"/>
      <c r="V194" s="5"/>
      <c r="W194" s="5"/>
      <c r="X194" s="5"/>
      <c r="Y194" s="5"/>
      <c r="Z194" s="169"/>
      <c r="AA194" s="68"/>
      <c r="AB194" s="68"/>
      <c r="AC194" s="68"/>
      <c r="AD194" s="68"/>
      <c r="AE194" s="68"/>
      <c r="AF194" s="68"/>
    </row>
    <row r="195" spans="1:32" s="7" customFormat="1" x14ac:dyDescent="0.15">
      <c r="A195" s="68"/>
      <c r="B195" s="68"/>
      <c r="C195" s="68"/>
      <c r="D195" s="68"/>
      <c r="E195" s="68"/>
      <c r="F195" s="68"/>
      <c r="G195" s="68"/>
      <c r="H195" s="68"/>
      <c r="I195" s="68"/>
      <c r="J195" s="68"/>
      <c r="K195" s="68"/>
      <c r="L195" s="68"/>
      <c r="M195" s="69"/>
      <c r="N195" s="69"/>
      <c r="O195" s="69"/>
      <c r="P195" s="74"/>
      <c r="Q195" s="71"/>
      <c r="R195" s="5"/>
      <c r="S195" s="5"/>
      <c r="T195" s="5"/>
      <c r="U195" s="5"/>
      <c r="V195" s="5"/>
      <c r="W195" s="5"/>
      <c r="X195" s="5"/>
      <c r="Y195" s="5"/>
      <c r="Z195" s="169"/>
      <c r="AA195" s="68"/>
      <c r="AB195" s="68"/>
      <c r="AC195" s="68"/>
      <c r="AD195" s="68"/>
      <c r="AE195" s="68"/>
      <c r="AF195" s="68"/>
    </row>
    <row r="196" spans="1:32" s="7" customFormat="1" x14ac:dyDescent="0.15">
      <c r="A196" s="68"/>
      <c r="B196" s="68"/>
      <c r="C196" s="68"/>
      <c r="D196" s="68"/>
      <c r="E196" s="68"/>
      <c r="F196" s="68"/>
      <c r="G196" s="68"/>
      <c r="H196" s="68"/>
      <c r="I196" s="68"/>
      <c r="J196" s="68"/>
      <c r="K196" s="68"/>
      <c r="L196" s="68"/>
      <c r="M196" s="69"/>
      <c r="N196" s="69"/>
      <c r="O196" s="69"/>
      <c r="P196" s="74"/>
      <c r="Q196" s="71"/>
      <c r="R196" s="5"/>
      <c r="S196" s="5"/>
      <c r="T196" s="5"/>
      <c r="U196" s="5"/>
      <c r="V196" s="5"/>
      <c r="W196" s="5"/>
      <c r="X196" s="5"/>
      <c r="Y196" s="5"/>
      <c r="Z196" s="169"/>
      <c r="AA196" s="68"/>
      <c r="AB196" s="68"/>
      <c r="AC196" s="68"/>
      <c r="AD196" s="68"/>
      <c r="AE196" s="68"/>
      <c r="AF196" s="68"/>
    </row>
    <row r="197" spans="1:32" s="7" customFormat="1" x14ac:dyDescent="0.15">
      <c r="A197" s="68"/>
      <c r="B197" s="68"/>
      <c r="C197" s="68"/>
      <c r="D197" s="68"/>
      <c r="E197" s="68"/>
      <c r="F197" s="68"/>
      <c r="G197" s="68"/>
      <c r="H197" s="68"/>
      <c r="I197" s="68"/>
      <c r="J197" s="68"/>
      <c r="K197" s="68"/>
      <c r="L197" s="68"/>
      <c r="M197" s="69"/>
      <c r="N197" s="69"/>
      <c r="O197" s="69"/>
      <c r="P197" s="74"/>
      <c r="Q197" s="71"/>
      <c r="R197" s="5"/>
      <c r="S197" s="5"/>
      <c r="T197" s="5"/>
      <c r="U197" s="5"/>
      <c r="V197" s="5"/>
      <c r="W197" s="5"/>
      <c r="X197" s="5"/>
      <c r="Y197" s="5"/>
      <c r="Z197" s="169"/>
      <c r="AA197" s="68"/>
      <c r="AB197" s="68"/>
      <c r="AC197" s="68"/>
      <c r="AD197" s="68"/>
      <c r="AE197" s="68"/>
      <c r="AF197" s="68"/>
    </row>
    <row r="198" spans="1:32" s="7" customFormat="1" x14ac:dyDescent="0.15">
      <c r="A198" s="68"/>
      <c r="B198" s="68"/>
      <c r="C198" s="68"/>
      <c r="D198" s="68"/>
      <c r="E198" s="68"/>
      <c r="F198" s="68"/>
      <c r="G198" s="68"/>
      <c r="H198" s="68"/>
      <c r="I198" s="68"/>
      <c r="J198" s="68"/>
      <c r="K198" s="68"/>
      <c r="L198" s="68"/>
      <c r="M198" s="69"/>
      <c r="N198" s="69"/>
      <c r="O198" s="69"/>
      <c r="P198" s="74"/>
      <c r="Q198" s="71"/>
      <c r="R198" s="5"/>
      <c r="S198" s="5"/>
      <c r="T198" s="5"/>
      <c r="U198" s="5"/>
      <c r="V198" s="5"/>
      <c r="W198" s="5"/>
      <c r="X198" s="5"/>
      <c r="Y198" s="5"/>
      <c r="Z198" s="169"/>
      <c r="AA198" s="68"/>
      <c r="AB198" s="68"/>
      <c r="AC198" s="68"/>
      <c r="AD198" s="68"/>
      <c r="AE198" s="68"/>
      <c r="AF198" s="68"/>
    </row>
    <row r="199" spans="1:32" s="7" customFormat="1" x14ac:dyDescent="0.15">
      <c r="A199" s="68"/>
      <c r="B199" s="68"/>
      <c r="C199" s="68"/>
      <c r="D199" s="68"/>
      <c r="E199" s="68"/>
      <c r="F199" s="68"/>
      <c r="G199" s="68"/>
      <c r="H199" s="68"/>
      <c r="I199" s="68"/>
      <c r="J199" s="68"/>
      <c r="K199" s="68"/>
      <c r="L199" s="68"/>
      <c r="M199" s="69"/>
      <c r="N199" s="69"/>
      <c r="O199" s="69"/>
      <c r="P199" s="74"/>
      <c r="Q199" s="71"/>
      <c r="R199" s="5"/>
      <c r="S199" s="5"/>
      <c r="T199" s="5"/>
      <c r="U199" s="5"/>
      <c r="V199" s="5"/>
      <c r="W199" s="5"/>
      <c r="X199" s="5"/>
      <c r="Y199" s="5"/>
      <c r="Z199" s="169"/>
      <c r="AA199" s="68"/>
      <c r="AB199" s="68"/>
      <c r="AC199" s="68"/>
      <c r="AD199" s="68"/>
      <c r="AE199" s="68"/>
      <c r="AF199" s="68"/>
    </row>
    <row r="200" spans="1:32" s="7" customFormat="1" x14ac:dyDescent="0.15">
      <c r="A200" s="68"/>
      <c r="B200" s="68"/>
      <c r="C200" s="68"/>
      <c r="D200" s="68"/>
      <c r="E200" s="68"/>
      <c r="F200" s="68"/>
      <c r="G200" s="68"/>
      <c r="H200" s="68"/>
      <c r="I200" s="68"/>
      <c r="J200" s="68"/>
      <c r="K200" s="68"/>
      <c r="L200" s="68"/>
      <c r="M200" s="69"/>
      <c r="N200" s="69"/>
      <c r="O200" s="69"/>
      <c r="P200" s="74"/>
      <c r="Q200" s="71"/>
      <c r="R200" s="5"/>
      <c r="S200" s="5"/>
      <c r="T200" s="5"/>
      <c r="U200" s="5"/>
      <c r="V200" s="5"/>
      <c r="W200" s="5"/>
      <c r="X200" s="5"/>
      <c r="Y200" s="5"/>
      <c r="Z200" s="169"/>
      <c r="AA200" s="68"/>
      <c r="AB200" s="68"/>
      <c r="AC200" s="68"/>
      <c r="AD200" s="68"/>
      <c r="AE200" s="68"/>
      <c r="AF200" s="68"/>
    </row>
    <row r="201" spans="1:32" s="7" customFormat="1" x14ac:dyDescent="0.15">
      <c r="A201" s="68"/>
      <c r="B201" s="68"/>
      <c r="C201" s="68"/>
      <c r="D201" s="68"/>
      <c r="E201" s="68"/>
      <c r="F201" s="68"/>
      <c r="G201" s="68"/>
      <c r="H201" s="68"/>
      <c r="I201" s="68"/>
      <c r="J201" s="68"/>
      <c r="K201" s="68"/>
      <c r="L201" s="68"/>
      <c r="M201" s="69"/>
      <c r="N201" s="69"/>
      <c r="O201" s="69"/>
      <c r="P201" s="74"/>
      <c r="Q201" s="71"/>
      <c r="R201" s="5"/>
      <c r="S201" s="5"/>
      <c r="T201" s="5"/>
      <c r="U201" s="5"/>
      <c r="V201" s="5"/>
      <c r="W201" s="5"/>
      <c r="X201" s="5"/>
      <c r="Y201" s="5"/>
      <c r="Z201" s="169"/>
      <c r="AA201" s="68"/>
      <c r="AB201" s="68"/>
      <c r="AC201" s="68"/>
      <c r="AD201" s="68"/>
      <c r="AE201" s="68"/>
      <c r="AF201" s="68"/>
    </row>
    <row r="202" spans="1:32" s="7" customFormat="1" x14ac:dyDescent="0.15">
      <c r="A202" s="68"/>
      <c r="B202" s="68"/>
      <c r="C202" s="68"/>
      <c r="D202" s="68"/>
      <c r="E202" s="68"/>
      <c r="F202" s="68"/>
      <c r="G202" s="68"/>
      <c r="H202" s="68"/>
      <c r="I202" s="68"/>
      <c r="J202" s="68"/>
      <c r="K202" s="68"/>
      <c r="L202" s="68"/>
      <c r="M202" s="69"/>
      <c r="N202" s="69"/>
      <c r="O202" s="69"/>
      <c r="P202" s="74"/>
      <c r="Q202" s="71"/>
      <c r="R202" s="5"/>
      <c r="S202" s="5"/>
      <c r="T202" s="5"/>
      <c r="U202" s="5"/>
      <c r="V202" s="5"/>
      <c r="W202" s="5"/>
      <c r="X202" s="5"/>
      <c r="Y202" s="5"/>
      <c r="Z202" s="169"/>
      <c r="AA202" s="68"/>
      <c r="AB202" s="68"/>
      <c r="AC202" s="68"/>
      <c r="AD202" s="68"/>
      <c r="AE202" s="68"/>
      <c r="AF202" s="68"/>
    </row>
    <row r="203" spans="1:32" s="7" customFormat="1" x14ac:dyDescent="0.15">
      <c r="A203" s="68"/>
      <c r="B203" s="68"/>
      <c r="C203" s="68"/>
      <c r="D203" s="68"/>
      <c r="E203" s="68"/>
      <c r="F203" s="68"/>
      <c r="G203" s="68"/>
      <c r="H203" s="68"/>
      <c r="I203" s="68"/>
      <c r="J203" s="68"/>
      <c r="K203" s="68"/>
      <c r="L203" s="68"/>
      <c r="M203" s="69"/>
      <c r="N203" s="69"/>
      <c r="O203" s="69"/>
      <c r="P203" s="74"/>
      <c r="Q203" s="71"/>
      <c r="R203" s="5"/>
      <c r="S203" s="5"/>
      <c r="T203" s="5"/>
      <c r="U203" s="5"/>
      <c r="V203" s="5"/>
      <c r="W203" s="5"/>
      <c r="X203" s="5"/>
      <c r="Y203" s="5"/>
      <c r="Z203" s="169"/>
      <c r="AA203" s="68"/>
      <c r="AB203" s="68"/>
      <c r="AC203" s="68"/>
      <c r="AD203" s="68"/>
      <c r="AE203" s="68"/>
      <c r="AF203" s="68"/>
    </row>
    <row r="204" spans="1:32" s="7" customFormat="1" x14ac:dyDescent="0.15">
      <c r="A204" s="68"/>
      <c r="B204" s="68"/>
      <c r="C204" s="68"/>
      <c r="D204" s="68"/>
      <c r="E204" s="68"/>
      <c r="F204" s="68"/>
      <c r="G204" s="68"/>
      <c r="H204" s="68"/>
      <c r="I204" s="68"/>
      <c r="J204" s="68"/>
      <c r="K204" s="68"/>
      <c r="L204" s="68"/>
      <c r="M204" s="69"/>
      <c r="N204" s="69"/>
      <c r="O204" s="69"/>
      <c r="P204" s="74"/>
      <c r="Q204" s="71"/>
      <c r="R204" s="5"/>
      <c r="S204" s="5"/>
      <c r="T204" s="5"/>
      <c r="U204" s="5"/>
      <c r="V204" s="5"/>
      <c r="W204" s="5"/>
      <c r="X204" s="5"/>
      <c r="Y204" s="5"/>
      <c r="Z204" s="169"/>
      <c r="AA204" s="68"/>
      <c r="AB204" s="68"/>
      <c r="AC204" s="68"/>
      <c r="AD204" s="68"/>
      <c r="AE204" s="68"/>
      <c r="AF204" s="68"/>
    </row>
    <row r="205" spans="1:32" s="7" customFormat="1" x14ac:dyDescent="0.15">
      <c r="A205" s="68"/>
      <c r="B205" s="68"/>
      <c r="C205" s="68"/>
      <c r="D205" s="68"/>
      <c r="E205" s="68"/>
      <c r="F205" s="68"/>
      <c r="G205" s="68"/>
      <c r="H205" s="68"/>
      <c r="I205" s="68"/>
      <c r="J205" s="68"/>
      <c r="K205" s="68"/>
      <c r="L205" s="68"/>
      <c r="M205" s="69"/>
      <c r="N205" s="69"/>
      <c r="O205" s="69"/>
      <c r="P205" s="74"/>
      <c r="Q205" s="71"/>
      <c r="R205" s="5"/>
      <c r="S205" s="5"/>
      <c r="T205" s="5"/>
      <c r="U205" s="5"/>
      <c r="V205" s="5"/>
      <c r="W205" s="5"/>
      <c r="X205" s="5"/>
      <c r="Y205" s="5"/>
      <c r="Z205" s="169"/>
      <c r="AA205" s="68"/>
      <c r="AB205" s="68"/>
      <c r="AC205" s="68"/>
      <c r="AD205" s="68"/>
      <c r="AE205" s="68"/>
      <c r="AF205" s="68"/>
    </row>
    <row r="206" spans="1:32" s="7" customFormat="1" x14ac:dyDescent="0.15">
      <c r="A206" s="68"/>
      <c r="B206" s="68"/>
      <c r="C206" s="68"/>
      <c r="D206" s="68"/>
      <c r="E206" s="68"/>
      <c r="F206" s="68"/>
      <c r="G206" s="68"/>
      <c r="H206" s="68"/>
      <c r="I206" s="68"/>
      <c r="J206" s="68"/>
      <c r="K206" s="68"/>
      <c r="L206" s="68"/>
      <c r="M206" s="69"/>
      <c r="N206" s="69"/>
      <c r="O206" s="69"/>
      <c r="P206" s="74"/>
      <c r="Q206" s="71"/>
      <c r="R206" s="5"/>
      <c r="S206" s="5"/>
      <c r="T206" s="5"/>
      <c r="U206" s="5"/>
      <c r="V206" s="5"/>
      <c r="W206" s="5"/>
      <c r="X206" s="5"/>
      <c r="Y206" s="5"/>
      <c r="Z206" s="169"/>
      <c r="AA206" s="68"/>
      <c r="AB206" s="68"/>
      <c r="AC206" s="68"/>
      <c r="AD206" s="68"/>
      <c r="AE206" s="68"/>
      <c r="AF206" s="68"/>
    </row>
    <row r="207" spans="1:32" s="7" customFormat="1" x14ac:dyDescent="0.15">
      <c r="A207" s="68"/>
      <c r="B207" s="68"/>
      <c r="C207" s="68"/>
      <c r="D207" s="68"/>
      <c r="E207" s="68"/>
      <c r="F207" s="68"/>
      <c r="G207" s="68"/>
      <c r="H207" s="68"/>
      <c r="I207" s="68"/>
      <c r="J207" s="68"/>
      <c r="K207" s="68"/>
      <c r="L207" s="68"/>
      <c r="M207" s="69"/>
      <c r="N207" s="69"/>
      <c r="O207" s="69"/>
      <c r="P207" s="74"/>
      <c r="Q207" s="71"/>
      <c r="R207" s="5"/>
      <c r="S207" s="5"/>
      <c r="T207" s="5"/>
      <c r="U207" s="5"/>
      <c r="V207" s="5"/>
      <c r="W207" s="5"/>
      <c r="X207" s="5"/>
      <c r="Y207" s="5"/>
      <c r="Z207" s="169"/>
      <c r="AA207" s="68"/>
      <c r="AB207" s="68"/>
      <c r="AC207" s="68"/>
      <c r="AD207" s="68"/>
      <c r="AE207" s="68"/>
      <c r="AF207" s="68"/>
    </row>
    <row r="208" spans="1:32" s="7" customFormat="1" x14ac:dyDescent="0.15">
      <c r="A208" s="68"/>
      <c r="B208" s="68"/>
      <c r="C208" s="68"/>
      <c r="D208" s="68"/>
      <c r="E208" s="68"/>
      <c r="F208" s="68"/>
      <c r="G208" s="68"/>
      <c r="H208" s="68"/>
      <c r="I208" s="68"/>
      <c r="J208" s="68"/>
      <c r="K208" s="68"/>
      <c r="L208" s="68"/>
      <c r="M208" s="69"/>
      <c r="N208" s="69"/>
      <c r="O208" s="69"/>
      <c r="P208" s="74"/>
      <c r="Q208" s="71"/>
      <c r="R208" s="5"/>
      <c r="S208" s="5"/>
      <c r="T208" s="5"/>
      <c r="U208" s="5"/>
      <c r="V208" s="5"/>
      <c r="W208" s="5"/>
      <c r="X208" s="5"/>
      <c r="Y208" s="5"/>
      <c r="Z208" s="169"/>
      <c r="AA208" s="68"/>
      <c r="AB208" s="68"/>
      <c r="AC208" s="68"/>
      <c r="AD208" s="68"/>
      <c r="AE208" s="68"/>
      <c r="AF208" s="68"/>
    </row>
    <row r="209" spans="1:32" s="7" customFormat="1" x14ac:dyDescent="0.15">
      <c r="A209" s="68"/>
      <c r="B209" s="68"/>
      <c r="C209" s="68"/>
      <c r="D209" s="68"/>
      <c r="E209" s="68"/>
      <c r="F209" s="68"/>
      <c r="G209" s="68"/>
      <c r="H209" s="68"/>
      <c r="I209" s="68"/>
      <c r="J209" s="68"/>
      <c r="K209" s="68"/>
      <c r="L209" s="68"/>
      <c r="M209" s="69"/>
      <c r="N209" s="69"/>
      <c r="O209" s="69"/>
      <c r="P209" s="74"/>
      <c r="Q209" s="71"/>
      <c r="R209" s="5"/>
      <c r="S209" s="5"/>
      <c r="T209" s="5"/>
      <c r="U209" s="5"/>
      <c r="V209" s="5"/>
      <c r="W209" s="5"/>
      <c r="X209" s="5"/>
      <c r="Y209" s="5"/>
      <c r="Z209" s="169"/>
      <c r="AA209" s="68"/>
      <c r="AB209" s="68"/>
      <c r="AC209" s="68"/>
      <c r="AD209" s="68"/>
      <c r="AE209" s="68"/>
      <c r="AF209" s="68"/>
    </row>
  </sheetData>
  <mergeCells count="77">
    <mergeCell ref="A1:K1"/>
    <mergeCell ref="A2:K2"/>
    <mergeCell ref="AI7:AK7"/>
    <mergeCell ref="BW8:BW9"/>
    <mergeCell ref="BF8:BF9"/>
    <mergeCell ref="AX7:BA7"/>
    <mergeCell ref="BD8:BD9"/>
    <mergeCell ref="BC8:BC9"/>
    <mergeCell ref="BN8:BN9"/>
    <mergeCell ref="BT7:BY7"/>
    <mergeCell ref="BG8:BG9"/>
    <mergeCell ref="BJ8:BJ9"/>
    <mergeCell ref="BS8:BS9"/>
    <mergeCell ref="BB7:BC7"/>
    <mergeCell ref="BO8:BO9"/>
    <mergeCell ref="BH8:BH9"/>
    <mergeCell ref="CG8:CG9"/>
    <mergeCell ref="CE8:CE9"/>
    <mergeCell ref="BT8:BT9"/>
    <mergeCell ref="BU8:BU9"/>
    <mergeCell ref="BV8:BV9"/>
    <mergeCell ref="CD8:CD9"/>
    <mergeCell ref="BX8:BX9"/>
    <mergeCell ref="CA8:CA9"/>
    <mergeCell ref="BY8:BY9"/>
    <mergeCell ref="BI8:BI9"/>
    <mergeCell ref="BR7:BS7"/>
    <mergeCell ref="BK8:BK9"/>
    <mergeCell ref="BL8:BL9"/>
    <mergeCell ref="CA7:CC7"/>
    <mergeCell ref="BM8:BM9"/>
    <mergeCell ref="CC8:CC9"/>
    <mergeCell ref="BZ8:BZ9"/>
    <mergeCell ref="BQ8:BQ9"/>
    <mergeCell ref="BP8:BP9"/>
    <mergeCell ref="BR8:BR9"/>
    <mergeCell ref="BO7:BQ7"/>
    <mergeCell ref="AV8:AV9"/>
    <mergeCell ref="AW8:AW9"/>
    <mergeCell ref="AK8:AK9"/>
    <mergeCell ref="AL8:AL9"/>
    <mergeCell ref="AG8:AG9"/>
    <mergeCell ref="AH8:AH9"/>
    <mergeCell ref="AT8:AT9"/>
    <mergeCell ref="AI8:AI9"/>
    <mergeCell ref="AM8:AM9"/>
    <mergeCell ref="AP8:AP9"/>
    <mergeCell ref="AQ8:AQ9"/>
    <mergeCell ref="AN8:AN9"/>
    <mergeCell ref="AO8:AO9"/>
    <mergeCell ref="D5:E5"/>
    <mergeCell ref="A4:F4"/>
    <mergeCell ref="X2:AD4"/>
    <mergeCell ref="Z8:AF8"/>
    <mergeCell ref="A3:I3"/>
    <mergeCell ref="A6:I6"/>
    <mergeCell ref="A7:AF7"/>
    <mergeCell ref="A8:L8"/>
    <mergeCell ref="M8:Q8"/>
    <mergeCell ref="N2:V2"/>
    <mergeCell ref="R8:Y8"/>
    <mergeCell ref="CI8:CI9"/>
    <mergeCell ref="CJ8:CJ9"/>
    <mergeCell ref="AG6:CJ6"/>
    <mergeCell ref="CH8:CH9"/>
    <mergeCell ref="BA8:BA9"/>
    <mergeCell ref="BB8:BB9"/>
    <mergeCell ref="CE7:CF7"/>
    <mergeCell ref="CF8:CF9"/>
    <mergeCell ref="CB8:CB9"/>
    <mergeCell ref="BK7:BM7"/>
    <mergeCell ref="AX8:AX9"/>
    <mergeCell ref="AY8:AY9"/>
    <mergeCell ref="AJ8:AJ9"/>
    <mergeCell ref="AZ8:AZ9"/>
    <mergeCell ref="AR8:AR9"/>
    <mergeCell ref="AU8:AU9"/>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utton 1">
              <controlPr defaultSize="0" print="0" autoFill="0" autoPict="0" macro="[0]!Sheet3.placeConditionalOrder">
                <anchor moveWithCells="1">
                  <from>
                    <xdr:col>2</xdr:col>
                    <xdr:colOff>317500</xdr:colOff>
                    <xdr:row>1</xdr:row>
                    <xdr:rowOff>76200</xdr:rowOff>
                  </from>
                  <to>
                    <xdr:col>4</xdr:col>
                    <xdr:colOff>127000</xdr:colOff>
                    <xdr:row>1</xdr:row>
                    <xdr:rowOff>279400</xdr:rowOff>
                  </to>
                </anchor>
              </controlPr>
            </control>
          </mc:Choice>
        </mc:AlternateContent>
        <mc:AlternateContent xmlns:mc="http://schemas.openxmlformats.org/markup-compatibility/2006">
          <mc:Choice Requires="x14">
            <control shapeId="13314" r:id="rId5" name="Button 2">
              <controlPr defaultSize="0" print="0" autoFill="0" autoPict="0" macro="[0]!Sheet3.cancelConditionalOrder">
                <anchor moveWithCells="1">
                  <from>
                    <xdr:col>8</xdr:col>
                    <xdr:colOff>292100</xdr:colOff>
                    <xdr:row>1</xdr:row>
                    <xdr:rowOff>76200</xdr:rowOff>
                  </from>
                  <to>
                    <xdr:col>9</xdr:col>
                    <xdr:colOff>152400</xdr:colOff>
                    <xdr:row>1</xdr:row>
                    <xdr:rowOff>279400</xdr:rowOff>
                  </to>
                </anchor>
              </controlPr>
            </control>
          </mc:Choice>
        </mc:AlternateContent>
        <mc:AlternateContent xmlns:mc="http://schemas.openxmlformats.org/markup-compatibility/2006">
          <mc:Choice Requires="x14">
            <control shapeId="13315" r:id="rId6" name="Button 3">
              <controlPr defaultSize="0" print="0" autoFill="0" autoPict="0" macro="[0]!Sheet3.onShowError">
                <anchor moveWithCells="1">
                  <from>
                    <xdr:col>9</xdr:col>
                    <xdr:colOff>482600</xdr:colOff>
                    <xdr:row>1</xdr:row>
                    <xdr:rowOff>76200</xdr:rowOff>
                  </from>
                  <to>
                    <xdr:col>10</xdr:col>
                    <xdr:colOff>863600</xdr:colOff>
                    <xdr:row>1</xdr:row>
                    <xdr:rowOff>279400</xdr:rowOff>
                  </to>
                </anchor>
              </controlPr>
            </control>
          </mc:Choice>
        </mc:AlternateContent>
        <mc:AlternateContent xmlns:mc="http://schemas.openxmlformats.org/markup-compatibility/2006">
          <mc:Choice Requires="x14">
            <control shapeId="13316" r:id="rId7" name="Button 4">
              <controlPr defaultSize="0" print="0" autoFill="0" autoPict="0" macro="[0]!createComboLegs">
                <anchor moveWithCells="1">
                  <from>
                    <xdr:col>0</xdr:col>
                    <xdr:colOff>127000</xdr:colOff>
                    <xdr:row>1</xdr:row>
                    <xdr:rowOff>76200</xdr:rowOff>
                  </from>
                  <to>
                    <xdr:col>2</xdr:col>
                    <xdr:colOff>152400</xdr:colOff>
                    <xdr:row>1</xdr:row>
                    <xdr:rowOff>279400</xdr:rowOff>
                  </to>
                </anchor>
              </controlPr>
            </control>
          </mc:Choice>
        </mc:AlternateContent>
        <mc:AlternateContent xmlns:mc="http://schemas.openxmlformats.org/markup-compatibility/2006">
          <mc:Choice Requires="x14">
            <control shapeId="13317" r:id="rId8" name="Button 5">
              <controlPr defaultSize="0" print="0" autoFill="0" autoPict="0" macro="[0]!Sheet3.applyTemplate">
                <anchor moveWithCells="1">
                  <from>
                    <xdr:col>5</xdr:col>
                    <xdr:colOff>533400</xdr:colOff>
                    <xdr:row>1</xdr:row>
                    <xdr:rowOff>76200</xdr:rowOff>
                  </from>
                  <to>
                    <xdr:col>7</xdr:col>
                    <xdr:colOff>711200</xdr:colOff>
                    <xdr:row>1</xdr:row>
                    <xdr:rowOff>279400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7"/>
  <dimension ref="A1:CC209"/>
  <sheetViews>
    <sheetView zoomScale="80" zoomScaleNormal="80" workbookViewId="0">
      <pane ySplit="9" topLeftCell="A10" activePane="bottomLeft" state="frozen"/>
      <selection activeCell="A3" sqref="A3:I4"/>
      <selection pane="bottomLeft" activeCell="D5" sqref="D5:E5"/>
    </sheetView>
  </sheetViews>
  <sheetFormatPr baseColWidth="10" defaultColWidth="9.1640625" defaultRowHeight="13" x14ac:dyDescent="0.15"/>
  <cols>
    <col min="1" max="1" width="18.83203125" bestFit="1" customWidth="1"/>
    <col min="2" max="2" width="6" bestFit="1" customWidth="1"/>
    <col min="3" max="3" width="14.1640625" customWidth="1"/>
    <col min="4" max="4" width="5.83203125" bestFit="1" customWidth="1"/>
    <col min="5" max="5" width="4.33203125" customWidth="1"/>
    <col min="6" max="6" width="8.5" customWidth="1"/>
    <col min="7" max="7" width="12.33203125" customWidth="1"/>
    <col min="8" max="8" width="11.1640625" customWidth="1"/>
    <col min="9" max="9" width="15.83203125" customWidth="1"/>
    <col min="10" max="10" width="10.5" customWidth="1"/>
    <col min="11" max="11" width="12.1640625" customWidth="1"/>
    <col min="12" max="12" width="10" customWidth="1"/>
    <col min="13" max="13" width="10.83203125" customWidth="1"/>
    <col min="14" max="14" width="10.1640625" bestFit="1" customWidth="1"/>
    <col min="15" max="15" width="11.83203125" customWidth="1"/>
    <col min="16" max="16" width="8.83203125"/>
    <col min="17" max="17" width="8.83203125" bestFit="1" customWidth="1"/>
    <col min="18" max="19" width="13.5" bestFit="1" customWidth="1"/>
    <col min="20" max="21" width="10.6640625" customWidth="1"/>
    <col min="22" max="22" width="12.6640625" customWidth="1"/>
    <col min="23" max="23" width="12.5" customWidth="1"/>
    <col min="24" max="24" width="9.83203125" customWidth="1"/>
    <col min="25" max="25" width="8.83203125"/>
    <col min="26" max="27" width="9.1640625" style="7"/>
    <col min="28" max="28" width="11.1640625" style="7" customWidth="1"/>
    <col min="29" max="32" width="9.1640625" style="7"/>
    <col min="33" max="33" width="10.5" style="7" customWidth="1"/>
    <col min="34" max="34" width="10.1640625" style="7" customWidth="1"/>
    <col min="35" max="36" width="9.1640625" style="7"/>
    <col min="37" max="37" width="0" style="7" hidden="1" customWidth="1"/>
    <col min="38" max="38" width="9.1640625" style="7"/>
    <col min="39" max="39" width="12.5" style="7" customWidth="1"/>
    <col min="40" max="40" width="10.5" style="7" customWidth="1"/>
    <col min="41" max="48" width="9.1640625" style="7"/>
    <col min="49" max="49" width="0" style="7" hidden="1" customWidth="1"/>
    <col min="50" max="50" width="9.1640625" style="7"/>
    <col min="51" max="51" width="11.83203125" style="7" customWidth="1"/>
    <col min="52" max="52" width="10.5" style="7" customWidth="1"/>
    <col min="53" max="54" width="9.1640625" style="7"/>
    <col min="55" max="55" width="15.5" style="7" customWidth="1"/>
    <col min="56" max="56" width="11.83203125" style="7" customWidth="1"/>
    <col min="57" max="57" width="9.1640625" style="7"/>
    <col min="58" max="58" width="15.5" style="7" customWidth="1"/>
    <col min="59" max="59" width="9" style="7" customWidth="1"/>
    <col min="60" max="62" width="9.1640625" style="7"/>
    <col min="63" max="63" width="12.5" style="7" customWidth="1"/>
    <col min="64" max="64" width="12.6640625" style="7" customWidth="1"/>
    <col min="65" max="66" width="9.1640625" style="7"/>
    <col min="67" max="67" width="10.5" style="7" customWidth="1"/>
    <col min="68" max="68" width="9.1640625" style="7"/>
    <col min="69" max="69" width="11.1640625" style="7" customWidth="1"/>
    <col min="70" max="70" width="9.1640625" style="7"/>
    <col min="71" max="71" width="12.5" style="7" customWidth="1"/>
    <col min="72" max="72" width="12.5" style="7" hidden="1" customWidth="1"/>
    <col min="73" max="75" width="12.5" style="7" customWidth="1"/>
    <col min="76" max="76" width="13" style="7" customWidth="1"/>
    <col min="77" max="77" width="15.5" style="7" customWidth="1"/>
    <col min="78" max="79" width="9.1640625" style="7"/>
    <col min="80" max="80" width="10.33203125" style="7" customWidth="1"/>
    <col min="81" max="81" width="10.6640625" style="7" customWidth="1"/>
    <col min="82" max="16384" width="9.1640625" style="7"/>
  </cols>
  <sheetData>
    <row r="1" spans="1:81" x14ac:dyDescent="0.15">
      <c r="A1" s="229" t="s">
        <v>36</v>
      </c>
      <c r="B1" s="230"/>
      <c r="C1" s="230"/>
      <c r="D1" s="230"/>
      <c r="E1" s="230"/>
      <c r="F1" s="230"/>
      <c r="G1" s="230"/>
      <c r="H1" s="230"/>
      <c r="I1" s="230"/>
      <c r="J1" s="230"/>
      <c r="K1" s="41"/>
      <c r="L1" s="29"/>
      <c r="M1" s="41"/>
      <c r="P1" s="7"/>
      <c r="Q1" s="7"/>
      <c r="R1" s="7"/>
      <c r="S1" s="7"/>
      <c r="T1" s="7"/>
      <c r="U1" s="7"/>
      <c r="V1" s="7"/>
      <c r="W1" s="7"/>
      <c r="X1" s="7"/>
      <c r="Y1" s="7"/>
    </row>
    <row r="2" spans="1:81" ht="27.75" customHeight="1" x14ac:dyDescent="0.15">
      <c r="A2" s="239"/>
      <c r="B2" s="240"/>
      <c r="C2" s="240"/>
      <c r="D2" s="240"/>
      <c r="E2" s="240"/>
      <c r="F2" s="240"/>
      <c r="G2" s="240"/>
      <c r="H2" s="240"/>
      <c r="I2" s="240"/>
      <c r="J2" s="240"/>
      <c r="K2" s="49"/>
      <c r="L2" s="206" t="s">
        <v>253</v>
      </c>
      <c r="M2" s="231"/>
      <c r="N2" s="231"/>
      <c r="O2" s="231"/>
      <c r="P2" s="231"/>
      <c r="Q2" s="231"/>
      <c r="R2" s="231"/>
      <c r="S2" s="232"/>
      <c r="U2" s="49"/>
      <c r="V2" s="49"/>
      <c r="W2" s="49"/>
      <c r="Y2" s="7"/>
    </row>
    <row r="3" spans="1:81" x14ac:dyDescent="0.15">
      <c r="A3" s="18"/>
      <c r="B3" s="18"/>
      <c r="C3" s="18"/>
      <c r="D3" s="18"/>
      <c r="E3" s="18"/>
      <c r="F3" s="18"/>
      <c r="G3" s="18"/>
      <c r="H3" s="18"/>
      <c r="I3" s="18"/>
      <c r="J3" s="18"/>
      <c r="K3" s="18"/>
      <c r="L3" s="29"/>
      <c r="Y3" s="7"/>
    </row>
    <row r="4" spans="1:81" ht="12.75" customHeight="1" x14ac:dyDescent="0.15">
      <c r="A4" s="53" t="s">
        <v>40</v>
      </c>
      <c r="B4" s="54"/>
      <c r="C4" s="54"/>
      <c r="D4" s="54"/>
      <c r="E4" s="63"/>
      <c r="F4" s="54"/>
      <c r="G4" s="29"/>
      <c r="L4" s="307" t="s">
        <v>258</v>
      </c>
      <c r="M4" s="308"/>
      <c r="N4" s="308"/>
      <c r="O4" s="308"/>
      <c r="P4" s="308"/>
      <c r="Q4" s="308"/>
      <c r="R4" s="308"/>
      <c r="S4" s="309"/>
      <c r="Y4" s="7"/>
    </row>
    <row r="5" spans="1:81" x14ac:dyDescent="0.15">
      <c r="A5" s="43" t="s">
        <v>47</v>
      </c>
      <c r="B5" s="44"/>
      <c r="C5" s="44"/>
      <c r="D5" s="238"/>
      <c r="E5" s="306"/>
      <c r="F5" s="25"/>
      <c r="L5" s="310"/>
      <c r="M5" s="311"/>
      <c r="N5" s="311"/>
      <c r="O5" s="311"/>
      <c r="P5" s="311"/>
      <c r="Q5" s="311"/>
      <c r="R5" s="311"/>
      <c r="S5" s="312"/>
      <c r="Y5" s="7"/>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row>
    <row r="6" spans="1:81" x14ac:dyDescent="0.15">
      <c r="A6" s="51"/>
      <c r="B6" s="52"/>
      <c r="C6" s="52"/>
      <c r="D6" s="50"/>
      <c r="E6" s="50"/>
      <c r="F6" s="50"/>
      <c r="L6" s="29"/>
      <c r="Q6" s="22"/>
      <c r="R6" s="22"/>
      <c r="S6" s="22"/>
      <c r="T6" s="22"/>
      <c r="Z6" s="216" t="s">
        <v>56</v>
      </c>
      <c r="AA6" s="216"/>
      <c r="AB6" s="216"/>
      <c r="AC6" s="216"/>
      <c r="AD6" s="216"/>
      <c r="AE6" s="216"/>
      <c r="AF6" s="216"/>
      <c r="AG6" s="216"/>
      <c r="AH6" s="216"/>
      <c r="AI6" s="216"/>
      <c r="AJ6" s="216"/>
      <c r="AK6" s="216"/>
      <c r="AL6" s="216"/>
      <c r="AM6" s="216"/>
      <c r="AN6" s="216"/>
      <c r="AO6" s="216"/>
      <c r="AP6" s="216"/>
      <c r="AQ6" s="216"/>
      <c r="AR6" s="216"/>
      <c r="AS6" s="216"/>
      <c r="AT6" s="216"/>
      <c r="AU6" s="216"/>
      <c r="AV6" s="216"/>
      <c r="AW6" s="216"/>
      <c r="AX6" s="216"/>
      <c r="AY6" s="216"/>
      <c r="AZ6" s="216"/>
      <c r="BA6" s="216"/>
      <c r="BB6" s="216"/>
      <c r="BC6" s="216"/>
      <c r="BD6" s="216"/>
      <c r="BE6" s="216"/>
      <c r="BF6" s="216"/>
      <c r="BG6" s="216"/>
      <c r="BH6" s="216"/>
      <c r="BI6" s="216"/>
      <c r="BJ6" s="216"/>
      <c r="BK6" s="216"/>
      <c r="BL6" s="216"/>
      <c r="BM6" s="216"/>
      <c r="BN6" s="216"/>
      <c r="BO6" s="216"/>
      <c r="BP6" s="216"/>
      <c r="BQ6" s="216"/>
      <c r="BR6" s="216"/>
      <c r="BS6" s="216"/>
      <c r="BT6" s="216"/>
      <c r="BU6" s="216"/>
      <c r="BV6" s="216"/>
      <c r="BW6" s="216"/>
      <c r="BX6" s="216"/>
      <c r="BY6" s="216"/>
      <c r="BZ6" s="216"/>
      <c r="CA6" s="216"/>
      <c r="CB6" s="216"/>
      <c r="CC6" s="216"/>
    </row>
    <row r="7" spans="1:81" s="77" customFormat="1" x14ac:dyDescent="0.15">
      <c r="A7" s="227" t="s">
        <v>37</v>
      </c>
      <c r="B7" s="228"/>
      <c r="C7" s="228"/>
      <c r="D7" s="228"/>
      <c r="E7" s="228"/>
      <c r="F7" s="228"/>
      <c r="G7" s="228"/>
      <c r="H7" s="228"/>
      <c r="I7" s="228"/>
      <c r="J7" s="228"/>
      <c r="K7" s="228"/>
      <c r="L7" s="228"/>
      <c r="M7" s="228"/>
      <c r="N7" s="228"/>
      <c r="O7" s="228"/>
      <c r="P7" s="228"/>
      <c r="Q7" s="228"/>
      <c r="R7" s="228"/>
      <c r="S7" s="228"/>
      <c r="T7" s="228"/>
      <c r="U7" s="228"/>
      <c r="V7" s="228"/>
      <c r="W7" s="228"/>
      <c r="X7" s="228"/>
      <c r="Y7" s="228"/>
      <c r="Z7" s="80"/>
      <c r="AA7" s="80"/>
      <c r="AB7" s="221" t="s">
        <v>176</v>
      </c>
      <c r="AC7" s="222"/>
      <c r="AD7" s="223"/>
      <c r="AE7" s="80"/>
      <c r="AF7" s="80"/>
      <c r="AG7" s="80"/>
      <c r="AH7" s="80"/>
      <c r="AI7" s="80"/>
      <c r="AJ7" s="80"/>
      <c r="AK7" s="80"/>
      <c r="AL7" s="80"/>
      <c r="AM7" s="80"/>
      <c r="AN7" s="79" t="s">
        <v>54</v>
      </c>
      <c r="AO7" s="80"/>
      <c r="AP7" s="80"/>
      <c r="AQ7" s="221" t="s">
        <v>175</v>
      </c>
      <c r="AR7" s="222"/>
      <c r="AS7" s="222"/>
      <c r="AT7" s="223"/>
      <c r="AU7" s="221" t="s">
        <v>176</v>
      </c>
      <c r="AV7" s="223"/>
      <c r="AW7" s="80"/>
      <c r="AX7" s="80"/>
      <c r="AY7" s="80"/>
      <c r="AZ7" s="79" t="s">
        <v>176</v>
      </c>
      <c r="BA7" s="80"/>
      <c r="BB7" s="81"/>
      <c r="BC7" s="79" t="s">
        <v>180</v>
      </c>
      <c r="BD7" s="221" t="s">
        <v>179</v>
      </c>
      <c r="BE7" s="224"/>
      <c r="BF7" s="224"/>
      <c r="BG7" s="78" t="s">
        <v>195</v>
      </c>
      <c r="BH7" s="221" t="s">
        <v>177</v>
      </c>
      <c r="BI7" s="241"/>
      <c r="BJ7" s="226"/>
      <c r="BK7" s="221" t="s">
        <v>191</v>
      </c>
      <c r="BL7" s="223"/>
      <c r="BM7" s="221" t="s">
        <v>178</v>
      </c>
      <c r="BN7" s="222"/>
      <c r="BO7" s="222"/>
      <c r="BP7" s="222"/>
      <c r="BQ7" s="222"/>
      <c r="BR7" s="223"/>
      <c r="BS7" s="79" t="s">
        <v>161</v>
      </c>
      <c r="BT7" s="221" t="s">
        <v>237</v>
      </c>
      <c r="BU7" s="224"/>
      <c r="BV7" s="225"/>
      <c r="BW7" s="111"/>
      <c r="BX7" s="221" t="s">
        <v>176</v>
      </c>
      <c r="BY7" s="226"/>
      <c r="BZ7" s="111"/>
      <c r="CA7" s="111"/>
      <c r="CB7" s="111"/>
      <c r="CC7" s="111"/>
    </row>
    <row r="8" spans="1:81" ht="12.75" customHeight="1" x14ac:dyDescent="0.15">
      <c r="A8" s="192" t="s">
        <v>18</v>
      </c>
      <c r="B8" s="190"/>
      <c r="C8" s="190"/>
      <c r="D8" s="190"/>
      <c r="E8" s="190"/>
      <c r="F8" s="190"/>
      <c r="G8" s="190"/>
      <c r="H8" s="190"/>
      <c r="I8" s="190"/>
      <c r="J8" s="190"/>
      <c r="K8" s="190"/>
      <c r="L8" s="199"/>
      <c r="M8" s="47"/>
      <c r="N8" s="47"/>
      <c r="O8" s="46" t="s">
        <v>19</v>
      </c>
      <c r="P8" s="47"/>
      <c r="Q8" s="48"/>
      <c r="R8" s="192" t="s">
        <v>20</v>
      </c>
      <c r="S8" s="193"/>
      <c r="T8" s="193"/>
      <c r="U8" s="193"/>
      <c r="V8" s="193"/>
      <c r="W8" s="193"/>
      <c r="X8" s="193"/>
      <c r="Y8" s="214"/>
      <c r="Z8" s="219" t="s">
        <v>162</v>
      </c>
      <c r="AA8" s="219" t="s">
        <v>58</v>
      </c>
      <c r="AB8" s="219" t="s">
        <v>59</v>
      </c>
      <c r="AC8" s="219" t="s">
        <v>163</v>
      </c>
      <c r="AD8" s="219" t="s">
        <v>164</v>
      </c>
      <c r="AE8" s="219" t="s">
        <v>60</v>
      </c>
      <c r="AF8" s="219" t="s">
        <v>165</v>
      </c>
      <c r="AG8" s="219" t="s">
        <v>69</v>
      </c>
      <c r="AH8" s="219" t="s">
        <v>166</v>
      </c>
      <c r="AI8" s="219" t="s">
        <v>167</v>
      </c>
      <c r="AJ8" s="219" t="s">
        <v>75</v>
      </c>
      <c r="AK8" s="219" t="s">
        <v>76</v>
      </c>
      <c r="AL8" s="134"/>
      <c r="AM8" s="219" t="s">
        <v>168</v>
      </c>
      <c r="AN8" s="219" t="s">
        <v>169</v>
      </c>
      <c r="AO8" s="219" t="s">
        <v>97</v>
      </c>
      <c r="AP8" s="219" t="s">
        <v>98</v>
      </c>
      <c r="AQ8" s="219" t="s">
        <v>99</v>
      </c>
      <c r="AR8" s="219" t="s">
        <v>100</v>
      </c>
      <c r="AS8" s="219" t="s">
        <v>101</v>
      </c>
      <c r="AT8" s="219" t="s">
        <v>102</v>
      </c>
      <c r="AU8" s="219" t="s">
        <v>170</v>
      </c>
      <c r="AV8" s="219" t="s">
        <v>171</v>
      </c>
      <c r="AW8" s="219" t="s">
        <v>118</v>
      </c>
      <c r="AX8" s="134"/>
      <c r="AY8" s="219" t="s">
        <v>119</v>
      </c>
      <c r="AZ8" s="219" t="s">
        <v>120</v>
      </c>
      <c r="BA8" s="219" t="s">
        <v>172</v>
      </c>
      <c r="BB8" s="219" t="s">
        <v>129</v>
      </c>
      <c r="BC8" s="219" t="s">
        <v>121</v>
      </c>
      <c r="BD8" s="219" t="s">
        <v>173</v>
      </c>
      <c r="BE8" s="219" t="s">
        <v>174</v>
      </c>
      <c r="BF8" s="219" t="s">
        <v>122</v>
      </c>
      <c r="BG8" s="219" t="s">
        <v>123</v>
      </c>
      <c r="BH8" s="219" t="s">
        <v>124</v>
      </c>
      <c r="BI8" s="219" t="s">
        <v>125</v>
      </c>
      <c r="BJ8" s="219" t="s">
        <v>126</v>
      </c>
      <c r="BK8" s="217" t="s">
        <v>284</v>
      </c>
      <c r="BL8" s="217" t="s">
        <v>285</v>
      </c>
      <c r="BM8" s="219" t="s">
        <v>146</v>
      </c>
      <c r="BN8" s="219" t="s">
        <v>149</v>
      </c>
      <c r="BO8" s="219" t="s">
        <v>150</v>
      </c>
      <c r="BP8" s="219" t="s">
        <v>153</v>
      </c>
      <c r="BQ8" s="219" t="s">
        <v>148</v>
      </c>
      <c r="BR8" s="219" t="s">
        <v>154</v>
      </c>
      <c r="BS8" s="219" t="s">
        <v>160</v>
      </c>
      <c r="BT8" s="219" t="s">
        <v>240</v>
      </c>
      <c r="BU8" s="219" t="s">
        <v>241</v>
      </c>
      <c r="BV8" s="219" t="s">
        <v>242</v>
      </c>
      <c r="BW8" s="219" t="s">
        <v>245</v>
      </c>
      <c r="BX8" s="219" t="s">
        <v>294</v>
      </c>
      <c r="BY8" s="217" t="s">
        <v>310</v>
      </c>
      <c r="BZ8" s="217" t="s">
        <v>314</v>
      </c>
      <c r="CA8" s="217" t="s">
        <v>332</v>
      </c>
      <c r="CB8" s="217" t="s">
        <v>334</v>
      </c>
      <c r="CC8" s="217" t="s">
        <v>335</v>
      </c>
    </row>
    <row r="9" spans="1:81" x14ac:dyDescent="0.15">
      <c r="A9" s="1" t="s">
        <v>0</v>
      </c>
      <c r="B9" s="1" t="s">
        <v>12</v>
      </c>
      <c r="C9" s="1" t="s">
        <v>337</v>
      </c>
      <c r="D9" s="1" t="s">
        <v>1</v>
      </c>
      <c r="E9" s="31" t="s">
        <v>14</v>
      </c>
      <c r="F9" s="1" t="s">
        <v>72</v>
      </c>
      <c r="G9" s="1" t="s">
        <v>71</v>
      </c>
      <c r="H9" s="2" t="s">
        <v>3</v>
      </c>
      <c r="I9" s="15" t="s">
        <v>105</v>
      </c>
      <c r="J9" s="2" t="s">
        <v>31</v>
      </c>
      <c r="K9" s="2" t="s">
        <v>86</v>
      </c>
      <c r="L9" s="2" t="s">
        <v>103</v>
      </c>
      <c r="M9" s="2" t="s">
        <v>4</v>
      </c>
      <c r="N9" s="1" t="s">
        <v>5</v>
      </c>
      <c r="O9" s="1" t="s">
        <v>6</v>
      </c>
      <c r="P9" s="1" t="s">
        <v>7</v>
      </c>
      <c r="Q9" s="1" t="s">
        <v>8</v>
      </c>
      <c r="R9" s="113" t="s">
        <v>13</v>
      </c>
      <c r="S9" s="113" t="s">
        <v>15</v>
      </c>
      <c r="T9" s="113" t="s">
        <v>9</v>
      </c>
      <c r="U9" s="113" t="s">
        <v>10</v>
      </c>
      <c r="V9" s="113" t="s">
        <v>11</v>
      </c>
      <c r="W9" s="113" t="s">
        <v>84</v>
      </c>
      <c r="X9" s="113" t="s">
        <v>85</v>
      </c>
      <c r="Y9" s="113" t="s">
        <v>70</v>
      </c>
      <c r="Z9" s="220"/>
      <c r="AA9" s="220"/>
      <c r="AB9" s="220"/>
      <c r="AC9" s="220"/>
      <c r="AD9" s="220"/>
      <c r="AE9" s="220"/>
      <c r="AF9" s="220"/>
      <c r="AG9" s="220"/>
      <c r="AH9" s="220"/>
      <c r="AI9" s="220"/>
      <c r="AJ9" s="220"/>
      <c r="AK9" s="220"/>
      <c r="AL9" s="135"/>
      <c r="AM9" s="220"/>
      <c r="AN9" s="220"/>
      <c r="AO9" s="220"/>
      <c r="AP9" s="220"/>
      <c r="AQ9" s="220"/>
      <c r="AR9" s="220"/>
      <c r="AS9" s="220"/>
      <c r="AT9" s="220"/>
      <c r="AU9" s="220"/>
      <c r="AV9" s="220"/>
      <c r="AW9" s="220"/>
      <c r="AX9" s="135"/>
      <c r="AY9" s="220"/>
      <c r="AZ9" s="220"/>
      <c r="BA9" s="220"/>
      <c r="BB9" s="220"/>
      <c r="BC9" s="220"/>
      <c r="BD9" s="220"/>
      <c r="BE9" s="220"/>
      <c r="BF9" s="220"/>
      <c r="BG9" s="220"/>
      <c r="BH9" s="220"/>
      <c r="BI9" s="220"/>
      <c r="BJ9" s="220"/>
      <c r="BK9" s="220"/>
      <c r="BL9" s="220"/>
      <c r="BM9" s="220"/>
      <c r="BN9" s="220"/>
      <c r="BO9" s="220"/>
      <c r="BP9" s="220"/>
      <c r="BQ9" s="220"/>
      <c r="BR9" s="220"/>
      <c r="BS9" s="220"/>
      <c r="BT9" s="220"/>
      <c r="BU9" s="220"/>
      <c r="BV9" s="220"/>
      <c r="BW9" s="220"/>
      <c r="BX9" s="220"/>
      <c r="BY9" s="220"/>
      <c r="BZ9" s="218"/>
      <c r="CA9" s="218"/>
      <c r="CB9" s="218"/>
      <c r="CC9" s="218"/>
    </row>
    <row r="10" spans="1:81" x14ac:dyDescent="0.15">
      <c r="A10" s="5"/>
      <c r="B10" s="5"/>
      <c r="C10" s="5"/>
      <c r="D10" s="5"/>
      <c r="E10" s="39"/>
      <c r="F10" s="5"/>
      <c r="G10" s="5"/>
      <c r="H10" s="5"/>
      <c r="I10" s="5"/>
      <c r="J10" s="5"/>
      <c r="K10" s="5"/>
      <c r="L10" s="5"/>
      <c r="M10" s="6"/>
      <c r="N10" s="6"/>
      <c r="O10" s="6"/>
      <c r="P10" s="6"/>
      <c r="Q10" s="71"/>
      <c r="R10" s="5"/>
      <c r="S10" s="5"/>
      <c r="T10" s="5"/>
      <c r="U10" s="5"/>
      <c r="V10" s="5"/>
      <c r="W10" s="5"/>
      <c r="X10" s="5"/>
      <c r="Y10" s="5"/>
      <c r="Z10" s="123"/>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row>
    <row r="11" spans="1:81" x14ac:dyDescent="0.15">
      <c r="A11" s="303" t="s">
        <v>255</v>
      </c>
      <c r="B11" s="304"/>
      <c r="C11" s="304"/>
      <c r="D11" s="305"/>
      <c r="E11" s="39"/>
      <c r="F11" s="5"/>
      <c r="G11" s="5"/>
      <c r="H11" s="5"/>
      <c r="I11" s="5"/>
      <c r="J11" s="5"/>
      <c r="K11" s="26"/>
      <c r="L11" s="5"/>
      <c r="M11" s="6"/>
      <c r="N11" s="6"/>
      <c r="O11" s="6"/>
      <c r="P11" s="6"/>
      <c r="Q11" s="71"/>
      <c r="R11" s="5"/>
      <c r="S11" s="5"/>
      <c r="T11" s="5"/>
      <c r="U11" s="5"/>
      <c r="V11" s="5"/>
      <c r="W11" s="5"/>
      <c r="X11" s="5"/>
      <c r="Y11" s="5"/>
      <c r="Z11" s="123"/>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row>
    <row r="12" spans="1:81" x14ac:dyDescent="0.15">
      <c r="A12" s="297" t="s">
        <v>261</v>
      </c>
      <c r="B12" s="298"/>
      <c r="C12" s="298"/>
      <c r="D12" s="298"/>
      <c r="E12" s="298"/>
      <c r="F12" s="298"/>
      <c r="G12" s="149"/>
      <c r="H12" s="5"/>
      <c r="I12" s="5"/>
      <c r="J12" s="5"/>
      <c r="K12" s="26"/>
      <c r="L12" s="5"/>
      <c r="M12" s="6"/>
      <c r="N12" s="6"/>
      <c r="O12" s="6"/>
      <c r="P12" s="6"/>
      <c r="Q12" s="71"/>
      <c r="R12" s="5"/>
      <c r="S12" s="5"/>
      <c r="T12" s="5"/>
      <c r="U12" s="5"/>
      <c r="V12" s="5"/>
      <c r="W12" s="5"/>
      <c r="X12" s="5"/>
      <c r="Y12" s="5"/>
      <c r="Z12" s="123"/>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row>
    <row r="13" spans="1:81" x14ac:dyDescent="0.15">
      <c r="A13" s="5" t="s">
        <v>249</v>
      </c>
      <c r="B13" s="5" t="s">
        <v>2</v>
      </c>
      <c r="C13" s="5"/>
      <c r="D13" s="5"/>
      <c r="E13" s="39"/>
      <c r="F13" s="5"/>
      <c r="G13" s="3"/>
      <c r="H13" s="13" t="s">
        <v>54</v>
      </c>
      <c r="I13" s="5"/>
      <c r="J13" s="5" t="s">
        <v>34</v>
      </c>
      <c r="K13" s="61"/>
      <c r="L13" s="5"/>
      <c r="M13" s="4" t="s">
        <v>111</v>
      </c>
      <c r="N13" s="6">
        <v>100</v>
      </c>
      <c r="O13" s="6" t="s">
        <v>251</v>
      </c>
      <c r="P13" s="6"/>
      <c r="Q13" s="72"/>
      <c r="R13" s="5"/>
      <c r="S13" s="5"/>
      <c r="T13" s="5"/>
      <c r="U13" s="5"/>
      <c r="V13" s="5"/>
      <c r="W13" s="5"/>
      <c r="X13" s="5"/>
      <c r="Y13" s="5"/>
      <c r="Z13" s="123"/>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row>
    <row r="14" spans="1:81" x14ac:dyDescent="0.15">
      <c r="A14" s="5" t="s">
        <v>249</v>
      </c>
      <c r="B14" s="5" t="s">
        <v>2</v>
      </c>
      <c r="C14" s="5"/>
      <c r="D14" s="5"/>
      <c r="E14" s="39"/>
      <c r="F14" s="5"/>
      <c r="G14" s="5"/>
      <c r="H14" s="13" t="s">
        <v>54</v>
      </c>
      <c r="I14" s="5"/>
      <c r="J14" s="5" t="s">
        <v>34</v>
      </c>
      <c r="K14" s="61"/>
      <c r="L14" s="5"/>
      <c r="M14" s="4" t="s">
        <v>113</v>
      </c>
      <c r="N14" s="6">
        <v>100</v>
      </c>
      <c r="O14" s="6" t="s">
        <v>252</v>
      </c>
      <c r="P14" s="6"/>
      <c r="Q14" s="72"/>
      <c r="R14" s="5"/>
      <c r="S14" s="5"/>
      <c r="T14" s="5"/>
      <c r="U14" s="5"/>
      <c r="V14" s="5"/>
      <c r="W14" s="5"/>
      <c r="X14" s="5"/>
      <c r="Y14" s="5"/>
      <c r="Z14" s="123"/>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row>
    <row r="15" spans="1:81" x14ac:dyDescent="0.15">
      <c r="A15" s="5" t="s">
        <v>249</v>
      </c>
      <c r="B15" s="5" t="s">
        <v>2</v>
      </c>
      <c r="C15" s="5"/>
      <c r="D15" s="5"/>
      <c r="E15" s="39"/>
      <c r="F15" s="5"/>
      <c r="G15" s="5"/>
      <c r="H15" s="13" t="s">
        <v>54</v>
      </c>
      <c r="I15" s="5"/>
      <c r="J15" s="5" t="s">
        <v>34</v>
      </c>
      <c r="K15" s="61"/>
      <c r="L15" s="5"/>
      <c r="M15" s="4" t="s">
        <v>113</v>
      </c>
      <c r="N15" s="6">
        <v>100</v>
      </c>
      <c r="O15" s="6" t="s">
        <v>251</v>
      </c>
      <c r="P15" s="6"/>
      <c r="Q15" s="72"/>
      <c r="R15" s="5"/>
      <c r="S15" s="5"/>
      <c r="T15" s="5"/>
      <c r="U15" s="5"/>
      <c r="V15" s="5"/>
      <c r="W15" s="5"/>
      <c r="X15" s="5"/>
      <c r="Y15" s="5"/>
      <c r="Z15" s="123"/>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row>
    <row r="16" spans="1:81" x14ac:dyDescent="0.15">
      <c r="A16" s="5"/>
      <c r="B16" s="5"/>
      <c r="C16" s="5"/>
      <c r="D16" s="5"/>
      <c r="E16" s="39"/>
      <c r="F16" s="5"/>
      <c r="G16" s="5"/>
      <c r="H16" s="13"/>
      <c r="I16" s="5"/>
      <c r="J16" s="5"/>
      <c r="K16" s="61"/>
      <c r="L16" s="5"/>
      <c r="M16" s="4"/>
      <c r="N16" s="6"/>
      <c r="O16" s="6"/>
      <c r="P16" s="6"/>
      <c r="Q16" s="72"/>
      <c r="R16" s="5"/>
      <c r="S16" s="5"/>
      <c r="T16" s="5"/>
      <c r="U16" s="5"/>
      <c r="V16" s="5"/>
      <c r="W16" s="5"/>
      <c r="X16" s="5"/>
      <c r="Y16" s="5"/>
      <c r="Z16" s="123"/>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row>
    <row r="17" spans="1:81" x14ac:dyDescent="0.15">
      <c r="A17" s="8" t="s">
        <v>260</v>
      </c>
      <c r="B17" s="8"/>
      <c r="C17" s="8"/>
      <c r="D17" s="8"/>
      <c r="E17" s="8"/>
      <c r="F17" s="8"/>
      <c r="G17" s="8"/>
      <c r="H17" s="8"/>
      <c r="I17" s="5"/>
      <c r="J17" s="5"/>
      <c r="K17" s="26"/>
      <c r="L17" s="5"/>
      <c r="M17" s="6"/>
      <c r="N17" s="6"/>
      <c r="O17" s="6"/>
      <c r="P17" s="6"/>
      <c r="Q17" s="71"/>
      <c r="R17" s="5"/>
      <c r="S17" s="5"/>
      <c r="T17" s="5"/>
      <c r="U17" s="5"/>
      <c r="V17" s="5"/>
      <c r="W17" s="5"/>
      <c r="X17" s="5"/>
      <c r="Y17" s="5"/>
      <c r="Z17" s="123"/>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row>
    <row r="18" spans="1:81" x14ac:dyDescent="0.15">
      <c r="A18" s="297" t="s">
        <v>261</v>
      </c>
      <c r="B18" s="298"/>
      <c r="C18" s="298"/>
      <c r="D18" s="298"/>
      <c r="E18" s="298"/>
      <c r="F18" s="299"/>
      <c r="G18" s="150"/>
      <c r="H18" s="13"/>
      <c r="I18" s="13"/>
      <c r="J18" s="13"/>
      <c r="K18" s="26"/>
      <c r="L18" s="5"/>
      <c r="M18" s="6"/>
      <c r="N18" s="6"/>
      <c r="O18" s="6"/>
      <c r="P18" s="6"/>
      <c r="Q18" s="71"/>
      <c r="R18" s="5"/>
      <c r="S18" s="5"/>
      <c r="T18" s="5"/>
      <c r="U18" s="5"/>
      <c r="V18" s="5"/>
      <c r="W18" s="5"/>
      <c r="X18" s="5"/>
      <c r="Y18" s="5"/>
      <c r="Z18" s="123"/>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row>
    <row r="19" spans="1:81" x14ac:dyDescent="0.15">
      <c r="A19" s="13" t="s">
        <v>138</v>
      </c>
      <c r="B19" s="13" t="s">
        <v>21</v>
      </c>
      <c r="C19" s="13">
        <v>201101</v>
      </c>
      <c r="D19" s="13">
        <v>470</v>
      </c>
      <c r="E19" s="38" t="s">
        <v>26</v>
      </c>
      <c r="F19" s="13">
        <v>100</v>
      </c>
      <c r="G19" s="13"/>
      <c r="H19" s="13" t="s">
        <v>54</v>
      </c>
      <c r="I19" s="13"/>
      <c r="J19" s="13" t="s">
        <v>34</v>
      </c>
      <c r="K19" s="26"/>
      <c r="L19" s="5"/>
      <c r="M19" s="6" t="s">
        <v>111</v>
      </c>
      <c r="N19" s="6">
        <v>1</v>
      </c>
      <c r="O19" s="6" t="s">
        <v>257</v>
      </c>
      <c r="P19" s="6"/>
      <c r="Q19" s="71"/>
      <c r="R19" s="5"/>
      <c r="S19" s="5"/>
      <c r="T19" s="5"/>
      <c r="U19" s="5"/>
      <c r="V19" s="5"/>
      <c r="W19" s="5"/>
      <c r="X19" s="5"/>
      <c r="Y19" s="5"/>
      <c r="Z19" s="123"/>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row>
    <row r="20" spans="1:81" x14ac:dyDescent="0.15">
      <c r="A20" s="14" t="s">
        <v>55</v>
      </c>
      <c r="B20" s="13" t="s">
        <v>21</v>
      </c>
      <c r="C20" s="13">
        <v>201101</v>
      </c>
      <c r="D20" s="13">
        <v>20</v>
      </c>
      <c r="E20" s="38" t="s">
        <v>26</v>
      </c>
      <c r="F20" s="13">
        <v>100</v>
      </c>
      <c r="G20" s="13"/>
      <c r="H20" s="13" t="s">
        <v>54</v>
      </c>
      <c r="I20" s="13" t="s">
        <v>151</v>
      </c>
      <c r="J20" s="13" t="s">
        <v>34</v>
      </c>
      <c r="K20" s="26"/>
      <c r="L20" s="5"/>
      <c r="M20" s="6" t="s">
        <v>111</v>
      </c>
      <c r="N20" s="6">
        <v>1</v>
      </c>
      <c r="O20" s="6" t="s">
        <v>257</v>
      </c>
      <c r="P20" s="6"/>
      <c r="Q20" s="71"/>
      <c r="R20" s="5"/>
      <c r="S20" s="5"/>
      <c r="T20" s="5"/>
      <c r="U20" s="5"/>
      <c r="V20" s="5"/>
      <c r="W20" s="5"/>
      <c r="X20" s="5"/>
      <c r="Y20" s="5"/>
      <c r="Z20" s="123"/>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row>
    <row r="21" spans="1:81" x14ac:dyDescent="0.15">
      <c r="A21" s="14"/>
      <c r="B21" s="13"/>
      <c r="C21" s="13"/>
      <c r="D21" s="13"/>
      <c r="E21" s="38"/>
      <c r="F21" s="13"/>
      <c r="G21" s="14"/>
      <c r="H21" s="13"/>
      <c r="I21" s="13"/>
      <c r="J21" s="13"/>
      <c r="K21" s="26"/>
      <c r="L21" s="5"/>
      <c r="M21" s="6"/>
      <c r="N21" s="6"/>
      <c r="O21" s="6"/>
      <c r="P21" s="6"/>
      <c r="Q21" s="71"/>
      <c r="R21" s="5"/>
      <c r="S21" s="5"/>
      <c r="T21" s="5"/>
      <c r="U21" s="5"/>
      <c r="V21" s="5"/>
      <c r="W21" s="5"/>
      <c r="X21" s="5"/>
      <c r="Y21" s="5"/>
      <c r="Z21" s="123"/>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row>
    <row r="22" spans="1:81" x14ac:dyDescent="0.15">
      <c r="A22" s="300" t="s">
        <v>256</v>
      </c>
      <c r="B22" s="301"/>
      <c r="C22" s="301"/>
      <c r="D22" s="301"/>
      <c r="E22" s="301"/>
      <c r="F22" s="302"/>
      <c r="G22" s="151"/>
      <c r="H22" s="5"/>
      <c r="I22" s="5"/>
      <c r="J22" s="5"/>
      <c r="K22" s="26"/>
      <c r="L22" s="5"/>
      <c r="M22" s="6"/>
      <c r="N22" s="6"/>
      <c r="O22" s="6"/>
      <c r="P22" s="6"/>
      <c r="Q22" s="71"/>
      <c r="R22" s="5"/>
      <c r="S22" s="5"/>
      <c r="T22" s="5"/>
      <c r="U22" s="5"/>
      <c r="V22" s="5"/>
      <c r="W22" s="5"/>
      <c r="X22" s="5"/>
      <c r="Y22" s="5"/>
      <c r="Z22" s="123"/>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row>
    <row r="23" spans="1:81" ht="12.75" customHeight="1" x14ac:dyDescent="0.15">
      <c r="A23" s="297" t="s">
        <v>261</v>
      </c>
      <c r="B23" s="298"/>
      <c r="C23" s="298"/>
      <c r="D23" s="298"/>
      <c r="E23" s="298"/>
      <c r="F23" s="299"/>
      <c r="G23" s="150"/>
      <c r="H23" s="5"/>
      <c r="I23" s="5"/>
      <c r="J23" s="5"/>
      <c r="K23" s="26"/>
      <c r="L23" s="5"/>
      <c r="M23" s="6"/>
      <c r="N23" s="6"/>
      <c r="O23" s="6"/>
      <c r="P23" s="6"/>
      <c r="Q23" s="71"/>
      <c r="R23" s="5"/>
      <c r="S23" s="5"/>
      <c r="T23" s="5"/>
      <c r="U23" s="5"/>
      <c r="V23" s="5"/>
      <c r="W23" s="5"/>
      <c r="X23" s="5"/>
      <c r="Y23" s="5"/>
      <c r="Z23" s="123"/>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row>
    <row r="24" spans="1:81" x14ac:dyDescent="0.15">
      <c r="A24" s="3" t="s">
        <v>291</v>
      </c>
      <c r="B24" s="3" t="s">
        <v>2</v>
      </c>
      <c r="C24" s="5"/>
      <c r="D24" s="5"/>
      <c r="E24" s="39"/>
      <c r="F24" s="5"/>
      <c r="G24" s="5"/>
      <c r="H24" s="3" t="s">
        <v>54</v>
      </c>
      <c r="I24" s="5"/>
      <c r="J24" s="3" t="s">
        <v>34</v>
      </c>
      <c r="K24" s="61"/>
      <c r="L24" s="5"/>
      <c r="M24" s="6" t="s">
        <v>113</v>
      </c>
      <c r="N24" s="6">
        <v>100</v>
      </c>
      <c r="O24" s="6" t="s">
        <v>161</v>
      </c>
      <c r="P24" s="6"/>
      <c r="Q24" s="71"/>
      <c r="R24" s="5"/>
      <c r="S24" s="5"/>
      <c r="T24" s="5"/>
      <c r="U24" s="5"/>
      <c r="V24" s="5"/>
      <c r="W24" s="5"/>
      <c r="X24" s="5"/>
      <c r="Y24" s="5"/>
      <c r="Z24" s="123"/>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row>
    <row r="25" spans="1:81" x14ac:dyDescent="0.15">
      <c r="A25" s="8"/>
      <c r="B25" s="5"/>
      <c r="C25" s="5"/>
      <c r="D25" s="5"/>
      <c r="E25" s="39"/>
      <c r="F25" s="5"/>
      <c r="G25" s="5"/>
      <c r="H25" s="5"/>
      <c r="I25" s="5"/>
      <c r="J25" s="5"/>
      <c r="K25" s="61"/>
      <c r="L25" s="5"/>
      <c r="M25" s="4"/>
      <c r="N25" s="6"/>
      <c r="O25" s="6"/>
      <c r="P25" s="4"/>
      <c r="Q25" s="72"/>
      <c r="R25" s="5"/>
      <c r="S25" s="5"/>
      <c r="T25" s="5"/>
      <c r="U25" s="5"/>
      <c r="V25" s="5"/>
      <c r="W25" s="5"/>
      <c r="X25" s="5"/>
      <c r="Y25" s="5"/>
      <c r="Z25" s="123"/>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row>
    <row r="26" spans="1:81" x14ac:dyDescent="0.15">
      <c r="A26" s="8"/>
      <c r="B26" s="5"/>
      <c r="C26" s="5"/>
      <c r="D26" s="5"/>
      <c r="E26" s="39"/>
      <c r="F26" s="5"/>
      <c r="G26" s="5"/>
      <c r="H26" s="5"/>
      <c r="I26" s="5"/>
      <c r="J26" s="5"/>
      <c r="K26" s="61"/>
      <c r="L26" s="5"/>
      <c r="M26" s="4"/>
      <c r="N26" s="6"/>
      <c r="O26" s="6"/>
      <c r="P26" s="4"/>
      <c r="Q26" s="72"/>
      <c r="R26" s="5"/>
      <c r="S26" s="5"/>
      <c r="T26" s="5"/>
      <c r="U26" s="5"/>
      <c r="V26" s="5"/>
      <c r="W26" s="5"/>
      <c r="X26" s="5"/>
      <c r="Y26" s="5"/>
      <c r="Z26" s="123"/>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row>
    <row r="27" spans="1:81" ht="12.75" customHeight="1" x14ac:dyDescent="0.15">
      <c r="A27" s="8" t="s">
        <v>259</v>
      </c>
      <c r="B27" s="5"/>
      <c r="C27" s="5"/>
      <c r="D27" s="5"/>
      <c r="E27" s="39"/>
      <c r="F27" s="5"/>
      <c r="G27" s="5"/>
      <c r="H27" s="5"/>
      <c r="I27" s="5"/>
      <c r="J27" s="5"/>
      <c r="K27" s="61"/>
      <c r="L27" s="5"/>
      <c r="M27" s="4"/>
      <c r="N27" s="6"/>
      <c r="O27" s="6"/>
      <c r="P27" s="4"/>
      <c r="Q27" s="72"/>
      <c r="R27" s="5"/>
      <c r="S27" s="5"/>
      <c r="T27" s="5"/>
      <c r="U27" s="5"/>
      <c r="V27" s="5"/>
      <c r="W27" s="5"/>
      <c r="X27" s="5"/>
      <c r="Y27" s="5"/>
      <c r="Z27" s="123"/>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row>
    <row r="28" spans="1:81" ht="15" customHeight="1" x14ac:dyDescent="0.15">
      <c r="A28" s="297" t="s">
        <v>261</v>
      </c>
      <c r="B28" s="298"/>
      <c r="C28" s="298"/>
      <c r="D28" s="298"/>
      <c r="E28" s="298"/>
      <c r="F28" s="299"/>
      <c r="G28" s="150"/>
      <c r="H28" s="5"/>
      <c r="I28" s="5"/>
      <c r="J28" s="5"/>
      <c r="K28" s="61"/>
      <c r="L28" s="5"/>
      <c r="M28" s="4"/>
      <c r="N28" s="6"/>
      <c r="O28" s="6"/>
      <c r="P28" s="4"/>
      <c r="Q28" s="72"/>
      <c r="R28" s="5"/>
      <c r="S28" s="5"/>
      <c r="T28" s="5"/>
      <c r="U28" s="5"/>
      <c r="V28" s="5"/>
      <c r="W28" s="5"/>
      <c r="X28" s="5"/>
      <c r="Y28" s="5"/>
      <c r="Z28" s="123"/>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row>
    <row r="29" spans="1:81" x14ac:dyDescent="0.15">
      <c r="A29" s="5" t="s">
        <v>16</v>
      </c>
      <c r="B29" s="5" t="s">
        <v>2</v>
      </c>
      <c r="C29" s="5"/>
      <c r="D29" s="5"/>
      <c r="E29" s="39"/>
      <c r="F29" s="5"/>
      <c r="G29" s="5"/>
      <c r="H29" s="3" t="s">
        <v>54</v>
      </c>
      <c r="I29" s="5"/>
      <c r="J29" s="3" t="s">
        <v>34</v>
      </c>
      <c r="K29" s="61"/>
      <c r="L29" s="5"/>
      <c r="M29" s="4" t="s">
        <v>111</v>
      </c>
      <c r="N29" s="6">
        <v>10000</v>
      </c>
      <c r="O29" s="6" t="s">
        <v>251</v>
      </c>
      <c r="P29" s="4"/>
      <c r="Q29" s="72"/>
      <c r="R29" s="5"/>
      <c r="S29" s="5"/>
      <c r="T29" s="5"/>
      <c r="U29" s="5"/>
      <c r="V29" s="5"/>
      <c r="W29" s="5"/>
      <c r="X29" s="5"/>
      <c r="Y29" s="5"/>
      <c r="Z29" s="123"/>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row>
    <row r="30" spans="1:81" x14ac:dyDescent="0.15">
      <c r="A30" s="8"/>
      <c r="B30" s="5"/>
      <c r="C30" s="5"/>
      <c r="D30" s="5"/>
      <c r="E30" s="39"/>
      <c r="F30" s="5"/>
      <c r="G30" s="5"/>
      <c r="H30" s="5"/>
      <c r="I30" s="5"/>
      <c r="J30" s="5"/>
      <c r="K30" s="61"/>
      <c r="L30" s="5"/>
      <c r="M30" s="4"/>
      <c r="N30" s="6"/>
      <c r="O30" s="6"/>
      <c r="P30" s="4"/>
      <c r="Q30" s="72"/>
      <c r="R30" s="5"/>
      <c r="S30" s="5"/>
      <c r="T30" s="5"/>
      <c r="U30" s="5"/>
      <c r="V30" s="5"/>
      <c r="W30" s="5"/>
      <c r="X30" s="5"/>
      <c r="Y30" s="5"/>
      <c r="Z30" s="123"/>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row>
    <row r="31" spans="1:81" x14ac:dyDescent="0.15">
      <c r="A31" s="8"/>
      <c r="B31" s="5"/>
      <c r="C31" s="5"/>
      <c r="D31" s="5"/>
      <c r="E31" s="39"/>
      <c r="F31" s="5"/>
      <c r="G31" s="5"/>
      <c r="H31" s="13"/>
      <c r="I31" s="13"/>
      <c r="J31" s="13"/>
      <c r="K31" s="61"/>
      <c r="L31" s="5"/>
      <c r="M31" s="6"/>
      <c r="N31" s="6"/>
      <c r="O31" s="6"/>
      <c r="P31" s="4"/>
      <c r="Q31" s="72"/>
      <c r="R31" s="5"/>
      <c r="S31" s="5"/>
      <c r="T31" s="5"/>
      <c r="U31" s="5"/>
      <c r="V31" s="5"/>
      <c r="W31" s="5"/>
      <c r="X31" s="5"/>
      <c r="Y31" s="5"/>
      <c r="Z31" s="123"/>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row>
    <row r="32" spans="1:81" x14ac:dyDescent="0.15">
      <c r="A32" s="8" t="s">
        <v>290</v>
      </c>
      <c r="B32" s="13"/>
      <c r="C32" s="13"/>
      <c r="D32" s="13"/>
      <c r="E32" s="38"/>
      <c r="F32" s="13"/>
      <c r="G32" s="13"/>
      <c r="H32" s="13"/>
      <c r="I32" s="13"/>
      <c r="J32" s="13"/>
      <c r="K32" s="61"/>
      <c r="L32" s="5"/>
      <c r="M32" s="4"/>
      <c r="N32" s="6"/>
      <c r="O32" s="6"/>
      <c r="P32" s="4"/>
      <c r="Q32" s="72"/>
      <c r="R32" s="5"/>
      <c r="S32" s="5"/>
      <c r="T32" s="5"/>
      <c r="U32" s="5"/>
      <c r="V32" s="5"/>
      <c r="W32" s="5"/>
      <c r="X32" s="5"/>
      <c r="Y32" s="5"/>
      <c r="Z32" s="123"/>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row>
    <row r="33" spans="1:81" x14ac:dyDescent="0.15">
      <c r="A33" s="297" t="s">
        <v>261</v>
      </c>
      <c r="B33" s="298"/>
      <c r="C33" s="298"/>
      <c r="D33" s="298"/>
      <c r="E33" s="298"/>
      <c r="F33" s="299"/>
      <c r="G33" s="150"/>
      <c r="H33" s="13"/>
      <c r="I33" s="13"/>
      <c r="J33" s="13"/>
      <c r="K33" s="61"/>
      <c r="L33" s="5"/>
      <c r="M33" s="4"/>
      <c r="N33" s="6"/>
      <c r="O33" s="6"/>
      <c r="P33" s="4"/>
      <c r="Q33" s="72"/>
      <c r="R33" s="5"/>
      <c r="S33" s="5"/>
      <c r="T33" s="5"/>
      <c r="U33" s="5"/>
      <c r="V33" s="5"/>
      <c r="W33" s="5"/>
      <c r="X33" s="5"/>
      <c r="Y33" s="5"/>
      <c r="Z33" s="123"/>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row>
    <row r="34" spans="1:81" x14ac:dyDescent="0.15">
      <c r="A34" s="14" t="s">
        <v>138</v>
      </c>
      <c r="B34" s="14" t="s">
        <v>2</v>
      </c>
      <c r="C34" s="13"/>
      <c r="D34" s="13"/>
      <c r="E34" s="38"/>
      <c r="F34" s="13"/>
      <c r="G34" s="13"/>
      <c r="H34" s="14" t="s">
        <v>54</v>
      </c>
      <c r="I34" s="13"/>
      <c r="J34" s="14" t="s">
        <v>34</v>
      </c>
      <c r="K34" s="61"/>
      <c r="L34" s="5"/>
      <c r="M34" s="4" t="s">
        <v>111</v>
      </c>
      <c r="N34" s="6">
        <v>100</v>
      </c>
      <c r="O34" s="6" t="s">
        <v>289</v>
      </c>
      <c r="P34" s="4"/>
      <c r="Q34" s="72"/>
      <c r="R34" s="5"/>
      <c r="S34" s="5"/>
      <c r="T34" s="5"/>
      <c r="U34" s="5"/>
      <c r="V34" s="5"/>
      <c r="W34" s="5"/>
      <c r="X34" s="5"/>
      <c r="Y34" s="5"/>
      <c r="Z34" s="123"/>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row>
    <row r="35" spans="1:81" x14ac:dyDescent="0.15">
      <c r="A35" s="14"/>
      <c r="B35" s="14"/>
      <c r="C35" s="13"/>
      <c r="D35" s="13"/>
      <c r="E35" s="38"/>
      <c r="F35" s="13"/>
      <c r="G35" s="13"/>
      <c r="H35" s="14"/>
      <c r="I35" s="13"/>
      <c r="J35" s="14"/>
      <c r="K35" s="61"/>
      <c r="L35" s="5"/>
      <c r="M35" s="4"/>
      <c r="N35" s="6"/>
      <c r="O35" s="6"/>
      <c r="P35" s="4"/>
      <c r="Q35" s="72"/>
      <c r="R35" s="5"/>
      <c r="S35" s="5"/>
      <c r="T35" s="5"/>
      <c r="U35" s="5"/>
      <c r="V35" s="5"/>
      <c r="W35" s="5"/>
      <c r="X35" s="5"/>
      <c r="Y35" s="5"/>
      <c r="Z35" s="123"/>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row>
    <row r="36" spans="1:81" x14ac:dyDescent="0.15">
      <c r="A36" s="14"/>
      <c r="B36" s="13"/>
      <c r="C36" s="13"/>
      <c r="D36" s="13"/>
      <c r="E36" s="38"/>
      <c r="F36" s="13"/>
      <c r="G36" s="13"/>
      <c r="H36" s="13"/>
      <c r="I36" s="13"/>
      <c r="J36" s="13"/>
      <c r="K36" s="115"/>
      <c r="L36" s="26"/>
      <c r="M36" s="6"/>
      <c r="N36" s="6"/>
      <c r="O36" s="6"/>
      <c r="P36" s="6"/>
      <c r="Q36" s="72"/>
      <c r="R36" s="5"/>
      <c r="S36" s="5"/>
      <c r="T36" s="5"/>
      <c r="U36" s="5"/>
      <c r="V36" s="5"/>
      <c r="W36" s="5"/>
      <c r="X36" s="5"/>
      <c r="Y36" s="5"/>
      <c r="Z36" s="123"/>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row>
    <row r="37" spans="1:81" x14ac:dyDescent="0.15">
      <c r="A37" s="14"/>
      <c r="B37" s="13"/>
      <c r="C37" s="13"/>
      <c r="D37" s="13"/>
      <c r="E37" s="38"/>
      <c r="F37" s="13"/>
      <c r="G37" s="13"/>
      <c r="H37" s="13"/>
      <c r="I37" s="13"/>
      <c r="J37" s="13"/>
      <c r="K37" s="115"/>
      <c r="L37" s="26"/>
      <c r="M37" s="4"/>
      <c r="N37" s="6"/>
      <c r="O37" s="6"/>
      <c r="P37" s="4"/>
      <c r="Q37" s="72"/>
      <c r="R37" s="5"/>
      <c r="S37" s="5"/>
      <c r="T37" s="5"/>
      <c r="U37" s="5"/>
      <c r="V37" s="5"/>
      <c r="W37" s="5"/>
      <c r="X37" s="5"/>
      <c r="Y37" s="5"/>
      <c r="Z37" s="123"/>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row>
    <row r="38" spans="1:81" x14ac:dyDescent="0.15">
      <c r="A38" s="5"/>
      <c r="B38" s="5"/>
      <c r="C38" s="5"/>
      <c r="D38" s="5"/>
      <c r="E38" s="39"/>
      <c r="F38" s="5"/>
      <c r="G38" s="5"/>
      <c r="H38" s="5"/>
      <c r="I38" s="5"/>
      <c r="J38" s="5"/>
      <c r="K38" s="61"/>
      <c r="L38" s="5"/>
      <c r="M38" s="4"/>
      <c r="N38" s="6"/>
      <c r="O38" s="6"/>
      <c r="P38" s="4"/>
      <c r="Q38" s="72"/>
      <c r="R38" s="5"/>
      <c r="S38" s="5"/>
      <c r="T38" s="5"/>
      <c r="U38" s="5"/>
      <c r="V38" s="5"/>
      <c r="W38" s="5"/>
      <c r="X38" s="5"/>
      <c r="Y38" s="5"/>
      <c r="Z38" s="123"/>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row>
    <row r="39" spans="1:81" x14ac:dyDescent="0.15">
      <c r="A39" s="5"/>
      <c r="B39" s="5"/>
      <c r="C39" s="5"/>
      <c r="D39" s="5"/>
      <c r="E39" s="39"/>
      <c r="F39" s="5"/>
      <c r="G39" s="5"/>
      <c r="H39" s="5"/>
      <c r="I39" s="5"/>
      <c r="J39" s="5"/>
      <c r="K39" s="61"/>
      <c r="L39" s="5"/>
      <c r="M39" s="4"/>
      <c r="N39" s="6"/>
      <c r="O39" s="6"/>
      <c r="P39" s="4"/>
      <c r="Q39" s="72"/>
      <c r="R39" s="5"/>
      <c r="S39" s="5"/>
      <c r="T39" s="5"/>
      <c r="U39" s="5"/>
      <c r="V39" s="5"/>
      <c r="W39" s="5"/>
      <c r="X39" s="5"/>
      <c r="Y39" s="5"/>
      <c r="Z39" s="123"/>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row>
    <row r="40" spans="1:81" x14ac:dyDescent="0.15">
      <c r="A40" s="5"/>
      <c r="B40" s="5"/>
      <c r="C40" s="5"/>
      <c r="D40" s="5"/>
      <c r="E40" s="39"/>
      <c r="F40" s="5"/>
      <c r="G40" s="5"/>
      <c r="H40" s="13"/>
      <c r="I40" s="13"/>
      <c r="J40" s="13"/>
      <c r="K40" s="61"/>
      <c r="L40" s="5"/>
      <c r="M40" s="4"/>
      <c r="N40" s="6"/>
      <c r="O40" s="6"/>
      <c r="P40" s="4"/>
      <c r="Q40" s="72"/>
      <c r="R40" s="5"/>
      <c r="S40" s="5"/>
      <c r="T40" s="5"/>
      <c r="U40" s="5"/>
      <c r="V40" s="5"/>
      <c r="W40" s="5"/>
      <c r="X40" s="5"/>
      <c r="Y40" s="5"/>
      <c r="Z40" s="123"/>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row>
    <row r="41" spans="1:81" x14ac:dyDescent="0.15">
      <c r="A41" s="3"/>
      <c r="B41" s="3"/>
      <c r="C41" s="5"/>
      <c r="D41" s="5"/>
      <c r="E41" s="39"/>
      <c r="F41" s="5"/>
      <c r="G41" s="5"/>
      <c r="H41" s="3"/>
      <c r="I41" s="5"/>
      <c r="J41" s="3"/>
      <c r="K41" s="61"/>
      <c r="L41" s="5"/>
      <c r="M41" s="6"/>
      <c r="N41" s="6"/>
      <c r="O41" s="6"/>
      <c r="P41" s="6"/>
      <c r="Q41" s="71"/>
      <c r="R41" s="5"/>
      <c r="S41" s="5"/>
      <c r="T41" s="5"/>
      <c r="U41" s="5"/>
      <c r="V41" s="5"/>
      <c r="W41" s="5"/>
      <c r="X41" s="5"/>
      <c r="Y41" s="5"/>
      <c r="Z41" s="123"/>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row>
    <row r="42" spans="1:81" x14ac:dyDescent="0.15">
      <c r="A42" s="3"/>
      <c r="B42" s="3"/>
      <c r="C42" s="5"/>
      <c r="D42" s="5"/>
      <c r="E42" s="5"/>
      <c r="F42" s="5"/>
      <c r="G42" s="5"/>
      <c r="H42" s="3"/>
      <c r="I42" s="5"/>
      <c r="J42" s="3"/>
      <c r="K42" s="5"/>
      <c r="L42" s="26"/>
      <c r="M42" s="4"/>
      <c r="N42" s="6"/>
      <c r="O42" s="6"/>
      <c r="P42" s="4"/>
      <c r="Q42" s="71"/>
      <c r="R42" s="5"/>
      <c r="S42" s="5"/>
      <c r="T42" s="5"/>
      <c r="U42" s="5"/>
      <c r="V42" s="5"/>
      <c r="W42" s="5"/>
      <c r="X42" s="5"/>
      <c r="Y42" s="5"/>
      <c r="Z42" s="123"/>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row>
    <row r="43" spans="1:81" x14ac:dyDescent="0.15">
      <c r="A43" s="3"/>
      <c r="B43" s="3"/>
      <c r="C43" s="5"/>
      <c r="D43" s="5"/>
      <c r="E43" s="5"/>
      <c r="F43" s="5"/>
      <c r="G43" s="5"/>
      <c r="H43" s="3"/>
      <c r="I43" s="5"/>
      <c r="J43" s="3"/>
      <c r="K43" s="5"/>
      <c r="L43" s="26"/>
      <c r="M43" s="4"/>
      <c r="N43" s="6"/>
      <c r="O43" s="6"/>
      <c r="P43" s="4"/>
      <c r="Q43" s="72"/>
      <c r="R43" s="5"/>
      <c r="S43" s="5"/>
      <c r="T43" s="5"/>
      <c r="U43" s="5"/>
      <c r="V43" s="5"/>
      <c r="W43" s="5"/>
      <c r="X43" s="5"/>
      <c r="Y43" s="5"/>
      <c r="Z43" s="123"/>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row>
    <row r="44" spans="1:81" x14ac:dyDescent="0.15">
      <c r="A44" s="13"/>
      <c r="B44" s="13"/>
      <c r="C44" s="13"/>
      <c r="D44" s="13"/>
      <c r="E44" s="38"/>
      <c r="F44" s="13"/>
      <c r="G44" s="13"/>
      <c r="H44" s="13"/>
      <c r="I44" s="13"/>
      <c r="J44" s="13"/>
      <c r="K44" s="61"/>
      <c r="L44" s="5"/>
      <c r="M44" s="4"/>
      <c r="N44" s="6"/>
      <c r="O44" s="6"/>
      <c r="P44" s="4"/>
      <c r="Q44" s="72"/>
      <c r="R44" s="5"/>
      <c r="S44" s="5"/>
      <c r="T44" s="5"/>
      <c r="U44" s="5"/>
      <c r="V44" s="5"/>
      <c r="W44" s="5"/>
      <c r="X44" s="5"/>
      <c r="Y44" s="5"/>
      <c r="Z44" s="123"/>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row>
    <row r="45" spans="1:81" x14ac:dyDescent="0.15">
      <c r="A45" s="13"/>
      <c r="B45" s="13"/>
      <c r="C45" s="13"/>
      <c r="D45" s="13"/>
      <c r="E45" s="38"/>
      <c r="F45" s="13"/>
      <c r="G45" s="13"/>
      <c r="H45" s="13"/>
      <c r="I45" s="13"/>
      <c r="J45" s="13"/>
      <c r="K45" s="61"/>
      <c r="L45" s="5"/>
      <c r="M45" s="4"/>
      <c r="N45" s="6"/>
      <c r="O45" s="6"/>
      <c r="P45" s="4"/>
      <c r="Q45" s="72"/>
      <c r="R45" s="5"/>
      <c r="S45" s="5"/>
      <c r="T45" s="5"/>
      <c r="U45" s="5"/>
      <c r="V45" s="5"/>
      <c r="W45" s="5"/>
      <c r="X45" s="5"/>
      <c r="Y45" s="5"/>
      <c r="Z45" s="123"/>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row>
    <row r="46" spans="1:81" x14ac:dyDescent="0.15">
      <c r="A46" s="13"/>
      <c r="B46" s="13"/>
      <c r="C46" s="13"/>
      <c r="D46" s="13"/>
      <c r="E46" s="38"/>
      <c r="F46" s="13"/>
      <c r="G46" s="13"/>
      <c r="H46" s="5"/>
      <c r="I46" s="5"/>
      <c r="J46" s="5"/>
      <c r="K46" s="61"/>
      <c r="L46" s="5"/>
      <c r="M46" s="4"/>
      <c r="N46" s="6"/>
      <c r="O46" s="6"/>
      <c r="P46" s="4"/>
      <c r="Q46" s="72"/>
      <c r="R46" s="5"/>
      <c r="S46" s="5"/>
      <c r="T46" s="5"/>
      <c r="U46" s="5"/>
      <c r="V46" s="5"/>
      <c r="W46" s="5"/>
      <c r="X46" s="5"/>
      <c r="Y46" s="5"/>
      <c r="Z46" s="123"/>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row>
    <row r="47" spans="1:81" x14ac:dyDescent="0.15">
      <c r="A47" s="13"/>
      <c r="B47" s="13"/>
      <c r="C47" s="13"/>
      <c r="D47" s="13"/>
      <c r="E47" s="38"/>
      <c r="F47" s="13"/>
      <c r="G47" s="13"/>
      <c r="H47" s="13"/>
      <c r="I47" s="13"/>
      <c r="J47" s="13"/>
      <c r="K47" s="61"/>
      <c r="L47" s="5"/>
      <c r="M47" s="4"/>
      <c r="N47" s="6"/>
      <c r="O47" s="6"/>
      <c r="P47" s="4"/>
      <c r="Q47" s="72"/>
      <c r="R47" s="5"/>
      <c r="S47" s="5"/>
      <c r="T47" s="5"/>
      <c r="U47" s="5"/>
      <c r="V47" s="5"/>
      <c r="W47" s="5"/>
      <c r="X47" s="5"/>
      <c r="Y47" s="5"/>
      <c r="Z47" s="123"/>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row>
    <row r="48" spans="1:81" x14ac:dyDescent="0.15">
      <c r="A48" s="5"/>
      <c r="B48" s="5"/>
      <c r="C48" s="5"/>
      <c r="D48" s="5"/>
      <c r="E48" s="39"/>
      <c r="F48" s="5"/>
      <c r="G48" s="5"/>
      <c r="H48" s="13"/>
      <c r="I48" s="13"/>
      <c r="J48" s="13"/>
      <c r="K48" s="61"/>
      <c r="L48" s="5"/>
      <c r="M48" s="4"/>
      <c r="N48" s="6"/>
      <c r="O48" s="6"/>
      <c r="P48" s="4"/>
      <c r="Q48" s="72"/>
      <c r="R48" s="5"/>
      <c r="S48" s="5"/>
      <c r="T48" s="5"/>
      <c r="U48" s="5"/>
      <c r="V48" s="5"/>
      <c r="W48" s="5"/>
      <c r="X48" s="5"/>
      <c r="Y48" s="5"/>
      <c r="Z48" s="123"/>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row>
    <row r="49" spans="1:81" x14ac:dyDescent="0.15">
      <c r="A49" s="12"/>
      <c r="B49" s="13"/>
      <c r="C49" s="13"/>
      <c r="D49" s="13"/>
      <c r="E49" s="38"/>
      <c r="F49" s="13"/>
      <c r="G49" s="13"/>
      <c r="H49" s="13"/>
      <c r="I49" s="13"/>
      <c r="J49" s="13"/>
      <c r="K49" s="61"/>
      <c r="L49" s="5"/>
      <c r="M49" s="4"/>
      <c r="N49" s="6"/>
      <c r="O49" s="6"/>
      <c r="P49" s="6"/>
      <c r="Q49" s="72"/>
      <c r="R49" s="5"/>
      <c r="S49" s="5"/>
      <c r="T49" s="5"/>
      <c r="U49" s="5"/>
      <c r="V49" s="5"/>
      <c r="W49" s="5"/>
      <c r="X49" s="5"/>
      <c r="Y49" s="5"/>
      <c r="Z49" s="123"/>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row>
    <row r="50" spans="1:81" x14ac:dyDescent="0.15">
      <c r="A50" s="13"/>
      <c r="B50" s="13"/>
      <c r="C50" s="13"/>
      <c r="D50" s="13"/>
      <c r="E50" s="38"/>
      <c r="F50" s="13"/>
      <c r="G50" s="13"/>
      <c r="H50" s="13"/>
      <c r="I50" s="13"/>
      <c r="J50" s="13"/>
      <c r="K50" s="13"/>
      <c r="L50" s="13"/>
      <c r="M50" s="4"/>
      <c r="N50" s="6"/>
      <c r="O50" s="6"/>
      <c r="P50" s="4"/>
      <c r="Q50" s="71"/>
      <c r="R50" s="5"/>
      <c r="S50" s="5"/>
      <c r="T50" s="5"/>
      <c r="U50" s="5"/>
      <c r="V50" s="5"/>
      <c r="W50" s="5"/>
      <c r="X50" s="5"/>
      <c r="Y50" s="5"/>
      <c r="Z50" s="123"/>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row>
    <row r="51" spans="1:81" x14ac:dyDescent="0.15">
      <c r="A51" s="13"/>
      <c r="B51" s="13"/>
      <c r="C51" s="13"/>
      <c r="D51" s="13"/>
      <c r="E51" s="38"/>
      <c r="F51" s="13"/>
      <c r="G51" s="13"/>
      <c r="H51" s="13"/>
      <c r="I51" s="13"/>
      <c r="J51" s="13"/>
      <c r="K51" s="13"/>
      <c r="L51" s="13"/>
      <c r="M51" s="4"/>
      <c r="N51" s="6"/>
      <c r="O51" s="6"/>
      <c r="P51" s="4"/>
      <c r="Q51" s="72"/>
      <c r="R51" s="5"/>
      <c r="S51" s="5"/>
      <c r="T51" s="5"/>
      <c r="U51" s="5"/>
      <c r="V51" s="5"/>
      <c r="W51" s="5"/>
      <c r="X51" s="5"/>
      <c r="Y51" s="5"/>
      <c r="Z51" s="123"/>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row>
    <row r="52" spans="1:81" x14ac:dyDescent="0.15">
      <c r="A52" s="13"/>
      <c r="B52" s="13"/>
      <c r="C52" s="13"/>
      <c r="D52" s="13"/>
      <c r="E52" s="38"/>
      <c r="F52" s="13"/>
      <c r="G52" s="13"/>
      <c r="H52" s="13"/>
      <c r="I52" s="13"/>
      <c r="J52" s="13"/>
      <c r="K52" s="13"/>
      <c r="L52" s="13"/>
      <c r="M52" s="4"/>
      <c r="N52" s="6"/>
      <c r="O52" s="6"/>
      <c r="P52" s="4"/>
      <c r="Q52" s="72"/>
      <c r="R52" s="5"/>
      <c r="S52" s="5"/>
      <c r="T52" s="5"/>
      <c r="U52" s="5"/>
      <c r="V52" s="5"/>
      <c r="W52" s="5"/>
      <c r="X52" s="5"/>
      <c r="Y52" s="5"/>
      <c r="Z52" s="123"/>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row>
    <row r="53" spans="1:81" x14ac:dyDescent="0.15">
      <c r="A53" s="13"/>
      <c r="B53" s="13"/>
      <c r="C53" s="13"/>
      <c r="D53" s="13"/>
      <c r="E53" s="38"/>
      <c r="F53" s="13"/>
      <c r="G53" s="13"/>
      <c r="H53" s="13"/>
      <c r="I53" s="13"/>
      <c r="J53" s="13"/>
      <c r="K53" s="61"/>
      <c r="L53" s="5"/>
      <c r="M53" s="4"/>
      <c r="N53" s="6"/>
      <c r="O53" s="6"/>
      <c r="P53" s="66"/>
      <c r="Q53" s="153"/>
      <c r="R53" s="5"/>
      <c r="S53" s="5"/>
      <c r="T53" s="5"/>
      <c r="U53" s="5"/>
      <c r="V53" s="5"/>
      <c r="W53" s="5"/>
      <c r="X53" s="5"/>
      <c r="Y53" s="5"/>
      <c r="Z53" s="123"/>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row>
    <row r="54" spans="1:81" x14ac:dyDescent="0.15">
      <c r="A54" s="12"/>
      <c r="B54" s="13"/>
      <c r="C54" s="13"/>
      <c r="D54" s="13"/>
      <c r="E54" s="38"/>
      <c r="F54" s="13"/>
      <c r="G54" s="13"/>
      <c r="H54" s="13"/>
      <c r="I54" s="13"/>
      <c r="J54" s="13"/>
      <c r="K54" s="61"/>
      <c r="L54" s="5"/>
      <c r="M54" s="66"/>
      <c r="N54" s="66"/>
      <c r="O54" s="66"/>
      <c r="P54" s="66"/>
      <c r="Q54" s="153"/>
      <c r="R54" s="5"/>
      <c r="S54" s="5"/>
      <c r="T54" s="5"/>
      <c r="U54" s="5"/>
      <c r="V54" s="5"/>
      <c r="W54" s="5"/>
      <c r="X54" s="5"/>
      <c r="Y54" s="5"/>
      <c r="Z54" s="123"/>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row>
    <row r="55" spans="1:81" x14ac:dyDescent="0.15">
      <c r="A55" s="13"/>
      <c r="B55" s="13"/>
      <c r="C55" s="13"/>
      <c r="D55" s="13"/>
      <c r="E55" s="38"/>
      <c r="F55" s="13"/>
      <c r="G55" s="13"/>
      <c r="H55" s="13"/>
      <c r="I55" s="13"/>
      <c r="J55" s="13"/>
      <c r="K55" s="61"/>
      <c r="L55" s="5"/>
      <c r="M55" s="66"/>
      <c r="N55" s="66"/>
      <c r="O55" s="66"/>
      <c r="P55" s="66"/>
      <c r="Q55" s="153"/>
      <c r="R55" s="5"/>
      <c r="S55" s="5"/>
      <c r="T55" s="5"/>
      <c r="U55" s="5"/>
      <c r="V55" s="5"/>
      <c r="W55" s="5"/>
      <c r="X55" s="5"/>
      <c r="Y55" s="5"/>
      <c r="Z55" s="123"/>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row>
    <row r="56" spans="1:81" x14ac:dyDescent="0.15">
      <c r="A56" s="13"/>
      <c r="B56" s="13"/>
      <c r="C56" s="13"/>
      <c r="D56" s="13"/>
      <c r="E56" s="38"/>
      <c r="F56" s="13"/>
      <c r="G56" s="13"/>
      <c r="H56" s="13"/>
      <c r="I56" s="13"/>
      <c r="J56" s="13"/>
      <c r="K56" s="61"/>
      <c r="L56" s="61"/>
      <c r="M56" s="66"/>
      <c r="N56" s="66"/>
      <c r="O56" s="66"/>
      <c r="P56" s="66"/>
      <c r="Q56" s="153"/>
      <c r="R56" s="5"/>
      <c r="S56" s="5"/>
      <c r="T56" s="5"/>
      <c r="U56" s="5"/>
      <c r="V56" s="5"/>
      <c r="W56" s="5"/>
      <c r="X56" s="5"/>
      <c r="Y56" s="5"/>
      <c r="Z56" s="123"/>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row>
    <row r="57" spans="1:81" x14ac:dyDescent="0.15">
      <c r="A57" s="13"/>
      <c r="B57" s="13"/>
      <c r="C57" s="13"/>
      <c r="D57" s="13"/>
      <c r="E57" s="38"/>
      <c r="F57" s="13"/>
      <c r="G57" s="13"/>
      <c r="H57" s="13"/>
      <c r="I57" s="13"/>
      <c r="J57" s="13"/>
      <c r="K57" s="61"/>
      <c r="L57" s="61"/>
      <c r="M57" s="66"/>
      <c r="N57" s="66"/>
      <c r="O57" s="66"/>
      <c r="P57" s="66"/>
      <c r="Q57" s="153"/>
      <c r="R57" s="5"/>
      <c r="S57" s="5"/>
      <c r="T57" s="5"/>
      <c r="U57" s="5"/>
      <c r="V57" s="5"/>
      <c r="W57" s="5"/>
      <c r="X57" s="5"/>
      <c r="Y57" s="5"/>
      <c r="Z57" s="123"/>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row>
    <row r="58" spans="1:81" x14ac:dyDescent="0.15">
      <c r="A58" s="12"/>
      <c r="B58" s="13"/>
      <c r="C58" s="13"/>
      <c r="D58" s="13"/>
      <c r="E58" s="38"/>
      <c r="F58" s="13"/>
      <c r="G58" s="13"/>
      <c r="H58" s="13"/>
      <c r="I58" s="13"/>
      <c r="J58" s="13"/>
      <c r="K58" s="61"/>
      <c r="L58" s="5"/>
      <c r="M58" s="66"/>
      <c r="N58" s="66"/>
      <c r="O58" s="66"/>
      <c r="P58" s="66"/>
      <c r="Q58" s="153"/>
      <c r="R58" s="5"/>
      <c r="S58" s="5"/>
      <c r="T58" s="5"/>
      <c r="U58" s="5"/>
      <c r="V58" s="5"/>
      <c r="W58" s="5"/>
      <c r="X58" s="5"/>
      <c r="Y58" s="5"/>
      <c r="Z58" s="112"/>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c r="BO58" s="66"/>
      <c r="BP58" s="66"/>
      <c r="BQ58" s="66"/>
      <c r="BR58" s="66"/>
      <c r="BS58" s="66"/>
      <c r="BT58" s="66"/>
      <c r="BU58" s="66"/>
      <c r="BV58" s="66"/>
      <c r="BW58" s="66"/>
      <c r="BX58" s="6"/>
      <c r="BY58" s="6"/>
      <c r="BZ58" s="66"/>
      <c r="CA58" s="66"/>
      <c r="CB58" s="66"/>
      <c r="CC58" s="66"/>
    </row>
    <row r="59" spans="1:81" x14ac:dyDescent="0.15">
      <c r="A59" s="13"/>
      <c r="B59" s="13"/>
      <c r="C59" s="13"/>
      <c r="D59" s="13"/>
      <c r="E59" s="38"/>
      <c r="F59" s="13"/>
      <c r="G59" s="13"/>
      <c r="H59" s="13"/>
      <c r="I59" s="13"/>
      <c r="J59" s="13"/>
      <c r="K59" s="61"/>
      <c r="L59" s="5"/>
      <c r="M59" s="66"/>
      <c r="N59" s="66"/>
      <c r="O59" s="66"/>
      <c r="P59" s="66"/>
      <c r="Q59" s="153"/>
      <c r="R59" s="5"/>
      <c r="S59" s="5"/>
      <c r="T59" s="5"/>
      <c r="U59" s="5"/>
      <c r="V59" s="5"/>
      <c r="W59" s="5"/>
      <c r="X59" s="5"/>
      <c r="Y59" s="5"/>
      <c r="Z59" s="123"/>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row>
    <row r="60" spans="1:81" x14ac:dyDescent="0.15">
      <c r="A60" s="13"/>
      <c r="B60" s="13"/>
      <c r="C60" s="13"/>
      <c r="D60" s="13"/>
      <c r="E60" s="38"/>
      <c r="F60" s="13"/>
      <c r="G60" s="13"/>
      <c r="H60" s="13"/>
      <c r="I60" s="13"/>
      <c r="J60" s="13"/>
      <c r="K60" s="61"/>
      <c r="L60" s="5"/>
      <c r="M60" s="66"/>
      <c r="N60" s="66"/>
      <c r="O60" s="66"/>
      <c r="P60" s="66"/>
      <c r="Q60" s="153"/>
      <c r="R60" s="5"/>
      <c r="S60" s="5"/>
      <c r="T60" s="5"/>
      <c r="U60" s="5"/>
      <c r="V60" s="5"/>
      <c r="W60" s="5"/>
      <c r="X60" s="5"/>
      <c r="Y60" s="5"/>
      <c r="Z60" s="123"/>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row>
    <row r="61" spans="1:81" x14ac:dyDescent="0.15">
      <c r="A61" s="13"/>
      <c r="B61" s="13"/>
      <c r="C61" s="13"/>
      <c r="D61" s="13"/>
      <c r="E61" s="38"/>
      <c r="F61" s="13"/>
      <c r="G61" s="13"/>
      <c r="H61" s="13"/>
      <c r="I61" s="13"/>
      <c r="J61" s="13"/>
      <c r="K61" s="61"/>
      <c r="L61" s="5"/>
      <c r="M61" s="66"/>
      <c r="N61" s="66"/>
      <c r="O61" s="66"/>
      <c r="P61" s="66"/>
      <c r="Q61" s="153"/>
      <c r="R61" s="5"/>
      <c r="S61" s="5"/>
      <c r="T61" s="5"/>
      <c r="U61" s="5"/>
      <c r="V61" s="5"/>
      <c r="W61" s="5"/>
      <c r="X61" s="5"/>
      <c r="Y61" s="5"/>
      <c r="Z61" s="123"/>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row>
    <row r="62" spans="1:81" x14ac:dyDescent="0.15">
      <c r="A62" s="12"/>
      <c r="B62" s="13"/>
      <c r="C62" s="13"/>
      <c r="D62" s="13"/>
      <c r="E62" s="38"/>
      <c r="F62" s="13"/>
      <c r="G62" s="13"/>
      <c r="H62" s="13"/>
      <c r="I62" s="13"/>
      <c r="J62" s="13"/>
      <c r="K62" s="26"/>
      <c r="L62" s="5"/>
      <c r="M62" s="66"/>
      <c r="N62" s="66"/>
      <c r="O62" s="66"/>
      <c r="P62" s="66"/>
      <c r="Q62" s="153"/>
      <c r="R62" s="5"/>
      <c r="S62" s="5"/>
      <c r="T62" s="5"/>
      <c r="U62" s="5"/>
      <c r="V62" s="5"/>
      <c r="W62" s="5"/>
      <c r="X62" s="5"/>
      <c r="Y62" s="5"/>
      <c r="Z62" s="123"/>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row>
    <row r="63" spans="1:81" x14ac:dyDescent="0.15">
      <c r="A63" s="13"/>
      <c r="B63" s="13"/>
      <c r="C63" s="13"/>
      <c r="D63" s="13"/>
      <c r="E63" s="38"/>
      <c r="F63" s="13"/>
      <c r="G63" s="13"/>
      <c r="H63" s="13"/>
      <c r="I63" s="13"/>
      <c r="J63" s="13"/>
      <c r="K63" s="61"/>
      <c r="L63" s="5"/>
      <c r="M63" s="66"/>
      <c r="N63" s="66"/>
      <c r="O63" s="66"/>
      <c r="P63" s="66"/>
      <c r="Q63" s="153"/>
      <c r="R63" s="5"/>
      <c r="S63" s="5"/>
      <c r="T63" s="5"/>
      <c r="U63" s="5"/>
      <c r="V63" s="5"/>
      <c r="W63" s="5"/>
      <c r="X63" s="5"/>
      <c r="Y63" s="5"/>
      <c r="Z63" s="123"/>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row>
    <row r="64" spans="1:81" x14ac:dyDescent="0.15">
      <c r="A64" s="13"/>
      <c r="B64" s="13"/>
      <c r="C64" s="13"/>
      <c r="D64" s="13"/>
      <c r="E64" s="38"/>
      <c r="F64" s="13"/>
      <c r="G64" s="13"/>
      <c r="H64" s="13"/>
      <c r="I64" s="13"/>
      <c r="J64" s="13"/>
      <c r="K64" s="61"/>
      <c r="L64" s="5"/>
      <c r="M64" s="66"/>
      <c r="N64" s="66"/>
      <c r="O64" s="66"/>
      <c r="P64" s="66"/>
      <c r="Q64" s="153"/>
      <c r="R64" s="5"/>
      <c r="S64" s="5"/>
      <c r="T64" s="5"/>
      <c r="U64" s="5"/>
      <c r="V64" s="5"/>
      <c r="W64" s="5"/>
      <c r="X64" s="5"/>
      <c r="Y64" s="5"/>
      <c r="Z64" s="123"/>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row>
    <row r="65" spans="1:81" x14ac:dyDescent="0.15">
      <c r="A65" s="13"/>
      <c r="B65" s="13"/>
      <c r="C65" s="13"/>
      <c r="D65" s="13"/>
      <c r="E65" s="38"/>
      <c r="F65" s="13"/>
      <c r="G65" s="13"/>
      <c r="H65" s="13"/>
      <c r="I65" s="13"/>
      <c r="J65" s="13"/>
      <c r="K65" s="61"/>
      <c r="L65" s="5"/>
      <c r="M65" s="66"/>
      <c r="N65" s="66"/>
      <c r="O65" s="66"/>
      <c r="P65" s="66"/>
      <c r="Q65" s="153"/>
      <c r="R65" s="5"/>
      <c r="S65" s="5"/>
      <c r="T65" s="5"/>
      <c r="U65" s="5"/>
      <c r="V65" s="5"/>
      <c r="W65" s="5"/>
      <c r="X65" s="5"/>
      <c r="Y65" s="5"/>
      <c r="Z65" s="112"/>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c r="BO65" s="66"/>
      <c r="BP65" s="66"/>
      <c r="BQ65" s="66"/>
      <c r="BR65" s="66"/>
      <c r="BS65" s="66"/>
      <c r="BT65" s="66"/>
      <c r="BU65" s="66"/>
      <c r="BV65" s="66"/>
      <c r="BW65" s="66"/>
      <c r="BX65" s="6"/>
      <c r="BY65" s="6"/>
      <c r="BZ65" s="66"/>
      <c r="CA65" s="66"/>
      <c r="CB65" s="66"/>
      <c r="CC65" s="66"/>
    </row>
    <row r="66" spans="1:81" x14ac:dyDescent="0.15">
      <c r="A66" s="12"/>
      <c r="B66" s="13"/>
      <c r="C66" s="13"/>
      <c r="D66" s="13"/>
      <c r="E66" s="38"/>
      <c r="F66" s="13"/>
      <c r="G66" s="13"/>
      <c r="H66" s="13"/>
      <c r="I66" s="13"/>
      <c r="J66" s="13"/>
      <c r="K66" s="5"/>
      <c r="L66" s="5"/>
      <c r="M66" s="66"/>
      <c r="N66" s="66"/>
      <c r="O66" s="66"/>
      <c r="P66" s="66"/>
      <c r="Q66" s="153"/>
      <c r="R66" s="5"/>
      <c r="S66" s="5"/>
      <c r="T66" s="5"/>
      <c r="U66" s="5"/>
      <c r="V66" s="5"/>
      <c r="W66" s="5"/>
      <c r="X66" s="5"/>
      <c r="Y66" s="5"/>
      <c r="Z66" s="112"/>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
      <c r="BY66" s="6"/>
      <c r="BZ66" s="66"/>
      <c r="CA66" s="66"/>
      <c r="CB66" s="66"/>
      <c r="CC66" s="66"/>
    </row>
    <row r="67" spans="1:81" x14ac:dyDescent="0.15">
      <c r="A67" s="13"/>
      <c r="B67" s="13"/>
      <c r="C67" s="13"/>
      <c r="D67" s="13"/>
      <c r="E67" s="38"/>
      <c r="F67" s="13"/>
      <c r="G67" s="61"/>
      <c r="H67" s="61"/>
      <c r="I67" s="61"/>
      <c r="J67" s="61"/>
      <c r="K67" s="5"/>
      <c r="L67" s="5"/>
      <c r="M67" s="66"/>
      <c r="N67" s="66"/>
      <c r="O67" s="66"/>
      <c r="P67" s="66"/>
      <c r="Q67" s="153"/>
      <c r="R67" s="5"/>
      <c r="S67" s="5"/>
      <c r="T67" s="5"/>
      <c r="U67" s="5"/>
      <c r="V67" s="5"/>
      <c r="W67" s="5"/>
      <c r="X67" s="5"/>
      <c r="Y67" s="5"/>
      <c r="Z67" s="112"/>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c r="BO67" s="66"/>
      <c r="BP67" s="66"/>
      <c r="BQ67" s="66"/>
      <c r="BR67" s="66"/>
      <c r="BS67" s="66"/>
      <c r="BT67" s="66"/>
      <c r="BU67" s="66"/>
      <c r="BV67" s="66"/>
      <c r="BW67" s="66"/>
      <c r="BX67" s="6"/>
      <c r="BY67" s="6"/>
      <c r="BZ67" s="66"/>
      <c r="CA67" s="66"/>
      <c r="CB67" s="66"/>
      <c r="CC67" s="66"/>
    </row>
    <row r="68" spans="1:81" x14ac:dyDescent="0.15">
      <c r="A68" s="13"/>
      <c r="B68" s="13"/>
      <c r="C68" s="13"/>
      <c r="D68" s="13"/>
      <c r="E68" s="38"/>
      <c r="F68" s="13"/>
      <c r="G68" s="61"/>
      <c r="H68" s="61"/>
      <c r="I68" s="61"/>
      <c r="J68" s="61"/>
      <c r="K68" s="5"/>
      <c r="L68" s="5"/>
      <c r="M68" s="66"/>
      <c r="N68" s="66"/>
      <c r="O68" s="66"/>
      <c r="P68" s="66"/>
      <c r="Q68" s="153"/>
      <c r="R68" s="5"/>
      <c r="S68" s="5"/>
      <c r="T68" s="5"/>
      <c r="U68" s="5"/>
      <c r="V68" s="5"/>
      <c r="W68" s="5"/>
      <c r="X68" s="5"/>
      <c r="Y68" s="5"/>
      <c r="Z68" s="112"/>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c r="BO68" s="66"/>
      <c r="BP68" s="66"/>
      <c r="BQ68" s="66"/>
      <c r="BR68" s="66"/>
      <c r="BS68" s="66"/>
      <c r="BT68" s="66"/>
      <c r="BU68" s="66"/>
      <c r="BV68" s="66"/>
      <c r="BW68" s="66"/>
      <c r="BX68" s="6"/>
      <c r="BY68" s="6"/>
      <c r="BZ68" s="66"/>
      <c r="CA68" s="66"/>
      <c r="CB68" s="66"/>
      <c r="CC68" s="66"/>
    </row>
    <row r="69" spans="1:81" x14ac:dyDescent="0.15">
      <c r="A69" s="13"/>
      <c r="B69" s="61"/>
      <c r="C69" s="61"/>
      <c r="D69" s="61"/>
      <c r="E69" s="61"/>
      <c r="F69" s="61"/>
      <c r="G69" s="61"/>
      <c r="H69" s="13"/>
      <c r="I69" s="13"/>
      <c r="J69" s="13"/>
      <c r="K69" s="5"/>
      <c r="L69" s="5"/>
      <c r="M69" s="66"/>
      <c r="N69" s="66"/>
      <c r="O69" s="66"/>
      <c r="P69" s="66"/>
      <c r="Q69" s="153"/>
      <c r="R69" s="5"/>
      <c r="S69" s="5"/>
      <c r="T69" s="5"/>
      <c r="U69" s="5"/>
      <c r="V69" s="5"/>
      <c r="W69" s="5"/>
      <c r="X69" s="5"/>
      <c r="Y69" s="5"/>
      <c r="Z69" s="112"/>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c r="BP69" s="66"/>
      <c r="BQ69" s="66"/>
      <c r="BR69" s="66"/>
      <c r="BS69" s="66"/>
      <c r="BT69" s="66"/>
      <c r="BU69" s="66"/>
      <c r="BV69" s="66"/>
      <c r="BW69" s="66"/>
      <c r="BX69" s="6"/>
      <c r="BY69" s="6"/>
      <c r="BZ69" s="66"/>
      <c r="CA69" s="66"/>
      <c r="CB69" s="66"/>
      <c r="CC69" s="66"/>
    </row>
    <row r="70" spans="1:81" x14ac:dyDescent="0.15">
      <c r="A70" s="12"/>
      <c r="B70" s="61"/>
      <c r="C70" s="61"/>
      <c r="D70" s="61"/>
      <c r="E70" s="61"/>
      <c r="F70" s="61"/>
      <c r="G70" s="61"/>
      <c r="H70" s="13"/>
      <c r="I70" s="13"/>
      <c r="J70" s="13"/>
      <c r="K70" s="5"/>
      <c r="L70" s="5"/>
      <c r="M70" s="66"/>
      <c r="N70" s="66"/>
      <c r="O70" s="66"/>
      <c r="P70" s="66"/>
      <c r="Q70" s="153"/>
      <c r="R70" s="5"/>
      <c r="S70" s="5"/>
      <c r="T70" s="5"/>
      <c r="U70" s="5"/>
      <c r="V70" s="5"/>
      <c r="W70" s="5"/>
      <c r="X70" s="5"/>
      <c r="Y70" s="5"/>
      <c r="Z70" s="112"/>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c r="BD70" s="66"/>
      <c r="BE70" s="66"/>
      <c r="BF70" s="66"/>
      <c r="BG70" s="66"/>
      <c r="BH70" s="66"/>
      <c r="BI70" s="66"/>
      <c r="BJ70" s="66"/>
      <c r="BK70" s="66"/>
      <c r="BL70" s="66"/>
      <c r="BM70" s="66"/>
      <c r="BN70" s="66"/>
      <c r="BO70" s="66"/>
      <c r="BP70" s="66"/>
      <c r="BQ70" s="66"/>
      <c r="BR70" s="66"/>
      <c r="BS70" s="66"/>
      <c r="BT70" s="66"/>
      <c r="BU70" s="66"/>
      <c r="BV70" s="66"/>
      <c r="BW70" s="66"/>
      <c r="BX70" s="6"/>
      <c r="BY70" s="6"/>
      <c r="BZ70" s="66"/>
      <c r="CA70" s="66"/>
      <c r="CB70" s="66"/>
      <c r="CC70" s="66"/>
    </row>
    <row r="71" spans="1:81" x14ac:dyDescent="0.15">
      <c r="A71" s="13"/>
      <c r="B71" s="13"/>
      <c r="C71" s="13"/>
      <c r="D71" s="13"/>
      <c r="E71" s="38"/>
      <c r="F71" s="13"/>
      <c r="G71" s="13"/>
      <c r="H71" s="13"/>
      <c r="I71" s="13"/>
      <c r="J71" s="13"/>
      <c r="K71" s="5"/>
      <c r="L71" s="5"/>
      <c r="M71" s="66"/>
      <c r="N71" s="66"/>
      <c r="O71" s="66"/>
      <c r="P71" s="66"/>
      <c r="Q71" s="153"/>
      <c r="R71" s="5"/>
      <c r="S71" s="5"/>
      <c r="T71" s="5"/>
      <c r="U71" s="5"/>
      <c r="V71" s="5"/>
      <c r="W71" s="5"/>
      <c r="X71" s="5"/>
      <c r="Y71" s="5"/>
      <c r="Z71" s="112"/>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c r="BO71" s="66"/>
      <c r="BP71" s="66"/>
      <c r="BQ71" s="66"/>
      <c r="BR71" s="66"/>
      <c r="BS71" s="66"/>
      <c r="BT71" s="66"/>
      <c r="BU71" s="66"/>
      <c r="BV71" s="66"/>
      <c r="BW71" s="66"/>
      <c r="BX71" s="6"/>
      <c r="BY71" s="6"/>
      <c r="BZ71" s="66"/>
      <c r="CA71" s="66"/>
      <c r="CB71" s="66"/>
      <c r="CC71" s="66"/>
    </row>
    <row r="72" spans="1:81" x14ac:dyDescent="0.15">
      <c r="A72" s="13"/>
      <c r="B72" s="13"/>
      <c r="C72" s="13"/>
      <c r="D72" s="13"/>
      <c r="E72" s="38"/>
      <c r="F72" s="13"/>
      <c r="G72" s="13"/>
      <c r="H72" s="13"/>
      <c r="I72" s="13"/>
      <c r="J72" s="13"/>
      <c r="K72" s="5"/>
      <c r="L72" s="5"/>
      <c r="M72" s="66"/>
      <c r="N72" s="66"/>
      <c r="O72" s="66"/>
      <c r="P72" s="66"/>
      <c r="Q72" s="153"/>
      <c r="R72" s="5"/>
      <c r="S72" s="5"/>
      <c r="T72" s="5"/>
      <c r="U72" s="5"/>
      <c r="V72" s="5"/>
      <c r="W72" s="5"/>
      <c r="X72" s="5"/>
      <c r="Y72" s="5"/>
      <c r="Z72" s="112"/>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c r="BO72" s="66"/>
      <c r="BP72" s="66"/>
      <c r="BQ72" s="66"/>
      <c r="BR72" s="66"/>
      <c r="BS72" s="66"/>
      <c r="BT72" s="66"/>
      <c r="BU72" s="66"/>
      <c r="BV72" s="66"/>
      <c r="BW72" s="66"/>
      <c r="BX72" s="6"/>
      <c r="BY72" s="6"/>
      <c r="BZ72" s="66"/>
      <c r="CA72" s="66"/>
      <c r="CB72" s="66"/>
      <c r="CC72" s="66"/>
    </row>
    <row r="73" spans="1:81" x14ac:dyDescent="0.15">
      <c r="A73" s="13"/>
      <c r="B73" s="13"/>
      <c r="C73" s="13"/>
      <c r="D73" s="13"/>
      <c r="E73" s="38"/>
      <c r="F73" s="13"/>
      <c r="G73" s="13"/>
      <c r="H73" s="5"/>
      <c r="I73" s="5"/>
      <c r="J73" s="5"/>
      <c r="K73" s="5"/>
      <c r="L73" s="5"/>
      <c r="M73" s="66"/>
      <c r="N73" s="66"/>
      <c r="O73" s="66"/>
      <c r="P73" s="66"/>
      <c r="Q73" s="153"/>
      <c r="R73" s="5"/>
      <c r="S73" s="5"/>
      <c r="T73" s="5"/>
      <c r="U73" s="5"/>
      <c r="V73" s="5"/>
      <c r="W73" s="5"/>
      <c r="X73" s="5"/>
      <c r="Y73" s="5"/>
      <c r="Z73" s="112"/>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c r="BO73" s="66"/>
      <c r="BP73" s="66"/>
      <c r="BQ73" s="66"/>
      <c r="BR73" s="66"/>
      <c r="BS73" s="66"/>
      <c r="BT73" s="66"/>
      <c r="BU73" s="66"/>
      <c r="BV73" s="66"/>
      <c r="BW73" s="66"/>
      <c r="BX73" s="6"/>
      <c r="BY73" s="6"/>
      <c r="BZ73" s="66"/>
      <c r="CA73" s="66"/>
      <c r="CB73" s="66"/>
      <c r="CC73" s="66"/>
    </row>
    <row r="74" spans="1:81" x14ac:dyDescent="0.15">
      <c r="A74" s="13"/>
      <c r="B74" s="13"/>
      <c r="C74" s="13"/>
      <c r="D74" s="13"/>
      <c r="E74" s="38"/>
      <c r="F74" s="13"/>
      <c r="G74" s="13"/>
      <c r="H74" s="13"/>
      <c r="I74" s="13"/>
      <c r="J74" s="13"/>
      <c r="K74" s="5"/>
      <c r="L74" s="5"/>
      <c r="M74" s="66"/>
      <c r="N74" s="66"/>
      <c r="O74" s="66"/>
      <c r="P74" s="66"/>
      <c r="Q74" s="153"/>
      <c r="R74" s="5"/>
      <c r="S74" s="5"/>
      <c r="T74" s="5"/>
      <c r="U74" s="5"/>
      <c r="V74" s="5"/>
      <c r="W74" s="5"/>
      <c r="X74" s="5"/>
      <c r="Y74" s="5"/>
      <c r="Z74" s="112"/>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c r="BO74" s="66"/>
      <c r="BP74" s="66"/>
      <c r="BQ74" s="66"/>
      <c r="BR74" s="66"/>
      <c r="BS74" s="66"/>
      <c r="BT74" s="66"/>
      <c r="BU74" s="66"/>
      <c r="BV74" s="66"/>
      <c r="BW74" s="66"/>
      <c r="BX74" s="6"/>
      <c r="BY74" s="6"/>
      <c r="BZ74" s="66"/>
      <c r="CA74" s="66"/>
      <c r="CB74" s="66"/>
      <c r="CC74" s="66"/>
    </row>
    <row r="75" spans="1:81" x14ac:dyDescent="0.15">
      <c r="A75" s="5"/>
      <c r="B75" s="5"/>
      <c r="C75" s="5"/>
      <c r="D75" s="5"/>
      <c r="E75" s="5"/>
      <c r="F75" s="5"/>
      <c r="G75" s="5"/>
      <c r="H75" s="13"/>
      <c r="I75" s="13"/>
      <c r="J75" s="13"/>
      <c r="K75" s="5"/>
      <c r="L75" s="5"/>
      <c r="M75" s="66"/>
      <c r="N75" s="66"/>
      <c r="O75" s="66"/>
      <c r="P75" s="66"/>
      <c r="Q75" s="153"/>
      <c r="R75" s="5"/>
      <c r="S75" s="5"/>
      <c r="T75" s="5"/>
      <c r="U75" s="5"/>
      <c r="V75" s="5"/>
      <c r="W75" s="5"/>
      <c r="X75" s="5"/>
      <c r="Y75" s="5"/>
      <c r="Z75" s="112"/>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c r="BO75" s="66"/>
      <c r="BP75" s="66"/>
      <c r="BQ75" s="66"/>
      <c r="BR75" s="66"/>
      <c r="BS75" s="66"/>
      <c r="BT75" s="66"/>
      <c r="BU75" s="66"/>
      <c r="BV75" s="66"/>
      <c r="BW75" s="66"/>
      <c r="BX75" s="6"/>
      <c r="BY75" s="6"/>
      <c r="BZ75" s="66"/>
      <c r="CA75" s="66"/>
      <c r="CB75" s="66"/>
      <c r="CC75" s="66"/>
    </row>
    <row r="76" spans="1:81" x14ac:dyDescent="0.15">
      <c r="A76" s="13"/>
      <c r="B76" s="13"/>
      <c r="C76" s="13"/>
      <c r="D76" s="13"/>
      <c r="E76" s="38"/>
      <c r="F76" s="13"/>
      <c r="G76" s="13"/>
      <c r="H76" s="13"/>
      <c r="I76" s="13"/>
      <c r="J76" s="13"/>
      <c r="K76" s="5"/>
      <c r="L76" s="5"/>
      <c r="M76" s="66"/>
      <c r="N76" s="66"/>
      <c r="O76" s="66"/>
      <c r="P76" s="66"/>
      <c r="Q76" s="153"/>
      <c r="R76" s="5"/>
      <c r="S76" s="5"/>
      <c r="T76" s="5"/>
      <c r="U76" s="5"/>
      <c r="V76" s="5"/>
      <c r="W76" s="5"/>
      <c r="X76" s="5"/>
      <c r="Y76" s="5"/>
      <c r="Z76" s="112"/>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c r="BO76" s="66"/>
      <c r="BP76" s="66"/>
      <c r="BQ76" s="66"/>
      <c r="BR76" s="66"/>
      <c r="BS76" s="66"/>
      <c r="BT76" s="66"/>
      <c r="BU76" s="66"/>
      <c r="BV76" s="66"/>
      <c r="BW76" s="66"/>
      <c r="BX76" s="6"/>
      <c r="BY76" s="6"/>
      <c r="BZ76" s="66"/>
      <c r="CA76" s="66"/>
      <c r="CB76" s="66"/>
      <c r="CC76" s="66"/>
    </row>
    <row r="77" spans="1:81" x14ac:dyDescent="0.15">
      <c r="A77" s="14"/>
      <c r="B77" s="13"/>
      <c r="C77" s="13"/>
      <c r="D77" s="13"/>
      <c r="E77" s="38"/>
      <c r="F77" s="13"/>
      <c r="G77" s="13"/>
      <c r="H77" s="5"/>
      <c r="I77" s="5"/>
      <c r="J77" s="5"/>
      <c r="K77" s="5"/>
      <c r="L77" s="5"/>
      <c r="M77" s="66"/>
      <c r="N77" s="66"/>
      <c r="O77" s="66"/>
      <c r="P77" s="66"/>
      <c r="Q77" s="153"/>
      <c r="R77" s="5"/>
      <c r="S77" s="5"/>
      <c r="T77" s="5"/>
      <c r="U77" s="5"/>
      <c r="V77" s="5"/>
      <c r="W77" s="5"/>
      <c r="X77" s="5"/>
      <c r="Y77" s="5"/>
      <c r="Z77" s="112"/>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c r="BD77" s="66"/>
      <c r="BE77" s="66"/>
      <c r="BF77" s="66"/>
      <c r="BG77" s="66"/>
      <c r="BH77" s="66"/>
      <c r="BI77" s="66"/>
      <c r="BJ77" s="66"/>
      <c r="BK77" s="66"/>
      <c r="BL77" s="66"/>
      <c r="BM77" s="66"/>
      <c r="BN77" s="66"/>
      <c r="BO77" s="66"/>
      <c r="BP77" s="66"/>
      <c r="BQ77" s="66"/>
      <c r="BR77" s="66"/>
      <c r="BS77" s="66"/>
      <c r="BT77" s="66"/>
      <c r="BU77" s="66"/>
      <c r="BV77" s="66"/>
      <c r="BW77" s="66"/>
      <c r="BX77" s="6"/>
      <c r="BY77" s="6"/>
      <c r="BZ77" s="66"/>
      <c r="CA77" s="66"/>
      <c r="CB77" s="66"/>
      <c r="CC77" s="66"/>
    </row>
    <row r="78" spans="1:81" x14ac:dyDescent="0.15">
      <c r="A78" s="14"/>
      <c r="B78" s="13"/>
      <c r="C78" s="13"/>
      <c r="D78" s="13"/>
      <c r="E78" s="38"/>
      <c r="F78" s="13"/>
      <c r="G78" s="13"/>
      <c r="H78" s="5"/>
      <c r="I78" s="5"/>
      <c r="J78" s="5"/>
      <c r="K78" s="5"/>
      <c r="L78" s="5"/>
      <c r="M78" s="66"/>
      <c r="N78" s="66"/>
      <c r="O78" s="66"/>
      <c r="P78" s="66"/>
      <c r="Q78" s="153"/>
      <c r="R78" s="5"/>
      <c r="S78" s="5"/>
      <c r="T78" s="5"/>
      <c r="U78" s="5"/>
      <c r="V78" s="5"/>
      <c r="W78" s="5"/>
      <c r="X78" s="5"/>
      <c r="Y78" s="5"/>
      <c r="Z78" s="112"/>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c r="BD78" s="66"/>
      <c r="BE78" s="66"/>
      <c r="BF78" s="66"/>
      <c r="BG78" s="66"/>
      <c r="BH78" s="66"/>
      <c r="BI78" s="66"/>
      <c r="BJ78" s="66"/>
      <c r="BK78" s="66"/>
      <c r="BL78" s="66"/>
      <c r="BM78" s="66"/>
      <c r="BN78" s="66"/>
      <c r="BO78" s="66"/>
      <c r="BP78" s="66"/>
      <c r="BQ78" s="66"/>
      <c r="BR78" s="66"/>
      <c r="BS78" s="66"/>
      <c r="BT78" s="66"/>
      <c r="BU78" s="66"/>
      <c r="BV78" s="66"/>
      <c r="BW78" s="66"/>
      <c r="BX78" s="6"/>
      <c r="BY78" s="6"/>
      <c r="BZ78" s="66"/>
      <c r="CA78" s="66"/>
      <c r="CB78" s="66"/>
      <c r="CC78" s="66"/>
    </row>
    <row r="79" spans="1:81" x14ac:dyDescent="0.15">
      <c r="A79" s="5"/>
      <c r="B79" s="5"/>
      <c r="C79" s="5"/>
      <c r="D79" s="5"/>
      <c r="E79" s="5"/>
      <c r="F79" s="5"/>
      <c r="G79" s="5"/>
      <c r="H79" s="5"/>
      <c r="I79" s="5"/>
      <c r="J79" s="5"/>
      <c r="K79" s="5"/>
      <c r="L79" s="5"/>
      <c r="M79" s="66"/>
      <c r="N79" s="66"/>
      <c r="O79" s="66"/>
      <c r="P79" s="66"/>
      <c r="Q79" s="153"/>
      <c r="R79" s="5"/>
      <c r="S79" s="5"/>
      <c r="T79" s="5"/>
      <c r="U79" s="5"/>
      <c r="V79" s="5"/>
      <c r="W79" s="5"/>
      <c r="X79" s="5"/>
      <c r="Y79" s="5"/>
      <c r="Z79" s="112"/>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6"/>
      <c r="BV79" s="66"/>
      <c r="BW79" s="66"/>
      <c r="BX79" s="6"/>
      <c r="BY79" s="6"/>
      <c r="BZ79" s="66"/>
      <c r="CA79" s="66"/>
      <c r="CB79" s="66"/>
      <c r="CC79" s="66"/>
    </row>
    <row r="80" spans="1:81" x14ac:dyDescent="0.15">
      <c r="A80" s="8"/>
      <c r="B80" s="5"/>
      <c r="C80" s="5"/>
      <c r="D80" s="5"/>
      <c r="E80" s="5"/>
      <c r="F80" s="5"/>
      <c r="G80" s="5"/>
      <c r="H80" s="5"/>
      <c r="I80" s="5"/>
      <c r="J80" s="5"/>
      <c r="K80" s="5"/>
      <c r="L80" s="5"/>
      <c r="M80" s="66"/>
      <c r="N80" s="66"/>
      <c r="O80" s="66"/>
      <c r="P80" s="66"/>
      <c r="Q80" s="153"/>
      <c r="R80" s="5"/>
      <c r="S80" s="5"/>
      <c r="T80" s="5"/>
      <c r="U80" s="5"/>
      <c r="V80" s="5"/>
      <c r="W80" s="5"/>
      <c r="X80" s="5"/>
      <c r="Y80" s="5"/>
      <c r="Z80" s="112"/>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6"/>
      <c r="BV80" s="66"/>
      <c r="BW80" s="66"/>
      <c r="BX80" s="6"/>
      <c r="BY80" s="6"/>
      <c r="BZ80" s="66"/>
      <c r="CA80" s="66"/>
      <c r="CB80" s="66"/>
      <c r="CC80" s="66"/>
    </row>
    <row r="81" spans="1:81" x14ac:dyDescent="0.15">
      <c r="A81" s="5"/>
      <c r="B81" s="5"/>
      <c r="C81" s="5"/>
      <c r="D81" s="5"/>
      <c r="E81" s="5"/>
      <c r="F81" s="5"/>
      <c r="G81" s="5"/>
      <c r="H81" s="5"/>
      <c r="I81" s="5"/>
      <c r="J81" s="5"/>
      <c r="K81" s="5"/>
      <c r="L81" s="5"/>
      <c r="M81" s="66"/>
      <c r="N81" s="66"/>
      <c r="O81" s="66"/>
      <c r="P81" s="66"/>
      <c r="Q81" s="153"/>
      <c r="R81" s="5"/>
      <c r="S81" s="5"/>
      <c r="T81" s="5"/>
      <c r="U81" s="5"/>
      <c r="V81" s="5"/>
      <c r="W81" s="5"/>
      <c r="X81" s="5"/>
      <c r="Y81" s="5"/>
      <c r="Z81" s="112"/>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c r="BD81" s="66"/>
      <c r="BE81" s="66"/>
      <c r="BF81" s="66"/>
      <c r="BG81" s="66"/>
      <c r="BH81" s="66"/>
      <c r="BI81" s="66"/>
      <c r="BJ81" s="66"/>
      <c r="BK81" s="66"/>
      <c r="BL81" s="66"/>
      <c r="BM81" s="66"/>
      <c r="BN81" s="66"/>
      <c r="BO81" s="66"/>
      <c r="BP81" s="66"/>
      <c r="BQ81" s="66"/>
      <c r="BR81" s="66"/>
      <c r="BS81" s="66"/>
      <c r="BT81" s="66"/>
      <c r="BU81" s="66"/>
      <c r="BV81" s="66"/>
      <c r="BW81" s="66"/>
      <c r="BX81" s="6"/>
      <c r="BY81" s="6"/>
      <c r="BZ81" s="66"/>
      <c r="CA81" s="66"/>
      <c r="CB81" s="66"/>
      <c r="CC81" s="66"/>
    </row>
    <row r="82" spans="1:81" x14ac:dyDescent="0.15">
      <c r="A82" s="5"/>
      <c r="B82" s="5"/>
      <c r="C82" s="5"/>
      <c r="D82" s="5"/>
      <c r="E82" s="5"/>
      <c r="F82" s="5"/>
      <c r="G82" s="5"/>
      <c r="H82" s="5"/>
      <c r="I82" s="5"/>
      <c r="J82" s="5"/>
      <c r="K82" s="5"/>
      <c r="L82" s="5"/>
      <c r="M82" s="66"/>
      <c r="N82" s="66"/>
      <c r="O82" s="66"/>
      <c r="P82" s="66"/>
      <c r="Q82" s="153"/>
      <c r="R82" s="5"/>
      <c r="S82" s="5"/>
      <c r="T82" s="5"/>
      <c r="U82" s="5"/>
      <c r="V82" s="5"/>
      <c r="W82" s="5"/>
      <c r="X82" s="5"/>
      <c r="Y82" s="5"/>
      <c r="Z82" s="112"/>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
      <c r="BY82" s="6"/>
      <c r="BZ82" s="66"/>
      <c r="CA82" s="66"/>
      <c r="CB82" s="66"/>
      <c r="CC82" s="66"/>
    </row>
    <row r="83" spans="1:81" x14ac:dyDescent="0.15">
      <c r="A83" s="5"/>
      <c r="B83" s="5"/>
      <c r="C83" s="5"/>
      <c r="D83" s="5"/>
      <c r="E83" s="5"/>
      <c r="F83" s="5"/>
      <c r="G83" s="5"/>
      <c r="H83" s="5"/>
      <c r="I83" s="5"/>
      <c r="J83" s="5"/>
      <c r="K83" s="5"/>
      <c r="L83" s="5"/>
      <c r="M83" s="66"/>
      <c r="N83" s="66"/>
      <c r="O83" s="66"/>
      <c r="P83" s="66"/>
      <c r="Q83" s="153"/>
      <c r="R83" s="5"/>
      <c r="S83" s="5"/>
      <c r="T83" s="5"/>
      <c r="U83" s="5"/>
      <c r="V83" s="5"/>
      <c r="W83" s="5"/>
      <c r="X83" s="5"/>
      <c r="Y83" s="5"/>
      <c r="Z83" s="112"/>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
      <c r="BY83" s="6"/>
      <c r="BZ83" s="66"/>
      <c r="CA83" s="66"/>
      <c r="CB83" s="66"/>
      <c r="CC83" s="66"/>
    </row>
    <row r="84" spans="1:81" x14ac:dyDescent="0.15">
      <c r="A84" s="5"/>
      <c r="B84" s="5"/>
      <c r="C84" s="5"/>
      <c r="D84" s="5"/>
      <c r="E84" s="5"/>
      <c r="F84" s="5"/>
      <c r="G84" s="5"/>
      <c r="H84" s="5"/>
      <c r="I84" s="5"/>
      <c r="J84" s="5"/>
      <c r="K84" s="5"/>
      <c r="L84" s="5"/>
      <c r="M84" s="66"/>
      <c r="N84" s="66"/>
      <c r="O84" s="66"/>
      <c r="P84" s="66"/>
      <c r="Q84" s="153"/>
      <c r="R84" s="5"/>
      <c r="S84" s="5"/>
      <c r="T84" s="5"/>
      <c r="U84" s="5"/>
      <c r="V84" s="5"/>
      <c r="W84" s="5"/>
      <c r="X84" s="5"/>
      <c r="Y84" s="5"/>
      <c r="Z84" s="112"/>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
      <c r="BY84" s="6"/>
      <c r="BZ84" s="66"/>
      <c r="CA84" s="66"/>
      <c r="CB84" s="66"/>
      <c r="CC84" s="66"/>
    </row>
    <row r="85" spans="1:81" x14ac:dyDescent="0.15">
      <c r="A85" s="5"/>
      <c r="B85" s="5"/>
      <c r="C85" s="5"/>
      <c r="D85" s="5"/>
      <c r="E85" s="5"/>
      <c r="F85" s="5"/>
      <c r="G85" s="5"/>
      <c r="H85" s="5"/>
      <c r="I85" s="5"/>
      <c r="J85" s="5"/>
      <c r="K85" s="5"/>
      <c r="L85" s="5"/>
      <c r="M85" s="66"/>
      <c r="N85" s="66"/>
      <c r="O85" s="66"/>
      <c r="P85" s="66"/>
      <c r="Q85" s="153"/>
      <c r="R85" s="5"/>
      <c r="S85" s="5"/>
      <c r="T85" s="5"/>
      <c r="U85" s="5"/>
      <c r="V85" s="5"/>
      <c r="W85" s="5"/>
      <c r="X85" s="5"/>
      <c r="Y85" s="5"/>
      <c r="Z85" s="112"/>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
      <c r="BY85" s="6"/>
      <c r="BZ85" s="66"/>
      <c r="CA85" s="66"/>
      <c r="CB85" s="66"/>
      <c r="CC85" s="66"/>
    </row>
    <row r="86" spans="1:81" x14ac:dyDescent="0.15">
      <c r="A86" s="5"/>
      <c r="B86" s="5"/>
      <c r="C86" s="5"/>
      <c r="D86" s="5"/>
      <c r="E86" s="5"/>
      <c r="F86" s="5"/>
      <c r="G86" s="5"/>
      <c r="H86" s="5"/>
      <c r="I86" s="5"/>
      <c r="J86" s="5"/>
      <c r="K86" s="5"/>
      <c r="L86" s="5"/>
      <c r="M86" s="66"/>
      <c r="N86" s="66"/>
      <c r="O86" s="66"/>
      <c r="P86" s="66"/>
      <c r="Q86" s="153"/>
      <c r="R86" s="5"/>
      <c r="S86" s="5"/>
      <c r="T86" s="5"/>
      <c r="U86" s="5"/>
      <c r="V86" s="5"/>
      <c r="W86" s="5"/>
      <c r="X86" s="5"/>
      <c r="Y86" s="5"/>
      <c r="Z86" s="112"/>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
      <c r="BY86" s="6"/>
      <c r="BZ86" s="66"/>
      <c r="CA86" s="66"/>
      <c r="CB86" s="66"/>
      <c r="CC86" s="66"/>
    </row>
    <row r="87" spans="1:81" x14ac:dyDescent="0.15">
      <c r="A87" s="5"/>
      <c r="B87" s="5"/>
      <c r="C87" s="5"/>
      <c r="D87" s="5"/>
      <c r="E87" s="5"/>
      <c r="F87" s="5"/>
      <c r="G87" s="5"/>
      <c r="H87" s="5"/>
      <c r="I87" s="5"/>
      <c r="J87" s="5"/>
      <c r="K87" s="5"/>
      <c r="L87" s="5"/>
      <c r="M87" s="66"/>
      <c r="N87" s="66"/>
      <c r="O87" s="66"/>
      <c r="P87" s="66"/>
      <c r="Q87" s="153"/>
      <c r="R87" s="5"/>
      <c r="S87" s="5"/>
      <c r="T87" s="5"/>
      <c r="U87" s="5"/>
      <c r="V87" s="5"/>
      <c r="W87" s="5"/>
      <c r="X87" s="5"/>
      <c r="Y87" s="5"/>
      <c r="Z87" s="112"/>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
      <c r="BY87" s="6"/>
      <c r="BZ87" s="66"/>
      <c r="CA87" s="66"/>
      <c r="CB87" s="66"/>
      <c r="CC87" s="66"/>
    </row>
    <row r="88" spans="1:81" x14ac:dyDescent="0.15">
      <c r="A88" s="5"/>
      <c r="B88" s="5"/>
      <c r="C88" s="5"/>
      <c r="D88" s="5"/>
      <c r="E88" s="5"/>
      <c r="F88" s="5"/>
      <c r="G88" s="5"/>
      <c r="H88" s="5"/>
      <c r="I88" s="5"/>
      <c r="J88" s="5"/>
      <c r="K88" s="5"/>
      <c r="L88" s="5"/>
      <c r="M88" s="66"/>
      <c r="N88" s="66"/>
      <c r="O88" s="66"/>
      <c r="P88" s="66"/>
      <c r="Q88" s="153"/>
      <c r="R88" s="5"/>
      <c r="S88" s="5"/>
      <c r="T88" s="5"/>
      <c r="U88" s="5"/>
      <c r="V88" s="5"/>
      <c r="W88" s="5"/>
      <c r="X88" s="5"/>
      <c r="Y88" s="5"/>
      <c r="Z88" s="112"/>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c r="BD88" s="66"/>
      <c r="BE88" s="66"/>
      <c r="BF88" s="66"/>
      <c r="BG88" s="66"/>
      <c r="BH88" s="66"/>
      <c r="BI88" s="66"/>
      <c r="BJ88" s="66"/>
      <c r="BK88" s="66"/>
      <c r="BL88" s="66"/>
      <c r="BM88" s="66"/>
      <c r="BN88" s="66"/>
      <c r="BO88" s="66"/>
      <c r="BP88" s="66"/>
      <c r="BQ88" s="66"/>
      <c r="BR88" s="66"/>
      <c r="BS88" s="66"/>
      <c r="BT88" s="66"/>
      <c r="BU88" s="66"/>
      <c r="BV88" s="66"/>
      <c r="BW88" s="66"/>
      <c r="BX88" s="6"/>
      <c r="BY88" s="6"/>
      <c r="BZ88" s="66"/>
      <c r="CA88" s="66"/>
      <c r="CB88" s="66"/>
      <c r="CC88" s="66"/>
    </row>
    <row r="89" spans="1:81" x14ac:dyDescent="0.15">
      <c r="A89" s="5"/>
      <c r="B89" s="5"/>
      <c r="C89" s="5"/>
      <c r="D89" s="5"/>
      <c r="E89" s="5"/>
      <c r="F89" s="5"/>
      <c r="G89" s="5"/>
      <c r="H89" s="5"/>
      <c r="I89" s="5"/>
      <c r="J89" s="5"/>
      <c r="K89" s="5"/>
      <c r="L89" s="5"/>
      <c r="M89" s="66"/>
      <c r="N89" s="66"/>
      <c r="O89" s="66"/>
      <c r="P89" s="66"/>
      <c r="Q89" s="153"/>
      <c r="R89" s="5"/>
      <c r="S89" s="5"/>
      <c r="T89" s="5"/>
      <c r="U89" s="5"/>
      <c r="V89" s="5"/>
      <c r="W89" s="5"/>
      <c r="X89" s="5"/>
      <c r="Y89" s="5"/>
      <c r="Z89" s="112"/>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c r="BO89" s="66"/>
      <c r="BP89" s="66"/>
      <c r="BQ89" s="66"/>
      <c r="BR89" s="66"/>
      <c r="BS89" s="66"/>
      <c r="BT89" s="66"/>
      <c r="BU89" s="66"/>
      <c r="BV89" s="66"/>
      <c r="BW89" s="66"/>
      <c r="BX89" s="6"/>
      <c r="BY89" s="6"/>
      <c r="BZ89" s="66"/>
      <c r="CA89" s="66"/>
      <c r="CB89" s="66"/>
      <c r="CC89" s="66"/>
    </row>
    <row r="90" spans="1:81" x14ac:dyDescent="0.15">
      <c r="A90" s="5"/>
      <c r="B90" s="5"/>
      <c r="C90" s="5"/>
      <c r="D90" s="5"/>
      <c r="E90" s="5"/>
      <c r="F90" s="5"/>
      <c r="G90" s="5"/>
      <c r="H90" s="5"/>
      <c r="I90" s="5"/>
      <c r="J90" s="5"/>
      <c r="K90" s="5"/>
      <c r="L90" s="5"/>
      <c r="M90" s="66"/>
      <c r="N90" s="66"/>
      <c r="O90" s="66"/>
      <c r="P90" s="66"/>
      <c r="Q90" s="153"/>
      <c r="R90" s="5"/>
      <c r="S90" s="5"/>
      <c r="T90" s="5"/>
      <c r="U90" s="5"/>
      <c r="V90" s="5"/>
      <c r="W90" s="5"/>
      <c r="X90" s="5"/>
      <c r="Y90" s="5"/>
      <c r="Z90" s="112"/>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c r="BO90" s="66"/>
      <c r="BP90" s="66"/>
      <c r="BQ90" s="66"/>
      <c r="BR90" s="66"/>
      <c r="BS90" s="66"/>
      <c r="BT90" s="66"/>
      <c r="BU90" s="66"/>
      <c r="BV90" s="66"/>
      <c r="BW90" s="66"/>
      <c r="BX90" s="6"/>
      <c r="BY90" s="6"/>
      <c r="BZ90" s="66"/>
      <c r="CA90" s="66"/>
      <c r="CB90" s="66"/>
      <c r="CC90" s="66"/>
    </row>
    <row r="91" spans="1:81" x14ac:dyDescent="0.15">
      <c r="A91" s="5"/>
      <c r="B91" s="5"/>
      <c r="C91" s="5"/>
      <c r="D91" s="5"/>
      <c r="E91" s="5"/>
      <c r="F91" s="5"/>
      <c r="G91" s="5"/>
      <c r="H91" s="5"/>
      <c r="I91" s="5"/>
      <c r="J91" s="5"/>
      <c r="K91" s="5"/>
      <c r="L91" s="5"/>
      <c r="M91" s="66"/>
      <c r="N91" s="66"/>
      <c r="O91" s="66"/>
      <c r="P91" s="66"/>
      <c r="Q91" s="153"/>
      <c r="R91" s="5"/>
      <c r="S91" s="5"/>
      <c r="T91" s="5"/>
      <c r="U91" s="5"/>
      <c r="V91" s="5"/>
      <c r="W91" s="5"/>
      <c r="X91" s="5"/>
      <c r="Y91" s="5"/>
      <c r="Z91" s="112"/>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c r="BO91" s="66"/>
      <c r="BP91" s="66"/>
      <c r="BQ91" s="66"/>
      <c r="BR91" s="66"/>
      <c r="BS91" s="66"/>
      <c r="BT91" s="66"/>
      <c r="BU91" s="66"/>
      <c r="BV91" s="66"/>
      <c r="BW91" s="66"/>
      <c r="BX91" s="6"/>
      <c r="BY91" s="6"/>
      <c r="BZ91" s="66"/>
      <c r="CA91" s="66"/>
      <c r="CB91" s="66"/>
      <c r="CC91" s="66"/>
    </row>
    <row r="92" spans="1:81" x14ac:dyDescent="0.15">
      <c r="A92" s="5"/>
      <c r="B92" s="5"/>
      <c r="C92" s="5"/>
      <c r="D92" s="5"/>
      <c r="E92" s="5"/>
      <c r="F92" s="5"/>
      <c r="G92" s="5"/>
      <c r="H92" s="5"/>
      <c r="I92" s="5"/>
      <c r="J92" s="5"/>
      <c r="K92" s="5"/>
      <c r="L92" s="5"/>
      <c r="M92" s="66"/>
      <c r="N92" s="66"/>
      <c r="O92" s="66"/>
      <c r="P92" s="66"/>
      <c r="Q92" s="153"/>
      <c r="R92" s="5"/>
      <c r="S92" s="5"/>
      <c r="T92" s="5"/>
      <c r="U92" s="5"/>
      <c r="V92" s="5"/>
      <c r="W92" s="5"/>
      <c r="X92" s="5"/>
      <c r="Y92" s="5"/>
      <c r="Z92" s="112"/>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
      <c r="BY92" s="6"/>
      <c r="BZ92" s="66"/>
      <c r="CA92" s="66"/>
      <c r="CB92" s="66"/>
      <c r="CC92" s="66"/>
    </row>
    <row r="93" spans="1:81" x14ac:dyDescent="0.15">
      <c r="A93" s="5"/>
      <c r="B93" s="5"/>
      <c r="C93" s="5"/>
      <c r="D93" s="5"/>
      <c r="E93" s="5"/>
      <c r="F93" s="5"/>
      <c r="G93" s="5"/>
      <c r="H93" s="5"/>
      <c r="I93" s="5"/>
      <c r="J93" s="5"/>
      <c r="K93" s="5"/>
      <c r="L93" s="5"/>
      <c r="M93" s="66"/>
      <c r="N93" s="66"/>
      <c r="O93" s="66"/>
      <c r="P93" s="66"/>
      <c r="Q93" s="153"/>
      <c r="R93" s="5"/>
      <c r="S93" s="5"/>
      <c r="T93" s="5"/>
      <c r="U93" s="5"/>
      <c r="V93" s="5"/>
      <c r="W93" s="5"/>
      <c r="X93" s="5"/>
      <c r="Y93" s="5"/>
      <c r="Z93" s="112"/>
      <c r="AA93" s="66"/>
      <c r="AB93" s="66"/>
      <c r="AC93" s="66"/>
      <c r="AD93" s="66"/>
      <c r="AE93" s="66"/>
      <c r="AF93" s="66"/>
      <c r="AG93" s="66"/>
      <c r="AH93" s="66"/>
      <c r="AI93" s="66"/>
      <c r="AJ93" s="66"/>
      <c r="AK93" s="66"/>
      <c r="AL93" s="66"/>
      <c r="AM93" s="66"/>
      <c r="AN93" s="66"/>
      <c r="AO93" s="66"/>
      <c r="AP93" s="66"/>
      <c r="AQ93" s="66"/>
      <c r="AR93" s="66"/>
      <c r="AS93" s="66"/>
      <c r="AT93" s="66"/>
      <c r="AU93" s="66"/>
      <c r="AV93" s="66"/>
      <c r="AW93" s="66"/>
      <c r="AX93" s="66"/>
      <c r="AY93" s="66"/>
      <c r="AZ93" s="66"/>
      <c r="BA93" s="66"/>
      <c r="BB93" s="66"/>
      <c r="BC93" s="66"/>
      <c r="BD93" s="66"/>
      <c r="BE93" s="66"/>
      <c r="BF93" s="66"/>
      <c r="BG93" s="66"/>
      <c r="BH93" s="66"/>
      <c r="BI93" s="66"/>
      <c r="BJ93" s="66"/>
      <c r="BK93" s="66"/>
      <c r="BL93" s="66"/>
      <c r="BM93" s="66"/>
      <c r="BN93" s="66"/>
      <c r="BO93" s="66"/>
      <c r="BP93" s="66"/>
      <c r="BQ93" s="66"/>
      <c r="BR93" s="66"/>
      <c r="BS93" s="66"/>
      <c r="BT93" s="66"/>
      <c r="BU93" s="66"/>
      <c r="BV93" s="66"/>
      <c r="BW93" s="66"/>
      <c r="BX93" s="6"/>
      <c r="BY93" s="6"/>
      <c r="BZ93" s="66"/>
      <c r="CA93" s="66"/>
      <c r="CB93" s="66"/>
      <c r="CC93" s="66"/>
    </row>
    <row r="94" spans="1:81" x14ac:dyDescent="0.15">
      <c r="A94" s="5"/>
      <c r="B94" s="5"/>
      <c r="C94" s="5"/>
      <c r="D94" s="5"/>
      <c r="E94" s="5"/>
      <c r="F94" s="5"/>
      <c r="G94" s="5"/>
      <c r="H94" s="5"/>
      <c r="I94" s="5"/>
      <c r="J94" s="5"/>
      <c r="K94" s="5"/>
      <c r="L94" s="5"/>
      <c r="M94" s="66"/>
      <c r="N94" s="66"/>
      <c r="O94" s="66"/>
      <c r="P94" s="66"/>
      <c r="Q94" s="153"/>
      <c r="R94" s="5"/>
      <c r="S94" s="5"/>
      <c r="T94" s="5"/>
      <c r="U94" s="5"/>
      <c r="V94" s="5"/>
      <c r="W94" s="5"/>
      <c r="X94" s="5"/>
      <c r="Y94" s="5"/>
      <c r="Z94" s="112"/>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6"/>
      <c r="BA94" s="66"/>
      <c r="BB94" s="66"/>
      <c r="BC94" s="66"/>
      <c r="BD94" s="66"/>
      <c r="BE94" s="66"/>
      <c r="BF94" s="66"/>
      <c r="BG94" s="66"/>
      <c r="BH94" s="66"/>
      <c r="BI94" s="66"/>
      <c r="BJ94" s="66"/>
      <c r="BK94" s="66"/>
      <c r="BL94" s="66"/>
      <c r="BM94" s="66"/>
      <c r="BN94" s="66"/>
      <c r="BO94" s="66"/>
      <c r="BP94" s="66"/>
      <c r="BQ94" s="66"/>
      <c r="BR94" s="66"/>
      <c r="BS94" s="66"/>
      <c r="BT94" s="66"/>
      <c r="BU94" s="66"/>
      <c r="BV94" s="66"/>
      <c r="BW94" s="66"/>
      <c r="BX94" s="6"/>
      <c r="BY94" s="6"/>
      <c r="BZ94" s="66"/>
      <c r="CA94" s="66"/>
      <c r="CB94" s="66"/>
      <c r="CC94" s="66"/>
    </row>
    <row r="95" spans="1:81" x14ac:dyDescent="0.15">
      <c r="A95" s="5"/>
      <c r="B95" s="5"/>
      <c r="C95" s="5"/>
      <c r="D95" s="5"/>
      <c r="E95" s="5"/>
      <c r="F95" s="5"/>
      <c r="G95" s="5"/>
      <c r="H95" s="5"/>
      <c r="I95" s="5"/>
      <c r="J95" s="5"/>
      <c r="K95" s="5"/>
      <c r="L95" s="5"/>
      <c r="M95" s="66"/>
      <c r="N95" s="66"/>
      <c r="O95" s="66"/>
      <c r="P95" s="66"/>
      <c r="Q95" s="153"/>
      <c r="R95" s="5"/>
      <c r="S95" s="5"/>
      <c r="T95" s="5"/>
      <c r="U95" s="5"/>
      <c r="V95" s="5"/>
      <c r="W95" s="5"/>
      <c r="X95" s="5"/>
      <c r="Y95" s="5"/>
      <c r="Z95" s="112"/>
      <c r="AA95" s="66"/>
      <c r="AB95" s="66"/>
      <c r="AC95" s="66"/>
      <c r="AD95" s="66"/>
      <c r="AE95" s="66"/>
      <c r="AF95" s="66"/>
      <c r="AG95" s="66"/>
      <c r="AH95" s="66"/>
      <c r="AI95" s="66"/>
      <c r="AJ95" s="66"/>
      <c r="AK95" s="66"/>
      <c r="AL95" s="66"/>
      <c r="AM95" s="66"/>
      <c r="AN95" s="66"/>
      <c r="AO95" s="66"/>
      <c r="AP95" s="66"/>
      <c r="AQ95" s="66"/>
      <c r="AR95" s="66"/>
      <c r="AS95" s="66"/>
      <c r="AT95" s="66"/>
      <c r="AU95" s="66"/>
      <c r="AV95" s="66"/>
      <c r="AW95" s="66"/>
      <c r="AX95" s="66"/>
      <c r="AY95" s="66"/>
      <c r="AZ95" s="66"/>
      <c r="BA95" s="66"/>
      <c r="BB95" s="66"/>
      <c r="BC95" s="66"/>
      <c r="BD95" s="66"/>
      <c r="BE95" s="66"/>
      <c r="BF95" s="66"/>
      <c r="BG95" s="66"/>
      <c r="BH95" s="66"/>
      <c r="BI95" s="66"/>
      <c r="BJ95" s="66"/>
      <c r="BK95" s="66"/>
      <c r="BL95" s="66"/>
      <c r="BM95" s="66"/>
      <c r="BN95" s="66"/>
      <c r="BO95" s="66"/>
      <c r="BP95" s="66"/>
      <c r="BQ95" s="66"/>
      <c r="BR95" s="66"/>
      <c r="BS95" s="66"/>
      <c r="BT95" s="66"/>
      <c r="BU95" s="66"/>
      <c r="BV95" s="66"/>
      <c r="BW95" s="66"/>
      <c r="BX95" s="6"/>
      <c r="BY95" s="6"/>
      <c r="BZ95" s="66"/>
      <c r="CA95" s="66"/>
      <c r="CB95" s="66"/>
      <c r="CC95" s="66"/>
    </row>
    <row r="96" spans="1:81" x14ac:dyDescent="0.15">
      <c r="A96" s="5"/>
      <c r="B96" s="5"/>
      <c r="C96" s="5"/>
      <c r="D96" s="5"/>
      <c r="E96" s="5"/>
      <c r="F96" s="5"/>
      <c r="G96" s="5"/>
      <c r="H96" s="5"/>
      <c r="I96" s="5"/>
      <c r="J96" s="5"/>
      <c r="K96" s="5"/>
      <c r="L96" s="5"/>
      <c r="M96" s="66"/>
      <c r="N96" s="66"/>
      <c r="O96" s="66"/>
      <c r="P96" s="66"/>
      <c r="Q96" s="153"/>
      <c r="R96" s="5"/>
      <c r="S96" s="5"/>
      <c r="T96" s="5"/>
      <c r="U96" s="5"/>
      <c r="V96" s="5"/>
      <c r="W96" s="5"/>
      <c r="X96" s="5"/>
      <c r="Y96" s="5"/>
      <c r="Z96" s="112"/>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
      <c r="BZ96" s="6"/>
      <c r="CA96" s="6"/>
      <c r="CB96" s="6"/>
      <c r="CC96" s="6"/>
    </row>
    <row r="97" spans="1:81" x14ac:dyDescent="0.15">
      <c r="A97" s="5"/>
      <c r="B97" s="5"/>
      <c r="C97" s="5"/>
      <c r="D97" s="5"/>
      <c r="E97" s="5"/>
      <c r="F97" s="5"/>
      <c r="G97" s="5"/>
      <c r="H97" s="5"/>
      <c r="I97" s="5"/>
      <c r="J97" s="5"/>
      <c r="K97" s="5"/>
      <c r="L97" s="5"/>
      <c r="M97" s="66"/>
      <c r="N97" s="66"/>
      <c r="O97" s="66"/>
      <c r="P97" s="66"/>
      <c r="Q97" s="153"/>
      <c r="R97" s="5"/>
      <c r="S97" s="5"/>
      <c r="T97" s="5"/>
      <c r="U97" s="5"/>
      <c r="V97" s="5"/>
      <c r="W97" s="5"/>
      <c r="X97" s="5"/>
      <c r="Y97" s="5"/>
      <c r="Z97" s="112"/>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c r="BB97" s="66"/>
      <c r="BC97" s="66"/>
      <c r="BD97" s="66"/>
      <c r="BE97" s="66"/>
      <c r="BF97" s="66"/>
      <c r="BG97" s="66"/>
      <c r="BH97" s="66"/>
      <c r="BI97" s="66"/>
      <c r="BJ97" s="66"/>
      <c r="BK97" s="66"/>
      <c r="BL97" s="66"/>
      <c r="BM97" s="66"/>
      <c r="BN97" s="66"/>
      <c r="BO97" s="66"/>
      <c r="BP97" s="66"/>
      <c r="BQ97" s="66"/>
      <c r="BR97" s="66"/>
      <c r="BS97" s="66"/>
      <c r="BT97" s="66"/>
      <c r="BU97" s="66"/>
      <c r="BV97" s="66"/>
      <c r="BW97" s="66"/>
      <c r="BX97" s="66"/>
      <c r="BY97" s="6"/>
      <c r="BZ97" s="6"/>
      <c r="CA97" s="6"/>
      <c r="CB97" s="6"/>
      <c r="CC97" s="6"/>
    </row>
    <row r="98" spans="1:81" x14ac:dyDescent="0.15">
      <c r="A98" s="5"/>
      <c r="B98" s="5"/>
      <c r="C98" s="5"/>
      <c r="D98" s="5"/>
      <c r="E98" s="5"/>
      <c r="F98" s="5"/>
      <c r="G98" s="5"/>
      <c r="H98" s="5"/>
      <c r="I98" s="5"/>
      <c r="J98" s="5"/>
      <c r="K98" s="5"/>
      <c r="L98" s="5"/>
      <c r="M98" s="66"/>
      <c r="N98" s="66"/>
      <c r="O98" s="66"/>
      <c r="P98" s="66"/>
      <c r="Q98" s="153"/>
      <c r="R98" s="5"/>
      <c r="S98" s="5"/>
      <c r="T98" s="5"/>
      <c r="U98" s="5"/>
      <c r="V98" s="5"/>
      <c r="W98" s="5"/>
      <c r="X98" s="5"/>
      <c r="Y98" s="5"/>
      <c r="Z98" s="112"/>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c r="BP98" s="66"/>
      <c r="BQ98" s="66"/>
      <c r="BR98" s="66"/>
      <c r="BS98" s="66"/>
      <c r="BT98" s="66"/>
      <c r="BU98" s="66"/>
      <c r="BV98" s="66"/>
      <c r="BW98" s="66"/>
      <c r="BX98" s="66"/>
      <c r="BY98" s="6"/>
      <c r="BZ98" s="6"/>
      <c r="CA98" s="6"/>
      <c r="CB98" s="6"/>
      <c r="CC98" s="6"/>
    </row>
    <row r="99" spans="1:81" x14ac:dyDescent="0.15">
      <c r="A99" s="5"/>
      <c r="B99" s="5"/>
      <c r="C99" s="5"/>
      <c r="D99" s="5"/>
      <c r="E99" s="5"/>
      <c r="F99" s="5"/>
      <c r="G99" s="5"/>
      <c r="H99" s="5"/>
      <c r="I99" s="5"/>
      <c r="J99" s="5"/>
      <c r="K99" s="5"/>
      <c r="L99" s="5"/>
      <c r="M99" s="66"/>
      <c r="N99" s="66"/>
      <c r="O99" s="66"/>
      <c r="P99" s="66"/>
      <c r="Q99" s="153"/>
      <c r="R99" s="5"/>
      <c r="S99" s="5"/>
      <c r="T99" s="5"/>
      <c r="U99" s="5"/>
      <c r="V99" s="5"/>
      <c r="W99" s="5"/>
      <c r="X99" s="5"/>
      <c r="Y99" s="5"/>
      <c r="Z99" s="112"/>
      <c r="AA99" s="66"/>
      <c r="AB99" s="66"/>
      <c r="AC99" s="66"/>
      <c r="AD99" s="66"/>
      <c r="AE99" s="66"/>
      <c r="AF99" s="66"/>
      <c r="AG99" s="66"/>
      <c r="AH99" s="66"/>
      <c r="AI99" s="66"/>
      <c r="AJ99" s="66"/>
      <c r="AK99" s="66"/>
      <c r="AL99" s="66"/>
      <c r="AM99" s="66"/>
      <c r="AN99" s="66"/>
      <c r="AO99" s="66"/>
      <c r="AP99" s="66"/>
      <c r="AQ99" s="66"/>
      <c r="AR99" s="66"/>
      <c r="AS99" s="66"/>
      <c r="AT99" s="66"/>
      <c r="AU99" s="66"/>
      <c r="AV99" s="66"/>
      <c r="AW99" s="66"/>
      <c r="AX99" s="66"/>
      <c r="AY99" s="66"/>
      <c r="AZ99" s="66"/>
      <c r="BA99" s="66"/>
      <c r="BB99" s="66"/>
      <c r="BC99" s="66"/>
      <c r="BD99" s="66"/>
      <c r="BE99" s="66"/>
      <c r="BF99" s="66"/>
      <c r="BG99" s="66"/>
      <c r="BH99" s="66"/>
      <c r="BI99" s="66"/>
      <c r="BJ99" s="66"/>
      <c r="BK99" s="66"/>
      <c r="BL99" s="66"/>
      <c r="BM99" s="66"/>
      <c r="BN99" s="66"/>
      <c r="BO99" s="66"/>
      <c r="BP99" s="66"/>
      <c r="BQ99" s="66"/>
      <c r="BR99" s="66"/>
      <c r="BS99" s="66"/>
      <c r="BT99" s="66"/>
      <c r="BU99" s="66"/>
      <c r="BV99" s="66"/>
      <c r="BW99" s="66"/>
      <c r="BX99" s="66"/>
      <c r="BY99" s="6"/>
      <c r="BZ99" s="6"/>
      <c r="CA99" s="6"/>
      <c r="CB99" s="6"/>
      <c r="CC99" s="6"/>
    </row>
    <row r="100" spans="1:81" x14ac:dyDescent="0.15">
      <c r="A100" s="5"/>
      <c r="B100" s="5"/>
      <c r="C100" s="5"/>
      <c r="D100" s="5"/>
      <c r="E100" s="5"/>
      <c r="F100" s="5"/>
      <c r="G100" s="5"/>
      <c r="H100" s="5"/>
      <c r="I100" s="5"/>
      <c r="J100" s="5"/>
      <c r="K100" s="5"/>
      <c r="L100" s="5"/>
      <c r="M100" s="66"/>
      <c r="N100" s="66"/>
      <c r="O100" s="66"/>
      <c r="P100" s="66"/>
      <c r="Q100" s="153"/>
      <c r="R100" s="5"/>
      <c r="S100" s="5"/>
      <c r="T100" s="5"/>
      <c r="U100" s="5"/>
      <c r="V100" s="5"/>
      <c r="W100" s="5"/>
      <c r="X100" s="5"/>
      <c r="Y100" s="5"/>
      <c r="Z100" s="112"/>
      <c r="AA100" s="66"/>
      <c r="AB100" s="66"/>
      <c r="AC100" s="66"/>
      <c r="AD100" s="66"/>
      <c r="AE100" s="66"/>
      <c r="AF100" s="66"/>
      <c r="AG100" s="66"/>
      <c r="AH100" s="66"/>
      <c r="AI100" s="66"/>
      <c r="AJ100" s="66"/>
      <c r="AK100" s="66"/>
      <c r="AL100" s="66"/>
      <c r="AM100" s="66"/>
      <c r="AN100" s="66"/>
      <c r="AO100" s="66"/>
      <c r="AP100" s="66"/>
      <c r="AQ100" s="66"/>
      <c r="AR100" s="66"/>
      <c r="AS100" s="66"/>
      <c r="AT100" s="66"/>
      <c r="AU100" s="66"/>
      <c r="AV100" s="66"/>
      <c r="AW100" s="66"/>
      <c r="AX100" s="66"/>
      <c r="AY100" s="66"/>
      <c r="AZ100" s="66"/>
      <c r="BA100" s="66"/>
      <c r="BB100" s="66"/>
      <c r="BC100" s="66"/>
      <c r="BD100" s="66"/>
      <c r="BE100" s="66"/>
      <c r="BF100" s="66"/>
      <c r="BG100" s="66"/>
      <c r="BH100" s="66"/>
      <c r="BI100" s="66"/>
      <c r="BJ100" s="66"/>
      <c r="BK100" s="66"/>
      <c r="BL100" s="66"/>
      <c r="BM100" s="66"/>
      <c r="BN100" s="66"/>
      <c r="BO100" s="66"/>
      <c r="BP100" s="66"/>
      <c r="BQ100" s="66"/>
      <c r="BR100" s="66"/>
      <c r="BS100" s="66"/>
      <c r="BT100" s="66"/>
      <c r="BU100" s="66"/>
      <c r="BV100" s="66"/>
      <c r="BW100" s="66"/>
      <c r="BX100" s="66"/>
      <c r="BY100" s="6"/>
      <c r="BZ100" s="6"/>
      <c r="CA100" s="6"/>
      <c r="CB100" s="6"/>
      <c r="CC100" s="6"/>
    </row>
    <row r="101" spans="1:81" x14ac:dyDescent="0.15">
      <c r="A101" s="5"/>
      <c r="B101" s="5"/>
      <c r="C101" s="5"/>
      <c r="D101" s="5"/>
      <c r="E101" s="5"/>
      <c r="F101" s="5"/>
      <c r="G101" s="5"/>
      <c r="H101" s="5"/>
      <c r="I101" s="5"/>
      <c r="J101" s="5"/>
      <c r="K101" s="5"/>
      <c r="L101" s="5"/>
      <c r="M101" s="66"/>
      <c r="N101" s="66"/>
      <c r="O101" s="66"/>
      <c r="P101" s="66"/>
      <c r="Q101" s="153"/>
      <c r="R101" s="5"/>
      <c r="S101" s="5"/>
      <c r="T101" s="5"/>
      <c r="U101" s="5"/>
      <c r="V101" s="5"/>
      <c r="W101" s="5"/>
      <c r="X101" s="5"/>
      <c r="Y101" s="5"/>
      <c r="Z101" s="112"/>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c r="BD101" s="66"/>
      <c r="BE101" s="66"/>
      <c r="BF101" s="66"/>
      <c r="BG101" s="66"/>
      <c r="BH101" s="66"/>
      <c r="BI101" s="66"/>
      <c r="BJ101" s="66"/>
      <c r="BK101" s="66"/>
      <c r="BL101" s="66"/>
      <c r="BM101" s="66"/>
      <c r="BN101" s="66"/>
      <c r="BO101" s="66"/>
      <c r="BP101" s="66"/>
      <c r="BQ101" s="66"/>
      <c r="BR101" s="66"/>
      <c r="BS101" s="66"/>
      <c r="BT101" s="66"/>
      <c r="BU101" s="66"/>
      <c r="BV101" s="66"/>
      <c r="BW101" s="66"/>
      <c r="BX101" s="66"/>
      <c r="BY101" s="6"/>
      <c r="BZ101" s="6"/>
      <c r="CA101" s="6"/>
      <c r="CB101" s="6"/>
      <c r="CC101" s="6"/>
    </row>
    <row r="102" spans="1:81" x14ac:dyDescent="0.15">
      <c r="A102" s="5"/>
      <c r="B102" s="5"/>
      <c r="C102" s="5"/>
      <c r="D102" s="5"/>
      <c r="E102" s="5"/>
      <c r="F102" s="5"/>
      <c r="G102" s="5"/>
      <c r="H102" s="5"/>
      <c r="I102" s="5"/>
      <c r="J102" s="5"/>
      <c r="K102" s="5"/>
      <c r="L102" s="5"/>
      <c r="M102" s="66"/>
      <c r="N102" s="66"/>
      <c r="O102" s="66"/>
      <c r="P102" s="66"/>
      <c r="Q102" s="153"/>
      <c r="R102" s="5"/>
      <c r="S102" s="5"/>
      <c r="T102" s="5"/>
      <c r="U102" s="5"/>
      <c r="V102" s="5"/>
      <c r="W102" s="5"/>
      <c r="X102" s="5"/>
      <c r="Y102" s="5"/>
      <c r="Z102" s="112"/>
      <c r="AA102" s="66"/>
      <c r="AB102" s="66"/>
      <c r="AC102" s="66"/>
      <c r="AD102" s="66"/>
      <c r="AE102" s="66"/>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c r="BD102" s="66"/>
      <c r="BE102" s="66"/>
      <c r="BF102" s="66"/>
      <c r="BG102" s="66"/>
      <c r="BH102" s="66"/>
      <c r="BI102" s="66"/>
      <c r="BJ102" s="66"/>
      <c r="BK102" s="66"/>
      <c r="BL102" s="66"/>
      <c r="BM102" s="66"/>
      <c r="BN102" s="66"/>
      <c r="BO102" s="66"/>
      <c r="BP102" s="66"/>
      <c r="BQ102" s="66"/>
      <c r="BR102" s="66"/>
      <c r="BS102" s="66"/>
      <c r="BT102" s="66"/>
      <c r="BU102" s="66"/>
      <c r="BV102" s="66"/>
      <c r="BW102" s="66"/>
      <c r="BX102" s="66"/>
      <c r="BY102" s="6"/>
      <c r="BZ102" s="6"/>
      <c r="CA102" s="6"/>
      <c r="CB102" s="6"/>
      <c r="CC102" s="6"/>
    </row>
    <row r="103" spans="1:81" x14ac:dyDescent="0.15">
      <c r="A103" s="5"/>
      <c r="B103" s="5"/>
      <c r="C103" s="5"/>
      <c r="D103" s="5"/>
      <c r="E103" s="5"/>
      <c r="F103" s="5"/>
      <c r="G103" s="5"/>
      <c r="H103" s="5"/>
      <c r="I103" s="5"/>
      <c r="J103" s="5"/>
      <c r="K103" s="5"/>
      <c r="L103" s="5"/>
      <c r="M103" s="66"/>
      <c r="N103" s="66"/>
      <c r="O103" s="66"/>
      <c r="P103" s="66"/>
      <c r="Q103" s="153"/>
      <c r="R103" s="5"/>
      <c r="S103" s="5"/>
      <c r="T103" s="5"/>
      <c r="U103" s="5"/>
      <c r="V103" s="5"/>
      <c r="W103" s="5"/>
      <c r="X103" s="5"/>
      <c r="Y103" s="5"/>
      <c r="Z103" s="112"/>
      <c r="AA103" s="66"/>
      <c r="AB103" s="66"/>
      <c r="AC103" s="66"/>
      <c r="AD103" s="66"/>
      <c r="AE103" s="66"/>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c r="BO103" s="66"/>
      <c r="BP103" s="66"/>
      <c r="BQ103" s="66"/>
      <c r="BR103" s="66"/>
      <c r="BS103" s="66"/>
      <c r="BT103" s="66"/>
      <c r="BU103" s="66"/>
      <c r="BV103" s="66"/>
      <c r="BW103" s="66"/>
      <c r="BX103" s="66"/>
      <c r="BY103" s="6"/>
      <c r="BZ103" s="6"/>
      <c r="CA103" s="6"/>
      <c r="CB103" s="6"/>
      <c r="CC103" s="6"/>
    </row>
    <row r="104" spans="1:81" x14ac:dyDescent="0.15">
      <c r="A104" s="5"/>
      <c r="B104" s="5"/>
      <c r="C104" s="5"/>
      <c r="D104" s="5"/>
      <c r="E104" s="5"/>
      <c r="F104" s="5"/>
      <c r="G104" s="5"/>
      <c r="H104" s="5"/>
      <c r="I104" s="5"/>
      <c r="J104" s="5"/>
      <c r="K104" s="5"/>
      <c r="L104" s="5"/>
      <c r="M104" s="66"/>
      <c r="N104" s="66"/>
      <c r="O104" s="66"/>
      <c r="P104" s="66"/>
      <c r="Q104" s="153"/>
      <c r="R104" s="5"/>
      <c r="S104" s="5"/>
      <c r="T104" s="5"/>
      <c r="U104" s="5"/>
      <c r="V104" s="5"/>
      <c r="W104" s="5"/>
      <c r="X104" s="5"/>
      <c r="Y104" s="5"/>
      <c r="Z104" s="112"/>
      <c r="AA104" s="66"/>
      <c r="AB104" s="66"/>
      <c r="AC104" s="66"/>
      <c r="AD104" s="66"/>
      <c r="AE104" s="66"/>
      <c r="AF104" s="66"/>
      <c r="AG104" s="66"/>
      <c r="AH104" s="66"/>
      <c r="AI104" s="66"/>
      <c r="AJ104" s="66"/>
      <c r="AK104" s="66"/>
      <c r="AL104" s="66"/>
      <c r="AM104" s="66"/>
      <c r="AN104" s="66"/>
      <c r="AO104" s="66"/>
      <c r="AP104" s="66"/>
      <c r="AQ104" s="66"/>
      <c r="AR104" s="66"/>
      <c r="AS104" s="66"/>
      <c r="AT104" s="66"/>
      <c r="AU104" s="66"/>
      <c r="AV104" s="66"/>
      <c r="AW104" s="66"/>
      <c r="AX104" s="66"/>
      <c r="AY104" s="66"/>
      <c r="AZ104" s="66"/>
      <c r="BA104" s="66"/>
      <c r="BB104" s="66"/>
      <c r="BC104" s="66"/>
      <c r="BD104" s="66"/>
      <c r="BE104" s="66"/>
      <c r="BF104" s="66"/>
      <c r="BG104" s="66"/>
      <c r="BH104" s="66"/>
      <c r="BI104" s="66"/>
      <c r="BJ104" s="66"/>
      <c r="BK104" s="66"/>
      <c r="BL104" s="66"/>
      <c r="BM104" s="66"/>
      <c r="BN104" s="66"/>
      <c r="BO104" s="66"/>
      <c r="BP104" s="66"/>
      <c r="BQ104" s="66"/>
      <c r="BR104" s="66"/>
      <c r="BS104" s="66"/>
      <c r="BT104" s="66"/>
      <c r="BU104" s="66"/>
      <c r="BV104" s="66"/>
      <c r="BW104" s="66"/>
      <c r="BX104" s="66"/>
      <c r="BY104" s="6"/>
      <c r="BZ104" s="6"/>
      <c r="CA104" s="6"/>
      <c r="CB104" s="6"/>
      <c r="CC104" s="6"/>
    </row>
    <row r="105" spans="1:81" x14ac:dyDescent="0.15">
      <c r="A105" s="5"/>
      <c r="B105" s="5"/>
      <c r="C105" s="5"/>
      <c r="D105" s="5"/>
      <c r="E105" s="5"/>
      <c r="F105" s="5"/>
      <c r="G105" s="5"/>
      <c r="H105" s="5"/>
      <c r="I105" s="5"/>
      <c r="J105" s="5"/>
      <c r="K105" s="5"/>
      <c r="L105" s="5"/>
      <c r="M105" s="66"/>
      <c r="N105" s="66"/>
      <c r="O105" s="66"/>
      <c r="P105" s="66"/>
      <c r="Q105" s="153"/>
      <c r="R105" s="5"/>
      <c r="S105" s="5"/>
      <c r="T105" s="5"/>
      <c r="U105" s="5"/>
      <c r="V105" s="5"/>
      <c r="W105" s="5"/>
      <c r="X105" s="5"/>
      <c r="Y105" s="5"/>
      <c r="Z105" s="112"/>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c r="AX105" s="66"/>
      <c r="AY105" s="66"/>
      <c r="AZ105" s="66"/>
      <c r="BA105" s="66"/>
      <c r="BB105" s="66"/>
      <c r="BC105" s="66"/>
      <c r="BD105" s="66"/>
      <c r="BE105" s="66"/>
      <c r="BF105" s="66"/>
      <c r="BG105" s="66"/>
      <c r="BH105" s="66"/>
      <c r="BI105" s="66"/>
      <c r="BJ105" s="66"/>
      <c r="BK105" s="66"/>
      <c r="BL105" s="66"/>
      <c r="BM105" s="66"/>
      <c r="BN105" s="66"/>
      <c r="BO105" s="66"/>
      <c r="BP105" s="66"/>
      <c r="BQ105" s="66"/>
      <c r="BR105" s="66"/>
      <c r="BS105" s="66"/>
      <c r="BT105" s="66"/>
      <c r="BU105" s="66"/>
      <c r="BV105" s="66"/>
      <c r="BW105" s="66"/>
      <c r="BX105" s="66"/>
      <c r="BY105" s="6"/>
      <c r="BZ105" s="6"/>
      <c r="CA105" s="6"/>
      <c r="CB105" s="6"/>
      <c r="CC105" s="6"/>
    </row>
    <row r="106" spans="1:81" x14ac:dyDescent="0.15">
      <c r="A106" s="5"/>
      <c r="B106" s="5"/>
      <c r="C106" s="5"/>
      <c r="D106" s="5"/>
      <c r="E106" s="5"/>
      <c r="F106" s="5"/>
      <c r="G106" s="5"/>
      <c r="H106" s="5"/>
      <c r="I106" s="5"/>
      <c r="J106" s="5"/>
      <c r="K106" s="5"/>
      <c r="L106" s="5"/>
      <c r="M106" s="66"/>
      <c r="N106" s="66"/>
      <c r="O106" s="66"/>
      <c r="P106" s="66"/>
      <c r="Q106" s="153"/>
      <c r="R106" s="5"/>
      <c r="S106" s="5"/>
      <c r="T106" s="5"/>
      <c r="U106" s="5"/>
      <c r="V106" s="5"/>
      <c r="W106" s="5"/>
      <c r="X106" s="5"/>
      <c r="Y106" s="5"/>
      <c r="Z106" s="112"/>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c r="AX106" s="66"/>
      <c r="AY106" s="66"/>
      <c r="AZ106" s="66"/>
      <c r="BA106" s="66"/>
      <c r="BB106" s="66"/>
      <c r="BC106" s="66"/>
      <c r="BD106" s="66"/>
      <c r="BE106" s="66"/>
      <c r="BF106" s="66"/>
      <c r="BG106" s="66"/>
      <c r="BH106" s="66"/>
      <c r="BI106" s="66"/>
      <c r="BJ106" s="66"/>
      <c r="BK106" s="66"/>
      <c r="BL106" s="66"/>
      <c r="BM106" s="66"/>
      <c r="BN106" s="66"/>
      <c r="BO106" s="66"/>
      <c r="BP106" s="66"/>
      <c r="BQ106" s="66"/>
      <c r="BR106" s="66"/>
      <c r="BS106" s="66"/>
      <c r="BT106" s="66"/>
      <c r="BU106" s="66"/>
      <c r="BV106" s="66"/>
      <c r="BW106" s="66"/>
      <c r="BX106" s="66"/>
      <c r="BY106" s="6"/>
      <c r="BZ106" s="6"/>
      <c r="CA106" s="6"/>
      <c r="CB106" s="6"/>
      <c r="CC106" s="6"/>
    </row>
    <row r="107" spans="1:81" x14ac:dyDescent="0.15">
      <c r="A107" s="5"/>
      <c r="B107" s="5"/>
      <c r="C107" s="5"/>
      <c r="D107" s="5"/>
      <c r="E107" s="5"/>
      <c r="F107" s="5"/>
      <c r="G107" s="5"/>
      <c r="H107" s="5"/>
      <c r="I107" s="5"/>
      <c r="J107" s="5"/>
      <c r="K107" s="5"/>
      <c r="L107" s="5"/>
      <c r="M107" s="66"/>
      <c r="N107" s="66"/>
      <c r="O107" s="66"/>
      <c r="P107" s="66"/>
      <c r="Q107" s="153"/>
      <c r="R107" s="5"/>
      <c r="S107" s="5"/>
      <c r="T107" s="5"/>
      <c r="U107" s="5"/>
      <c r="V107" s="5"/>
      <c r="W107" s="5"/>
      <c r="X107" s="5"/>
      <c r="Y107" s="5"/>
      <c r="Z107" s="112"/>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c r="BD107" s="66"/>
      <c r="BE107" s="66"/>
      <c r="BF107" s="66"/>
      <c r="BG107" s="66"/>
      <c r="BH107" s="66"/>
      <c r="BI107" s="66"/>
      <c r="BJ107" s="66"/>
      <c r="BK107" s="66"/>
      <c r="BL107" s="66"/>
      <c r="BM107" s="66"/>
      <c r="BN107" s="66"/>
      <c r="BO107" s="66"/>
      <c r="BP107" s="66"/>
      <c r="BQ107" s="66"/>
      <c r="BR107" s="66"/>
      <c r="BS107" s="66"/>
      <c r="BT107" s="66"/>
      <c r="BU107" s="66"/>
      <c r="BV107" s="66"/>
      <c r="BW107" s="66"/>
      <c r="BX107" s="66"/>
      <c r="BY107" s="6"/>
      <c r="BZ107" s="6"/>
      <c r="CA107" s="6"/>
      <c r="CB107" s="6"/>
      <c r="CC107" s="6"/>
    </row>
    <row r="108" spans="1:81" x14ac:dyDescent="0.15">
      <c r="A108" s="5"/>
      <c r="B108" s="5"/>
      <c r="C108" s="5"/>
      <c r="D108" s="5"/>
      <c r="E108" s="5"/>
      <c r="F108" s="5"/>
      <c r="G108" s="5"/>
      <c r="H108" s="5"/>
      <c r="I108" s="5"/>
      <c r="J108" s="5"/>
      <c r="K108" s="5"/>
      <c r="L108" s="5"/>
      <c r="M108" s="66"/>
      <c r="N108" s="66"/>
      <c r="O108" s="66"/>
      <c r="P108" s="66"/>
      <c r="Q108" s="153"/>
      <c r="R108" s="5"/>
      <c r="S108" s="5"/>
      <c r="T108" s="5"/>
      <c r="U108" s="5"/>
      <c r="V108" s="5"/>
      <c r="W108" s="5"/>
      <c r="X108" s="5"/>
      <c r="Y108" s="5"/>
      <c r="Z108" s="112"/>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c r="AX108" s="66"/>
      <c r="AY108" s="66"/>
      <c r="AZ108" s="66"/>
      <c r="BA108" s="66"/>
      <c r="BB108" s="66"/>
      <c r="BC108" s="66"/>
      <c r="BD108" s="66"/>
      <c r="BE108" s="66"/>
      <c r="BF108" s="66"/>
      <c r="BG108" s="66"/>
      <c r="BH108" s="66"/>
      <c r="BI108" s="66"/>
      <c r="BJ108" s="66"/>
      <c r="BK108" s="66"/>
      <c r="BL108" s="66"/>
      <c r="BM108" s="66"/>
      <c r="BN108" s="66"/>
      <c r="BO108" s="66"/>
      <c r="BP108" s="66"/>
      <c r="BQ108" s="66"/>
      <c r="BR108" s="66"/>
      <c r="BS108" s="66"/>
      <c r="BT108" s="66"/>
      <c r="BU108" s="66"/>
      <c r="BV108" s="66"/>
      <c r="BW108" s="66"/>
      <c r="BX108" s="66"/>
      <c r="BY108" s="6"/>
      <c r="BZ108" s="6"/>
      <c r="CA108" s="6"/>
      <c r="CB108" s="6"/>
      <c r="CC108" s="6"/>
    </row>
    <row r="109" spans="1:81" x14ac:dyDescent="0.15">
      <c r="A109" s="5"/>
      <c r="B109" s="5"/>
      <c r="C109" s="5"/>
      <c r="D109" s="5"/>
      <c r="E109" s="5"/>
      <c r="F109" s="5"/>
      <c r="G109" s="5"/>
      <c r="H109" s="5"/>
      <c r="I109" s="5"/>
      <c r="J109" s="5"/>
      <c r="K109" s="5"/>
      <c r="L109" s="5"/>
      <c r="M109" s="66"/>
      <c r="N109" s="66"/>
      <c r="O109" s="66"/>
      <c r="P109" s="66"/>
      <c r="Q109" s="153"/>
      <c r="R109" s="5"/>
      <c r="S109" s="5"/>
      <c r="T109" s="5"/>
      <c r="U109" s="5"/>
      <c r="V109" s="5"/>
      <c r="W109" s="5"/>
      <c r="X109" s="5"/>
      <c r="Y109" s="5"/>
      <c r="Z109" s="112"/>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c r="BD109" s="66"/>
      <c r="BE109" s="66"/>
      <c r="BF109" s="66"/>
      <c r="BG109" s="66"/>
      <c r="BH109" s="66"/>
      <c r="BI109" s="66"/>
      <c r="BJ109" s="66"/>
      <c r="BK109" s="66"/>
      <c r="BL109" s="66"/>
      <c r="BM109" s="66"/>
      <c r="BN109" s="66"/>
      <c r="BO109" s="66"/>
      <c r="BP109" s="66"/>
      <c r="BQ109" s="66"/>
      <c r="BR109" s="66"/>
      <c r="BS109" s="66"/>
      <c r="BT109" s="66"/>
      <c r="BU109" s="66"/>
      <c r="BV109" s="66"/>
      <c r="BW109" s="66"/>
      <c r="BX109" s="66"/>
      <c r="BY109" s="6"/>
      <c r="BZ109" s="6"/>
      <c r="CA109" s="6"/>
      <c r="CB109" s="6"/>
      <c r="CC109" s="6"/>
    </row>
    <row r="110" spans="1:81" x14ac:dyDescent="0.15">
      <c r="A110" s="5"/>
      <c r="B110" s="5"/>
      <c r="C110" s="5"/>
      <c r="D110" s="5"/>
      <c r="E110" s="5"/>
      <c r="F110" s="5"/>
      <c r="G110" s="5"/>
      <c r="H110" s="5"/>
      <c r="I110" s="5"/>
      <c r="J110" s="5"/>
      <c r="K110" s="5"/>
      <c r="L110" s="5"/>
      <c r="M110" s="66"/>
      <c r="N110" s="66"/>
      <c r="O110" s="66"/>
      <c r="P110" s="66"/>
      <c r="Q110" s="153"/>
      <c r="R110" s="5"/>
      <c r="S110" s="5"/>
      <c r="T110" s="5"/>
      <c r="U110" s="5"/>
      <c r="V110" s="5"/>
      <c r="W110" s="5"/>
      <c r="X110" s="5"/>
      <c r="Y110" s="5"/>
      <c r="Z110" s="112"/>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c r="BO110" s="66"/>
      <c r="BP110" s="66"/>
      <c r="BQ110" s="66"/>
      <c r="BR110" s="66"/>
      <c r="BS110" s="66"/>
      <c r="BT110" s="66"/>
      <c r="BU110" s="66"/>
      <c r="BV110" s="66"/>
      <c r="BW110" s="66"/>
      <c r="BX110" s="66"/>
      <c r="BY110" s="6"/>
      <c r="BZ110" s="6"/>
      <c r="CA110" s="6"/>
      <c r="CB110" s="6"/>
      <c r="CC110" s="6"/>
    </row>
    <row r="111" spans="1:81" x14ac:dyDescent="0.15">
      <c r="A111" s="5"/>
      <c r="B111" s="5"/>
      <c r="C111" s="5"/>
      <c r="D111" s="5"/>
      <c r="E111" s="5"/>
      <c r="F111" s="5"/>
      <c r="G111" s="5"/>
      <c r="H111" s="5"/>
      <c r="I111" s="5"/>
      <c r="J111" s="5"/>
      <c r="K111" s="5"/>
      <c r="L111" s="5"/>
      <c r="M111" s="66"/>
      <c r="N111" s="66"/>
      <c r="O111" s="66"/>
      <c r="P111" s="66"/>
      <c r="Q111" s="153"/>
      <c r="R111" s="5"/>
      <c r="S111" s="5"/>
      <c r="T111" s="5"/>
      <c r="U111" s="5"/>
      <c r="V111" s="5"/>
      <c r="W111" s="5"/>
      <c r="X111" s="5"/>
      <c r="Y111" s="5"/>
      <c r="Z111" s="112"/>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c r="AX111" s="66"/>
      <c r="AY111" s="66"/>
      <c r="AZ111" s="66"/>
      <c r="BA111" s="66"/>
      <c r="BB111" s="66"/>
      <c r="BC111" s="66"/>
      <c r="BD111" s="66"/>
      <c r="BE111" s="66"/>
      <c r="BF111" s="66"/>
      <c r="BG111" s="66"/>
      <c r="BH111" s="66"/>
      <c r="BI111" s="66"/>
      <c r="BJ111" s="66"/>
      <c r="BK111" s="66"/>
      <c r="BL111" s="66"/>
      <c r="BM111" s="66"/>
      <c r="BN111" s="66"/>
      <c r="BO111" s="66"/>
      <c r="BP111" s="66"/>
      <c r="BQ111" s="66"/>
      <c r="BR111" s="66"/>
      <c r="BS111" s="66"/>
      <c r="BT111" s="66"/>
      <c r="BU111" s="66"/>
      <c r="BV111" s="66"/>
      <c r="BW111" s="66"/>
      <c r="BX111" s="66"/>
      <c r="BY111" s="6"/>
      <c r="BZ111" s="6"/>
      <c r="CA111" s="6"/>
      <c r="CB111" s="6"/>
      <c r="CC111" s="6"/>
    </row>
    <row r="112" spans="1:81" x14ac:dyDescent="0.15">
      <c r="A112" s="5"/>
      <c r="B112" s="5"/>
      <c r="C112" s="5"/>
      <c r="D112" s="5"/>
      <c r="E112" s="5"/>
      <c r="F112" s="5"/>
      <c r="G112" s="5"/>
      <c r="H112" s="5"/>
      <c r="I112" s="5"/>
      <c r="J112" s="5"/>
      <c r="K112" s="5"/>
      <c r="L112" s="5"/>
      <c r="M112" s="66"/>
      <c r="N112" s="66"/>
      <c r="O112" s="66"/>
      <c r="P112" s="66"/>
      <c r="Q112" s="153"/>
      <c r="R112" s="5"/>
      <c r="S112" s="5"/>
      <c r="T112" s="5"/>
      <c r="U112" s="5"/>
      <c r="V112" s="5"/>
      <c r="W112" s="5"/>
      <c r="X112" s="5"/>
      <c r="Y112" s="5"/>
      <c r="Z112" s="112"/>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c r="AX112" s="66"/>
      <c r="AY112" s="66"/>
      <c r="AZ112" s="66"/>
      <c r="BA112" s="66"/>
      <c r="BB112" s="66"/>
      <c r="BC112" s="66"/>
      <c r="BD112" s="66"/>
      <c r="BE112" s="66"/>
      <c r="BF112" s="66"/>
      <c r="BG112" s="66"/>
      <c r="BH112" s="66"/>
      <c r="BI112" s="66"/>
      <c r="BJ112" s="66"/>
      <c r="BK112" s="66"/>
      <c r="BL112" s="66"/>
      <c r="BM112" s="66"/>
      <c r="BN112" s="66"/>
      <c r="BO112" s="66"/>
      <c r="BP112" s="66"/>
      <c r="BQ112" s="66"/>
      <c r="BR112" s="66"/>
      <c r="BS112" s="66"/>
      <c r="BT112" s="66"/>
      <c r="BU112" s="66"/>
      <c r="BV112" s="66"/>
      <c r="BW112" s="66"/>
      <c r="BX112" s="66"/>
      <c r="BY112" s="6"/>
      <c r="BZ112" s="6"/>
      <c r="CA112" s="6"/>
      <c r="CB112" s="6"/>
      <c r="CC112" s="6"/>
    </row>
    <row r="113" spans="1:81" x14ac:dyDescent="0.15">
      <c r="A113" s="5"/>
      <c r="B113" s="5"/>
      <c r="C113" s="5"/>
      <c r="D113" s="5"/>
      <c r="E113" s="5"/>
      <c r="F113" s="5"/>
      <c r="G113" s="5"/>
      <c r="H113" s="5"/>
      <c r="I113" s="5"/>
      <c r="J113" s="5"/>
      <c r="K113" s="5"/>
      <c r="L113" s="5"/>
      <c r="M113" s="66"/>
      <c r="N113" s="66"/>
      <c r="O113" s="66"/>
      <c r="P113" s="66"/>
      <c r="Q113" s="153"/>
      <c r="R113" s="5"/>
      <c r="S113" s="5"/>
      <c r="T113" s="5"/>
      <c r="U113" s="5"/>
      <c r="V113" s="5"/>
      <c r="W113" s="5"/>
      <c r="X113" s="5"/>
      <c r="Y113" s="5"/>
      <c r="Z113" s="112"/>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c r="AX113" s="66"/>
      <c r="AY113" s="66"/>
      <c r="AZ113" s="66"/>
      <c r="BA113" s="66"/>
      <c r="BB113" s="66"/>
      <c r="BC113" s="66"/>
      <c r="BD113" s="66"/>
      <c r="BE113" s="66"/>
      <c r="BF113" s="66"/>
      <c r="BG113" s="66"/>
      <c r="BH113" s="66"/>
      <c r="BI113" s="66"/>
      <c r="BJ113" s="66"/>
      <c r="BK113" s="66"/>
      <c r="BL113" s="66"/>
      <c r="BM113" s="66"/>
      <c r="BN113" s="66"/>
      <c r="BO113" s="66"/>
      <c r="BP113" s="66"/>
      <c r="BQ113" s="66"/>
      <c r="BR113" s="66"/>
      <c r="BS113" s="66"/>
      <c r="BT113" s="66"/>
      <c r="BU113" s="66"/>
      <c r="BV113" s="66"/>
      <c r="BW113" s="66"/>
      <c r="BX113" s="66"/>
      <c r="BY113" s="6"/>
      <c r="BZ113" s="6"/>
      <c r="CA113" s="6"/>
      <c r="CB113" s="6"/>
      <c r="CC113" s="6"/>
    </row>
    <row r="114" spans="1:81" x14ac:dyDescent="0.15">
      <c r="A114" s="5"/>
      <c r="B114" s="5"/>
      <c r="C114" s="5"/>
      <c r="D114" s="5"/>
      <c r="E114" s="5"/>
      <c r="F114" s="5"/>
      <c r="G114" s="5"/>
      <c r="H114" s="5"/>
      <c r="I114" s="5"/>
      <c r="J114" s="5"/>
      <c r="K114" s="5"/>
      <c r="L114" s="5"/>
      <c r="M114" s="66"/>
      <c r="N114" s="66"/>
      <c r="O114" s="66"/>
      <c r="P114" s="66"/>
      <c r="Q114" s="153"/>
      <c r="R114" s="5"/>
      <c r="S114" s="5"/>
      <c r="T114" s="5"/>
      <c r="U114" s="5"/>
      <c r="V114" s="5"/>
      <c r="W114" s="5"/>
      <c r="X114" s="5"/>
      <c r="Y114" s="5"/>
      <c r="Z114" s="112"/>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c r="BD114" s="66"/>
      <c r="BE114" s="66"/>
      <c r="BF114" s="66"/>
      <c r="BG114" s="66"/>
      <c r="BH114" s="66"/>
      <c r="BI114" s="66"/>
      <c r="BJ114" s="66"/>
      <c r="BK114" s="66"/>
      <c r="BL114" s="66"/>
      <c r="BM114" s="66"/>
      <c r="BN114" s="66"/>
      <c r="BO114" s="66"/>
      <c r="BP114" s="66"/>
      <c r="BQ114" s="66"/>
      <c r="BR114" s="66"/>
      <c r="BS114" s="66"/>
      <c r="BT114" s="66"/>
      <c r="BU114" s="66"/>
      <c r="BV114" s="66"/>
      <c r="BW114" s="66"/>
      <c r="BX114" s="66"/>
      <c r="BY114" s="6"/>
      <c r="BZ114" s="6"/>
      <c r="CA114" s="6"/>
      <c r="CB114" s="6"/>
      <c r="CC114" s="6"/>
    </row>
    <row r="115" spans="1:81" x14ac:dyDescent="0.15">
      <c r="A115" s="5"/>
      <c r="B115" s="5"/>
      <c r="C115" s="5"/>
      <c r="D115" s="5"/>
      <c r="E115" s="5"/>
      <c r="F115" s="5"/>
      <c r="G115" s="5"/>
      <c r="H115" s="5"/>
      <c r="I115" s="5"/>
      <c r="J115" s="5"/>
      <c r="K115" s="5"/>
      <c r="L115" s="5"/>
      <c r="M115" s="66"/>
      <c r="N115" s="66"/>
      <c r="O115" s="66"/>
      <c r="P115" s="66"/>
      <c r="Q115" s="153"/>
      <c r="R115" s="5"/>
      <c r="S115" s="5"/>
      <c r="T115" s="5"/>
      <c r="U115" s="5"/>
      <c r="V115" s="5"/>
      <c r="W115" s="5"/>
      <c r="X115" s="5"/>
      <c r="Y115" s="5"/>
      <c r="Z115" s="112"/>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c r="BB115" s="66"/>
      <c r="BC115" s="66"/>
      <c r="BD115" s="66"/>
      <c r="BE115" s="66"/>
      <c r="BF115" s="66"/>
      <c r="BG115" s="66"/>
      <c r="BH115" s="66"/>
      <c r="BI115" s="66"/>
      <c r="BJ115" s="66"/>
      <c r="BK115" s="66"/>
      <c r="BL115" s="66"/>
      <c r="BM115" s="66"/>
      <c r="BN115" s="66"/>
      <c r="BO115" s="66"/>
      <c r="BP115" s="66"/>
      <c r="BQ115" s="66"/>
      <c r="BR115" s="66"/>
      <c r="BS115" s="66"/>
      <c r="BT115" s="66"/>
      <c r="BU115" s="66"/>
      <c r="BV115" s="66"/>
      <c r="BW115" s="66"/>
      <c r="BX115" s="66"/>
      <c r="BY115" s="6"/>
      <c r="BZ115" s="6"/>
      <c r="CA115" s="6"/>
      <c r="CB115" s="6"/>
      <c r="CC115" s="6"/>
    </row>
    <row r="116" spans="1:81" x14ac:dyDescent="0.15">
      <c r="A116" s="5"/>
      <c r="B116" s="5"/>
      <c r="C116" s="5"/>
      <c r="D116" s="5"/>
      <c r="E116" s="5"/>
      <c r="F116" s="5"/>
      <c r="G116" s="5"/>
      <c r="H116" s="5"/>
      <c r="I116" s="5"/>
      <c r="J116" s="5"/>
      <c r="K116" s="5"/>
      <c r="L116" s="5"/>
      <c r="M116" s="66"/>
      <c r="N116" s="66"/>
      <c r="O116" s="66"/>
      <c r="P116" s="66"/>
      <c r="Q116" s="153"/>
      <c r="R116" s="5"/>
      <c r="S116" s="5"/>
      <c r="T116" s="5"/>
      <c r="U116" s="5"/>
      <c r="V116" s="5"/>
      <c r="W116" s="5"/>
      <c r="X116" s="5"/>
      <c r="Y116" s="5"/>
      <c r="Z116" s="112"/>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c r="AX116" s="66"/>
      <c r="AY116" s="66"/>
      <c r="AZ116" s="66"/>
      <c r="BA116" s="66"/>
      <c r="BB116" s="66"/>
      <c r="BC116" s="66"/>
      <c r="BD116" s="66"/>
      <c r="BE116" s="66"/>
      <c r="BF116" s="66"/>
      <c r="BG116" s="66"/>
      <c r="BH116" s="66"/>
      <c r="BI116" s="66"/>
      <c r="BJ116" s="66"/>
      <c r="BK116" s="66"/>
      <c r="BL116" s="66"/>
      <c r="BM116" s="66"/>
      <c r="BN116" s="66"/>
      <c r="BO116" s="66"/>
      <c r="BP116" s="66"/>
      <c r="BQ116" s="66"/>
      <c r="BR116" s="66"/>
      <c r="BS116" s="66"/>
      <c r="BT116" s="66"/>
      <c r="BU116" s="66"/>
      <c r="BV116" s="66"/>
      <c r="BW116" s="66"/>
      <c r="BX116" s="66"/>
      <c r="BY116" s="6"/>
      <c r="BZ116" s="6"/>
      <c r="CA116" s="6"/>
      <c r="CB116" s="6"/>
      <c r="CC116" s="6"/>
    </row>
    <row r="117" spans="1:81" x14ac:dyDescent="0.15">
      <c r="A117" s="5"/>
      <c r="B117" s="5"/>
      <c r="C117" s="5"/>
      <c r="D117" s="5"/>
      <c r="E117" s="5"/>
      <c r="F117" s="5"/>
      <c r="G117" s="5"/>
      <c r="H117" s="5"/>
      <c r="I117" s="5"/>
      <c r="J117" s="5"/>
      <c r="K117" s="5"/>
      <c r="L117" s="5"/>
      <c r="M117" s="66"/>
      <c r="N117" s="66"/>
      <c r="O117" s="66"/>
      <c r="P117" s="66"/>
      <c r="Q117" s="153"/>
      <c r="R117" s="5"/>
      <c r="S117" s="5"/>
      <c r="T117" s="5"/>
      <c r="U117" s="5"/>
      <c r="V117" s="5"/>
      <c r="W117" s="5"/>
      <c r="X117" s="5"/>
      <c r="Y117" s="5"/>
      <c r="Z117" s="112"/>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c r="BD117" s="66"/>
      <c r="BE117" s="66"/>
      <c r="BF117" s="66"/>
      <c r="BG117" s="66"/>
      <c r="BH117" s="66"/>
      <c r="BI117" s="66"/>
      <c r="BJ117" s="66"/>
      <c r="BK117" s="66"/>
      <c r="BL117" s="66"/>
      <c r="BM117" s="66"/>
      <c r="BN117" s="66"/>
      <c r="BO117" s="66"/>
      <c r="BP117" s="66"/>
      <c r="BQ117" s="66"/>
      <c r="BR117" s="66"/>
      <c r="BS117" s="66"/>
      <c r="BT117" s="66"/>
      <c r="BU117" s="66"/>
      <c r="BV117" s="66"/>
      <c r="BW117" s="66"/>
      <c r="BX117" s="66"/>
      <c r="BY117" s="6"/>
      <c r="BZ117" s="6"/>
      <c r="CA117" s="6"/>
      <c r="CB117" s="6"/>
      <c r="CC117" s="6"/>
    </row>
    <row r="118" spans="1:81" x14ac:dyDescent="0.15">
      <c r="A118" s="5"/>
      <c r="B118" s="5"/>
      <c r="C118" s="5"/>
      <c r="D118" s="5"/>
      <c r="E118" s="5"/>
      <c r="F118" s="5"/>
      <c r="G118" s="5"/>
      <c r="H118" s="5"/>
      <c r="I118" s="5"/>
      <c r="J118" s="5"/>
      <c r="K118" s="5"/>
      <c r="L118" s="5"/>
      <c r="M118" s="66"/>
      <c r="N118" s="66"/>
      <c r="O118" s="66"/>
      <c r="P118" s="66"/>
      <c r="Q118" s="153"/>
      <c r="R118" s="5"/>
      <c r="S118" s="5"/>
      <c r="T118" s="5"/>
      <c r="U118" s="5"/>
      <c r="V118" s="5"/>
      <c r="W118" s="5"/>
      <c r="X118" s="5"/>
      <c r="Y118" s="5"/>
      <c r="Z118" s="112"/>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c r="AX118" s="66"/>
      <c r="AY118" s="66"/>
      <c r="AZ118" s="66"/>
      <c r="BA118" s="66"/>
      <c r="BB118" s="66"/>
      <c r="BC118" s="66"/>
      <c r="BD118" s="66"/>
      <c r="BE118" s="66"/>
      <c r="BF118" s="66"/>
      <c r="BG118" s="66"/>
      <c r="BH118" s="66"/>
      <c r="BI118" s="66"/>
      <c r="BJ118" s="66"/>
      <c r="BK118" s="66"/>
      <c r="BL118" s="66"/>
      <c r="BM118" s="66"/>
      <c r="BN118" s="66"/>
      <c r="BO118" s="66"/>
      <c r="BP118" s="66"/>
      <c r="BQ118" s="66"/>
      <c r="BR118" s="66"/>
      <c r="BS118" s="66"/>
      <c r="BT118" s="66"/>
      <c r="BU118" s="66"/>
      <c r="BV118" s="66"/>
      <c r="BW118" s="66"/>
      <c r="BX118" s="66"/>
      <c r="BY118" s="6"/>
      <c r="BZ118" s="6"/>
      <c r="CA118" s="6"/>
      <c r="CB118" s="6"/>
      <c r="CC118" s="6"/>
    </row>
    <row r="119" spans="1:81" x14ac:dyDescent="0.15">
      <c r="R119" s="5"/>
      <c r="S119" s="5"/>
      <c r="T119" s="5"/>
      <c r="U119" s="5"/>
      <c r="V119" s="5"/>
      <c r="W119" s="5"/>
      <c r="X119" s="5"/>
      <c r="Y119" s="5"/>
    </row>
    <row r="120" spans="1:81" x14ac:dyDescent="0.15">
      <c r="R120" s="5"/>
      <c r="S120" s="5"/>
      <c r="T120" s="5"/>
      <c r="U120" s="5"/>
      <c r="V120" s="5"/>
      <c r="W120" s="5"/>
      <c r="X120" s="5"/>
      <c r="Y120" s="5"/>
    </row>
    <row r="121" spans="1:81" x14ac:dyDescent="0.15">
      <c r="R121" s="5"/>
      <c r="S121" s="5"/>
      <c r="T121" s="5"/>
      <c r="U121" s="5"/>
      <c r="V121" s="5"/>
      <c r="W121" s="5"/>
      <c r="X121" s="5"/>
      <c r="Y121" s="5"/>
    </row>
    <row r="122" spans="1:81" x14ac:dyDescent="0.15">
      <c r="R122" s="5"/>
      <c r="S122" s="5"/>
      <c r="T122" s="5"/>
      <c r="U122" s="5"/>
      <c r="V122" s="5"/>
      <c r="W122" s="5"/>
      <c r="X122" s="5"/>
      <c r="Y122" s="5"/>
    </row>
    <row r="123" spans="1:81" x14ac:dyDescent="0.15">
      <c r="R123" s="5"/>
      <c r="S123" s="5"/>
      <c r="T123" s="5"/>
      <c r="U123" s="5"/>
      <c r="V123" s="5"/>
      <c r="W123" s="5"/>
      <c r="X123" s="5"/>
      <c r="Y123" s="5"/>
    </row>
    <row r="124" spans="1:81" x14ac:dyDescent="0.15">
      <c r="R124" s="5"/>
      <c r="S124" s="5"/>
      <c r="T124" s="5"/>
      <c r="U124" s="5"/>
      <c r="V124" s="5"/>
      <c r="W124" s="5"/>
      <c r="X124" s="5"/>
      <c r="Y124" s="5"/>
    </row>
    <row r="125" spans="1:81" x14ac:dyDescent="0.15">
      <c r="R125" s="5"/>
      <c r="S125" s="5"/>
      <c r="T125" s="5"/>
      <c r="U125" s="5"/>
      <c r="V125" s="5"/>
      <c r="W125" s="5"/>
      <c r="X125" s="5"/>
      <c r="Y125" s="5"/>
    </row>
    <row r="126" spans="1:81" x14ac:dyDescent="0.15">
      <c r="R126" s="5"/>
      <c r="S126" s="5"/>
      <c r="T126" s="5"/>
      <c r="U126" s="5"/>
      <c r="V126" s="5"/>
      <c r="W126" s="5"/>
      <c r="X126" s="5"/>
      <c r="Y126" s="5"/>
    </row>
    <row r="127" spans="1:81" x14ac:dyDescent="0.15">
      <c r="R127" s="5"/>
      <c r="S127" s="5"/>
      <c r="T127" s="5"/>
      <c r="U127" s="5"/>
      <c r="V127" s="5"/>
      <c r="W127" s="5"/>
      <c r="X127" s="5"/>
      <c r="Y127" s="5"/>
    </row>
    <row r="128" spans="1:81" x14ac:dyDescent="0.15">
      <c r="R128" s="5"/>
      <c r="S128" s="5"/>
      <c r="T128" s="5"/>
      <c r="U128" s="5"/>
      <c r="V128" s="5"/>
      <c r="W128" s="5"/>
      <c r="X128" s="5"/>
      <c r="Y128" s="5"/>
    </row>
    <row r="129" spans="18:25" x14ac:dyDescent="0.15">
      <c r="R129" s="5"/>
      <c r="S129" s="5"/>
      <c r="T129" s="5"/>
      <c r="U129" s="5"/>
      <c r="V129" s="5"/>
      <c r="W129" s="5"/>
      <c r="X129" s="5"/>
      <c r="Y129" s="5"/>
    </row>
    <row r="130" spans="18:25" x14ac:dyDescent="0.15">
      <c r="R130" s="5"/>
      <c r="S130" s="5"/>
      <c r="T130" s="5"/>
      <c r="U130" s="5"/>
      <c r="V130" s="5"/>
      <c r="W130" s="5"/>
      <c r="X130" s="5"/>
      <c r="Y130" s="5"/>
    </row>
    <row r="131" spans="18:25" x14ac:dyDescent="0.15">
      <c r="R131" s="5"/>
      <c r="S131" s="5"/>
      <c r="T131" s="5"/>
      <c r="U131" s="5"/>
      <c r="V131" s="5"/>
      <c r="W131" s="5"/>
      <c r="X131" s="5"/>
      <c r="Y131" s="5"/>
    </row>
    <row r="132" spans="18:25" x14ac:dyDescent="0.15">
      <c r="R132" s="5"/>
      <c r="S132" s="5"/>
      <c r="T132" s="5"/>
      <c r="U132" s="5"/>
      <c r="V132" s="5"/>
      <c r="W132" s="5"/>
      <c r="X132" s="5"/>
      <c r="Y132" s="5"/>
    </row>
    <row r="133" spans="18:25" x14ac:dyDescent="0.15">
      <c r="R133" s="5"/>
      <c r="S133" s="5"/>
      <c r="T133" s="5"/>
      <c r="U133" s="5"/>
      <c r="V133" s="5"/>
      <c r="W133" s="5"/>
      <c r="X133" s="5"/>
      <c r="Y133" s="5"/>
    </row>
    <row r="134" spans="18:25" x14ac:dyDescent="0.15">
      <c r="R134" s="5"/>
      <c r="S134" s="5"/>
      <c r="T134" s="5"/>
      <c r="U134" s="5"/>
      <c r="V134" s="5"/>
      <c r="W134" s="5"/>
      <c r="X134" s="5"/>
      <c r="Y134" s="5"/>
    </row>
    <row r="135" spans="18:25" x14ac:dyDescent="0.15">
      <c r="R135" s="5"/>
      <c r="S135" s="5"/>
      <c r="T135" s="5"/>
      <c r="U135" s="5"/>
      <c r="V135" s="5"/>
      <c r="W135" s="5"/>
      <c r="X135" s="5"/>
      <c r="Y135" s="5"/>
    </row>
    <row r="136" spans="18:25" x14ac:dyDescent="0.15">
      <c r="R136" s="5"/>
      <c r="S136" s="5"/>
      <c r="T136" s="5"/>
      <c r="U136" s="5"/>
      <c r="V136" s="5"/>
      <c r="W136" s="5"/>
      <c r="X136" s="5"/>
      <c r="Y136" s="5"/>
    </row>
    <row r="137" spans="18:25" x14ac:dyDescent="0.15">
      <c r="R137" s="5"/>
      <c r="S137" s="5"/>
      <c r="T137" s="5"/>
      <c r="U137" s="5"/>
      <c r="V137" s="5"/>
      <c r="W137" s="5"/>
      <c r="X137" s="5"/>
      <c r="Y137" s="5"/>
    </row>
    <row r="138" spans="18:25" x14ac:dyDescent="0.15">
      <c r="R138" s="5"/>
      <c r="S138" s="5"/>
      <c r="T138" s="5"/>
      <c r="U138" s="5"/>
      <c r="V138" s="5"/>
      <c r="W138" s="5"/>
      <c r="X138" s="5"/>
      <c r="Y138" s="5"/>
    </row>
    <row r="139" spans="18:25" x14ac:dyDescent="0.15">
      <c r="R139" s="5"/>
      <c r="S139" s="5"/>
      <c r="T139" s="5"/>
      <c r="U139" s="5"/>
      <c r="V139" s="5"/>
      <c r="W139" s="5"/>
      <c r="X139" s="5"/>
      <c r="Y139" s="5"/>
    </row>
    <row r="140" spans="18:25" x14ac:dyDescent="0.15">
      <c r="R140" s="5"/>
      <c r="S140" s="5"/>
      <c r="T140" s="5"/>
      <c r="U140" s="5"/>
      <c r="V140" s="5"/>
      <c r="W140" s="5"/>
      <c r="X140" s="5"/>
      <c r="Y140" s="5"/>
    </row>
    <row r="141" spans="18:25" x14ac:dyDescent="0.15">
      <c r="R141" s="5"/>
      <c r="S141" s="5"/>
      <c r="T141" s="5"/>
      <c r="U141" s="5"/>
      <c r="V141" s="5"/>
      <c r="W141" s="5"/>
      <c r="X141" s="5"/>
      <c r="Y141" s="5"/>
    </row>
    <row r="142" spans="18:25" x14ac:dyDescent="0.15">
      <c r="R142" s="5"/>
      <c r="S142" s="5"/>
      <c r="T142" s="5"/>
      <c r="U142" s="5"/>
      <c r="V142" s="5"/>
      <c r="W142" s="5"/>
      <c r="X142" s="5"/>
      <c r="Y142" s="5"/>
    </row>
    <row r="143" spans="18:25" x14ac:dyDescent="0.15">
      <c r="R143" s="5"/>
      <c r="S143" s="5"/>
      <c r="T143" s="5"/>
      <c r="U143" s="5"/>
      <c r="V143" s="5"/>
      <c r="W143" s="5"/>
      <c r="X143" s="5"/>
      <c r="Y143" s="5"/>
    </row>
    <row r="144" spans="18:25" x14ac:dyDescent="0.15">
      <c r="R144" s="5"/>
      <c r="S144" s="5"/>
      <c r="T144" s="5"/>
      <c r="U144" s="5"/>
      <c r="V144" s="5"/>
      <c r="W144" s="5"/>
      <c r="X144" s="5"/>
      <c r="Y144" s="5"/>
    </row>
    <row r="145" spans="18:25" x14ac:dyDescent="0.15">
      <c r="R145" s="5"/>
      <c r="S145" s="5"/>
      <c r="T145" s="5"/>
      <c r="U145" s="5"/>
      <c r="V145" s="5"/>
      <c r="W145" s="5"/>
      <c r="X145" s="5"/>
      <c r="Y145" s="5"/>
    </row>
    <row r="146" spans="18:25" x14ac:dyDescent="0.15">
      <c r="R146" s="5"/>
      <c r="S146" s="5"/>
      <c r="T146" s="5"/>
      <c r="U146" s="5"/>
      <c r="V146" s="5"/>
      <c r="W146" s="5"/>
      <c r="X146" s="5"/>
      <c r="Y146" s="5"/>
    </row>
    <row r="147" spans="18:25" x14ac:dyDescent="0.15">
      <c r="R147" s="5"/>
      <c r="S147" s="5"/>
      <c r="T147" s="5"/>
      <c r="U147" s="5"/>
      <c r="V147" s="5"/>
      <c r="W147" s="5"/>
      <c r="X147" s="5"/>
      <c r="Y147" s="5"/>
    </row>
    <row r="148" spans="18:25" x14ac:dyDescent="0.15">
      <c r="R148" s="5"/>
      <c r="S148" s="5"/>
      <c r="T148" s="5"/>
      <c r="U148" s="5"/>
      <c r="V148" s="5"/>
      <c r="W148" s="5"/>
      <c r="X148" s="5"/>
      <c r="Y148" s="5"/>
    </row>
    <row r="149" spans="18:25" x14ac:dyDescent="0.15">
      <c r="R149" s="5"/>
      <c r="S149" s="5"/>
      <c r="T149" s="5"/>
      <c r="U149" s="5"/>
      <c r="V149" s="5"/>
      <c r="W149" s="5"/>
      <c r="X149" s="5"/>
      <c r="Y149" s="5"/>
    </row>
    <row r="150" spans="18:25" x14ac:dyDescent="0.15">
      <c r="R150" s="5"/>
      <c r="S150" s="5"/>
      <c r="T150" s="5"/>
      <c r="U150" s="5"/>
      <c r="V150" s="5"/>
      <c r="W150" s="5"/>
      <c r="X150" s="5"/>
      <c r="Y150" s="5"/>
    </row>
    <row r="151" spans="18:25" x14ac:dyDescent="0.15">
      <c r="R151" s="5"/>
      <c r="S151" s="5"/>
      <c r="T151" s="5"/>
      <c r="U151" s="5"/>
      <c r="V151" s="5"/>
      <c r="W151" s="5"/>
      <c r="X151" s="5"/>
      <c r="Y151" s="5"/>
    </row>
    <row r="152" spans="18:25" x14ac:dyDescent="0.15">
      <c r="R152" s="5"/>
      <c r="S152" s="5"/>
      <c r="T152" s="5"/>
      <c r="U152" s="5"/>
      <c r="V152" s="5"/>
      <c r="W152" s="5"/>
      <c r="X152" s="5"/>
      <c r="Y152" s="5"/>
    </row>
    <row r="153" spans="18:25" x14ac:dyDescent="0.15">
      <c r="R153" s="5"/>
      <c r="S153" s="5"/>
      <c r="T153" s="5"/>
      <c r="U153" s="5"/>
      <c r="V153" s="5"/>
      <c r="W153" s="5"/>
      <c r="X153" s="5"/>
      <c r="Y153" s="5"/>
    </row>
    <row r="154" spans="18:25" x14ac:dyDescent="0.15">
      <c r="R154" s="5"/>
      <c r="S154" s="5"/>
      <c r="T154" s="5"/>
      <c r="U154" s="5"/>
      <c r="V154" s="5"/>
      <c r="W154" s="5"/>
      <c r="X154" s="5"/>
      <c r="Y154" s="5"/>
    </row>
    <row r="155" spans="18:25" x14ac:dyDescent="0.15">
      <c r="R155" s="5"/>
      <c r="S155" s="5"/>
      <c r="T155" s="5"/>
      <c r="U155" s="5"/>
      <c r="V155" s="5"/>
      <c r="W155" s="5"/>
      <c r="X155" s="5"/>
      <c r="Y155" s="5"/>
    </row>
    <row r="156" spans="18:25" x14ac:dyDescent="0.15">
      <c r="R156" s="5"/>
      <c r="S156" s="5"/>
      <c r="T156" s="5"/>
      <c r="U156" s="5"/>
      <c r="V156" s="5"/>
      <c r="W156" s="5"/>
      <c r="X156" s="5"/>
      <c r="Y156" s="5"/>
    </row>
    <row r="157" spans="18:25" x14ac:dyDescent="0.15">
      <c r="R157" s="5"/>
      <c r="S157" s="5"/>
      <c r="T157" s="5"/>
      <c r="U157" s="5"/>
      <c r="V157" s="5"/>
      <c r="W157" s="5"/>
      <c r="X157" s="5"/>
      <c r="Y157" s="5"/>
    </row>
    <row r="158" spans="18:25" x14ac:dyDescent="0.15">
      <c r="R158" s="5"/>
      <c r="S158" s="5"/>
      <c r="T158" s="5"/>
      <c r="U158" s="5"/>
      <c r="V158" s="5"/>
      <c r="W158" s="5"/>
      <c r="X158" s="5"/>
      <c r="Y158" s="5"/>
    </row>
    <row r="159" spans="18:25" x14ac:dyDescent="0.15">
      <c r="R159" s="5"/>
      <c r="S159" s="5"/>
      <c r="T159" s="5"/>
      <c r="U159" s="5"/>
      <c r="V159" s="5"/>
      <c r="W159" s="5"/>
      <c r="X159" s="5"/>
      <c r="Y159" s="5"/>
    </row>
    <row r="160" spans="18:25" x14ac:dyDescent="0.15">
      <c r="R160" s="5"/>
      <c r="S160" s="5"/>
      <c r="T160" s="5"/>
      <c r="U160" s="5"/>
      <c r="V160" s="5"/>
      <c r="W160" s="5"/>
      <c r="X160" s="5"/>
      <c r="Y160" s="5"/>
    </row>
    <row r="161" spans="18:25" x14ac:dyDescent="0.15">
      <c r="R161" s="5"/>
      <c r="S161" s="5"/>
      <c r="T161" s="5"/>
      <c r="U161" s="5"/>
      <c r="V161" s="5"/>
      <c r="W161" s="5"/>
      <c r="X161" s="5"/>
      <c r="Y161" s="5"/>
    </row>
    <row r="162" spans="18:25" x14ac:dyDescent="0.15">
      <c r="R162" s="5"/>
      <c r="S162" s="5"/>
      <c r="T162" s="5"/>
      <c r="U162" s="5"/>
      <c r="V162" s="5"/>
      <c r="W162" s="5"/>
      <c r="X162" s="5"/>
      <c r="Y162" s="5"/>
    </row>
    <row r="163" spans="18:25" x14ac:dyDescent="0.15">
      <c r="R163" s="5"/>
      <c r="S163" s="5"/>
      <c r="T163" s="5"/>
      <c r="U163" s="5"/>
      <c r="V163" s="5"/>
      <c r="W163" s="5"/>
      <c r="X163" s="5"/>
      <c r="Y163" s="5"/>
    </row>
    <row r="164" spans="18:25" x14ac:dyDescent="0.15">
      <c r="R164" s="5"/>
      <c r="S164" s="5"/>
      <c r="T164" s="5"/>
      <c r="U164" s="5"/>
      <c r="V164" s="5"/>
      <c r="W164" s="5"/>
      <c r="X164" s="5"/>
      <c r="Y164" s="5"/>
    </row>
    <row r="165" spans="18:25" x14ac:dyDescent="0.15">
      <c r="R165" s="5"/>
      <c r="S165" s="5"/>
      <c r="T165" s="5"/>
      <c r="U165" s="5"/>
      <c r="V165" s="5"/>
      <c r="W165" s="5"/>
      <c r="X165" s="5"/>
      <c r="Y165" s="5"/>
    </row>
    <row r="166" spans="18:25" x14ac:dyDescent="0.15">
      <c r="R166" s="5"/>
      <c r="S166" s="5"/>
      <c r="T166" s="5"/>
      <c r="U166" s="5"/>
      <c r="V166" s="5"/>
      <c r="W166" s="5"/>
      <c r="X166" s="5"/>
      <c r="Y166" s="5"/>
    </row>
    <row r="167" spans="18:25" x14ac:dyDescent="0.15">
      <c r="R167" s="5"/>
      <c r="S167" s="5"/>
      <c r="T167" s="5"/>
      <c r="U167" s="5"/>
      <c r="V167" s="5"/>
      <c r="W167" s="5"/>
      <c r="X167" s="5"/>
      <c r="Y167" s="5"/>
    </row>
    <row r="168" spans="18:25" x14ac:dyDescent="0.15">
      <c r="R168" s="5"/>
      <c r="S168" s="5"/>
      <c r="T168" s="5"/>
      <c r="U168" s="5"/>
      <c r="V168" s="5"/>
      <c r="W168" s="5"/>
      <c r="X168" s="5"/>
      <c r="Y168" s="5"/>
    </row>
    <row r="169" spans="18:25" x14ac:dyDescent="0.15">
      <c r="R169" s="5"/>
      <c r="S169" s="5"/>
      <c r="T169" s="5"/>
      <c r="U169" s="5"/>
      <c r="V169" s="5"/>
      <c r="W169" s="5"/>
      <c r="X169" s="5"/>
      <c r="Y169" s="5"/>
    </row>
    <row r="170" spans="18:25" x14ac:dyDescent="0.15">
      <c r="R170" s="5"/>
      <c r="S170" s="5"/>
      <c r="T170" s="5"/>
      <c r="U170" s="5"/>
      <c r="V170" s="5"/>
      <c r="W170" s="5"/>
      <c r="X170" s="5"/>
      <c r="Y170" s="5"/>
    </row>
    <row r="171" spans="18:25" x14ac:dyDescent="0.15">
      <c r="R171" s="5"/>
      <c r="S171" s="5"/>
      <c r="T171" s="5"/>
      <c r="U171" s="5"/>
      <c r="V171" s="5"/>
      <c r="W171" s="5"/>
      <c r="X171" s="5"/>
      <c r="Y171" s="5"/>
    </row>
    <row r="172" spans="18:25" x14ac:dyDescent="0.15">
      <c r="R172" s="5"/>
      <c r="S172" s="5"/>
      <c r="T172" s="5"/>
      <c r="U172" s="5"/>
      <c r="V172" s="5"/>
      <c r="W172" s="5"/>
      <c r="X172" s="5"/>
      <c r="Y172" s="5"/>
    </row>
    <row r="173" spans="18:25" x14ac:dyDescent="0.15">
      <c r="R173" s="5"/>
      <c r="S173" s="5"/>
      <c r="T173" s="5"/>
      <c r="U173" s="5"/>
      <c r="V173" s="5"/>
      <c r="W173" s="5"/>
      <c r="X173" s="5"/>
      <c r="Y173" s="5"/>
    </row>
    <row r="174" spans="18:25" x14ac:dyDescent="0.15">
      <c r="R174" s="5"/>
      <c r="S174" s="5"/>
      <c r="T174" s="5"/>
      <c r="U174" s="5"/>
      <c r="V174" s="5"/>
      <c r="W174" s="5"/>
      <c r="X174" s="5"/>
      <c r="Y174" s="5"/>
    </row>
    <row r="175" spans="18:25" x14ac:dyDescent="0.15">
      <c r="R175" s="5"/>
      <c r="S175" s="5"/>
      <c r="T175" s="5"/>
      <c r="U175" s="5"/>
      <c r="V175" s="5"/>
      <c r="W175" s="5"/>
      <c r="X175" s="5"/>
      <c r="Y175" s="5"/>
    </row>
    <row r="176" spans="18:25" x14ac:dyDescent="0.15">
      <c r="R176" s="5"/>
      <c r="S176" s="5"/>
      <c r="T176" s="5"/>
      <c r="U176" s="5"/>
      <c r="V176" s="5"/>
      <c r="W176" s="5"/>
      <c r="X176" s="5"/>
      <c r="Y176" s="5"/>
    </row>
    <row r="177" spans="18:25" x14ac:dyDescent="0.15">
      <c r="R177" s="5"/>
      <c r="S177" s="5"/>
      <c r="T177" s="5"/>
      <c r="U177" s="5"/>
      <c r="V177" s="5"/>
      <c r="W177" s="5"/>
      <c r="X177" s="5"/>
      <c r="Y177" s="5"/>
    </row>
    <row r="178" spans="18:25" x14ac:dyDescent="0.15">
      <c r="R178" s="5"/>
      <c r="S178" s="5"/>
      <c r="T178" s="5"/>
      <c r="U178" s="5"/>
      <c r="V178" s="5"/>
      <c r="W178" s="5"/>
      <c r="X178" s="5"/>
      <c r="Y178" s="5"/>
    </row>
    <row r="179" spans="18:25" x14ac:dyDescent="0.15">
      <c r="R179" s="5"/>
      <c r="S179" s="5"/>
      <c r="T179" s="5"/>
      <c r="U179" s="5"/>
      <c r="V179" s="5"/>
      <c r="W179" s="5"/>
      <c r="X179" s="5"/>
      <c r="Y179" s="5"/>
    </row>
    <row r="180" spans="18:25" x14ac:dyDescent="0.15">
      <c r="R180" s="5"/>
      <c r="S180" s="5"/>
      <c r="T180" s="5"/>
      <c r="U180" s="5"/>
      <c r="V180" s="5"/>
      <c r="W180" s="5"/>
      <c r="X180" s="5"/>
      <c r="Y180" s="5"/>
    </row>
    <row r="181" spans="18:25" x14ac:dyDescent="0.15">
      <c r="R181" s="5"/>
      <c r="S181" s="5"/>
      <c r="T181" s="5"/>
      <c r="U181" s="5"/>
      <c r="V181" s="5"/>
      <c r="W181" s="5"/>
      <c r="X181" s="5"/>
      <c r="Y181" s="5"/>
    </row>
    <row r="182" spans="18:25" x14ac:dyDescent="0.15">
      <c r="R182" s="5"/>
      <c r="S182" s="5"/>
      <c r="T182" s="5"/>
      <c r="U182" s="5"/>
      <c r="V182" s="5"/>
      <c r="W182" s="5"/>
      <c r="X182" s="5"/>
      <c r="Y182" s="5"/>
    </row>
    <row r="183" spans="18:25" x14ac:dyDescent="0.15">
      <c r="R183" s="5"/>
      <c r="S183" s="5"/>
      <c r="T183" s="5"/>
      <c r="U183" s="5"/>
      <c r="V183" s="5"/>
      <c r="W183" s="5"/>
      <c r="X183" s="5"/>
      <c r="Y183" s="5"/>
    </row>
    <row r="184" spans="18:25" x14ac:dyDescent="0.15">
      <c r="R184" s="5"/>
      <c r="S184" s="5"/>
      <c r="T184" s="5"/>
      <c r="U184" s="5"/>
      <c r="V184" s="5"/>
      <c r="W184" s="5"/>
      <c r="X184" s="5"/>
      <c r="Y184" s="5"/>
    </row>
    <row r="185" spans="18:25" x14ac:dyDescent="0.15">
      <c r="R185" s="5"/>
      <c r="S185" s="5"/>
      <c r="T185" s="5"/>
      <c r="U185" s="5"/>
      <c r="V185" s="5"/>
      <c r="W185" s="5"/>
      <c r="X185" s="5"/>
      <c r="Y185" s="5"/>
    </row>
    <row r="186" spans="18:25" x14ac:dyDescent="0.15">
      <c r="R186" s="5"/>
      <c r="S186" s="5"/>
      <c r="T186" s="5"/>
      <c r="U186" s="5"/>
      <c r="V186" s="5"/>
      <c r="W186" s="5"/>
      <c r="X186" s="5"/>
      <c r="Y186" s="5"/>
    </row>
    <row r="187" spans="18:25" x14ac:dyDescent="0.15">
      <c r="R187" s="5"/>
      <c r="S187" s="5"/>
      <c r="T187" s="5"/>
      <c r="U187" s="5"/>
      <c r="V187" s="5"/>
      <c r="W187" s="5"/>
      <c r="X187" s="5"/>
      <c r="Y187" s="5"/>
    </row>
    <row r="188" spans="18:25" x14ac:dyDescent="0.15">
      <c r="R188" s="5"/>
      <c r="S188" s="5"/>
      <c r="T188" s="5"/>
      <c r="U188" s="5"/>
      <c r="V188" s="5"/>
      <c r="W188" s="5"/>
      <c r="X188" s="5"/>
      <c r="Y188" s="5"/>
    </row>
    <row r="189" spans="18:25" x14ac:dyDescent="0.15">
      <c r="R189" s="5"/>
      <c r="S189" s="5"/>
      <c r="T189" s="5"/>
      <c r="U189" s="5"/>
      <c r="V189" s="5"/>
      <c r="W189" s="5"/>
      <c r="X189" s="5"/>
      <c r="Y189" s="5"/>
    </row>
    <row r="190" spans="18:25" x14ac:dyDescent="0.15">
      <c r="R190" s="5"/>
      <c r="S190" s="5"/>
      <c r="T190" s="5"/>
      <c r="U190" s="5"/>
      <c r="V190" s="5"/>
      <c r="W190" s="5"/>
      <c r="X190" s="5"/>
      <c r="Y190" s="5"/>
    </row>
    <row r="191" spans="18:25" x14ac:dyDescent="0.15">
      <c r="R191" s="5"/>
      <c r="S191" s="5"/>
      <c r="T191" s="5"/>
      <c r="U191" s="5"/>
      <c r="V191" s="5"/>
      <c r="W191" s="5"/>
      <c r="X191" s="5"/>
      <c r="Y191" s="5"/>
    </row>
    <row r="192" spans="18:25" x14ac:dyDescent="0.15">
      <c r="R192" s="5"/>
      <c r="S192" s="5"/>
      <c r="T192" s="5"/>
      <c r="U192" s="5"/>
      <c r="V192" s="5"/>
      <c r="W192" s="5"/>
      <c r="X192" s="5"/>
      <c r="Y192" s="5"/>
    </row>
    <row r="193" spans="18:25" x14ac:dyDescent="0.15">
      <c r="R193" s="5"/>
      <c r="S193" s="5"/>
      <c r="T193" s="5"/>
      <c r="U193" s="5"/>
      <c r="V193" s="5"/>
      <c r="W193" s="5"/>
      <c r="X193" s="5"/>
      <c r="Y193" s="5"/>
    </row>
    <row r="194" spans="18:25" x14ac:dyDescent="0.15">
      <c r="R194" s="5"/>
      <c r="S194" s="5"/>
      <c r="T194" s="5"/>
      <c r="U194" s="5"/>
      <c r="V194" s="5"/>
      <c r="W194" s="5"/>
      <c r="X194" s="5"/>
      <c r="Y194" s="5"/>
    </row>
    <row r="195" spans="18:25" x14ac:dyDescent="0.15">
      <c r="R195" s="5"/>
      <c r="S195" s="5"/>
      <c r="T195" s="5"/>
      <c r="U195" s="5"/>
      <c r="V195" s="5"/>
      <c r="W195" s="5"/>
      <c r="X195" s="5"/>
      <c r="Y195" s="5"/>
    </row>
    <row r="196" spans="18:25" x14ac:dyDescent="0.15">
      <c r="R196" s="5"/>
      <c r="S196" s="5"/>
      <c r="T196" s="5"/>
      <c r="U196" s="5"/>
      <c r="V196" s="5"/>
      <c r="W196" s="5"/>
      <c r="X196" s="5"/>
      <c r="Y196" s="5"/>
    </row>
    <row r="197" spans="18:25" x14ac:dyDescent="0.15">
      <c r="R197" s="5"/>
      <c r="S197" s="5"/>
      <c r="T197" s="5"/>
      <c r="U197" s="5"/>
      <c r="V197" s="5"/>
      <c r="W197" s="5"/>
      <c r="X197" s="5"/>
      <c r="Y197" s="5"/>
    </row>
    <row r="198" spans="18:25" x14ac:dyDescent="0.15">
      <c r="R198" s="5"/>
      <c r="S198" s="5"/>
      <c r="T198" s="5"/>
      <c r="U198" s="5"/>
      <c r="V198" s="5"/>
      <c r="W198" s="5"/>
      <c r="X198" s="5"/>
      <c r="Y198" s="5"/>
    </row>
    <row r="199" spans="18:25" x14ac:dyDescent="0.15">
      <c r="R199" s="5"/>
      <c r="S199" s="5"/>
      <c r="T199" s="5"/>
      <c r="U199" s="5"/>
      <c r="V199" s="5"/>
      <c r="W199" s="5"/>
      <c r="X199" s="5"/>
      <c r="Y199" s="5"/>
    </row>
    <row r="200" spans="18:25" x14ac:dyDescent="0.15">
      <c r="R200" s="5"/>
      <c r="S200" s="5"/>
      <c r="T200" s="5"/>
      <c r="U200" s="5"/>
      <c r="V200" s="5"/>
      <c r="W200" s="5"/>
      <c r="X200" s="5"/>
      <c r="Y200" s="5"/>
    </row>
    <row r="201" spans="18:25" x14ac:dyDescent="0.15">
      <c r="R201" s="5"/>
      <c r="S201" s="5"/>
      <c r="T201" s="5"/>
      <c r="U201" s="5"/>
      <c r="V201" s="5"/>
      <c r="W201" s="5"/>
      <c r="X201" s="5"/>
      <c r="Y201" s="5"/>
    </row>
    <row r="202" spans="18:25" x14ac:dyDescent="0.15">
      <c r="R202" s="5"/>
      <c r="S202" s="5"/>
      <c r="T202" s="5"/>
      <c r="U202" s="5"/>
      <c r="V202" s="5"/>
      <c r="W202" s="5"/>
      <c r="X202" s="5"/>
      <c r="Y202" s="5"/>
    </row>
    <row r="203" spans="18:25" x14ac:dyDescent="0.15">
      <c r="R203" s="5"/>
      <c r="S203" s="5"/>
      <c r="T203" s="5"/>
      <c r="U203" s="5"/>
      <c r="V203" s="5"/>
      <c r="W203" s="5"/>
      <c r="X203" s="5"/>
      <c r="Y203" s="5"/>
    </row>
    <row r="204" spans="18:25" x14ac:dyDescent="0.15">
      <c r="R204" s="5"/>
      <c r="S204" s="5"/>
      <c r="T204" s="5"/>
      <c r="U204" s="5"/>
      <c r="V204" s="5"/>
      <c r="W204" s="5"/>
      <c r="X204" s="5"/>
      <c r="Y204" s="5"/>
    </row>
    <row r="205" spans="18:25" x14ac:dyDescent="0.15">
      <c r="R205" s="5"/>
      <c r="S205" s="5"/>
      <c r="T205" s="5"/>
      <c r="U205" s="5"/>
      <c r="V205" s="5"/>
      <c r="W205" s="5"/>
      <c r="X205" s="5"/>
      <c r="Y205" s="5"/>
    </row>
    <row r="206" spans="18:25" x14ac:dyDescent="0.15">
      <c r="R206" s="5"/>
      <c r="S206" s="5"/>
      <c r="T206" s="5"/>
      <c r="U206" s="5"/>
      <c r="V206" s="5"/>
      <c r="W206" s="5"/>
      <c r="X206" s="5"/>
      <c r="Y206" s="5"/>
    </row>
    <row r="207" spans="18:25" x14ac:dyDescent="0.15">
      <c r="R207" s="5"/>
      <c r="S207" s="5"/>
      <c r="T207" s="5"/>
      <c r="U207" s="5"/>
      <c r="V207" s="5"/>
      <c r="W207" s="5"/>
      <c r="X207" s="5"/>
      <c r="Y207" s="5"/>
    </row>
    <row r="208" spans="18:25" x14ac:dyDescent="0.15">
      <c r="R208" s="5"/>
      <c r="S208" s="5"/>
      <c r="T208" s="5"/>
      <c r="U208" s="5"/>
      <c r="V208" s="5"/>
      <c r="W208" s="5"/>
      <c r="X208" s="5"/>
      <c r="Y208" s="5"/>
    </row>
    <row r="209" spans="18:25" x14ac:dyDescent="0.15">
      <c r="R209" s="5"/>
      <c r="S209" s="5"/>
      <c r="T209" s="5"/>
      <c r="U209" s="5"/>
      <c r="V209" s="5"/>
      <c r="W209" s="5"/>
      <c r="X209" s="5"/>
      <c r="Y209" s="5"/>
    </row>
  </sheetData>
  <dataConsolidate/>
  <mergeCells count="79">
    <mergeCell ref="BK8:BK9"/>
    <mergeCell ref="BZ8:BZ9"/>
    <mergeCell ref="BX8:BX9"/>
    <mergeCell ref="BR8:BR9"/>
    <mergeCell ref="BV8:BV9"/>
    <mergeCell ref="BU8:BU9"/>
    <mergeCell ref="BL8:BL9"/>
    <mergeCell ref="BY8:BY9"/>
    <mergeCell ref="BP8:BP9"/>
    <mergeCell ref="BI8:BI9"/>
    <mergeCell ref="BJ8:BJ9"/>
    <mergeCell ref="AT8:AT9"/>
    <mergeCell ref="BD8:BD9"/>
    <mergeCell ref="BE8:BE9"/>
    <mergeCell ref="BF8:BF9"/>
    <mergeCell ref="A2:J2"/>
    <mergeCell ref="D5:E5"/>
    <mergeCell ref="AB7:AD7"/>
    <mergeCell ref="Z8:Z9"/>
    <mergeCell ref="AA8:AA9"/>
    <mergeCell ref="AB8:AB9"/>
    <mergeCell ref="L4:S5"/>
    <mergeCell ref="L2:S2"/>
    <mergeCell ref="AC8:AC9"/>
    <mergeCell ref="AD8:AD9"/>
    <mergeCell ref="A8:L8"/>
    <mergeCell ref="R8:Y8"/>
    <mergeCell ref="A1:J1"/>
    <mergeCell ref="BQ8:BQ9"/>
    <mergeCell ref="BO8:BO9"/>
    <mergeCell ref="BM8:BM9"/>
    <mergeCell ref="BN8:BN9"/>
    <mergeCell ref="BA8:BA9"/>
    <mergeCell ref="AW8:AW9"/>
    <mergeCell ref="BB8:BB9"/>
    <mergeCell ref="AN8:AN9"/>
    <mergeCell ref="AV8:AV9"/>
    <mergeCell ref="A7:Y7"/>
    <mergeCell ref="BM7:BR7"/>
    <mergeCell ref="AO8:AO9"/>
    <mergeCell ref="AH8:AH9"/>
    <mergeCell ref="AQ8:AQ9"/>
    <mergeCell ref="AR8:AR9"/>
    <mergeCell ref="A33:F33"/>
    <mergeCell ref="A28:F28"/>
    <mergeCell ref="A22:F22"/>
    <mergeCell ref="A11:D11"/>
    <mergeCell ref="A12:F12"/>
    <mergeCell ref="A23:F23"/>
    <mergeCell ref="A18:F18"/>
    <mergeCell ref="AE8:AE9"/>
    <mergeCell ref="BG8:BG9"/>
    <mergeCell ref="AU8:AU9"/>
    <mergeCell ref="AS8:AS9"/>
    <mergeCell ref="BC8:BC9"/>
    <mergeCell ref="AY8:AY9"/>
    <mergeCell ref="AZ8:AZ9"/>
    <mergeCell ref="AF8:AF9"/>
    <mergeCell ref="AK8:AK9"/>
    <mergeCell ref="AM8:AM9"/>
    <mergeCell ref="AI8:AI9"/>
    <mergeCell ref="AP8:AP9"/>
    <mergeCell ref="AJ8:AJ9"/>
    <mergeCell ref="CB8:CB9"/>
    <mergeCell ref="CC8:CC9"/>
    <mergeCell ref="Z6:CC6"/>
    <mergeCell ref="CA8:CA9"/>
    <mergeCell ref="BW8:BW9"/>
    <mergeCell ref="BX7:BY7"/>
    <mergeCell ref="BH8:BH9"/>
    <mergeCell ref="BD7:BF7"/>
    <mergeCell ref="BS8:BS9"/>
    <mergeCell ref="BH7:BJ7"/>
    <mergeCell ref="BK7:BL7"/>
    <mergeCell ref="BT8:BT9"/>
    <mergeCell ref="BT7:BV7"/>
    <mergeCell ref="AQ7:AT7"/>
    <mergeCell ref="AU7:AV7"/>
    <mergeCell ref="AG8:AG9"/>
  </mergeCells>
  <phoneticPr fontId="2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9697" r:id="rId4" name="Button 1">
              <controlPr defaultSize="0" print="0" autoFill="0" autoPict="0" macro="[0]!Sheet2.placeOrder">
                <anchor moveWithCells="1">
                  <from>
                    <xdr:col>0</xdr:col>
                    <xdr:colOff>1181100</xdr:colOff>
                    <xdr:row>1</xdr:row>
                    <xdr:rowOff>101600</xdr:rowOff>
                  </from>
                  <to>
                    <xdr:col>2</xdr:col>
                    <xdr:colOff>749300</xdr:colOff>
                    <xdr:row>1</xdr:row>
                    <xdr:rowOff>330200</xdr:rowOff>
                  </to>
                </anchor>
              </controlPr>
            </control>
          </mc:Choice>
        </mc:AlternateContent>
        <mc:AlternateContent xmlns:mc="http://schemas.openxmlformats.org/markup-compatibility/2006">
          <mc:Choice Requires="x14">
            <control shapeId="29698" r:id="rId5" name="Button 2">
              <controlPr defaultSize="0" print="0" autoFill="0" autoPict="0" macro="[0]!Sheet2.cancelOrder">
                <anchor moveWithCells="1">
                  <from>
                    <xdr:col>3</xdr:col>
                    <xdr:colOff>292100</xdr:colOff>
                    <xdr:row>1</xdr:row>
                    <xdr:rowOff>101600</xdr:rowOff>
                  </from>
                  <to>
                    <xdr:col>5</xdr:col>
                    <xdr:colOff>444500</xdr:colOff>
                    <xdr:row>1</xdr:row>
                    <xdr:rowOff>330200</xdr:rowOff>
                  </to>
                </anchor>
              </controlPr>
            </control>
          </mc:Choice>
        </mc:AlternateContent>
        <mc:AlternateContent xmlns:mc="http://schemas.openxmlformats.org/markup-compatibility/2006">
          <mc:Choice Requires="x14">
            <control shapeId="29699" r:id="rId6" name="Button 3">
              <controlPr defaultSize="0" print="0" autoFill="0" autoPict="0" macro="[0]!Sheet2.onShowError">
                <anchor moveWithCells="1">
                  <from>
                    <xdr:col>8</xdr:col>
                    <xdr:colOff>101600</xdr:colOff>
                    <xdr:row>1</xdr:row>
                    <xdr:rowOff>88900</xdr:rowOff>
                  </from>
                  <to>
                    <xdr:col>8</xdr:col>
                    <xdr:colOff>939800</xdr:colOff>
                    <xdr:row>1</xdr:row>
                    <xdr:rowOff>317500</xdr:rowOff>
                  </to>
                </anchor>
              </controlPr>
            </control>
          </mc:Choice>
        </mc:AlternateContent>
        <mc:AlternateContent xmlns:mc="http://schemas.openxmlformats.org/markup-compatibility/2006">
          <mc:Choice Requires="x14">
            <control shapeId="29700" r:id="rId7" name="Button 4">
              <controlPr defaultSize="0" print="0" autoFill="0" autoPict="0" macro="[0]!createComboLegs">
                <anchor moveWithCells="1">
                  <from>
                    <xdr:col>0</xdr:col>
                    <xdr:colOff>127000</xdr:colOff>
                    <xdr:row>1</xdr:row>
                    <xdr:rowOff>101600</xdr:rowOff>
                  </from>
                  <to>
                    <xdr:col>0</xdr:col>
                    <xdr:colOff>1003300</xdr:colOff>
                    <xdr:row>1</xdr:row>
                    <xdr:rowOff>330200</xdr:rowOff>
                  </to>
                </anchor>
              </controlPr>
            </control>
          </mc:Choice>
        </mc:AlternateContent>
        <mc:AlternateContent xmlns:mc="http://schemas.openxmlformats.org/markup-compatibility/2006">
          <mc:Choice Requires="x14">
            <control shapeId="29701" r:id="rId8" name="Button 5">
              <controlPr defaultSize="0" print="0" autoFill="0" autoPict="0" macro="[0]!Sheet2.applyTemplate">
                <anchor moveWithCells="1">
                  <from>
                    <xdr:col>6</xdr:col>
                    <xdr:colOff>88900</xdr:colOff>
                    <xdr:row>1</xdr:row>
                    <xdr:rowOff>101600</xdr:rowOff>
                  </from>
                  <to>
                    <xdr:col>8</xdr:col>
                    <xdr:colOff>38100</xdr:colOff>
                    <xdr:row>1</xdr:row>
                    <xdr:rowOff>330200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BX283"/>
  <sheetViews>
    <sheetView zoomScale="90" zoomScaleNormal="90" workbookViewId="0">
      <selection activeCell="A2" sqref="A2:K2"/>
    </sheetView>
  </sheetViews>
  <sheetFormatPr baseColWidth="10" defaultColWidth="9.1640625" defaultRowHeight="11" x14ac:dyDescent="0.15"/>
  <cols>
    <col min="1" max="1" width="8.5" style="82" customWidth="1"/>
    <col min="2" max="2" width="5.83203125" style="82" customWidth="1"/>
    <col min="3" max="3" width="14.83203125" style="82" customWidth="1"/>
    <col min="4" max="4" width="6.5" style="82" customWidth="1"/>
    <col min="5" max="5" width="4.83203125" style="82" bestFit="1" customWidth="1"/>
    <col min="6" max="6" width="8.83203125" style="82" bestFit="1" customWidth="1"/>
    <col min="7" max="7" width="13.5" style="82" customWidth="1"/>
    <col min="8" max="8" width="11" style="82" customWidth="1"/>
    <col min="9" max="9" width="17" style="82" customWidth="1"/>
    <col min="10" max="10" width="10.5" style="82" bestFit="1" customWidth="1"/>
    <col min="11" max="11" width="11" style="82" customWidth="1"/>
    <col min="12" max="12" width="8.1640625" style="82" bestFit="1" customWidth="1"/>
    <col min="13" max="13" width="8.5" style="82" customWidth="1"/>
    <col min="14" max="14" width="12" style="82" customWidth="1"/>
    <col min="15" max="15" width="9.1640625" style="82"/>
    <col min="16" max="16" width="11" style="82" bestFit="1" customWidth="1"/>
    <col min="17" max="17" width="13.5" style="82" customWidth="1"/>
    <col min="18" max="18" width="13" style="82" customWidth="1"/>
    <col min="19" max="19" width="9.1640625" style="82"/>
    <col min="20" max="20" width="9.5" style="82" customWidth="1"/>
    <col min="21" max="21" width="12" style="82" bestFit="1" customWidth="1"/>
    <col min="22" max="22" width="12.83203125" style="82" bestFit="1" customWidth="1"/>
    <col min="23" max="23" width="14.1640625" style="82" customWidth="1"/>
    <col min="24" max="31" width="9.1640625" style="82"/>
    <col min="32" max="32" width="10.1640625" style="82" customWidth="1"/>
    <col min="33" max="33" width="9.1640625" style="82"/>
    <col min="34" max="34" width="10" style="82" customWidth="1"/>
    <col min="35" max="42" width="9.1640625" style="82"/>
    <col min="43" max="43" width="10" style="82" customWidth="1"/>
    <col min="44" max="46" width="9.1640625" style="82"/>
    <col min="47" max="47" width="9.83203125" style="82" customWidth="1"/>
    <col min="48" max="48" width="10.1640625" style="82" customWidth="1"/>
    <col min="49" max="59" width="9.1640625" style="82"/>
    <col min="60" max="60" width="11.33203125" style="82" bestFit="1" customWidth="1"/>
    <col min="61" max="66" width="9.1640625" style="82"/>
    <col min="67" max="67" width="12.1640625" style="82" customWidth="1"/>
    <col min="68" max="68" width="13.33203125" style="82" customWidth="1"/>
    <col min="69" max="71" width="9.1640625" style="82"/>
    <col min="72" max="72" width="12.5" style="82" customWidth="1"/>
    <col min="73" max="74" width="9.1640625" style="82"/>
    <col min="75" max="76" width="10.6640625" style="82" customWidth="1"/>
    <col min="77" max="16384" width="9.1640625" style="82"/>
  </cols>
  <sheetData>
    <row r="1" spans="1:76" ht="13" x14ac:dyDescent="0.15">
      <c r="A1" s="322" t="s">
        <v>36</v>
      </c>
      <c r="B1" s="323"/>
      <c r="C1" s="323"/>
      <c r="D1" s="323"/>
      <c r="E1" s="323"/>
      <c r="F1" s="323"/>
      <c r="G1" s="323"/>
      <c r="H1" s="323"/>
      <c r="I1" s="323"/>
      <c r="J1" s="323"/>
      <c r="K1" s="324"/>
    </row>
    <row r="2" spans="1:76" ht="25.5" customHeight="1" x14ac:dyDescent="0.15">
      <c r="A2" s="325"/>
      <c r="B2" s="326"/>
      <c r="C2" s="326"/>
      <c r="D2" s="326"/>
      <c r="E2" s="326"/>
      <c r="F2" s="326"/>
      <c r="G2" s="326"/>
      <c r="H2" s="326"/>
      <c r="I2" s="326"/>
      <c r="J2" s="326"/>
      <c r="K2" s="327"/>
    </row>
    <row r="3" spans="1:76" ht="11.25" customHeight="1" x14ac:dyDescent="0.15">
      <c r="J3" s="83"/>
      <c r="K3" s="83"/>
      <c r="L3" s="83"/>
      <c r="M3" s="83"/>
      <c r="N3" s="83"/>
      <c r="O3" s="83"/>
    </row>
    <row r="4" spans="1:76" ht="11.25" customHeight="1" x14ac:dyDescent="0.15">
      <c r="A4" s="332" t="s">
        <v>157</v>
      </c>
      <c r="B4" s="333"/>
      <c r="C4" s="333"/>
      <c r="D4" s="333"/>
      <c r="E4" s="333"/>
      <c r="F4" s="333"/>
      <c r="G4" s="334"/>
      <c r="I4" s="332" t="s">
        <v>197</v>
      </c>
      <c r="J4" s="327"/>
      <c r="K4" s="84"/>
      <c r="L4"/>
      <c r="M4"/>
      <c r="N4"/>
    </row>
    <row r="5" spans="1:76" ht="13" x14ac:dyDescent="0.15">
      <c r="A5" s="328" t="s">
        <v>47</v>
      </c>
      <c r="B5" s="329"/>
      <c r="C5" s="326"/>
      <c r="D5" s="330" t="s">
        <v>338</v>
      </c>
      <c r="E5" s="331"/>
      <c r="F5" s="85"/>
      <c r="G5" s="86"/>
      <c r="I5" s="87" t="e">
        <f>[3]!id0?req</f>
        <v>#REF!</v>
      </c>
      <c r="J5" s="89"/>
      <c r="L5"/>
      <c r="M5"/>
      <c r="N5"/>
    </row>
    <row r="6" spans="1:76" ht="11.25" customHeight="1" x14ac:dyDescent="0.15">
      <c r="J6" s="83"/>
      <c r="K6" s="83"/>
      <c r="L6"/>
      <c r="M6"/>
      <c r="N6"/>
    </row>
    <row r="7" spans="1:76" s="106" customFormat="1" ht="11.25" customHeight="1" x14ac:dyDescent="0.15">
      <c r="A7" s="335" t="s">
        <v>200</v>
      </c>
      <c r="B7" s="336"/>
      <c r="C7" s="336"/>
      <c r="D7" s="336"/>
      <c r="E7" s="336"/>
      <c r="F7" s="336"/>
      <c r="G7" s="336"/>
      <c r="H7" s="336"/>
      <c r="I7" s="336"/>
      <c r="J7" s="336"/>
      <c r="K7" s="336"/>
      <c r="L7" s="336"/>
      <c r="M7" s="336"/>
      <c r="N7" s="336"/>
      <c r="O7" s="336"/>
      <c r="P7" s="336"/>
      <c r="Q7" s="336"/>
      <c r="R7" s="336"/>
      <c r="S7" s="336"/>
      <c r="T7" s="336"/>
      <c r="U7" s="336"/>
      <c r="V7" s="336"/>
      <c r="W7" s="336"/>
      <c r="X7" s="336"/>
      <c r="Y7" s="102"/>
      <c r="Z7" s="102"/>
      <c r="AA7" s="102"/>
      <c r="AB7" s="102"/>
      <c r="AC7" s="102"/>
      <c r="AD7" s="102"/>
      <c r="AE7" s="102"/>
      <c r="AF7" s="102"/>
      <c r="AG7" s="102"/>
      <c r="AH7" s="102"/>
      <c r="AI7" s="102"/>
      <c r="AJ7" s="102"/>
      <c r="AK7" s="103"/>
      <c r="AL7" s="102"/>
      <c r="AM7" s="104" t="s">
        <v>180</v>
      </c>
      <c r="AN7" s="104" t="s">
        <v>161</v>
      </c>
      <c r="AO7" s="314" t="s">
        <v>179</v>
      </c>
      <c r="AP7" s="315"/>
      <c r="AQ7" s="315"/>
      <c r="AR7" s="316"/>
      <c r="AS7" s="314" t="s">
        <v>177</v>
      </c>
      <c r="AT7" s="315"/>
      <c r="AU7" s="319"/>
      <c r="AV7" s="314" t="s">
        <v>191</v>
      </c>
      <c r="AW7" s="319"/>
      <c r="AX7" s="314" t="s">
        <v>178</v>
      </c>
      <c r="AY7" s="315"/>
      <c r="AZ7" s="315"/>
      <c r="BA7" s="315"/>
      <c r="BB7" s="315"/>
      <c r="BC7" s="319"/>
      <c r="BD7" s="343" t="s">
        <v>202</v>
      </c>
      <c r="BE7" s="344"/>
      <c r="BF7" s="105"/>
      <c r="BG7" s="314" t="s">
        <v>175</v>
      </c>
      <c r="BH7" s="315"/>
      <c r="BI7" s="315"/>
      <c r="BJ7" s="319"/>
      <c r="BK7" s="314" t="s">
        <v>176</v>
      </c>
      <c r="BL7" s="315"/>
      <c r="BM7" s="315"/>
      <c r="BN7" s="315"/>
      <c r="BO7" s="345"/>
      <c r="BP7" s="340" t="s">
        <v>235</v>
      </c>
      <c r="BQ7" s="202"/>
      <c r="BR7" s="102"/>
      <c r="BS7" s="314" t="s">
        <v>176</v>
      </c>
      <c r="BT7" s="347"/>
      <c r="BU7" s="102"/>
      <c r="BV7" s="102"/>
      <c r="BW7" s="102"/>
      <c r="BX7" s="102"/>
    </row>
    <row r="8" spans="1:76" s="88" customFormat="1" ht="11.25" customHeight="1" x14ac:dyDescent="0.15">
      <c r="A8" s="337" t="s">
        <v>18</v>
      </c>
      <c r="B8" s="241"/>
      <c r="C8" s="241"/>
      <c r="D8" s="241"/>
      <c r="E8" s="241"/>
      <c r="F8" s="241"/>
      <c r="G8" s="241"/>
      <c r="H8" s="241"/>
      <c r="I8" s="241"/>
      <c r="J8" s="241"/>
      <c r="K8" s="226"/>
      <c r="L8" s="320" t="s">
        <v>19</v>
      </c>
      <c r="M8" s="321"/>
      <c r="N8" s="321"/>
      <c r="O8" s="321"/>
      <c r="P8" s="321"/>
      <c r="Q8" s="337" t="s">
        <v>20</v>
      </c>
      <c r="R8" s="338"/>
      <c r="S8" s="338"/>
      <c r="T8" s="338"/>
      <c r="U8" s="338"/>
      <c r="V8" s="338"/>
      <c r="W8" s="338"/>
      <c r="X8" s="339"/>
      <c r="Y8" s="317" t="s">
        <v>162</v>
      </c>
      <c r="Z8" s="317" t="s">
        <v>119</v>
      </c>
      <c r="AA8" s="317" t="s">
        <v>97</v>
      </c>
      <c r="AB8" s="317" t="s">
        <v>98</v>
      </c>
      <c r="AC8" s="317" t="s">
        <v>207</v>
      </c>
      <c r="AD8" s="317" t="s">
        <v>206</v>
      </c>
      <c r="AE8" s="317" t="s">
        <v>75</v>
      </c>
      <c r="AF8" s="317" t="s">
        <v>76</v>
      </c>
      <c r="AG8" s="317" t="s">
        <v>247</v>
      </c>
      <c r="AH8" s="317" t="s">
        <v>208</v>
      </c>
      <c r="AI8" s="317" t="s">
        <v>248</v>
      </c>
      <c r="AJ8" s="317" t="s">
        <v>205</v>
      </c>
      <c r="AK8" s="317" t="s">
        <v>129</v>
      </c>
      <c r="AL8" s="317" t="s">
        <v>60</v>
      </c>
      <c r="AM8" s="317" t="s">
        <v>121</v>
      </c>
      <c r="AN8" s="317" t="s">
        <v>160</v>
      </c>
      <c r="AO8" s="317" t="s">
        <v>173</v>
      </c>
      <c r="AP8" s="317" t="s">
        <v>204</v>
      </c>
      <c r="AQ8" s="317" t="s">
        <v>122</v>
      </c>
      <c r="AR8" s="317" t="s">
        <v>169</v>
      </c>
      <c r="AS8" s="317" t="s">
        <v>124</v>
      </c>
      <c r="AT8" s="317" t="s">
        <v>125</v>
      </c>
      <c r="AU8" s="317" t="s">
        <v>126</v>
      </c>
      <c r="AV8" s="317" t="s">
        <v>127</v>
      </c>
      <c r="AW8" s="317" t="s">
        <v>128</v>
      </c>
      <c r="AX8" s="317" t="s">
        <v>146</v>
      </c>
      <c r="AY8" s="317" t="s">
        <v>149</v>
      </c>
      <c r="AZ8" s="317" t="s">
        <v>150</v>
      </c>
      <c r="BA8" s="317" t="s">
        <v>203</v>
      </c>
      <c r="BB8" s="317" t="s">
        <v>153</v>
      </c>
      <c r="BC8" s="317" t="s">
        <v>154</v>
      </c>
      <c r="BD8" s="317" t="s">
        <v>58</v>
      </c>
      <c r="BE8" s="317" t="s">
        <v>118</v>
      </c>
      <c r="BF8" s="317" t="s">
        <v>59</v>
      </c>
      <c r="BG8" s="317" t="s">
        <v>99</v>
      </c>
      <c r="BH8" s="317" t="s">
        <v>100</v>
      </c>
      <c r="BI8" s="317" t="s">
        <v>101</v>
      </c>
      <c r="BJ8" s="317" t="s">
        <v>102</v>
      </c>
      <c r="BK8" s="317" t="s">
        <v>163</v>
      </c>
      <c r="BL8" s="317" t="s">
        <v>164</v>
      </c>
      <c r="BM8" s="317" t="s">
        <v>120</v>
      </c>
      <c r="BN8" s="317" t="s">
        <v>170</v>
      </c>
      <c r="BO8" s="317" t="s">
        <v>171</v>
      </c>
      <c r="BP8" s="341" t="s">
        <v>223</v>
      </c>
      <c r="BQ8" s="341" t="s">
        <v>236</v>
      </c>
      <c r="BR8" s="317" t="s">
        <v>246</v>
      </c>
      <c r="BS8" s="346" t="s">
        <v>294</v>
      </c>
      <c r="BT8" s="346" t="s">
        <v>310</v>
      </c>
      <c r="BU8" s="346" t="s">
        <v>315</v>
      </c>
      <c r="BV8" s="346" t="s">
        <v>332</v>
      </c>
      <c r="BW8" s="217" t="s">
        <v>334</v>
      </c>
      <c r="BX8" s="217" t="s">
        <v>335</v>
      </c>
    </row>
    <row r="9" spans="1:76" s="88" customFormat="1" ht="11.25" customHeight="1" x14ac:dyDescent="0.15">
      <c r="A9" s="113" t="s">
        <v>0</v>
      </c>
      <c r="B9" s="113" t="s">
        <v>12</v>
      </c>
      <c r="C9" s="113" t="s">
        <v>337</v>
      </c>
      <c r="D9" s="113" t="s">
        <v>1</v>
      </c>
      <c r="E9" s="172" t="s">
        <v>14</v>
      </c>
      <c r="F9" s="113" t="s">
        <v>72</v>
      </c>
      <c r="G9" s="113" t="s">
        <v>71</v>
      </c>
      <c r="H9" s="173" t="s">
        <v>3</v>
      </c>
      <c r="I9" s="174" t="s">
        <v>105</v>
      </c>
      <c r="J9" s="173" t="s">
        <v>31</v>
      </c>
      <c r="K9" s="173"/>
      <c r="L9" s="173" t="s">
        <v>4</v>
      </c>
      <c r="M9" s="113" t="s">
        <v>5</v>
      </c>
      <c r="N9" s="113" t="s">
        <v>6</v>
      </c>
      <c r="O9" s="113" t="s">
        <v>7</v>
      </c>
      <c r="P9" s="113" t="s">
        <v>8</v>
      </c>
      <c r="Q9" s="113" t="s">
        <v>13</v>
      </c>
      <c r="R9" s="113" t="s">
        <v>15</v>
      </c>
      <c r="S9" s="113" t="s">
        <v>9</v>
      </c>
      <c r="T9" s="113" t="s">
        <v>10</v>
      </c>
      <c r="U9" s="113" t="s">
        <v>11</v>
      </c>
      <c r="V9" s="113" t="s">
        <v>84</v>
      </c>
      <c r="W9" s="113" t="s">
        <v>85</v>
      </c>
      <c r="X9" s="113" t="s">
        <v>70</v>
      </c>
      <c r="Y9" s="318"/>
      <c r="Z9" s="318"/>
      <c r="AA9" s="318"/>
      <c r="AB9" s="318"/>
      <c r="AC9" s="318"/>
      <c r="AD9" s="318"/>
      <c r="AE9" s="318"/>
      <c r="AF9" s="318"/>
      <c r="AG9" s="318"/>
      <c r="AH9" s="318"/>
      <c r="AI9" s="318"/>
      <c r="AJ9" s="318"/>
      <c r="AK9" s="318"/>
      <c r="AL9" s="318"/>
      <c r="AM9" s="318"/>
      <c r="AN9" s="318"/>
      <c r="AO9" s="318"/>
      <c r="AP9" s="318"/>
      <c r="AQ9" s="318"/>
      <c r="AR9" s="318"/>
      <c r="AS9" s="318"/>
      <c r="AT9" s="318"/>
      <c r="AU9" s="318"/>
      <c r="AV9" s="318"/>
      <c r="AW9" s="318"/>
      <c r="AX9" s="318"/>
      <c r="AY9" s="318"/>
      <c r="AZ9" s="318"/>
      <c r="BA9" s="318"/>
      <c r="BB9" s="318"/>
      <c r="BC9" s="318"/>
      <c r="BD9" s="318"/>
      <c r="BE9" s="318"/>
      <c r="BF9" s="318"/>
      <c r="BG9" s="318"/>
      <c r="BH9" s="318"/>
      <c r="BI9" s="318"/>
      <c r="BJ9" s="318"/>
      <c r="BK9" s="318"/>
      <c r="BL9" s="318"/>
      <c r="BM9" s="318"/>
      <c r="BN9" s="318"/>
      <c r="BO9" s="318"/>
      <c r="BP9" s="342"/>
      <c r="BQ9" s="342"/>
      <c r="BR9" s="318"/>
      <c r="BS9" s="348"/>
      <c r="BT9" s="348"/>
      <c r="BU9" s="313"/>
      <c r="BV9" s="313"/>
      <c r="BW9" s="313"/>
      <c r="BX9" s="313"/>
    </row>
    <row r="10" spans="1:76" s="88" customFormat="1" ht="11.25" customHeight="1" x14ac:dyDescent="0.15">
      <c r="A10" s="5"/>
      <c r="B10" s="5"/>
      <c r="C10" s="5"/>
      <c r="D10" s="5"/>
      <c r="E10" s="5"/>
      <c r="F10" s="5"/>
      <c r="G10" s="5"/>
      <c r="H10" s="5"/>
      <c r="I10" s="5"/>
      <c r="J10" s="5"/>
      <c r="K10" s="5"/>
      <c r="L10" s="166"/>
      <c r="M10" s="166"/>
      <c r="N10" s="166"/>
      <c r="O10" s="166"/>
      <c r="P10" s="166"/>
      <c r="Q10" s="5"/>
      <c r="R10" s="5"/>
      <c r="S10" s="5"/>
      <c r="T10" s="5"/>
      <c r="U10" s="5"/>
      <c r="V10" s="5"/>
      <c r="W10" s="5"/>
      <c r="X10" s="5"/>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c r="BH10" s="166"/>
      <c r="BI10" s="166"/>
      <c r="BJ10" s="166"/>
      <c r="BK10" s="166"/>
      <c r="BL10" s="166"/>
      <c r="BM10" s="166"/>
      <c r="BN10" s="166"/>
      <c r="BO10" s="166"/>
      <c r="BP10" s="166"/>
      <c r="BQ10" s="166"/>
      <c r="BR10" s="166"/>
      <c r="BS10" s="166"/>
      <c r="BT10" s="166"/>
      <c r="BU10" s="166"/>
      <c r="BV10" s="166"/>
      <c r="BW10" s="166"/>
      <c r="BX10" s="166"/>
    </row>
    <row r="11" spans="1:76" s="88" customFormat="1" ht="11.25" customHeight="1" x14ac:dyDescent="0.15">
      <c r="A11" s="5"/>
      <c r="B11" s="5"/>
      <c r="C11" s="5"/>
      <c r="D11" s="5"/>
      <c r="E11" s="5"/>
      <c r="F11" s="5"/>
      <c r="G11" s="5"/>
      <c r="H11" s="5"/>
      <c r="I11" s="5"/>
      <c r="J11" s="5"/>
      <c r="K11" s="5"/>
      <c r="L11" s="166"/>
      <c r="M11" s="166"/>
      <c r="N11" s="166"/>
      <c r="O11" s="166"/>
      <c r="P11" s="166"/>
      <c r="Q11" s="5"/>
      <c r="R11" s="5"/>
      <c r="S11" s="5"/>
      <c r="T11" s="5"/>
      <c r="U11" s="5"/>
      <c r="V11" s="5"/>
      <c r="W11" s="5"/>
      <c r="X11" s="5"/>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c r="BP11" s="166"/>
      <c r="BQ11" s="166"/>
      <c r="BR11" s="166"/>
      <c r="BS11" s="166"/>
      <c r="BT11" s="166"/>
      <c r="BU11" s="166"/>
      <c r="BV11" s="166"/>
      <c r="BW11" s="166"/>
      <c r="BX11" s="166"/>
    </row>
    <row r="12" spans="1:76" s="88" customFormat="1" ht="11.25" customHeight="1" x14ac:dyDescent="0.15">
      <c r="A12" s="5"/>
      <c r="B12" s="5"/>
      <c r="C12" s="5"/>
      <c r="D12" s="5"/>
      <c r="E12" s="5"/>
      <c r="F12" s="5"/>
      <c r="G12" s="5"/>
      <c r="H12" s="5"/>
      <c r="I12" s="5"/>
      <c r="J12" s="5"/>
      <c r="K12" s="5"/>
      <c r="L12" s="166"/>
      <c r="M12" s="166"/>
      <c r="N12" s="166"/>
      <c r="O12" s="166"/>
      <c r="P12" s="166"/>
      <c r="Q12" s="5"/>
      <c r="R12" s="5"/>
      <c r="S12" s="5"/>
      <c r="T12" s="5"/>
      <c r="U12" s="5"/>
      <c r="V12" s="5"/>
      <c r="W12" s="5"/>
      <c r="X12" s="5"/>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row>
    <row r="13" spans="1:76" s="88" customFormat="1" ht="11.25" customHeight="1" x14ac:dyDescent="0.15">
      <c r="A13" s="5"/>
      <c r="B13" s="5"/>
      <c r="C13" s="5"/>
      <c r="D13" s="5"/>
      <c r="E13" s="5"/>
      <c r="F13" s="5"/>
      <c r="G13" s="5"/>
      <c r="H13" s="5"/>
      <c r="I13" s="5"/>
      <c r="J13" s="5"/>
      <c r="K13" s="5"/>
      <c r="L13" s="166"/>
      <c r="M13" s="166"/>
      <c r="N13" s="166"/>
      <c r="O13" s="166"/>
      <c r="P13" s="166"/>
      <c r="Q13" s="5"/>
      <c r="R13" s="5"/>
      <c r="S13" s="5"/>
      <c r="T13" s="5"/>
      <c r="U13" s="5"/>
      <c r="V13" s="5"/>
      <c r="W13" s="5"/>
      <c r="X13" s="5"/>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6"/>
      <c r="BP13" s="166"/>
      <c r="BQ13" s="166"/>
      <c r="BR13" s="166"/>
      <c r="BS13" s="166"/>
      <c r="BT13" s="166"/>
      <c r="BU13" s="166"/>
      <c r="BV13" s="166"/>
      <c r="BW13" s="166"/>
      <c r="BX13" s="166"/>
    </row>
    <row r="14" spans="1:76" s="88" customFormat="1" ht="11.25" customHeight="1" x14ac:dyDescent="0.15">
      <c r="A14" s="5"/>
      <c r="B14" s="5"/>
      <c r="C14" s="5"/>
      <c r="D14" s="5"/>
      <c r="E14" s="5"/>
      <c r="F14" s="5"/>
      <c r="G14" s="5"/>
      <c r="H14" s="5"/>
      <c r="I14" s="5"/>
      <c r="J14" s="5"/>
      <c r="K14" s="5"/>
      <c r="L14" s="166"/>
      <c r="M14" s="166"/>
      <c r="N14" s="166"/>
      <c r="O14" s="166"/>
      <c r="P14" s="166"/>
      <c r="Q14" s="5"/>
      <c r="R14" s="5"/>
      <c r="S14" s="5"/>
      <c r="T14" s="5"/>
      <c r="U14" s="5"/>
      <c r="V14" s="5"/>
      <c r="W14" s="5"/>
      <c r="X14" s="5"/>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6"/>
      <c r="BP14" s="166"/>
      <c r="BQ14" s="166"/>
      <c r="BR14" s="166"/>
      <c r="BS14" s="166"/>
      <c r="BT14" s="166"/>
      <c r="BU14" s="166"/>
      <c r="BV14" s="166"/>
      <c r="BW14" s="166"/>
      <c r="BX14" s="166"/>
    </row>
    <row r="15" spans="1:76" s="88" customFormat="1" ht="11.25" customHeight="1" x14ac:dyDescent="0.15">
      <c r="A15" s="5"/>
      <c r="B15" s="5"/>
      <c r="C15" s="5"/>
      <c r="D15" s="5"/>
      <c r="E15" s="5"/>
      <c r="F15" s="5"/>
      <c r="G15" s="5"/>
      <c r="H15" s="5"/>
      <c r="I15" s="5"/>
      <c r="J15" s="5"/>
      <c r="K15" s="5"/>
      <c r="L15" s="166"/>
      <c r="M15" s="166"/>
      <c r="N15" s="166"/>
      <c r="O15" s="166"/>
      <c r="P15" s="166"/>
      <c r="Q15" s="5"/>
      <c r="R15" s="5"/>
      <c r="S15" s="5"/>
      <c r="T15" s="5"/>
      <c r="U15" s="5"/>
      <c r="V15" s="5"/>
      <c r="W15" s="5"/>
      <c r="X15" s="5"/>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row>
    <row r="16" spans="1:76" s="88" customFormat="1" ht="11.25" customHeight="1" x14ac:dyDescent="0.15">
      <c r="A16" s="5"/>
      <c r="B16" s="5"/>
      <c r="C16" s="5"/>
      <c r="D16" s="5"/>
      <c r="E16" s="5"/>
      <c r="F16" s="5"/>
      <c r="G16" s="5"/>
      <c r="H16" s="5"/>
      <c r="I16" s="5"/>
      <c r="J16" s="5"/>
      <c r="K16" s="5"/>
      <c r="L16" s="166"/>
      <c r="M16" s="166"/>
      <c r="N16" s="166"/>
      <c r="O16" s="166"/>
      <c r="P16" s="166"/>
      <c r="Q16" s="5"/>
      <c r="R16" s="5"/>
      <c r="S16" s="5"/>
      <c r="T16" s="5"/>
      <c r="U16" s="5"/>
      <c r="V16" s="5"/>
      <c r="W16" s="5"/>
      <c r="X16" s="5"/>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row>
    <row r="17" spans="1:76" s="88" customFormat="1" ht="11.25" customHeight="1" x14ac:dyDescent="0.15">
      <c r="A17" s="5"/>
      <c r="B17" s="5"/>
      <c r="C17" s="5"/>
      <c r="D17" s="5"/>
      <c r="E17" s="5"/>
      <c r="F17" s="5"/>
      <c r="G17" s="5"/>
      <c r="H17" s="5"/>
      <c r="I17" s="5"/>
      <c r="J17" s="5"/>
      <c r="K17" s="5"/>
      <c r="L17" s="166"/>
      <c r="M17" s="166"/>
      <c r="N17" s="166"/>
      <c r="O17" s="166"/>
      <c r="P17" s="166"/>
      <c r="Q17" s="5"/>
      <c r="R17" s="5"/>
      <c r="S17" s="5"/>
      <c r="T17" s="5"/>
      <c r="U17" s="5"/>
      <c r="V17" s="5"/>
      <c r="W17" s="5"/>
      <c r="X17" s="5"/>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c r="BH17" s="166"/>
      <c r="BI17" s="166"/>
      <c r="BJ17" s="166"/>
      <c r="BK17" s="166"/>
      <c r="BL17" s="166"/>
      <c r="BM17" s="166"/>
      <c r="BN17" s="166"/>
      <c r="BO17" s="166"/>
      <c r="BP17" s="166"/>
      <c r="BQ17" s="166"/>
      <c r="BR17" s="166"/>
      <c r="BS17" s="166"/>
      <c r="BT17" s="166"/>
      <c r="BU17" s="166"/>
      <c r="BV17" s="166"/>
      <c r="BW17" s="166"/>
      <c r="BX17" s="166"/>
    </row>
    <row r="18" spans="1:76" s="88" customFormat="1" ht="11.25" customHeight="1" x14ac:dyDescent="0.15">
      <c r="A18" s="5"/>
      <c r="B18" s="5"/>
      <c r="C18" s="5"/>
      <c r="D18" s="5"/>
      <c r="E18" s="5"/>
      <c r="F18" s="5"/>
      <c r="G18" s="5"/>
      <c r="H18" s="5"/>
      <c r="I18" s="5"/>
      <c r="J18" s="5"/>
      <c r="K18" s="5"/>
      <c r="L18" s="166"/>
      <c r="M18" s="166"/>
      <c r="N18" s="166"/>
      <c r="O18" s="166"/>
      <c r="P18" s="166"/>
      <c r="Q18" s="5"/>
      <c r="R18" s="5"/>
      <c r="S18" s="5"/>
      <c r="T18" s="5"/>
      <c r="U18" s="5"/>
      <c r="V18" s="5"/>
      <c r="W18" s="5"/>
      <c r="X18" s="5"/>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row>
    <row r="19" spans="1:76" s="88" customFormat="1" ht="11.25" customHeight="1" x14ac:dyDescent="0.15">
      <c r="A19" s="5"/>
      <c r="B19" s="5"/>
      <c r="C19" s="5"/>
      <c r="D19" s="5"/>
      <c r="E19" s="5"/>
      <c r="F19" s="5"/>
      <c r="G19" s="5"/>
      <c r="H19" s="5"/>
      <c r="I19" s="5"/>
      <c r="J19" s="5"/>
      <c r="K19" s="5"/>
      <c r="L19" s="166"/>
      <c r="M19" s="166"/>
      <c r="N19" s="166"/>
      <c r="O19" s="166"/>
      <c r="P19" s="166"/>
      <c r="Q19" s="5"/>
      <c r="R19" s="5"/>
      <c r="S19" s="5"/>
      <c r="T19" s="5"/>
      <c r="U19" s="5"/>
      <c r="V19" s="5"/>
      <c r="W19" s="5"/>
      <c r="X19" s="5"/>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6"/>
      <c r="BG19" s="166"/>
      <c r="BH19" s="166"/>
      <c r="BI19" s="166"/>
      <c r="BJ19" s="166"/>
      <c r="BK19" s="166"/>
      <c r="BL19" s="166"/>
      <c r="BM19" s="166"/>
      <c r="BN19" s="166"/>
      <c r="BO19" s="166"/>
      <c r="BP19" s="166"/>
      <c r="BQ19" s="166"/>
      <c r="BR19" s="166"/>
      <c r="BS19" s="166"/>
      <c r="BT19" s="166"/>
      <c r="BU19" s="166"/>
      <c r="BV19" s="166"/>
      <c r="BW19" s="166"/>
      <c r="BX19" s="166"/>
    </row>
    <row r="20" spans="1:76" s="88" customFormat="1" ht="11.25" customHeight="1" x14ac:dyDescent="0.15">
      <c r="A20" s="5"/>
      <c r="B20" s="5"/>
      <c r="C20" s="5"/>
      <c r="D20" s="5"/>
      <c r="E20" s="5"/>
      <c r="F20" s="5"/>
      <c r="G20" s="5"/>
      <c r="H20" s="5"/>
      <c r="I20" s="5"/>
      <c r="J20" s="5"/>
      <c r="K20" s="5"/>
      <c r="L20" s="166"/>
      <c r="M20" s="166"/>
      <c r="N20" s="166"/>
      <c r="O20" s="166"/>
      <c r="P20" s="166"/>
      <c r="Q20" s="5"/>
      <c r="R20" s="5"/>
      <c r="S20" s="5"/>
      <c r="T20" s="5"/>
      <c r="U20" s="5"/>
      <c r="V20" s="5"/>
      <c r="W20" s="5"/>
      <c r="X20" s="5"/>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row>
    <row r="21" spans="1:76" s="88" customFormat="1" ht="11.25" customHeight="1" x14ac:dyDescent="0.15">
      <c r="A21" s="5"/>
      <c r="B21" s="5"/>
      <c r="C21" s="5"/>
      <c r="D21" s="5"/>
      <c r="E21" s="5"/>
      <c r="F21" s="5"/>
      <c r="G21" s="5"/>
      <c r="H21" s="5"/>
      <c r="I21" s="5"/>
      <c r="J21" s="5"/>
      <c r="K21" s="5"/>
      <c r="L21" s="166"/>
      <c r="M21" s="166"/>
      <c r="N21" s="166"/>
      <c r="O21" s="166"/>
      <c r="P21" s="166"/>
      <c r="Q21" s="5"/>
      <c r="R21" s="5"/>
      <c r="S21" s="5"/>
      <c r="T21" s="5"/>
      <c r="U21" s="5"/>
      <c r="V21" s="5"/>
      <c r="W21" s="5"/>
      <c r="X21" s="5"/>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row>
    <row r="22" spans="1:76" s="88" customFormat="1" ht="11.25" customHeight="1" x14ac:dyDescent="0.15">
      <c r="A22" s="5"/>
      <c r="B22" s="5"/>
      <c r="C22" s="5"/>
      <c r="D22" s="5"/>
      <c r="E22" s="5"/>
      <c r="F22" s="5"/>
      <c r="G22" s="5"/>
      <c r="H22" s="5"/>
      <c r="I22" s="5"/>
      <c r="J22" s="5"/>
      <c r="K22" s="5"/>
      <c r="L22" s="166"/>
      <c r="M22" s="166"/>
      <c r="N22" s="166"/>
      <c r="O22" s="166"/>
      <c r="P22" s="166"/>
      <c r="Q22" s="5"/>
      <c r="R22" s="5"/>
      <c r="S22" s="5"/>
      <c r="T22" s="5"/>
      <c r="U22" s="5"/>
      <c r="V22" s="5"/>
      <c r="W22" s="5"/>
      <c r="X22" s="5"/>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6"/>
      <c r="BG22" s="166"/>
      <c r="BH22" s="166"/>
      <c r="BI22" s="166"/>
      <c r="BJ22" s="166"/>
      <c r="BK22" s="166"/>
      <c r="BL22" s="166"/>
      <c r="BM22" s="166"/>
      <c r="BN22" s="166"/>
      <c r="BO22" s="166"/>
      <c r="BP22" s="166"/>
      <c r="BQ22" s="166"/>
      <c r="BR22" s="166"/>
      <c r="BS22" s="166"/>
      <c r="BT22" s="166"/>
      <c r="BU22" s="166"/>
      <c r="BV22" s="166"/>
      <c r="BW22" s="166"/>
      <c r="BX22" s="166"/>
    </row>
    <row r="23" spans="1:76" s="88" customFormat="1" ht="11.25" customHeight="1" x14ac:dyDescent="0.15">
      <c r="A23" s="5"/>
      <c r="B23" s="5"/>
      <c r="C23" s="5"/>
      <c r="D23" s="5"/>
      <c r="E23" s="5"/>
      <c r="F23" s="5"/>
      <c r="G23" s="5"/>
      <c r="H23" s="5"/>
      <c r="I23" s="5"/>
      <c r="J23" s="5"/>
      <c r="K23" s="5"/>
      <c r="L23" s="166"/>
      <c r="M23" s="166"/>
      <c r="N23" s="166"/>
      <c r="O23" s="166"/>
      <c r="P23" s="166"/>
      <c r="Q23" s="5"/>
      <c r="R23" s="5"/>
      <c r="S23" s="5"/>
      <c r="T23" s="5"/>
      <c r="U23" s="5"/>
      <c r="V23" s="5"/>
      <c r="W23" s="5"/>
      <c r="X23" s="5"/>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row>
    <row r="24" spans="1:76" s="88" customFormat="1" ht="11.25" customHeight="1" x14ac:dyDescent="0.15">
      <c r="A24" s="5"/>
      <c r="B24" s="5"/>
      <c r="C24" s="5"/>
      <c r="D24" s="5"/>
      <c r="E24" s="5"/>
      <c r="F24" s="5"/>
      <c r="G24" s="5"/>
      <c r="H24" s="5"/>
      <c r="I24" s="5"/>
      <c r="J24" s="5"/>
      <c r="K24" s="5"/>
      <c r="L24" s="166"/>
      <c r="M24" s="166"/>
      <c r="N24" s="166"/>
      <c r="O24" s="166"/>
      <c r="P24" s="166"/>
      <c r="Q24" s="5"/>
      <c r="R24" s="5"/>
      <c r="S24" s="5"/>
      <c r="T24" s="5"/>
      <c r="U24" s="5"/>
      <c r="V24" s="5"/>
      <c r="W24" s="5"/>
      <c r="X24" s="5"/>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6"/>
      <c r="BG24" s="166"/>
      <c r="BH24" s="166"/>
      <c r="BI24" s="166"/>
      <c r="BJ24" s="166"/>
      <c r="BK24" s="166"/>
      <c r="BL24" s="166"/>
      <c r="BM24" s="166"/>
      <c r="BN24" s="166"/>
      <c r="BO24" s="166"/>
      <c r="BP24" s="166"/>
      <c r="BQ24" s="166"/>
      <c r="BR24" s="166"/>
      <c r="BS24" s="166"/>
      <c r="BT24" s="166"/>
      <c r="BU24" s="166"/>
      <c r="BV24" s="166"/>
      <c r="BW24" s="166"/>
      <c r="BX24" s="166"/>
    </row>
    <row r="25" spans="1:76" s="88" customFormat="1" ht="11.25" customHeight="1" x14ac:dyDescent="0.15">
      <c r="A25" s="5"/>
      <c r="B25" s="5"/>
      <c r="C25" s="5"/>
      <c r="D25" s="5"/>
      <c r="E25" s="5"/>
      <c r="F25" s="5"/>
      <c r="G25" s="5"/>
      <c r="H25" s="5"/>
      <c r="I25" s="5"/>
      <c r="J25" s="5"/>
      <c r="K25" s="5"/>
      <c r="L25" s="166"/>
      <c r="M25" s="166"/>
      <c r="N25" s="166"/>
      <c r="O25" s="166"/>
      <c r="P25" s="166"/>
      <c r="Q25" s="5"/>
      <c r="R25" s="5"/>
      <c r="S25" s="5"/>
      <c r="T25" s="5"/>
      <c r="U25" s="5"/>
      <c r="V25" s="5"/>
      <c r="W25" s="5"/>
      <c r="X25" s="5"/>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row>
    <row r="26" spans="1:76" s="88" customFormat="1" ht="11.25" customHeight="1" x14ac:dyDescent="0.15">
      <c r="A26" s="5"/>
      <c r="B26" s="5"/>
      <c r="C26" s="5"/>
      <c r="D26" s="5"/>
      <c r="E26" s="5"/>
      <c r="F26" s="5"/>
      <c r="G26" s="5"/>
      <c r="H26" s="5"/>
      <c r="I26" s="5"/>
      <c r="J26" s="5"/>
      <c r="K26" s="5"/>
      <c r="L26" s="166"/>
      <c r="M26" s="166"/>
      <c r="N26" s="166"/>
      <c r="O26" s="166"/>
      <c r="P26" s="166"/>
      <c r="Q26" s="5"/>
      <c r="R26" s="5"/>
      <c r="S26" s="5"/>
      <c r="T26" s="5"/>
      <c r="U26" s="5"/>
      <c r="V26" s="5"/>
      <c r="W26" s="5"/>
      <c r="X26" s="5"/>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6"/>
      <c r="BG26" s="166"/>
      <c r="BH26" s="166"/>
      <c r="BI26" s="166"/>
      <c r="BJ26" s="166"/>
      <c r="BK26" s="166"/>
      <c r="BL26" s="166"/>
      <c r="BM26" s="166"/>
      <c r="BN26" s="166"/>
      <c r="BO26" s="166"/>
      <c r="BP26" s="166"/>
      <c r="BQ26" s="166"/>
      <c r="BR26" s="166"/>
      <c r="BS26" s="166"/>
      <c r="BT26" s="166"/>
      <c r="BU26" s="166"/>
      <c r="BV26" s="166"/>
      <c r="BW26" s="166"/>
      <c r="BX26" s="166"/>
    </row>
    <row r="27" spans="1:76" s="88" customFormat="1" ht="11.25" customHeight="1" x14ac:dyDescent="0.15">
      <c r="A27" s="5"/>
      <c r="B27" s="5"/>
      <c r="C27" s="5"/>
      <c r="D27" s="5"/>
      <c r="E27" s="5"/>
      <c r="F27" s="5"/>
      <c r="G27" s="5"/>
      <c r="H27" s="5"/>
      <c r="I27" s="5"/>
      <c r="J27" s="5"/>
      <c r="K27" s="5"/>
      <c r="L27" s="166"/>
      <c r="M27" s="166"/>
      <c r="N27" s="166"/>
      <c r="O27" s="166"/>
      <c r="P27" s="166"/>
      <c r="Q27" s="5"/>
      <c r="R27" s="5"/>
      <c r="S27" s="5"/>
      <c r="T27" s="5"/>
      <c r="U27" s="5"/>
      <c r="V27" s="5"/>
      <c r="W27" s="5"/>
      <c r="X27" s="5"/>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row>
    <row r="28" spans="1:76" s="88" customFormat="1" ht="11.25" customHeight="1" x14ac:dyDescent="0.15">
      <c r="A28" s="5"/>
      <c r="B28" s="5"/>
      <c r="C28" s="5"/>
      <c r="D28" s="5"/>
      <c r="E28" s="5"/>
      <c r="F28" s="5"/>
      <c r="G28" s="5"/>
      <c r="H28" s="5"/>
      <c r="I28" s="5"/>
      <c r="J28" s="5"/>
      <c r="K28" s="5"/>
      <c r="L28" s="166"/>
      <c r="M28" s="166"/>
      <c r="N28" s="166"/>
      <c r="O28" s="166"/>
      <c r="P28" s="166"/>
      <c r="Q28" s="5"/>
      <c r="R28" s="5"/>
      <c r="S28" s="5"/>
      <c r="T28" s="5"/>
      <c r="U28" s="5"/>
      <c r="V28" s="5"/>
      <c r="W28" s="5"/>
      <c r="X28" s="5"/>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6"/>
      <c r="BG28" s="166"/>
      <c r="BH28" s="166"/>
      <c r="BI28" s="166"/>
      <c r="BJ28" s="166"/>
      <c r="BK28" s="166"/>
      <c r="BL28" s="166"/>
      <c r="BM28" s="166"/>
      <c r="BN28" s="166"/>
      <c r="BO28" s="166"/>
      <c r="BP28" s="166"/>
      <c r="BQ28" s="166"/>
      <c r="BR28" s="166"/>
      <c r="BS28" s="166"/>
      <c r="BT28" s="166"/>
      <c r="BU28" s="166"/>
      <c r="BV28" s="166"/>
      <c r="BW28" s="166"/>
      <c r="BX28" s="166"/>
    </row>
    <row r="29" spans="1:76" s="88" customFormat="1" ht="11.25" customHeight="1" x14ac:dyDescent="0.15">
      <c r="A29" s="5"/>
      <c r="B29" s="5"/>
      <c r="C29" s="5"/>
      <c r="D29" s="5"/>
      <c r="E29" s="5"/>
      <c r="F29" s="5"/>
      <c r="G29" s="5"/>
      <c r="H29" s="5"/>
      <c r="I29" s="5"/>
      <c r="J29" s="5"/>
      <c r="K29" s="5"/>
      <c r="L29" s="166"/>
      <c r="M29" s="166"/>
      <c r="N29" s="166"/>
      <c r="O29" s="166"/>
      <c r="P29" s="166"/>
      <c r="Q29" s="5"/>
      <c r="R29" s="5"/>
      <c r="S29" s="5"/>
      <c r="T29" s="5"/>
      <c r="U29" s="5"/>
      <c r="V29" s="5"/>
      <c r="W29" s="5"/>
      <c r="X29" s="5"/>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6"/>
      <c r="BG29" s="166"/>
      <c r="BH29" s="166"/>
      <c r="BI29" s="166"/>
      <c r="BJ29" s="166"/>
      <c r="BK29" s="166"/>
      <c r="BL29" s="166"/>
      <c r="BM29" s="166"/>
      <c r="BN29" s="166"/>
      <c r="BO29" s="166"/>
      <c r="BP29" s="166"/>
      <c r="BQ29" s="166"/>
      <c r="BR29" s="166"/>
      <c r="BS29" s="166"/>
      <c r="BT29" s="166"/>
      <c r="BU29" s="166"/>
      <c r="BV29" s="166"/>
      <c r="BW29" s="166"/>
      <c r="BX29" s="166"/>
    </row>
    <row r="30" spans="1:76" s="88" customFormat="1" ht="11.25" customHeight="1" x14ac:dyDescent="0.15">
      <c r="A30" s="5"/>
      <c r="B30" s="5"/>
      <c r="C30" s="5"/>
      <c r="D30" s="5"/>
      <c r="E30" s="5"/>
      <c r="F30" s="5"/>
      <c r="G30" s="5"/>
      <c r="H30" s="5"/>
      <c r="I30" s="5"/>
      <c r="J30" s="5"/>
      <c r="K30" s="5"/>
      <c r="L30" s="166"/>
      <c r="M30" s="166"/>
      <c r="N30" s="166"/>
      <c r="O30" s="166"/>
      <c r="P30" s="166"/>
      <c r="Q30" s="5"/>
      <c r="R30" s="5"/>
      <c r="S30" s="5"/>
      <c r="T30" s="5"/>
      <c r="U30" s="5"/>
      <c r="V30" s="5"/>
      <c r="W30" s="5"/>
      <c r="X30" s="5"/>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row>
    <row r="31" spans="1:76" s="88" customFormat="1" ht="11.25" customHeight="1" x14ac:dyDescent="0.15">
      <c r="A31" s="5"/>
      <c r="B31" s="5"/>
      <c r="C31" s="5"/>
      <c r="D31" s="5"/>
      <c r="E31" s="5"/>
      <c r="F31" s="5"/>
      <c r="G31" s="5"/>
      <c r="H31" s="5"/>
      <c r="I31" s="5"/>
      <c r="J31" s="5"/>
      <c r="K31" s="5"/>
      <c r="L31" s="166"/>
      <c r="M31" s="166"/>
      <c r="N31" s="166"/>
      <c r="O31" s="166"/>
      <c r="P31" s="166"/>
      <c r="Q31" s="5"/>
      <c r="R31" s="5"/>
      <c r="S31" s="5"/>
      <c r="T31" s="5"/>
      <c r="U31" s="5"/>
      <c r="V31" s="5"/>
      <c r="W31" s="5"/>
      <c r="X31" s="5"/>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row>
    <row r="32" spans="1:76" s="88" customFormat="1" ht="11.25" customHeight="1" x14ac:dyDescent="0.15">
      <c r="A32" s="5"/>
      <c r="B32" s="5"/>
      <c r="C32" s="5"/>
      <c r="D32" s="5"/>
      <c r="E32" s="5"/>
      <c r="F32" s="5"/>
      <c r="G32" s="5"/>
      <c r="H32" s="5"/>
      <c r="I32" s="5"/>
      <c r="J32" s="5"/>
      <c r="K32" s="5"/>
      <c r="L32" s="166"/>
      <c r="M32" s="166"/>
      <c r="N32" s="166"/>
      <c r="O32" s="166"/>
      <c r="P32" s="166"/>
      <c r="Q32" s="5"/>
      <c r="R32" s="5"/>
      <c r="S32" s="5"/>
      <c r="T32" s="5"/>
      <c r="U32" s="5"/>
      <c r="V32" s="5"/>
      <c r="W32" s="5"/>
      <c r="X32" s="5"/>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6"/>
      <c r="BG32" s="166"/>
      <c r="BH32" s="166"/>
      <c r="BI32" s="166"/>
      <c r="BJ32" s="166"/>
      <c r="BK32" s="166"/>
      <c r="BL32" s="166"/>
      <c r="BM32" s="166"/>
      <c r="BN32" s="166"/>
      <c r="BO32" s="166"/>
      <c r="BP32" s="166"/>
      <c r="BQ32" s="166"/>
      <c r="BR32" s="166"/>
      <c r="BS32" s="166"/>
      <c r="BT32" s="166"/>
      <c r="BU32" s="166"/>
      <c r="BV32" s="166"/>
      <c r="BW32" s="166"/>
      <c r="BX32" s="166"/>
    </row>
    <row r="33" spans="1:76" s="88" customFormat="1" ht="11.25" customHeight="1" x14ac:dyDescent="0.15">
      <c r="A33" s="5"/>
      <c r="B33" s="5"/>
      <c r="C33" s="5"/>
      <c r="D33" s="5"/>
      <c r="E33" s="5"/>
      <c r="F33" s="5"/>
      <c r="G33" s="5"/>
      <c r="H33" s="5"/>
      <c r="I33" s="5"/>
      <c r="J33" s="5"/>
      <c r="K33" s="5"/>
      <c r="L33" s="166"/>
      <c r="M33" s="166"/>
      <c r="N33" s="166"/>
      <c r="O33" s="166"/>
      <c r="P33" s="166"/>
      <c r="Q33" s="5"/>
      <c r="R33" s="5"/>
      <c r="S33" s="5"/>
      <c r="T33" s="5"/>
      <c r="U33" s="5"/>
      <c r="V33" s="5"/>
      <c r="W33" s="5"/>
      <c r="X33" s="5"/>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6"/>
      <c r="BG33" s="166"/>
      <c r="BH33" s="166"/>
      <c r="BI33" s="166"/>
      <c r="BJ33" s="166"/>
      <c r="BK33" s="166"/>
      <c r="BL33" s="166"/>
      <c r="BM33" s="166"/>
      <c r="BN33" s="166"/>
      <c r="BO33" s="166"/>
      <c r="BP33" s="166"/>
      <c r="BQ33" s="166"/>
      <c r="BR33" s="166"/>
      <c r="BS33" s="166"/>
      <c r="BT33" s="166"/>
      <c r="BU33" s="166"/>
      <c r="BV33" s="166"/>
      <c r="BW33" s="166"/>
      <c r="BX33" s="166"/>
    </row>
    <row r="34" spans="1:76" s="88" customFormat="1" ht="11.25" customHeight="1" x14ac:dyDescent="0.15">
      <c r="A34" s="5"/>
      <c r="B34" s="5"/>
      <c r="C34" s="5"/>
      <c r="D34" s="5"/>
      <c r="E34" s="5"/>
      <c r="F34" s="5"/>
      <c r="G34" s="5"/>
      <c r="H34" s="5"/>
      <c r="I34" s="5"/>
      <c r="J34" s="5"/>
      <c r="K34" s="5"/>
      <c r="L34" s="166"/>
      <c r="M34" s="166"/>
      <c r="N34" s="166"/>
      <c r="O34" s="166"/>
      <c r="P34" s="166"/>
      <c r="Q34" s="5"/>
      <c r="R34" s="5"/>
      <c r="S34" s="5"/>
      <c r="T34" s="5"/>
      <c r="U34" s="5"/>
      <c r="V34" s="5"/>
      <c r="W34" s="5"/>
      <c r="X34" s="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6"/>
      <c r="BG34" s="166"/>
      <c r="BH34" s="166"/>
      <c r="BI34" s="166"/>
      <c r="BJ34" s="166"/>
      <c r="BK34" s="166"/>
      <c r="BL34" s="166"/>
      <c r="BM34" s="166"/>
      <c r="BN34" s="166"/>
      <c r="BO34" s="166"/>
      <c r="BP34" s="166"/>
      <c r="BQ34" s="166"/>
      <c r="BR34" s="166"/>
      <c r="BS34" s="166"/>
      <c r="BT34" s="166"/>
      <c r="BU34" s="166"/>
      <c r="BV34" s="166"/>
      <c r="BW34" s="166"/>
      <c r="BX34" s="166"/>
    </row>
    <row r="35" spans="1:76" s="88" customFormat="1" ht="11.25" customHeight="1" x14ac:dyDescent="0.15">
      <c r="A35" s="5"/>
      <c r="B35" s="5"/>
      <c r="C35" s="5"/>
      <c r="D35" s="5"/>
      <c r="E35" s="5"/>
      <c r="F35" s="5"/>
      <c r="G35" s="5"/>
      <c r="H35" s="5"/>
      <c r="I35" s="5"/>
      <c r="J35" s="5"/>
      <c r="K35" s="5"/>
      <c r="L35" s="166"/>
      <c r="M35" s="166"/>
      <c r="N35" s="166"/>
      <c r="O35" s="166"/>
      <c r="P35" s="166"/>
      <c r="Q35" s="5"/>
      <c r="R35" s="5"/>
      <c r="S35" s="5"/>
      <c r="T35" s="5"/>
      <c r="U35" s="5"/>
      <c r="V35" s="5"/>
      <c r="W35" s="5"/>
      <c r="X35" s="5"/>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6"/>
      <c r="BG35" s="166"/>
      <c r="BH35" s="166"/>
      <c r="BI35" s="166"/>
      <c r="BJ35" s="166"/>
      <c r="BK35" s="166"/>
      <c r="BL35" s="166"/>
      <c r="BM35" s="166"/>
      <c r="BN35" s="166"/>
      <c r="BO35" s="166"/>
      <c r="BP35" s="166"/>
      <c r="BQ35" s="166"/>
      <c r="BR35" s="166"/>
      <c r="BS35" s="166"/>
      <c r="BT35" s="166"/>
      <c r="BU35" s="166"/>
      <c r="BV35" s="166"/>
      <c r="BW35" s="166"/>
      <c r="BX35" s="166"/>
    </row>
    <row r="36" spans="1:76" s="88" customFormat="1" ht="11.25" customHeight="1" x14ac:dyDescent="0.15">
      <c r="A36" s="5"/>
      <c r="B36" s="5"/>
      <c r="C36" s="5"/>
      <c r="D36" s="5"/>
      <c r="E36" s="5"/>
      <c r="F36" s="5"/>
      <c r="G36" s="5"/>
      <c r="H36" s="5"/>
      <c r="I36" s="5"/>
      <c r="J36" s="5"/>
      <c r="K36" s="5"/>
      <c r="L36" s="166"/>
      <c r="M36" s="166"/>
      <c r="N36" s="166"/>
      <c r="O36" s="166"/>
      <c r="P36" s="166"/>
      <c r="Q36" s="5"/>
      <c r="R36" s="5"/>
      <c r="S36" s="5"/>
      <c r="T36" s="5"/>
      <c r="U36" s="5"/>
      <c r="V36" s="5"/>
      <c r="W36" s="5"/>
      <c r="X36" s="5"/>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row>
    <row r="37" spans="1:76" s="88" customFormat="1" ht="11.25" customHeight="1" x14ac:dyDescent="0.15">
      <c r="A37" s="5"/>
      <c r="B37" s="5"/>
      <c r="C37" s="5"/>
      <c r="D37" s="5"/>
      <c r="E37" s="5"/>
      <c r="F37" s="5"/>
      <c r="G37" s="5"/>
      <c r="H37" s="5"/>
      <c r="I37" s="5"/>
      <c r="J37" s="5"/>
      <c r="K37" s="5"/>
      <c r="L37" s="166"/>
      <c r="M37" s="166"/>
      <c r="N37" s="166"/>
      <c r="O37" s="166"/>
      <c r="P37" s="166"/>
      <c r="Q37" s="5"/>
      <c r="R37" s="5"/>
      <c r="S37" s="5"/>
      <c r="T37" s="5"/>
      <c r="U37" s="5"/>
      <c r="V37" s="5"/>
      <c r="W37" s="5"/>
      <c r="X37" s="5"/>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6"/>
      <c r="BG37" s="166"/>
      <c r="BH37" s="166"/>
      <c r="BI37" s="166"/>
      <c r="BJ37" s="166"/>
      <c r="BK37" s="166"/>
      <c r="BL37" s="166"/>
      <c r="BM37" s="166"/>
      <c r="BN37" s="166"/>
      <c r="BO37" s="166"/>
      <c r="BP37" s="166"/>
      <c r="BQ37" s="166"/>
      <c r="BR37" s="166"/>
      <c r="BS37" s="166"/>
      <c r="BT37" s="166"/>
      <c r="BU37" s="166"/>
      <c r="BV37" s="166"/>
      <c r="BW37" s="166"/>
      <c r="BX37" s="166"/>
    </row>
    <row r="38" spans="1:76" s="88" customFormat="1" ht="11.25" customHeight="1" x14ac:dyDescent="0.15">
      <c r="A38" s="5"/>
      <c r="B38" s="5"/>
      <c r="C38" s="5"/>
      <c r="D38" s="5"/>
      <c r="E38" s="5"/>
      <c r="F38" s="5"/>
      <c r="G38" s="5"/>
      <c r="H38" s="5"/>
      <c r="I38" s="5"/>
      <c r="J38" s="5"/>
      <c r="K38" s="5"/>
      <c r="L38" s="166"/>
      <c r="M38" s="166"/>
      <c r="N38" s="166"/>
      <c r="O38" s="166"/>
      <c r="P38" s="166"/>
      <c r="Q38" s="5"/>
      <c r="R38" s="5"/>
      <c r="S38" s="5"/>
      <c r="T38" s="5"/>
      <c r="U38" s="5"/>
      <c r="V38" s="5"/>
      <c r="W38" s="5"/>
      <c r="X38" s="5"/>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row>
    <row r="39" spans="1:76" s="88" customFormat="1" ht="11.25" customHeight="1" x14ac:dyDescent="0.15">
      <c r="A39" s="5"/>
      <c r="B39" s="5"/>
      <c r="C39" s="5"/>
      <c r="D39" s="5"/>
      <c r="E39" s="5"/>
      <c r="F39" s="5"/>
      <c r="G39" s="5"/>
      <c r="H39" s="5"/>
      <c r="I39" s="5"/>
      <c r="J39" s="5"/>
      <c r="K39" s="5"/>
      <c r="L39" s="166"/>
      <c r="M39" s="166"/>
      <c r="N39" s="166"/>
      <c r="O39" s="166"/>
      <c r="P39" s="166"/>
      <c r="Q39" s="5"/>
      <c r="R39" s="5"/>
      <c r="S39" s="5"/>
      <c r="T39" s="5"/>
      <c r="U39" s="5"/>
      <c r="V39" s="5"/>
      <c r="W39" s="5"/>
      <c r="X39" s="5"/>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6"/>
      <c r="BG39" s="166"/>
      <c r="BH39" s="166"/>
      <c r="BI39" s="166"/>
      <c r="BJ39" s="166"/>
      <c r="BK39" s="166"/>
      <c r="BL39" s="166"/>
      <c r="BM39" s="166"/>
      <c r="BN39" s="166"/>
      <c r="BO39" s="166"/>
      <c r="BP39" s="166"/>
      <c r="BQ39" s="166"/>
      <c r="BR39" s="166"/>
      <c r="BS39" s="166"/>
      <c r="BT39" s="166"/>
      <c r="BU39" s="166"/>
      <c r="BV39" s="166"/>
      <c r="BW39" s="166"/>
      <c r="BX39" s="166"/>
    </row>
    <row r="40" spans="1:76" s="88" customFormat="1" ht="11.25" customHeight="1" x14ac:dyDescent="0.15">
      <c r="A40" s="5"/>
      <c r="B40" s="5"/>
      <c r="C40" s="5"/>
      <c r="D40" s="5"/>
      <c r="E40" s="5"/>
      <c r="F40" s="5"/>
      <c r="G40" s="5"/>
      <c r="H40" s="5"/>
      <c r="I40" s="5"/>
      <c r="J40" s="5"/>
      <c r="K40" s="5"/>
      <c r="L40" s="166"/>
      <c r="M40" s="166"/>
      <c r="N40" s="166"/>
      <c r="O40" s="166"/>
      <c r="P40" s="166"/>
      <c r="Q40" s="5"/>
      <c r="R40" s="5"/>
      <c r="S40" s="5"/>
      <c r="T40" s="5"/>
      <c r="U40" s="5"/>
      <c r="V40" s="5"/>
      <c r="W40" s="5"/>
      <c r="X40" s="5"/>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row>
    <row r="41" spans="1:76" s="88" customFormat="1" ht="11.25" customHeight="1" x14ac:dyDescent="0.15">
      <c r="A41" s="5"/>
      <c r="B41" s="5"/>
      <c r="C41" s="5"/>
      <c r="D41" s="5"/>
      <c r="E41" s="5"/>
      <c r="F41" s="5"/>
      <c r="G41" s="5"/>
      <c r="H41" s="5"/>
      <c r="I41" s="5"/>
      <c r="J41" s="5"/>
      <c r="K41" s="5"/>
      <c r="L41" s="166"/>
      <c r="M41" s="166"/>
      <c r="N41" s="166"/>
      <c r="O41" s="166"/>
      <c r="P41" s="166"/>
      <c r="Q41" s="5"/>
      <c r="R41" s="5"/>
      <c r="S41" s="5"/>
      <c r="T41" s="5"/>
      <c r="U41" s="5"/>
      <c r="V41" s="5"/>
      <c r="W41" s="5"/>
      <c r="X41" s="5"/>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6"/>
      <c r="BG41" s="166"/>
      <c r="BH41" s="166"/>
      <c r="BI41" s="166"/>
      <c r="BJ41" s="166"/>
      <c r="BK41" s="166"/>
      <c r="BL41" s="166"/>
      <c r="BM41" s="166"/>
      <c r="BN41" s="166"/>
      <c r="BO41" s="166"/>
      <c r="BP41" s="166"/>
      <c r="BQ41" s="166"/>
      <c r="BR41" s="166"/>
      <c r="BS41" s="166"/>
      <c r="BT41" s="166"/>
      <c r="BU41" s="166"/>
      <c r="BV41" s="166"/>
      <c r="BW41" s="166"/>
      <c r="BX41" s="166"/>
    </row>
    <row r="42" spans="1:76" s="88" customFormat="1" ht="11.25" customHeight="1" x14ac:dyDescent="0.15">
      <c r="A42" s="5"/>
      <c r="B42" s="5"/>
      <c r="C42" s="5"/>
      <c r="D42" s="5"/>
      <c r="E42" s="5"/>
      <c r="F42" s="5"/>
      <c r="G42" s="5"/>
      <c r="H42" s="5"/>
      <c r="I42" s="5"/>
      <c r="J42" s="5"/>
      <c r="K42" s="5"/>
      <c r="L42" s="166"/>
      <c r="M42" s="166"/>
      <c r="N42" s="166"/>
      <c r="O42" s="166"/>
      <c r="P42" s="166"/>
      <c r="Q42" s="5"/>
      <c r="R42" s="5"/>
      <c r="S42" s="5"/>
      <c r="T42" s="5"/>
      <c r="U42" s="5"/>
      <c r="V42" s="5"/>
      <c r="W42" s="5"/>
      <c r="X42" s="5"/>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row>
    <row r="43" spans="1:76" s="88" customFormat="1" ht="11.25" customHeight="1" x14ac:dyDescent="0.15">
      <c r="A43" s="5"/>
      <c r="B43" s="5"/>
      <c r="C43" s="5"/>
      <c r="D43" s="5"/>
      <c r="E43" s="5"/>
      <c r="F43" s="5"/>
      <c r="G43" s="5"/>
      <c r="H43" s="5"/>
      <c r="I43" s="5"/>
      <c r="J43" s="5"/>
      <c r="K43" s="5"/>
      <c r="L43" s="166"/>
      <c r="M43" s="166"/>
      <c r="N43" s="166"/>
      <c r="O43" s="166"/>
      <c r="P43" s="166"/>
      <c r="Q43" s="5"/>
      <c r="R43" s="5"/>
      <c r="S43" s="5"/>
      <c r="T43" s="5"/>
      <c r="U43" s="5"/>
      <c r="V43" s="5"/>
      <c r="W43" s="5"/>
      <c r="X43" s="5"/>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6"/>
      <c r="BG43" s="166"/>
      <c r="BH43" s="166"/>
      <c r="BI43" s="166"/>
      <c r="BJ43" s="166"/>
      <c r="BK43" s="166"/>
      <c r="BL43" s="166"/>
      <c r="BM43" s="166"/>
      <c r="BN43" s="166"/>
      <c r="BO43" s="166"/>
      <c r="BP43" s="166"/>
      <c r="BQ43" s="166"/>
      <c r="BR43" s="166"/>
      <c r="BS43" s="166"/>
      <c r="BT43" s="166"/>
      <c r="BU43" s="166"/>
      <c r="BV43" s="166"/>
      <c r="BW43" s="166"/>
      <c r="BX43" s="166"/>
    </row>
    <row r="44" spans="1:76" s="88" customFormat="1" ht="11.25" customHeight="1" x14ac:dyDescent="0.15">
      <c r="A44" s="5"/>
      <c r="B44" s="5"/>
      <c r="C44" s="5"/>
      <c r="D44" s="5"/>
      <c r="E44" s="5"/>
      <c r="F44" s="5"/>
      <c r="G44" s="5"/>
      <c r="H44" s="5"/>
      <c r="I44" s="5"/>
      <c r="J44" s="5"/>
      <c r="K44" s="5"/>
      <c r="L44" s="166"/>
      <c r="M44" s="166"/>
      <c r="N44" s="166"/>
      <c r="O44" s="166"/>
      <c r="P44" s="166"/>
      <c r="Q44" s="5"/>
      <c r="R44" s="5"/>
      <c r="S44" s="5"/>
      <c r="T44" s="5"/>
      <c r="U44" s="5"/>
      <c r="V44" s="5"/>
      <c r="W44" s="5"/>
      <c r="X44" s="5"/>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6"/>
      <c r="BG44" s="166"/>
      <c r="BH44" s="166"/>
      <c r="BI44" s="166"/>
      <c r="BJ44" s="166"/>
      <c r="BK44" s="166"/>
      <c r="BL44" s="166"/>
      <c r="BM44" s="166"/>
      <c r="BN44" s="166"/>
      <c r="BO44" s="166"/>
      <c r="BP44" s="166"/>
      <c r="BQ44" s="166"/>
      <c r="BR44" s="166"/>
      <c r="BS44" s="166"/>
      <c r="BT44" s="166"/>
      <c r="BU44" s="166"/>
      <c r="BV44" s="166"/>
      <c r="BW44" s="166"/>
      <c r="BX44" s="166"/>
    </row>
    <row r="45" spans="1:76" s="88" customFormat="1" ht="11.25" customHeight="1" x14ac:dyDescent="0.15">
      <c r="A45" s="5"/>
      <c r="B45" s="5"/>
      <c r="C45" s="5"/>
      <c r="D45" s="5"/>
      <c r="E45" s="5"/>
      <c r="F45" s="5"/>
      <c r="G45" s="5"/>
      <c r="H45" s="5"/>
      <c r="I45" s="5"/>
      <c r="J45" s="5"/>
      <c r="K45" s="5"/>
      <c r="L45" s="166"/>
      <c r="M45" s="166"/>
      <c r="N45" s="166"/>
      <c r="O45" s="166"/>
      <c r="P45" s="166"/>
      <c r="Q45" s="5"/>
      <c r="R45" s="5"/>
      <c r="S45" s="5"/>
      <c r="T45" s="5"/>
      <c r="U45" s="5"/>
      <c r="V45" s="5"/>
      <c r="W45" s="5"/>
      <c r="X45" s="5"/>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6"/>
      <c r="BG45" s="166"/>
      <c r="BH45" s="166"/>
      <c r="BI45" s="166"/>
      <c r="BJ45" s="166"/>
      <c r="BK45" s="166"/>
      <c r="BL45" s="166"/>
      <c r="BM45" s="166"/>
      <c r="BN45" s="166"/>
      <c r="BO45" s="166"/>
      <c r="BP45" s="166"/>
      <c r="BQ45" s="166"/>
      <c r="BR45" s="166"/>
      <c r="BS45" s="166"/>
      <c r="BT45" s="166"/>
      <c r="BU45" s="166"/>
      <c r="BV45" s="166"/>
      <c r="BW45" s="166"/>
      <c r="BX45" s="166"/>
    </row>
    <row r="46" spans="1:76" s="88" customFormat="1" ht="11.25" customHeight="1" x14ac:dyDescent="0.15">
      <c r="A46" s="5"/>
      <c r="B46" s="5"/>
      <c r="C46" s="5"/>
      <c r="D46" s="5"/>
      <c r="E46" s="5"/>
      <c r="F46" s="5"/>
      <c r="G46" s="5"/>
      <c r="H46" s="5"/>
      <c r="I46" s="5"/>
      <c r="J46" s="5"/>
      <c r="K46" s="5"/>
      <c r="L46" s="166"/>
      <c r="M46" s="166"/>
      <c r="N46" s="166"/>
      <c r="O46" s="166"/>
      <c r="P46" s="166"/>
      <c r="Q46" s="5"/>
      <c r="R46" s="5"/>
      <c r="S46" s="5"/>
      <c r="T46" s="5"/>
      <c r="U46" s="5"/>
      <c r="V46" s="5"/>
      <c r="W46" s="5"/>
      <c r="X46" s="5"/>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row>
    <row r="47" spans="1:76" s="88" customFormat="1" ht="11.25" customHeight="1" x14ac:dyDescent="0.15">
      <c r="A47" s="5"/>
      <c r="B47" s="5"/>
      <c r="C47" s="5"/>
      <c r="D47" s="5"/>
      <c r="E47" s="5"/>
      <c r="F47" s="5"/>
      <c r="G47" s="5"/>
      <c r="H47" s="5"/>
      <c r="I47" s="5"/>
      <c r="J47" s="5"/>
      <c r="K47" s="5"/>
      <c r="L47" s="166"/>
      <c r="M47" s="166"/>
      <c r="N47" s="166"/>
      <c r="O47" s="166"/>
      <c r="P47" s="166"/>
      <c r="Q47" s="5"/>
      <c r="R47" s="5"/>
      <c r="S47" s="5"/>
      <c r="T47" s="5"/>
      <c r="U47" s="5"/>
      <c r="V47" s="5"/>
      <c r="W47" s="5"/>
      <c r="X47" s="5"/>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6"/>
      <c r="BG47" s="166"/>
      <c r="BH47" s="166"/>
      <c r="BI47" s="166"/>
      <c r="BJ47" s="166"/>
      <c r="BK47" s="166"/>
      <c r="BL47" s="166"/>
      <c r="BM47" s="166"/>
      <c r="BN47" s="166"/>
      <c r="BO47" s="166"/>
      <c r="BP47" s="166"/>
      <c r="BQ47" s="166"/>
      <c r="BR47" s="166"/>
      <c r="BS47" s="166"/>
      <c r="BT47" s="166"/>
      <c r="BU47" s="166"/>
      <c r="BV47" s="166"/>
      <c r="BW47" s="166"/>
      <c r="BX47" s="166"/>
    </row>
    <row r="48" spans="1:76" s="88" customFormat="1" ht="11.25" customHeight="1" x14ac:dyDescent="0.15">
      <c r="A48" s="5"/>
      <c r="B48" s="5"/>
      <c r="C48" s="5"/>
      <c r="D48" s="5"/>
      <c r="E48" s="5"/>
      <c r="F48" s="5"/>
      <c r="G48" s="5"/>
      <c r="H48" s="5"/>
      <c r="I48" s="5"/>
      <c r="J48" s="5"/>
      <c r="K48" s="5"/>
      <c r="L48" s="166"/>
      <c r="M48" s="166"/>
      <c r="N48" s="166"/>
      <c r="O48" s="166"/>
      <c r="P48" s="166"/>
      <c r="Q48" s="5"/>
      <c r="R48" s="5"/>
      <c r="S48" s="5"/>
      <c r="T48" s="5"/>
      <c r="U48" s="5"/>
      <c r="V48" s="5"/>
      <c r="W48" s="5"/>
      <c r="X48" s="5"/>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66"/>
      <c r="BN48" s="166"/>
      <c r="BO48" s="166"/>
      <c r="BP48" s="166"/>
      <c r="BQ48" s="166"/>
      <c r="BR48" s="166"/>
      <c r="BS48" s="166"/>
      <c r="BT48" s="166"/>
      <c r="BU48" s="166"/>
      <c r="BV48" s="166"/>
      <c r="BW48" s="166"/>
      <c r="BX48" s="166"/>
    </row>
    <row r="49" spans="1:76" s="88" customFormat="1" ht="11.25" customHeight="1" x14ac:dyDescent="0.15">
      <c r="A49" s="5"/>
      <c r="B49" s="5"/>
      <c r="C49" s="5"/>
      <c r="D49" s="5"/>
      <c r="E49" s="5"/>
      <c r="F49" s="5"/>
      <c r="G49" s="5"/>
      <c r="H49" s="5"/>
      <c r="I49" s="5"/>
      <c r="J49" s="5"/>
      <c r="K49" s="5"/>
      <c r="L49" s="166"/>
      <c r="M49" s="166"/>
      <c r="N49" s="166"/>
      <c r="O49" s="166"/>
      <c r="P49" s="166"/>
      <c r="Q49" s="5"/>
      <c r="R49" s="5"/>
      <c r="S49" s="5"/>
      <c r="T49" s="5"/>
      <c r="U49" s="5"/>
      <c r="V49" s="5"/>
      <c r="W49" s="5"/>
      <c r="X49" s="5"/>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6"/>
      <c r="BG49" s="166"/>
      <c r="BH49" s="166"/>
      <c r="BI49" s="166"/>
      <c r="BJ49" s="166"/>
      <c r="BK49" s="166"/>
      <c r="BL49" s="166"/>
      <c r="BM49" s="166"/>
      <c r="BN49" s="166"/>
      <c r="BO49" s="166"/>
      <c r="BP49" s="166"/>
      <c r="BQ49" s="166"/>
      <c r="BR49" s="166"/>
      <c r="BS49" s="166"/>
      <c r="BT49" s="166"/>
      <c r="BU49" s="166"/>
      <c r="BV49" s="166"/>
      <c r="BW49" s="166"/>
      <c r="BX49" s="166"/>
    </row>
    <row r="50" spans="1:76" s="88" customFormat="1" ht="11.25" customHeight="1" x14ac:dyDescent="0.15">
      <c r="A50" s="5"/>
      <c r="B50" s="5"/>
      <c r="C50" s="5"/>
      <c r="D50" s="5"/>
      <c r="E50" s="5"/>
      <c r="F50" s="5"/>
      <c r="G50" s="5"/>
      <c r="H50" s="5"/>
      <c r="I50" s="5"/>
      <c r="J50" s="5"/>
      <c r="K50" s="5"/>
      <c r="L50" s="166"/>
      <c r="M50" s="166"/>
      <c r="N50" s="166"/>
      <c r="O50" s="166"/>
      <c r="P50" s="166"/>
      <c r="Q50" s="5"/>
      <c r="R50" s="5"/>
      <c r="S50" s="5"/>
      <c r="T50" s="5"/>
      <c r="U50" s="5"/>
      <c r="V50" s="5"/>
      <c r="W50" s="5"/>
      <c r="X50" s="5"/>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6"/>
      <c r="BG50" s="166"/>
      <c r="BH50" s="166"/>
      <c r="BI50" s="166"/>
      <c r="BJ50" s="166"/>
      <c r="BK50" s="166"/>
      <c r="BL50" s="166"/>
      <c r="BM50" s="166"/>
      <c r="BN50" s="166"/>
      <c r="BO50" s="166"/>
      <c r="BP50" s="166"/>
      <c r="BQ50" s="166"/>
      <c r="BR50" s="166"/>
      <c r="BS50" s="166"/>
      <c r="BT50" s="166"/>
      <c r="BU50" s="166"/>
      <c r="BV50" s="166"/>
      <c r="BW50" s="166"/>
      <c r="BX50" s="166"/>
    </row>
    <row r="51" spans="1:76" s="88" customFormat="1" ht="11.25" customHeight="1" x14ac:dyDescent="0.15">
      <c r="A51" s="5"/>
      <c r="B51" s="5"/>
      <c r="C51" s="5"/>
      <c r="D51" s="5"/>
      <c r="E51" s="5"/>
      <c r="F51" s="5"/>
      <c r="G51" s="5"/>
      <c r="H51" s="5"/>
      <c r="I51" s="5"/>
      <c r="J51" s="5"/>
      <c r="K51" s="5"/>
      <c r="L51" s="166"/>
      <c r="M51" s="166"/>
      <c r="N51" s="166"/>
      <c r="O51" s="166"/>
      <c r="P51" s="166"/>
      <c r="Q51" s="5"/>
      <c r="R51" s="5"/>
      <c r="S51" s="5"/>
      <c r="T51" s="5"/>
      <c r="U51" s="5"/>
      <c r="V51" s="5"/>
      <c r="W51" s="5"/>
      <c r="X51" s="5"/>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row>
    <row r="52" spans="1:76" s="88" customFormat="1" ht="11.25" customHeight="1" x14ac:dyDescent="0.15">
      <c r="A52" s="5"/>
      <c r="B52" s="5"/>
      <c r="C52" s="5"/>
      <c r="D52" s="5"/>
      <c r="E52" s="5"/>
      <c r="F52" s="5"/>
      <c r="G52" s="5"/>
      <c r="H52" s="5"/>
      <c r="I52" s="5"/>
      <c r="J52" s="5"/>
      <c r="K52" s="5"/>
      <c r="L52" s="166"/>
      <c r="M52" s="166"/>
      <c r="N52" s="166"/>
      <c r="O52" s="166"/>
      <c r="P52" s="166"/>
      <c r="Q52" s="5"/>
      <c r="R52" s="5"/>
      <c r="S52" s="5"/>
      <c r="T52" s="5"/>
      <c r="U52" s="5"/>
      <c r="V52" s="5"/>
      <c r="W52" s="5"/>
      <c r="X52" s="5"/>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row>
    <row r="53" spans="1:76" s="88" customFormat="1" ht="11.25" customHeight="1" x14ac:dyDescent="0.15">
      <c r="A53" s="5"/>
      <c r="B53" s="5"/>
      <c r="C53" s="5"/>
      <c r="D53" s="5"/>
      <c r="E53" s="5"/>
      <c r="F53" s="5"/>
      <c r="G53" s="5"/>
      <c r="H53" s="5"/>
      <c r="I53" s="5"/>
      <c r="J53" s="5"/>
      <c r="K53" s="5"/>
      <c r="L53" s="166"/>
      <c r="M53" s="166"/>
      <c r="N53" s="166"/>
      <c r="O53" s="166"/>
      <c r="P53" s="166"/>
      <c r="Q53" s="5"/>
      <c r="R53" s="5"/>
      <c r="S53" s="5"/>
      <c r="T53" s="5"/>
      <c r="U53" s="5"/>
      <c r="V53" s="5"/>
      <c r="W53" s="5"/>
      <c r="X53" s="5"/>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6"/>
      <c r="BG53" s="166"/>
      <c r="BH53" s="166"/>
      <c r="BI53" s="166"/>
      <c r="BJ53" s="166"/>
      <c r="BK53" s="166"/>
      <c r="BL53" s="166"/>
      <c r="BM53" s="166"/>
      <c r="BN53" s="166"/>
      <c r="BO53" s="166"/>
      <c r="BP53" s="166"/>
      <c r="BQ53" s="166"/>
      <c r="BR53" s="166"/>
      <c r="BS53" s="166"/>
      <c r="BT53" s="166"/>
      <c r="BU53" s="166"/>
      <c r="BV53" s="166"/>
      <c r="BW53" s="166"/>
      <c r="BX53" s="166"/>
    </row>
    <row r="54" spans="1:76" s="88" customFormat="1" ht="11.25" customHeight="1" x14ac:dyDescent="0.15">
      <c r="A54" s="5"/>
      <c r="B54" s="5"/>
      <c r="C54" s="5"/>
      <c r="D54" s="5"/>
      <c r="E54" s="5"/>
      <c r="F54" s="5"/>
      <c r="G54" s="5"/>
      <c r="H54" s="5"/>
      <c r="I54" s="5"/>
      <c r="J54" s="5"/>
      <c r="K54" s="5"/>
      <c r="L54" s="166"/>
      <c r="M54" s="166"/>
      <c r="N54" s="166"/>
      <c r="O54" s="166"/>
      <c r="P54" s="166"/>
      <c r="Q54" s="5"/>
      <c r="R54" s="5"/>
      <c r="S54" s="5"/>
      <c r="T54" s="5"/>
      <c r="U54" s="5"/>
      <c r="V54" s="5"/>
      <c r="W54" s="5"/>
      <c r="X54" s="5"/>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row>
    <row r="55" spans="1:76" s="88" customFormat="1" ht="11.25" customHeight="1" x14ac:dyDescent="0.15">
      <c r="A55" s="5"/>
      <c r="B55" s="5"/>
      <c r="C55" s="5"/>
      <c r="D55" s="5"/>
      <c r="E55" s="5"/>
      <c r="F55" s="5"/>
      <c r="G55" s="5"/>
      <c r="H55" s="5"/>
      <c r="I55" s="5"/>
      <c r="J55" s="5"/>
      <c r="K55" s="5"/>
      <c r="L55" s="166"/>
      <c r="M55" s="166"/>
      <c r="N55" s="166"/>
      <c r="O55" s="166"/>
      <c r="P55" s="166"/>
      <c r="Q55" s="5"/>
      <c r="R55" s="5"/>
      <c r="S55" s="5"/>
      <c r="T55" s="5"/>
      <c r="U55" s="5"/>
      <c r="V55" s="5"/>
      <c r="W55" s="5"/>
      <c r="X55" s="5"/>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6"/>
      <c r="BG55" s="166"/>
      <c r="BH55" s="166"/>
      <c r="BI55" s="166"/>
      <c r="BJ55" s="166"/>
      <c r="BK55" s="166"/>
      <c r="BL55" s="166"/>
      <c r="BM55" s="166"/>
      <c r="BN55" s="166"/>
      <c r="BO55" s="166"/>
      <c r="BP55" s="166"/>
      <c r="BQ55" s="166"/>
      <c r="BR55" s="166"/>
      <c r="BS55" s="166"/>
      <c r="BT55" s="166"/>
      <c r="BU55" s="166"/>
      <c r="BV55" s="166"/>
      <c r="BW55" s="166"/>
      <c r="BX55" s="166"/>
    </row>
    <row r="56" spans="1:76" s="88" customFormat="1" ht="11.25" customHeight="1" x14ac:dyDescent="0.15">
      <c r="A56" s="5"/>
      <c r="B56" s="5"/>
      <c r="C56" s="5"/>
      <c r="D56" s="5"/>
      <c r="E56" s="5"/>
      <c r="F56" s="5"/>
      <c r="G56" s="5"/>
      <c r="H56" s="5"/>
      <c r="I56" s="5"/>
      <c r="J56" s="5"/>
      <c r="K56" s="5"/>
      <c r="L56" s="166"/>
      <c r="M56" s="166"/>
      <c r="N56" s="166"/>
      <c r="O56" s="166"/>
      <c r="P56" s="166"/>
      <c r="Q56" s="5"/>
      <c r="R56" s="5"/>
      <c r="S56" s="5"/>
      <c r="T56" s="5"/>
      <c r="U56" s="5"/>
      <c r="V56" s="5"/>
      <c r="W56" s="5"/>
      <c r="X56" s="5"/>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row>
    <row r="57" spans="1:76" s="88" customFormat="1" ht="11.25" customHeight="1" x14ac:dyDescent="0.15">
      <c r="A57" s="5"/>
      <c r="B57" s="5"/>
      <c r="C57" s="5"/>
      <c r="D57" s="5"/>
      <c r="E57" s="5"/>
      <c r="F57" s="5"/>
      <c r="G57" s="5"/>
      <c r="H57" s="5"/>
      <c r="I57" s="5"/>
      <c r="J57" s="5"/>
      <c r="K57" s="5"/>
      <c r="L57" s="166"/>
      <c r="M57" s="166"/>
      <c r="N57" s="166"/>
      <c r="O57" s="166"/>
      <c r="P57" s="166"/>
      <c r="Q57" s="5"/>
      <c r="R57" s="5"/>
      <c r="S57" s="5"/>
      <c r="T57" s="5"/>
      <c r="U57" s="5"/>
      <c r="V57" s="5"/>
      <c r="W57" s="5"/>
      <c r="X57" s="5"/>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row>
    <row r="58" spans="1:76" s="88" customFormat="1" ht="11.25" customHeight="1" x14ac:dyDescent="0.15">
      <c r="A58" s="5"/>
      <c r="B58" s="5"/>
      <c r="C58" s="5"/>
      <c r="D58" s="5"/>
      <c r="E58" s="5"/>
      <c r="F58" s="5"/>
      <c r="G58" s="5"/>
      <c r="H58" s="5"/>
      <c r="I58" s="5"/>
      <c r="J58" s="5"/>
      <c r="K58" s="5"/>
      <c r="L58" s="166"/>
      <c r="M58" s="166"/>
      <c r="N58" s="166"/>
      <c r="O58" s="166"/>
      <c r="P58" s="166"/>
      <c r="Q58" s="5"/>
      <c r="R58" s="5"/>
      <c r="S58" s="5"/>
      <c r="T58" s="5"/>
      <c r="U58" s="5"/>
      <c r="V58" s="5"/>
      <c r="W58" s="5"/>
      <c r="X58" s="5"/>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row>
    <row r="59" spans="1:76" s="88" customFormat="1" ht="11.25" customHeight="1" x14ac:dyDescent="0.15">
      <c r="A59" s="5"/>
      <c r="B59" s="5"/>
      <c r="C59" s="5"/>
      <c r="D59" s="5"/>
      <c r="E59" s="5"/>
      <c r="F59" s="5"/>
      <c r="G59" s="5"/>
      <c r="H59" s="5"/>
      <c r="I59" s="5"/>
      <c r="J59" s="5"/>
      <c r="K59" s="5"/>
      <c r="L59" s="166"/>
      <c r="M59" s="166"/>
      <c r="N59" s="166"/>
      <c r="O59" s="166"/>
      <c r="P59" s="166"/>
      <c r="Q59" s="5"/>
      <c r="R59" s="5"/>
      <c r="S59" s="5"/>
      <c r="T59" s="5"/>
      <c r="U59" s="5"/>
      <c r="V59" s="5"/>
      <c r="W59" s="5"/>
      <c r="X59" s="5"/>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row>
    <row r="60" spans="1:76" s="88" customFormat="1" ht="11.25" customHeight="1" x14ac:dyDescent="0.15">
      <c r="A60" s="5"/>
      <c r="B60" s="5"/>
      <c r="C60" s="5"/>
      <c r="D60" s="5"/>
      <c r="E60" s="5"/>
      <c r="F60" s="5"/>
      <c r="G60" s="5"/>
      <c r="H60" s="5"/>
      <c r="I60" s="5"/>
      <c r="J60" s="5"/>
      <c r="K60" s="5"/>
      <c r="L60" s="166"/>
      <c r="M60" s="166"/>
      <c r="N60" s="166"/>
      <c r="O60" s="166"/>
      <c r="P60" s="166"/>
      <c r="Q60" s="5"/>
      <c r="R60" s="5"/>
      <c r="S60" s="5"/>
      <c r="T60" s="5"/>
      <c r="U60" s="5"/>
      <c r="V60" s="5"/>
      <c r="W60" s="5"/>
      <c r="X60" s="5"/>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row>
    <row r="61" spans="1:76" s="88" customFormat="1" ht="11.25" customHeight="1" x14ac:dyDescent="0.15">
      <c r="A61" s="5"/>
      <c r="B61" s="5"/>
      <c r="C61" s="5"/>
      <c r="D61" s="5"/>
      <c r="E61" s="5"/>
      <c r="F61" s="5"/>
      <c r="G61" s="5"/>
      <c r="H61" s="5"/>
      <c r="I61" s="5"/>
      <c r="J61" s="5"/>
      <c r="K61" s="5"/>
      <c r="L61" s="166"/>
      <c r="M61" s="166"/>
      <c r="N61" s="166"/>
      <c r="O61" s="166"/>
      <c r="P61" s="166"/>
      <c r="Q61" s="5"/>
      <c r="R61" s="5"/>
      <c r="S61" s="5"/>
      <c r="T61" s="5"/>
      <c r="U61" s="5"/>
      <c r="V61" s="5"/>
      <c r="W61" s="5"/>
      <c r="X61" s="5"/>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row>
    <row r="62" spans="1:76" s="88" customFormat="1" ht="11.25" customHeight="1" x14ac:dyDescent="0.15">
      <c r="A62" s="5"/>
      <c r="B62" s="5"/>
      <c r="C62" s="5"/>
      <c r="D62" s="5"/>
      <c r="E62" s="5"/>
      <c r="F62" s="5"/>
      <c r="G62" s="5"/>
      <c r="H62" s="5"/>
      <c r="I62" s="5"/>
      <c r="J62" s="5"/>
      <c r="K62" s="5"/>
      <c r="L62" s="166"/>
      <c r="M62" s="166"/>
      <c r="N62" s="166"/>
      <c r="O62" s="166"/>
      <c r="P62" s="166"/>
      <c r="Q62" s="5"/>
      <c r="R62" s="5"/>
      <c r="S62" s="5"/>
      <c r="T62" s="5"/>
      <c r="U62" s="5"/>
      <c r="V62" s="5"/>
      <c r="W62" s="5"/>
      <c r="X62" s="5"/>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row>
    <row r="63" spans="1:76" s="88" customFormat="1" ht="11.25" customHeight="1" x14ac:dyDescent="0.15">
      <c r="A63" s="5"/>
      <c r="B63" s="5"/>
      <c r="C63" s="5"/>
      <c r="D63" s="5"/>
      <c r="E63" s="5"/>
      <c r="F63" s="5"/>
      <c r="G63" s="5"/>
      <c r="H63" s="5"/>
      <c r="I63" s="5"/>
      <c r="J63" s="5"/>
      <c r="K63" s="5"/>
      <c r="L63" s="166"/>
      <c r="M63" s="166"/>
      <c r="N63" s="166"/>
      <c r="O63" s="166"/>
      <c r="P63" s="166"/>
      <c r="Q63" s="5"/>
      <c r="R63" s="5"/>
      <c r="S63" s="5"/>
      <c r="T63" s="5"/>
      <c r="U63" s="5"/>
      <c r="V63" s="5"/>
      <c r="W63" s="5"/>
      <c r="X63" s="5"/>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row>
    <row r="64" spans="1:76" s="88" customFormat="1" ht="11.25" customHeight="1" x14ac:dyDescent="0.15">
      <c r="A64" s="5"/>
      <c r="B64" s="5"/>
      <c r="C64" s="5"/>
      <c r="D64" s="5"/>
      <c r="E64" s="5"/>
      <c r="F64" s="5"/>
      <c r="G64" s="5"/>
      <c r="H64" s="5"/>
      <c r="I64" s="5"/>
      <c r="J64" s="5"/>
      <c r="K64" s="5"/>
      <c r="L64" s="166"/>
      <c r="M64" s="166"/>
      <c r="N64" s="166"/>
      <c r="O64" s="166"/>
      <c r="P64" s="166"/>
      <c r="Q64" s="5"/>
      <c r="R64" s="5"/>
      <c r="S64" s="5"/>
      <c r="T64" s="5"/>
      <c r="U64" s="5"/>
      <c r="V64" s="5"/>
      <c r="W64" s="5"/>
      <c r="X64" s="5"/>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row>
    <row r="65" spans="1:76" s="88" customFormat="1" ht="11.25" customHeight="1" x14ac:dyDescent="0.15">
      <c r="A65" s="5"/>
      <c r="B65" s="5"/>
      <c r="C65" s="5"/>
      <c r="D65" s="5"/>
      <c r="E65" s="5"/>
      <c r="F65" s="5"/>
      <c r="G65" s="5"/>
      <c r="H65" s="5"/>
      <c r="I65" s="5"/>
      <c r="J65" s="5"/>
      <c r="K65" s="5"/>
      <c r="L65" s="166"/>
      <c r="M65" s="166"/>
      <c r="N65" s="166"/>
      <c r="O65" s="166"/>
      <c r="P65" s="166"/>
      <c r="Q65" s="5"/>
      <c r="R65" s="5"/>
      <c r="S65" s="5"/>
      <c r="T65" s="5"/>
      <c r="U65" s="5"/>
      <c r="V65" s="5"/>
      <c r="W65" s="5"/>
      <c r="X65" s="5"/>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row>
    <row r="66" spans="1:76" s="88" customFormat="1" ht="11.25" customHeight="1" x14ac:dyDescent="0.15">
      <c r="A66" s="5"/>
      <c r="B66" s="5"/>
      <c r="C66" s="5"/>
      <c r="D66" s="5"/>
      <c r="E66" s="5"/>
      <c r="F66" s="5"/>
      <c r="G66" s="5"/>
      <c r="H66" s="5"/>
      <c r="I66" s="5"/>
      <c r="J66" s="5"/>
      <c r="K66" s="5"/>
      <c r="L66" s="166"/>
      <c r="M66" s="166"/>
      <c r="N66" s="166"/>
      <c r="O66" s="166"/>
      <c r="P66" s="166"/>
      <c r="Q66" s="5"/>
      <c r="R66" s="5"/>
      <c r="S66" s="5"/>
      <c r="T66" s="5"/>
      <c r="U66" s="5"/>
      <c r="V66" s="5"/>
      <c r="W66" s="5"/>
      <c r="X66" s="5"/>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row>
    <row r="67" spans="1:76" s="88" customFormat="1" ht="11.25" customHeight="1" x14ac:dyDescent="0.15">
      <c r="A67" s="5"/>
      <c r="B67" s="5"/>
      <c r="C67" s="5"/>
      <c r="D67" s="5"/>
      <c r="E67" s="5"/>
      <c r="F67" s="5"/>
      <c r="G67" s="5"/>
      <c r="H67" s="5"/>
      <c r="I67" s="5"/>
      <c r="J67" s="5"/>
      <c r="K67" s="5"/>
      <c r="L67" s="166"/>
      <c r="M67" s="166"/>
      <c r="N67" s="166"/>
      <c r="O67" s="166"/>
      <c r="P67" s="166"/>
      <c r="Q67" s="5"/>
      <c r="R67" s="5"/>
      <c r="S67" s="5"/>
      <c r="T67" s="5"/>
      <c r="U67" s="5"/>
      <c r="V67" s="5"/>
      <c r="W67" s="5"/>
      <c r="X67" s="5"/>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row>
    <row r="68" spans="1:76" s="88" customFormat="1" ht="11.25" customHeight="1" x14ac:dyDescent="0.15">
      <c r="A68" s="5"/>
      <c r="B68" s="5"/>
      <c r="C68" s="5"/>
      <c r="D68" s="5"/>
      <c r="E68" s="5"/>
      <c r="F68" s="5"/>
      <c r="G68" s="5"/>
      <c r="H68" s="5"/>
      <c r="I68" s="5"/>
      <c r="J68" s="5"/>
      <c r="K68" s="5"/>
      <c r="L68" s="166"/>
      <c r="M68" s="166"/>
      <c r="N68" s="166"/>
      <c r="O68" s="166"/>
      <c r="P68" s="166"/>
      <c r="Q68" s="5"/>
      <c r="R68" s="5"/>
      <c r="S68" s="5"/>
      <c r="T68" s="5"/>
      <c r="U68" s="5"/>
      <c r="V68" s="5"/>
      <c r="W68" s="5"/>
      <c r="X68" s="5"/>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row>
    <row r="69" spans="1:76" s="88" customFormat="1" ht="11.25" customHeight="1" x14ac:dyDescent="0.15">
      <c r="A69" s="5"/>
      <c r="B69" s="5"/>
      <c r="C69" s="5"/>
      <c r="D69" s="5"/>
      <c r="E69" s="5"/>
      <c r="F69" s="5"/>
      <c r="G69" s="5"/>
      <c r="H69" s="5"/>
      <c r="I69" s="5"/>
      <c r="J69" s="5"/>
      <c r="K69" s="5"/>
      <c r="L69" s="166"/>
      <c r="M69" s="166"/>
      <c r="N69" s="166"/>
      <c r="O69" s="166"/>
      <c r="P69" s="166"/>
      <c r="Q69" s="5"/>
      <c r="R69" s="5"/>
      <c r="S69" s="5"/>
      <c r="T69" s="5"/>
      <c r="U69" s="5"/>
      <c r="V69" s="5"/>
      <c r="W69" s="5"/>
      <c r="X69" s="5"/>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row>
    <row r="70" spans="1:76" s="88" customFormat="1" ht="11.25" customHeight="1" x14ac:dyDescent="0.15">
      <c r="A70" s="5"/>
      <c r="B70" s="5"/>
      <c r="C70" s="5"/>
      <c r="D70" s="5"/>
      <c r="E70" s="5"/>
      <c r="F70" s="5"/>
      <c r="G70" s="5"/>
      <c r="H70" s="5"/>
      <c r="I70" s="5"/>
      <c r="J70" s="5"/>
      <c r="K70" s="5"/>
      <c r="L70" s="166"/>
      <c r="M70" s="166"/>
      <c r="N70" s="166"/>
      <c r="O70" s="166"/>
      <c r="P70" s="166"/>
      <c r="Q70" s="5"/>
      <c r="R70" s="5"/>
      <c r="S70" s="5"/>
      <c r="T70" s="5"/>
      <c r="U70" s="5"/>
      <c r="V70" s="5"/>
      <c r="W70" s="5"/>
      <c r="X70" s="5"/>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row>
    <row r="71" spans="1:76" s="88" customFormat="1" ht="11.25" customHeight="1" x14ac:dyDescent="0.15">
      <c r="A71" s="5"/>
      <c r="B71" s="5"/>
      <c r="C71" s="5"/>
      <c r="D71" s="5"/>
      <c r="E71" s="5"/>
      <c r="F71" s="5"/>
      <c r="G71" s="5"/>
      <c r="H71" s="5"/>
      <c r="I71" s="5"/>
      <c r="J71" s="5"/>
      <c r="K71" s="5"/>
      <c r="L71" s="166"/>
      <c r="M71" s="166"/>
      <c r="N71" s="166"/>
      <c r="O71" s="166"/>
      <c r="P71" s="166"/>
      <c r="Q71" s="5"/>
      <c r="R71" s="5"/>
      <c r="S71" s="5"/>
      <c r="T71" s="5"/>
      <c r="U71" s="5"/>
      <c r="V71" s="5"/>
      <c r="W71" s="5"/>
      <c r="X71" s="5"/>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row>
    <row r="72" spans="1:76" s="88" customFormat="1" ht="11.25" customHeight="1" x14ac:dyDescent="0.15">
      <c r="A72" s="5"/>
      <c r="B72" s="5"/>
      <c r="C72" s="5"/>
      <c r="D72" s="5"/>
      <c r="E72" s="5"/>
      <c r="F72" s="5"/>
      <c r="G72" s="5"/>
      <c r="H72" s="5"/>
      <c r="I72" s="5"/>
      <c r="J72" s="5"/>
      <c r="K72" s="5"/>
      <c r="L72" s="166"/>
      <c r="M72" s="166"/>
      <c r="N72" s="166"/>
      <c r="O72" s="166"/>
      <c r="P72" s="166"/>
      <c r="Q72" s="5"/>
      <c r="R72" s="5"/>
      <c r="S72" s="5"/>
      <c r="T72" s="5"/>
      <c r="U72" s="5"/>
      <c r="V72" s="5"/>
      <c r="W72" s="5"/>
      <c r="X72" s="5"/>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row>
    <row r="73" spans="1:76" s="88" customFormat="1" ht="11.25" customHeight="1" x14ac:dyDescent="0.15">
      <c r="A73" s="5"/>
      <c r="B73" s="5"/>
      <c r="C73" s="5"/>
      <c r="D73" s="5"/>
      <c r="E73" s="5"/>
      <c r="F73" s="5"/>
      <c r="G73" s="5"/>
      <c r="H73" s="5"/>
      <c r="I73" s="5"/>
      <c r="J73" s="5"/>
      <c r="K73" s="5"/>
      <c r="L73" s="166"/>
      <c r="M73" s="166"/>
      <c r="N73" s="166"/>
      <c r="O73" s="166"/>
      <c r="P73" s="166"/>
      <c r="Q73" s="5"/>
      <c r="R73" s="5"/>
      <c r="S73" s="5"/>
      <c r="T73" s="5"/>
      <c r="U73" s="5"/>
      <c r="V73" s="5"/>
      <c r="W73" s="5"/>
      <c r="X73" s="5"/>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row>
    <row r="74" spans="1:76" s="88" customFormat="1" ht="11.25" customHeight="1" x14ac:dyDescent="0.15">
      <c r="A74" s="5"/>
      <c r="B74" s="5"/>
      <c r="C74" s="5"/>
      <c r="D74" s="5"/>
      <c r="E74" s="5"/>
      <c r="F74" s="5"/>
      <c r="G74" s="5"/>
      <c r="H74" s="5"/>
      <c r="I74" s="5"/>
      <c r="J74" s="5"/>
      <c r="K74" s="5"/>
      <c r="L74" s="166"/>
      <c r="M74" s="166"/>
      <c r="N74" s="166"/>
      <c r="O74" s="166"/>
      <c r="P74" s="166"/>
      <c r="Q74" s="5"/>
      <c r="R74" s="5"/>
      <c r="S74" s="5"/>
      <c r="T74" s="5"/>
      <c r="U74" s="5"/>
      <c r="V74" s="5"/>
      <c r="W74" s="5"/>
      <c r="X74" s="5"/>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row>
    <row r="75" spans="1:76" s="88" customFormat="1" ht="11.25" customHeight="1" x14ac:dyDescent="0.15">
      <c r="A75" s="5"/>
      <c r="B75" s="5"/>
      <c r="C75" s="5"/>
      <c r="D75" s="5"/>
      <c r="E75" s="5"/>
      <c r="F75" s="5"/>
      <c r="G75" s="5"/>
      <c r="H75" s="5"/>
      <c r="I75" s="5"/>
      <c r="J75" s="5"/>
      <c r="K75" s="5"/>
      <c r="L75" s="166"/>
      <c r="M75" s="166"/>
      <c r="N75" s="166"/>
      <c r="O75" s="166"/>
      <c r="P75" s="166"/>
      <c r="Q75" s="5"/>
      <c r="R75" s="5"/>
      <c r="S75" s="5"/>
      <c r="T75" s="5"/>
      <c r="U75" s="5"/>
      <c r="V75" s="5"/>
      <c r="W75" s="5"/>
      <c r="X75" s="5"/>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row>
    <row r="76" spans="1:76" s="88" customFormat="1" ht="11.25" customHeight="1" x14ac:dyDescent="0.15">
      <c r="A76" s="5"/>
      <c r="B76" s="5"/>
      <c r="C76" s="5"/>
      <c r="D76" s="5"/>
      <c r="E76" s="5"/>
      <c r="F76" s="5"/>
      <c r="G76" s="5"/>
      <c r="H76" s="5"/>
      <c r="I76" s="5"/>
      <c r="J76" s="5"/>
      <c r="K76" s="5"/>
      <c r="L76" s="166"/>
      <c r="M76" s="166"/>
      <c r="N76" s="166"/>
      <c r="O76" s="166"/>
      <c r="P76" s="166"/>
      <c r="Q76" s="5"/>
      <c r="R76" s="5"/>
      <c r="S76" s="5"/>
      <c r="T76" s="5"/>
      <c r="U76" s="5"/>
      <c r="V76" s="5"/>
      <c r="W76" s="5"/>
      <c r="X76" s="5"/>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row>
    <row r="77" spans="1:76" s="88" customFormat="1" ht="11.25" customHeight="1" x14ac:dyDescent="0.15">
      <c r="A77" s="5"/>
      <c r="B77" s="5"/>
      <c r="C77" s="5"/>
      <c r="D77" s="5"/>
      <c r="E77" s="5"/>
      <c r="F77" s="5"/>
      <c r="G77" s="5"/>
      <c r="H77" s="5"/>
      <c r="I77" s="5"/>
      <c r="J77" s="5"/>
      <c r="K77" s="5"/>
      <c r="L77" s="166"/>
      <c r="M77" s="166"/>
      <c r="N77" s="166"/>
      <c r="O77" s="166"/>
      <c r="P77" s="166"/>
      <c r="Q77" s="5"/>
      <c r="R77" s="5"/>
      <c r="S77" s="5"/>
      <c r="T77" s="5"/>
      <c r="U77" s="5"/>
      <c r="V77" s="5"/>
      <c r="W77" s="5"/>
      <c r="X77" s="5"/>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row>
    <row r="78" spans="1:76" s="88" customFormat="1" ht="11.25" customHeight="1" x14ac:dyDescent="0.15">
      <c r="A78" s="5"/>
      <c r="B78" s="5"/>
      <c r="C78" s="5"/>
      <c r="D78" s="5"/>
      <c r="E78" s="5"/>
      <c r="F78" s="5"/>
      <c r="G78" s="5"/>
      <c r="H78" s="5"/>
      <c r="I78" s="5"/>
      <c r="J78" s="5"/>
      <c r="K78" s="5"/>
      <c r="L78" s="166"/>
      <c r="M78" s="166"/>
      <c r="N78" s="166"/>
      <c r="O78" s="166"/>
      <c r="P78" s="166"/>
      <c r="Q78" s="5"/>
      <c r="R78" s="5"/>
      <c r="S78" s="5"/>
      <c r="T78" s="5"/>
      <c r="U78" s="5"/>
      <c r="V78" s="5"/>
      <c r="W78" s="5"/>
      <c r="X78" s="5"/>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row>
    <row r="79" spans="1:76" s="88" customFormat="1" ht="11.25" customHeight="1" x14ac:dyDescent="0.15">
      <c r="A79" s="5"/>
      <c r="B79" s="5"/>
      <c r="C79" s="5"/>
      <c r="D79" s="5"/>
      <c r="E79" s="5"/>
      <c r="F79" s="5"/>
      <c r="G79" s="5"/>
      <c r="H79" s="5"/>
      <c r="I79" s="5"/>
      <c r="J79" s="5"/>
      <c r="K79" s="5"/>
      <c r="L79" s="166"/>
      <c r="M79" s="166"/>
      <c r="N79" s="166"/>
      <c r="O79" s="166"/>
      <c r="P79" s="166"/>
      <c r="Q79" s="5"/>
      <c r="R79" s="5"/>
      <c r="S79" s="5"/>
      <c r="T79" s="5"/>
      <c r="U79" s="5"/>
      <c r="V79" s="5"/>
      <c r="W79" s="5"/>
      <c r="X79" s="5"/>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row>
    <row r="80" spans="1:76" s="88" customFormat="1" ht="11.25" customHeight="1" x14ac:dyDescent="0.15">
      <c r="A80" s="5"/>
      <c r="B80" s="5"/>
      <c r="C80" s="5"/>
      <c r="D80" s="5"/>
      <c r="E80" s="5"/>
      <c r="F80" s="5"/>
      <c r="G80" s="5"/>
      <c r="H80" s="5"/>
      <c r="I80" s="5"/>
      <c r="J80" s="5"/>
      <c r="K80" s="5"/>
      <c r="L80" s="166"/>
      <c r="M80" s="166"/>
      <c r="N80" s="166"/>
      <c r="O80" s="166"/>
      <c r="P80" s="166"/>
      <c r="Q80" s="5"/>
      <c r="R80" s="5"/>
      <c r="S80" s="5"/>
      <c r="T80" s="5"/>
      <c r="U80" s="5"/>
      <c r="V80" s="5"/>
      <c r="W80" s="5"/>
      <c r="X80" s="5"/>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row>
    <row r="81" spans="1:76" s="88" customFormat="1" ht="11.25" customHeight="1" x14ac:dyDescent="0.15">
      <c r="A81" s="5"/>
      <c r="B81" s="5"/>
      <c r="C81" s="5"/>
      <c r="D81" s="5"/>
      <c r="E81" s="5"/>
      <c r="F81" s="5"/>
      <c r="G81" s="5"/>
      <c r="H81" s="5"/>
      <c r="I81" s="5"/>
      <c r="J81" s="5"/>
      <c r="K81" s="5"/>
      <c r="L81" s="166"/>
      <c r="M81" s="166"/>
      <c r="N81" s="166"/>
      <c r="O81" s="166"/>
      <c r="P81" s="166"/>
      <c r="Q81" s="5"/>
      <c r="R81" s="5"/>
      <c r="S81" s="5"/>
      <c r="T81" s="5"/>
      <c r="U81" s="5"/>
      <c r="V81" s="5"/>
      <c r="W81" s="5"/>
      <c r="X81" s="5"/>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row>
    <row r="82" spans="1:76" s="88" customFormat="1" ht="11.25" customHeight="1" x14ac:dyDescent="0.15">
      <c r="A82" s="5"/>
      <c r="B82" s="5"/>
      <c r="C82" s="5"/>
      <c r="D82" s="5"/>
      <c r="E82" s="5"/>
      <c r="F82" s="5"/>
      <c r="G82" s="5"/>
      <c r="H82" s="5"/>
      <c r="I82" s="5"/>
      <c r="J82" s="5"/>
      <c r="K82" s="5"/>
      <c r="L82" s="166"/>
      <c r="M82" s="166"/>
      <c r="N82" s="166"/>
      <c r="O82" s="166"/>
      <c r="P82" s="166"/>
      <c r="Q82" s="5"/>
      <c r="R82" s="5"/>
      <c r="S82" s="5"/>
      <c r="T82" s="5"/>
      <c r="U82" s="5"/>
      <c r="V82" s="5"/>
      <c r="W82" s="5"/>
      <c r="X82" s="5"/>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row>
    <row r="83" spans="1:76" s="88" customFormat="1" ht="11.25" customHeight="1" x14ac:dyDescent="0.15">
      <c r="A83" s="5"/>
      <c r="B83" s="5"/>
      <c r="C83" s="5"/>
      <c r="D83" s="5"/>
      <c r="E83" s="5"/>
      <c r="F83" s="5"/>
      <c r="G83" s="5"/>
      <c r="H83" s="5"/>
      <c r="I83" s="5"/>
      <c r="J83" s="5"/>
      <c r="K83" s="5"/>
      <c r="L83" s="166"/>
      <c r="M83" s="166"/>
      <c r="N83" s="166"/>
      <c r="O83" s="166"/>
      <c r="P83" s="166"/>
      <c r="Q83" s="5"/>
      <c r="R83" s="5"/>
      <c r="S83" s="5"/>
      <c r="T83" s="5"/>
      <c r="U83" s="5"/>
      <c r="V83" s="5"/>
      <c r="W83" s="5"/>
      <c r="X83" s="5"/>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row>
    <row r="84" spans="1:76" s="88" customFormat="1" ht="11.25" customHeight="1" x14ac:dyDescent="0.15">
      <c r="A84" s="5"/>
      <c r="B84" s="5"/>
      <c r="C84" s="5"/>
      <c r="D84" s="5"/>
      <c r="E84" s="5"/>
      <c r="F84" s="5"/>
      <c r="G84" s="5"/>
      <c r="H84" s="5"/>
      <c r="I84" s="5"/>
      <c r="J84" s="5"/>
      <c r="K84" s="5"/>
      <c r="L84" s="166"/>
      <c r="M84" s="166"/>
      <c r="N84" s="166"/>
      <c r="O84" s="166"/>
      <c r="P84" s="166"/>
      <c r="Q84" s="5"/>
      <c r="R84" s="5"/>
      <c r="S84" s="5"/>
      <c r="T84" s="5"/>
      <c r="U84" s="5"/>
      <c r="V84" s="5"/>
      <c r="W84" s="5"/>
      <c r="X84" s="5"/>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row>
    <row r="85" spans="1:76" s="88" customFormat="1" ht="11.25" customHeight="1" x14ac:dyDescent="0.15">
      <c r="A85" s="5"/>
      <c r="B85" s="5"/>
      <c r="C85" s="5"/>
      <c r="D85" s="5"/>
      <c r="E85" s="5"/>
      <c r="F85" s="5"/>
      <c r="G85" s="5"/>
      <c r="H85" s="5"/>
      <c r="I85" s="5"/>
      <c r="J85" s="5"/>
      <c r="K85" s="5"/>
      <c r="L85" s="166"/>
      <c r="M85" s="166"/>
      <c r="N85" s="166"/>
      <c r="O85" s="166"/>
      <c r="P85" s="166"/>
      <c r="Q85" s="5"/>
      <c r="R85" s="5"/>
      <c r="S85" s="5"/>
      <c r="T85" s="5"/>
      <c r="U85" s="5"/>
      <c r="V85" s="5"/>
      <c r="W85" s="5"/>
      <c r="X85" s="5"/>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row>
    <row r="86" spans="1:76" s="88" customFormat="1" ht="11.25" customHeight="1" x14ac:dyDescent="0.15">
      <c r="A86" s="5"/>
      <c r="B86" s="5"/>
      <c r="C86" s="5"/>
      <c r="D86" s="5"/>
      <c r="E86" s="5"/>
      <c r="F86" s="5"/>
      <c r="G86" s="5"/>
      <c r="H86" s="5"/>
      <c r="I86" s="5"/>
      <c r="J86" s="5"/>
      <c r="K86" s="5"/>
      <c r="L86" s="166"/>
      <c r="M86" s="166"/>
      <c r="N86" s="166"/>
      <c r="O86" s="166"/>
      <c r="P86" s="166"/>
      <c r="Q86" s="5"/>
      <c r="R86" s="5"/>
      <c r="S86" s="5"/>
      <c r="T86" s="5"/>
      <c r="U86" s="5"/>
      <c r="V86" s="5"/>
      <c r="W86" s="5"/>
      <c r="X86" s="5"/>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row>
    <row r="87" spans="1:76" s="88" customFormat="1" ht="11.25" customHeight="1" x14ac:dyDescent="0.15">
      <c r="A87" s="5"/>
      <c r="B87" s="5"/>
      <c r="C87" s="5"/>
      <c r="D87" s="5"/>
      <c r="E87" s="5"/>
      <c r="F87" s="5"/>
      <c r="G87" s="5"/>
      <c r="H87" s="5"/>
      <c r="I87" s="5"/>
      <c r="J87" s="5"/>
      <c r="K87" s="5"/>
      <c r="L87" s="166"/>
      <c r="M87" s="166"/>
      <c r="N87" s="166"/>
      <c r="O87" s="166"/>
      <c r="P87" s="166"/>
      <c r="Q87" s="5"/>
      <c r="R87" s="5"/>
      <c r="S87" s="5"/>
      <c r="T87" s="5"/>
      <c r="U87" s="5"/>
      <c r="V87" s="5"/>
      <c r="W87" s="5"/>
      <c r="X87" s="5"/>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row>
    <row r="88" spans="1:76" s="88" customFormat="1" ht="11.25" customHeight="1" x14ac:dyDescent="0.15">
      <c r="A88" s="5"/>
      <c r="B88" s="5"/>
      <c r="C88" s="5"/>
      <c r="D88" s="5"/>
      <c r="E88" s="5"/>
      <c r="F88" s="5"/>
      <c r="G88" s="5"/>
      <c r="H88" s="5"/>
      <c r="I88" s="5"/>
      <c r="J88" s="5"/>
      <c r="K88" s="5"/>
      <c r="L88" s="166"/>
      <c r="M88" s="166"/>
      <c r="N88" s="166"/>
      <c r="O88" s="166"/>
      <c r="P88" s="166"/>
      <c r="Q88" s="5"/>
      <c r="R88" s="5"/>
      <c r="S88" s="5"/>
      <c r="T88" s="5"/>
      <c r="U88" s="5"/>
      <c r="V88" s="5"/>
      <c r="W88" s="5"/>
      <c r="X88" s="5"/>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row>
    <row r="89" spans="1:76" s="88" customFormat="1" ht="11.25" customHeight="1" x14ac:dyDescent="0.15">
      <c r="A89" s="5"/>
      <c r="B89" s="5"/>
      <c r="C89" s="5"/>
      <c r="D89" s="5"/>
      <c r="E89" s="5"/>
      <c r="F89" s="5"/>
      <c r="G89" s="5"/>
      <c r="H89" s="5"/>
      <c r="I89" s="5"/>
      <c r="J89" s="5"/>
      <c r="K89" s="5"/>
      <c r="L89" s="166"/>
      <c r="M89" s="166"/>
      <c r="N89" s="166"/>
      <c r="O89" s="166"/>
      <c r="P89" s="166"/>
      <c r="Q89" s="5"/>
      <c r="R89" s="5"/>
      <c r="S89" s="5"/>
      <c r="T89" s="5"/>
      <c r="U89" s="5"/>
      <c r="V89" s="5"/>
      <c r="W89" s="5"/>
      <c r="X89" s="5"/>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row>
    <row r="90" spans="1:76" s="88" customFormat="1" ht="11.25" customHeight="1" x14ac:dyDescent="0.15">
      <c r="A90" s="5"/>
      <c r="B90" s="5"/>
      <c r="C90" s="5"/>
      <c r="D90" s="5"/>
      <c r="E90" s="5"/>
      <c r="F90" s="5"/>
      <c r="G90" s="5"/>
      <c r="H90" s="5"/>
      <c r="I90" s="5"/>
      <c r="J90" s="5"/>
      <c r="K90" s="5"/>
      <c r="L90" s="166"/>
      <c r="M90" s="166"/>
      <c r="N90" s="166"/>
      <c r="O90" s="166"/>
      <c r="P90" s="166"/>
      <c r="Q90" s="5"/>
      <c r="R90" s="5"/>
      <c r="S90" s="5"/>
      <c r="T90" s="5"/>
      <c r="U90" s="5"/>
      <c r="V90" s="5"/>
      <c r="W90" s="5"/>
      <c r="X90" s="5"/>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row>
    <row r="91" spans="1:76" s="88" customFormat="1" ht="11.25" customHeight="1" x14ac:dyDescent="0.15">
      <c r="A91" s="5"/>
      <c r="B91" s="5"/>
      <c r="C91" s="5"/>
      <c r="D91" s="5"/>
      <c r="E91" s="5"/>
      <c r="F91" s="5"/>
      <c r="G91" s="5"/>
      <c r="H91" s="5"/>
      <c r="I91" s="5"/>
      <c r="J91" s="5"/>
      <c r="K91" s="5"/>
      <c r="L91" s="166"/>
      <c r="M91" s="166"/>
      <c r="N91" s="166"/>
      <c r="O91" s="166"/>
      <c r="P91" s="166"/>
      <c r="Q91" s="5"/>
      <c r="R91" s="5"/>
      <c r="S91" s="5"/>
      <c r="T91" s="5"/>
      <c r="U91" s="5"/>
      <c r="V91" s="5"/>
      <c r="W91" s="5"/>
      <c r="X91" s="5"/>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row>
    <row r="92" spans="1:76" s="88" customFormat="1" ht="11.25" customHeight="1" x14ac:dyDescent="0.15">
      <c r="A92" s="5"/>
      <c r="B92" s="5"/>
      <c r="C92" s="5"/>
      <c r="D92" s="5"/>
      <c r="E92" s="5"/>
      <c r="F92" s="5"/>
      <c r="G92" s="5"/>
      <c r="H92" s="5"/>
      <c r="I92" s="5"/>
      <c r="J92" s="5"/>
      <c r="K92" s="5"/>
      <c r="L92" s="166"/>
      <c r="M92" s="166"/>
      <c r="N92" s="166"/>
      <c r="O92" s="166"/>
      <c r="P92" s="166"/>
      <c r="Q92" s="5"/>
      <c r="R92" s="5"/>
      <c r="S92" s="5"/>
      <c r="T92" s="5"/>
      <c r="U92" s="5"/>
      <c r="V92" s="5"/>
      <c r="W92" s="5"/>
      <c r="X92" s="5"/>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row>
    <row r="93" spans="1:76" s="88" customFormat="1" ht="11.25" customHeight="1" x14ac:dyDescent="0.15">
      <c r="A93" s="5"/>
      <c r="B93" s="5"/>
      <c r="C93" s="5"/>
      <c r="D93" s="5"/>
      <c r="E93" s="5"/>
      <c r="F93" s="5"/>
      <c r="G93" s="5"/>
      <c r="H93" s="5"/>
      <c r="I93" s="5"/>
      <c r="J93" s="5"/>
      <c r="K93" s="5"/>
      <c r="L93" s="166"/>
      <c r="M93" s="166"/>
      <c r="N93" s="166"/>
      <c r="O93" s="166"/>
      <c r="P93" s="166"/>
      <c r="Q93" s="5"/>
      <c r="R93" s="5"/>
      <c r="S93" s="5"/>
      <c r="T93" s="5"/>
      <c r="U93" s="5"/>
      <c r="V93" s="5"/>
      <c r="W93" s="5"/>
      <c r="X93" s="5"/>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row>
    <row r="94" spans="1:76" s="88" customFormat="1" ht="11.25" customHeight="1" x14ac:dyDescent="0.15">
      <c r="A94" s="5"/>
      <c r="B94" s="5"/>
      <c r="C94" s="5"/>
      <c r="D94" s="5"/>
      <c r="E94" s="5"/>
      <c r="F94" s="5"/>
      <c r="G94" s="5"/>
      <c r="H94" s="5"/>
      <c r="I94" s="5"/>
      <c r="J94" s="5"/>
      <c r="K94" s="5"/>
      <c r="L94" s="166"/>
      <c r="M94" s="166"/>
      <c r="N94" s="166"/>
      <c r="O94" s="166"/>
      <c r="P94" s="166"/>
      <c r="Q94" s="5"/>
      <c r="R94" s="5"/>
      <c r="S94" s="5"/>
      <c r="T94" s="5"/>
      <c r="U94" s="5"/>
      <c r="V94" s="5"/>
      <c r="W94" s="5"/>
      <c r="X94" s="5"/>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row>
    <row r="95" spans="1:76" s="88" customFormat="1" ht="11.25" customHeight="1" x14ac:dyDescent="0.15">
      <c r="A95" s="5"/>
      <c r="B95" s="5"/>
      <c r="C95" s="5"/>
      <c r="D95" s="5"/>
      <c r="E95" s="5"/>
      <c r="F95" s="5"/>
      <c r="G95" s="5"/>
      <c r="H95" s="5"/>
      <c r="I95" s="5"/>
      <c r="J95" s="5"/>
      <c r="K95" s="5"/>
      <c r="L95" s="166"/>
      <c r="M95" s="166"/>
      <c r="N95" s="166"/>
      <c r="O95" s="166"/>
      <c r="P95" s="166"/>
      <c r="Q95" s="5"/>
      <c r="R95" s="5"/>
      <c r="S95" s="5"/>
      <c r="T95" s="5"/>
      <c r="U95" s="5"/>
      <c r="V95" s="5"/>
      <c r="W95" s="5"/>
      <c r="X95" s="5"/>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row>
    <row r="96" spans="1:76" s="88" customFormat="1" ht="11.25" customHeight="1" x14ac:dyDescent="0.15">
      <c r="A96" s="5"/>
      <c r="B96" s="5"/>
      <c r="C96" s="5"/>
      <c r="D96" s="5"/>
      <c r="E96" s="5"/>
      <c r="F96" s="5"/>
      <c r="G96" s="5"/>
      <c r="H96" s="5"/>
      <c r="I96" s="5"/>
      <c r="J96" s="5"/>
      <c r="K96" s="5"/>
      <c r="L96" s="166"/>
      <c r="M96" s="166"/>
      <c r="N96" s="166"/>
      <c r="O96" s="166"/>
      <c r="P96" s="166"/>
      <c r="Q96" s="5"/>
      <c r="R96" s="5"/>
      <c r="S96" s="5"/>
      <c r="T96" s="5"/>
      <c r="U96" s="5"/>
      <c r="V96" s="5"/>
      <c r="W96" s="5"/>
      <c r="X96" s="5"/>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row>
    <row r="97" spans="1:76" s="88" customFormat="1" ht="11.25" customHeight="1" x14ac:dyDescent="0.15">
      <c r="A97" s="5"/>
      <c r="B97" s="5"/>
      <c r="C97" s="5"/>
      <c r="D97" s="5"/>
      <c r="E97" s="5"/>
      <c r="F97" s="5"/>
      <c r="G97" s="5"/>
      <c r="H97" s="5"/>
      <c r="I97" s="5"/>
      <c r="J97" s="5"/>
      <c r="K97" s="5"/>
      <c r="L97" s="166"/>
      <c r="M97" s="166"/>
      <c r="N97" s="166"/>
      <c r="O97" s="166"/>
      <c r="P97" s="166"/>
      <c r="Q97" s="5"/>
      <c r="R97" s="5"/>
      <c r="S97" s="5"/>
      <c r="T97" s="5"/>
      <c r="U97" s="5"/>
      <c r="V97" s="5"/>
      <c r="W97" s="5"/>
      <c r="X97" s="5"/>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row>
    <row r="98" spans="1:76" s="88" customFormat="1" ht="11.25" customHeight="1" x14ac:dyDescent="0.15">
      <c r="A98" s="5"/>
      <c r="B98" s="5"/>
      <c r="C98" s="5"/>
      <c r="D98" s="5"/>
      <c r="E98" s="5"/>
      <c r="F98" s="5"/>
      <c r="G98" s="5"/>
      <c r="H98" s="5"/>
      <c r="I98" s="5"/>
      <c r="J98" s="5"/>
      <c r="K98" s="5"/>
      <c r="L98" s="166"/>
      <c r="M98" s="166"/>
      <c r="N98" s="166"/>
      <c r="O98" s="166"/>
      <c r="P98" s="166"/>
      <c r="Q98" s="5"/>
      <c r="R98" s="5"/>
      <c r="S98" s="5"/>
      <c r="T98" s="5"/>
      <c r="U98" s="5"/>
      <c r="V98" s="5"/>
      <c r="W98" s="5"/>
      <c r="X98" s="5"/>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row>
    <row r="99" spans="1:76" s="88" customFormat="1" ht="11.25" customHeight="1" x14ac:dyDescent="0.15">
      <c r="A99" s="5"/>
      <c r="B99" s="5"/>
      <c r="C99" s="5"/>
      <c r="D99" s="5"/>
      <c r="E99" s="5"/>
      <c r="F99" s="5"/>
      <c r="G99" s="5"/>
      <c r="H99" s="5"/>
      <c r="I99" s="5"/>
      <c r="J99" s="5"/>
      <c r="K99" s="5"/>
      <c r="L99" s="166"/>
      <c r="M99" s="166"/>
      <c r="N99" s="166"/>
      <c r="O99" s="166"/>
      <c r="P99" s="166"/>
      <c r="Q99" s="5"/>
      <c r="R99" s="5"/>
      <c r="S99" s="5"/>
      <c r="T99" s="5"/>
      <c r="U99" s="5"/>
      <c r="V99" s="5"/>
      <c r="W99" s="5"/>
      <c r="X99" s="5"/>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row>
    <row r="100" spans="1:76" s="88" customFormat="1" ht="11.25" customHeight="1" x14ac:dyDescent="0.15">
      <c r="A100" s="5"/>
      <c r="B100" s="5"/>
      <c r="C100" s="5"/>
      <c r="D100" s="5"/>
      <c r="E100" s="5"/>
      <c r="F100" s="5"/>
      <c r="G100" s="5"/>
      <c r="H100" s="5"/>
      <c r="I100" s="5"/>
      <c r="J100" s="5"/>
      <c r="K100" s="5"/>
      <c r="L100" s="166"/>
      <c r="M100" s="166"/>
      <c r="N100" s="166"/>
      <c r="O100" s="166"/>
      <c r="P100" s="166"/>
      <c r="Q100" s="5"/>
      <c r="R100" s="5"/>
      <c r="S100" s="5"/>
      <c r="T100" s="5"/>
      <c r="U100" s="5"/>
      <c r="V100" s="5"/>
      <c r="W100" s="5"/>
      <c r="X100" s="5"/>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row>
    <row r="101" spans="1:76" s="88" customFormat="1" ht="11.25" customHeight="1" x14ac:dyDescent="0.15">
      <c r="A101" s="5"/>
      <c r="B101" s="5"/>
      <c r="C101" s="5"/>
      <c r="D101" s="5"/>
      <c r="E101" s="5"/>
      <c r="F101" s="5"/>
      <c r="G101" s="5"/>
      <c r="H101" s="5"/>
      <c r="I101" s="5"/>
      <c r="J101" s="5"/>
      <c r="K101" s="5"/>
      <c r="L101" s="166"/>
      <c r="M101" s="166"/>
      <c r="N101" s="166"/>
      <c r="O101" s="166"/>
      <c r="P101" s="166"/>
      <c r="Q101" s="5"/>
      <c r="R101" s="5"/>
      <c r="S101" s="5"/>
      <c r="T101" s="5"/>
      <c r="U101" s="5"/>
      <c r="V101" s="5"/>
      <c r="W101" s="5"/>
      <c r="X101" s="5"/>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row>
    <row r="102" spans="1:76" s="88" customFormat="1" ht="11.25" customHeight="1" x14ac:dyDescent="0.15">
      <c r="A102" s="5"/>
      <c r="B102" s="5"/>
      <c r="C102" s="5"/>
      <c r="D102" s="5"/>
      <c r="E102" s="5"/>
      <c r="F102" s="5"/>
      <c r="G102" s="5"/>
      <c r="H102" s="5"/>
      <c r="I102" s="5"/>
      <c r="J102" s="5"/>
      <c r="K102" s="5"/>
      <c r="L102" s="166"/>
      <c r="M102" s="166"/>
      <c r="N102" s="166"/>
      <c r="O102" s="166"/>
      <c r="P102" s="166"/>
      <c r="Q102" s="5"/>
      <c r="R102" s="5"/>
      <c r="S102" s="5"/>
      <c r="T102" s="5"/>
      <c r="U102" s="5"/>
      <c r="V102" s="5"/>
      <c r="W102" s="5"/>
      <c r="X102" s="5"/>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row>
    <row r="103" spans="1:76" s="88" customFormat="1" ht="11.25" customHeight="1" x14ac:dyDescent="0.15">
      <c r="A103" s="5"/>
      <c r="B103" s="5"/>
      <c r="C103" s="5"/>
      <c r="D103" s="5"/>
      <c r="E103" s="5"/>
      <c r="F103" s="5"/>
      <c r="G103" s="5"/>
      <c r="H103" s="5"/>
      <c r="I103" s="5"/>
      <c r="J103" s="5"/>
      <c r="K103" s="5"/>
      <c r="L103" s="166"/>
      <c r="M103" s="166"/>
      <c r="N103" s="166"/>
      <c r="O103" s="166"/>
      <c r="P103" s="166"/>
      <c r="Q103" s="5"/>
      <c r="R103" s="5"/>
      <c r="S103" s="5"/>
      <c r="T103" s="5"/>
      <c r="U103" s="5"/>
      <c r="V103" s="5"/>
      <c r="W103" s="5"/>
      <c r="X103" s="5"/>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row>
    <row r="104" spans="1:76" s="88" customFormat="1" ht="11.25" customHeight="1" x14ac:dyDescent="0.15">
      <c r="A104" s="5"/>
      <c r="B104" s="5"/>
      <c r="C104" s="5"/>
      <c r="D104" s="5"/>
      <c r="E104" s="5"/>
      <c r="F104" s="5"/>
      <c r="G104" s="5"/>
      <c r="H104" s="5"/>
      <c r="I104" s="5"/>
      <c r="J104" s="5"/>
      <c r="K104" s="5"/>
      <c r="L104" s="166"/>
      <c r="M104" s="166"/>
      <c r="N104" s="166"/>
      <c r="O104" s="166"/>
      <c r="P104" s="166"/>
      <c r="Q104" s="5"/>
      <c r="R104" s="5"/>
      <c r="S104" s="5"/>
      <c r="T104" s="5"/>
      <c r="U104" s="5"/>
      <c r="V104" s="5"/>
      <c r="W104" s="5"/>
      <c r="X104" s="5"/>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row>
    <row r="105" spans="1:76" s="88" customFormat="1" ht="11.25" customHeight="1" x14ac:dyDescent="0.15">
      <c r="A105" s="5"/>
      <c r="B105" s="5"/>
      <c r="C105" s="5"/>
      <c r="D105" s="5"/>
      <c r="E105" s="5"/>
      <c r="F105" s="5"/>
      <c r="G105" s="5"/>
      <c r="H105" s="5"/>
      <c r="I105" s="5"/>
      <c r="J105" s="5"/>
      <c r="K105" s="5"/>
      <c r="L105" s="166"/>
      <c r="M105" s="166"/>
      <c r="N105" s="166"/>
      <c r="O105" s="166"/>
      <c r="P105" s="166"/>
      <c r="Q105" s="5"/>
      <c r="R105" s="5"/>
      <c r="S105" s="5"/>
      <c r="T105" s="5"/>
      <c r="U105" s="5"/>
      <c r="V105" s="5"/>
      <c r="W105" s="5"/>
      <c r="X105" s="5"/>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row>
    <row r="106" spans="1:76" s="88" customFormat="1" ht="11.25" customHeight="1" x14ac:dyDescent="0.15">
      <c r="A106" s="5"/>
      <c r="B106" s="5"/>
      <c r="C106" s="5"/>
      <c r="D106" s="5"/>
      <c r="E106" s="5"/>
      <c r="F106" s="5"/>
      <c r="G106" s="5"/>
      <c r="H106" s="5"/>
      <c r="I106" s="5"/>
      <c r="J106" s="5"/>
      <c r="K106" s="5"/>
      <c r="L106" s="166"/>
      <c r="M106" s="166"/>
      <c r="N106" s="166"/>
      <c r="O106" s="166"/>
      <c r="P106" s="166"/>
      <c r="Q106" s="5"/>
      <c r="R106" s="5"/>
      <c r="S106" s="5"/>
      <c r="T106" s="5"/>
      <c r="U106" s="5"/>
      <c r="V106" s="5"/>
      <c r="W106" s="5"/>
      <c r="X106" s="5"/>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row>
    <row r="107" spans="1:76" s="88" customFormat="1" ht="11.25" customHeight="1" x14ac:dyDescent="0.15">
      <c r="A107" s="5"/>
      <c r="B107" s="5"/>
      <c r="C107" s="5"/>
      <c r="D107" s="5"/>
      <c r="E107" s="5"/>
      <c r="F107" s="5"/>
      <c r="G107" s="5"/>
      <c r="H107" s="5"/>
      <c r="I107" s="5"/>
      <c r="J107" s="5"/>
      <c r="K107" s="5"/>
      <c r="L107" s="166"/>
      <c r="M107" s="166"/>
      <c r="N107" s="166"/>
      <c r="O107" s="166"/>
      <c r="P107" s="166"/>
      <c r="Q107" s="5"/>
      <c r="R107" s="5"/>
      <c r="S107" s="5"/>
      <c r="T107" s="5"/>
      <c r="U107" s="5"/>
      <c r="V107" s="5"/>
      <c r="W107" s="5"/>
      <c r="X107" s="5"/>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row>
    <row r="108" spans="1:76" s="88" customFormat="1" ht="11.25" customHeight="1" x14ac:dyDescent="0.15">
      <c r="A108" s="5"/>
      <c r="B108" s="5"/>
      <c r="C108" s="5"/>
      <c r="D108" s="5"/>
      <c r="E108" s="5"/>
      <c r="F108" s="5"/>
      <c r="G108" s="5"/>
      <c r="H108" s="5"/>
      <c r="I108" s="5"/>
      <c r="J108" s="5"/>
      <c r="K108" s="5"/>
      <c r="L108" s="166"/>
      <c r="M108" s="166"/>
      <c r="N108" s="166"/>
      <c r="O108" s="166"/>
      <c r="P108" s="166"/>
      <c r="Q108" s="5"/>
      <c r="R108" s="5"/>
      <c r="S108" s="5"/>
      <c r="T108" s="5"/>
      <c r="U108" s="5"/>
      <c r="V108" s="5"/>
      <c r="W108" s="5"/>
      <c r="X108" s="5"/>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row>
    <row r="109" spans="1:76" s="88" customFormat="1" ht="11.25" customHeight="1" x14ac:dyDescent="0.15">
      <c r="A109" s="5"/>
      <c r="B109" s="5"/>
      <c r="C109" s="5"/>
      <c r="D109" s="5"/>
      <c r="E109" s="5"/>
      <c r="F109" s="5"/>
      <c r="G109" s="5"/>
      <c r="H109" s="5"/>
      <c r="I109" s="5"/>
      <c r="J109" s="5"/>
      <c r="K109" s="5"/>
      <c r="L109" s="166"/>
      <c r="M109" s="166"/>
      <c r="N109" s="166"/>
      <c r="O109" s="166"/>
      <c r="P109" s="166"/>
      <c r="Q109" s="5"/>
      <c r="R109" s="5"/>
      <c r="S109" s="5"/>
      <c r="T109" s="5"/>
      <c r="U109" s="5"/>
      <c r="V109" s="5"/>
      <c r="W109" s="5"/>
      <c r="X109" s="5"/>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row>
    <row r="110" spans="1:76" s="88" customFormat="1" ht="11.25" customHeight="1" x14ac:dyDescent="0.15">
      <c r="A110" s="5"/>
      <c r="B110" s="5"/>
      <c r="C110" s="5"/>
      <c r="D110" s="5"/>
      <c r="E110" s="5"/>
      <c r="F110" s="5"/>
      <c r="G110" s="5"/>
      <c r="H110" s="5"/>
      <c r="I110" s="5"/>
      <c r="J110" s="5"/>
      <c r="K110" s="5"/>
      <c r="L110" s="166"/>
      <c r="M110" s="166"/>
      <c r="N110" s="166"/>
      <c r="O110" s="166"/>
      <c r="P110" s="166"/>
      <c r="Q110" s="5"/>
      <c r="R110" s="5"/>
      <c r="S110" s="5"/>
      <c r="T110" s="5"/>
      <c r="U110" s="5"/>
      <c r="V110" s="5"/>
      <c r="W110" s="5"/>
      <c r="X110" s="5"/>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row>
    <row r="111" spans="1:76" s="88" customFormat="1" ht="11.25" customHeight="1" x14ac:dyDescent="0.15">
      <c r="A111" s="5"/>
      <c r="B111" s="5"/>
      <c r="C111" s="5"/>
      <c r="D111" s="5"/>
      <c r="E111" s="5"/>
      <c r="F111" s="5"/>
      <c r="G111" s="5"/>
      <c r="H111" s="5"/>
      <c r="I111" s="5"/>
      <c r="J111" s="5"/>
      <c r="K111" s="5"/>
      <c r="L111" s="166"/>
      <c r="M111" s="166"/>
      <c r="N111" s="166"/>
      <c r="O111" s="166"/>
      <c r="P111" s="166"/>
      <c r="Q111" s="5"/>
      <c r="R111" s="5"/>
      <c r="S111" s="5"/>
      <c r="T111" s="5"/>
      <c r="U111" s="5"/>
      <c r="V111" s="5"/>
      <c r="W111" s="5"/>
      <c r="X111" s="5"/>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row>
    <row r="112" spans="1:76" s="88" customFormat="1" ht="11.25" customHeight="1" x14ac:dyDescent="0.15">
      <c r="A112" s="5"/>
      <c r="B112" s="5"/>
      <c r="C112" s="5"/>
      <c r="D112" s="5"/>
      <c r="E112" s="5"/>
      <c r="F112" s="5"/>
      <c r="G112" s="5"/>
      <c r="H112" s="5"/>
      <c r="I112" s="5"/>
      <c r="J112" s="5"/>
      <c r="K112" s="5"/>
      <c r="L112" s="166"/>
      <c r="M112" s="166"/>
      <c r="N112" s="166"/>
      <c r="O112" s="166"/>
      <c r="P112" s="166"/>
      <c r="Q112" s="5"/>
      <c r="R112" s="5"/>
      <c r="S112" s="5"/>
      <c r="T112" s="5"/>
      <c r="U112" s="5"/>
      <c r="V112" s="5"/>
      <c r="W112" s="5"/>
      <c r="X112" s="5"/>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row>
    <row r="113" spans="1:76" s="88" customFormat="1" ht="11.25" customHeight="1" x14ac:dyDescent="0.15">
      <c r="A113" s="5"/>
      <c r="B113" s="5"/>
      <c r="C113" s="5"/>
      <c r="D113" s="5"/>
      <c r="E113" s="5"/>
      <c r="F113" s="5"/>
      <c r="G113" s="5"/>
      <c r="H113" s="5"/>
      <c r="I113" s="5"/>
      <c r="J113" s="5"/>
      <c r="K113" s="5"/>
      <c r="L113" s="166"/>
      <c r="M113" s="166"/>
      <c r="N113" s="166"/>
      <c r="O113" s="166"/>
      <c r="P113" s="166"/>
      <c r="Q113" s="5"/>
      <c r="R113" s="5"/>
      <c r="S113" s="5"/>
      <c r="T113" s="5"/>
      <c r="U113" s="5"/>
      <c r="V113" s="5"/>
      <c r="W113" s="5"/>
      <c r="X113" s="5"/>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row>
    <row r="114" spans="1:76" s="88" customFormat="1" ht="11.25" customHeight="1" x14ac:dyDescent="0.15">
      <c r="A114" s="5"/>
      <c r="B114" s="5"/>
      <c r="C114" s="5"/>
      <c r="D114" s="5"/>
      <c r="E114" s="5"/>
      <c r="F114" s="5"/>
      <c r="G114" s="5"/>
      <c r="H114" s="5"/>
      <c r="I114" s="5"/>
      <c r="J114" s="5"/>
      <c r="K114" s="5"/>
      <c r="L114" s="166"/>
      <c r="M114" s="166"/>
      <c r="N114" s="166"/>
      <c r="O114" s="166"/>
      <c r="P114" s="166"/>
      <c r="Q114" s="5"/>
      <c r="R114" s="5"/>
      <c r="S114" s="5"/>
      <c r="T114" s="5"/>
      <c r="U114" s="5"/>
      <c r="V114" s="5"/>
      <c r="W114" s="5"/>
      <c r="X114" s="5"/>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row>
    <row r="115" spans="1:76" s="88" customFormat="1" ht="11.25" customHeight="1" x14ac:dyDescent="0.15">
      <c r="A115" s="5"/>
      <c r="B115" s="5"/>
      <c r="C115" s="5"/>
      <c r="D115" s="5"/>
      <c r="E115" s="5"/>
      <c r="F115" s="5"/>
      <c r="G115" s="5"/>
      <c r="H115" s="5"/>
      <c r="I115" s="5"/>
      <c r="J115" s="5"/>
      <c r="K115" s="5"/>
      <c r="L115" s="166"/>
      <c r="M115" s="166"/>
      <c r="N115" s="166"/>
      <c r="O115" s="166"/>
      <c r="P115" s="166"/>
      <c r="Q115" s="5"/>
      <c r="R115" s="5"/>
      <c r="S115" s="5"/>
      <c r="T115" s="5"/>
      <c r="U115" s="5"/>
      <c r="V115" s="5"/>
      <c r="W115" s="5"/>
      <c r="X115" s="5"/>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row>
    <row r="116" spans="1:76" s="88" customFormat="1" ht="11.25" customHeight="1" x14ac:dyDescent="0.15">
      <c r="A116" s="5"/>
      <c r="B116" s="5"/>
      <c r="C116" s="5"/>
      <c r="D116" s="5"/>
      <c r="E116" s="5"/>
      <c r="F116" s="5"/>
      <c r="G116" s="5"/>
      <c r="H116" s="5"/>
      <c r="I116" s="5"/>
      <c r="J116" s="5"/>
      <c r="K116" s="5"/>
      <c r="L116" s="166"/>
      <c r="M116" s="166"/>
      <c r="N116" s="166"/>
      <c r="O116" s="166"/>
      <c r="P116" s="166"/>
      <c r="Q116" s="5"/>
      <c r="R116" s="5"/>
      <c r="S116" s="5"/>
      <c r="T116" s="5"/>
      <c r="U116" s="5"/>
      <c r="V116" s="5"/>
      <c r="W116" s="5"/>
      <c r="X116" s="5"/>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row>
    <row r="117" spans="1:76" s="88" customFormat="1" ht="11.25" customHeight="1" x14ac:dyDescent="0.15">
      <c r="A117" s="5"/>
      <c r="B117" s="5"/>
      <c r="C117" s="5"/>
      <c r="D117" s="5"/>
      <c r="E117" s="5"/>
      <c r="F117" s="5"/>
      <c r="G117" s="5"/>
      <c r="H117" s="5"/>
      <c r="I117" s="5"/>
      <c r="J117" s="5"/>
      <c r="K117" s="5"/>
      <c r="L117" s="166"/>
      <c r="M117" s="166"/>
      <c r="N117" s="166"/>
      <c r="O117" s="166"/>
      <c r="P117" s="166"/>
      <c r="Q117" s="5"/>
      <c r="R117" s="5"/>
      <c r="S117" s="5"/>
      <c r="T117" s="5"/>
      <c r="U117" s="5"/>
      <c r="V117" s="5"/>
      <c r="W117" s="5"/>
      <c r="X117" s="5"/>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row>
    <row r="118" spans="1:76" s="88" customFormat="1" ht="11.25" customHeight="1" x14ac:dyDescent="0.15">
      <c r="A118" s="5"/>
      <c r="B118" s="5"/>
      <c r="C118" s="5"/>
      <c r="D118" s="5"/>
      <c r="E118" s="5"/>
      <c r="F118" s="5"/>
      <c r="G118" s="5"/>
      <c r="H118" s="5"/>
      <c r="I118" s="5"/>
      <c r="J118" s="5"/>
      <c r="K118" s="5"/>
      <c r="L118" s="166"/>
      <c r="M118" s="166"/>
      <c r="N118" s="166"/>
      <c r="O118" s="166"/>
      <c r="P118" s="166"/>
      <c r="Q118" s="5"/>
      <c r="R118" s="5"/>
      <c r="S118" s="5"/>
      <c r="T118" s="5"/>
      <c r="U118" s="5"/>
      <c r="V118" s="5"/>
      <c r="W118" s="5"/>
      <c r="X118" s="5"/>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row>
    <row r="119" spans="1:76" s="88" customFormat="1" ht="11.25" customHeight="1" x14ac:dyDescent="0.15">
      <c r="A119" s="5"/>
      <c r="B119" s="5"/>
      <c r="C119" s="5"/>
      <c r="D119" s="5"/>
      <c r="E119" s="5"/>
      <c r="F119" s="5"/>
      <c r="G119" s="5"/>
      <c r="H119" s="5"/>
      <c r="I119" s="5"/>
      <c r="J119" s="5"/>
      <c r="K119" s="5"/>
      <c r="L119" s="166"/>
      <c r="M119" s="166"/>
      <c r="N119" s="166"/>
      <c r="O119" s="166"/>
      <c r="P119" s="166"/>
      <c r="Q119" s="5"/>
      <c r="R119" s="5"/>
      <c r="S119" s="5"/>
      <c r="T119" s="5"/>
      <c r="U119" s="5"/>
      <c r="V119" s="5"/>
      <c r="W119" s="5"/>
      <c r="X119" s="5"/>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row>
    <row r="120" spans="1:76" s="88" customFormat="1" ht="11.25" customHeight="1" x14ac:dyDescent="0.15">
      <c r="A120" s="5"/>
      <c r="B120" s="5"/>
      <c r="C120" s="5"/>
      <c r="D120" s="5"/>
      <c r="E120" s="5"/>
      <c r="F120" s="5"/>
      <c r="G120" s="5"/>
      <c r="H120" s="5"/>
      <c r="I120" s="5"/>
      <c r="J120" s="5"/>
      <c r="K120" s="5"/>
      <c r="L120" s="166"/>
      <c r="M120" s="166"/>
      <c r="N120" s="166"/>
      <c r="O120" s="166"/>
      <c r="P120" s="166"/>
      <c r="Q120" s="5"/>
      <c r="R120" s="5"/>
      <c r="S120" s="5"/>
      <c r="T120" s="5"/>
      <c r="U120" s="5"/>
      <c r="V120" s="5"/>
      <c r="W120" s="5"/>
      <c r="X120" s="5"/>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row>
    <row r="121" spans="1:76" s="88" customFormat="1" ht="11.25" customHeight="1" x14ac:dyDescent="0.15">
      <c r="A121" s="5"/>
      <c r="B121" s="5"/>
      <c r="C121" s="5"/>
      <c r="D121" s="5"/>
      <c r="E121" s="5"/>
      <c r="F121" s="5"/>
      <c r="G121" s="5"/>
      <c r="H121" s="5"/>
      <c r="I121" s="5"/>
      <c r="J121" s="5"/>
      <c r="K121" s="5"/>
      <c r="L121" s="166"/>
      <c r="M121" s="166"/>
      <c r="N121" s="166"/>
      <c r="O121" s="166"/>
      <c r="P121" s="166"/>
      <c r="Q121" s="5"/>
      <c r="R121" s="5"/>
      <c r="S121" s="5"/>
      <c r="T121" s="5"/>
      <c r="U121" s="5"/>
      <c r="V121" s="5"/>
      <c r="W121" s="5"/>
      <c r="X121" s="5"/>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row>
    <row r="122" spans="1:76" s="88" customFormat="1" ht="11.25" customHeight="1" x14ac:dyDescent="0.15">
      <c r="A122" s="5"/>
      <c r="B122" s="5"/>
      <c r="C122" s="5"/>
      <c r="D122" s="5"/>
      <c r="E122" s="5"/>
      <c r="F122" s="5"/>
      <c r="G122" s="5"/>
      <c r="H122" s="5"/>
      <c r="I122" s="5"/>
      <c r="J122" s="5"/>
      <c r="K122" s="5"/>
      <c r="L122" s="166"/>
      <c r="M122" s="166"/>
      <c r="N122" s="166"/>
      <c r="O122" s="166"/>
      <c r="P122" s="166"/>
      <c r="Q122" s="5"/>
      <c r="R122" s="5"/>
      <c r="S122" s="5"/>
      <c r="T122" s="5"/>
      <c r="U122" s="5"/>
      <c r="V122" s="5"/>
      <c r="W122" s="5"/>
      <c r="X122" s="5"/>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row>
    <row r="123" spans="1:76" s="88" customFormat="1" ht="11.25" customHeight="1" x14ac:dyDescent="0.15">
      <c r="A123" s="5"/>
      <c r="B123" s="5"/>
      <c r="C123" s="5"/>
      <c r="D123" s="5"/>
      <c r="E123" s="5"/>
      <c r="F123" s="5"/>
      <c r="G123" s="5"/>
      <c r="H123" s="5"/>
      <c r="I123" s="5"/>
      <c r="J123" s="5"/>
      <c r="K123" s="5"/>
      <c r="L123" s="166"/>
      <c r="M123" s="166"/>
      <c r="N123" s="166"/>
      <c r="O123" s="166"/>
      <c r="P123" s="166"/>
      <c r="Q123" s="5"/>
      <c r="R123" s="5"/>
      <c r="S123" s="5"/>
      <c r="T123" s="5"/>
      <c r="U123" s="5"/>
      <c r="V123" s="5"/>
      <c r="W123" s="5"/>
      <c r="X123" s="5"/>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row>
    <row r="124" spans="1:76" s="88" customFormat="1" ht="11.25" customHeight="1" x14ac:dyDescent="0.15">
      <c r="A124" s="5"/>
      <c r="B124" s="5"/>
      <c r="C124" s="5"/>
      <c r="D124" s="5"/>
      <c r="E124" s="5"/>
      <c r="F124" s="5"/>
      <c r="G124" s="5"/>
      <c r="H124" s="5"/>
      <c r="I124" s="5"/>
      <c r="J124" s="5"/>
      <c r="K124" s="5"/>
      <c r="L124" s="166"/>
      <c r="M124" s="166"/>
      <c r="N124" s="166"/>
      <c r="O124" s="166"/>
      <c r="P124" s="166"/>
      <c r="Q124" s="5"/>
      <c r="R124" s="5"/>
      <c r="S124" s="5"/>
      <c r="T124" s="5"/>
      <c r="U124" s="5"/>
      <c r="V124" s="5"/>
      <c r="W124" s="5"/>
      <c r="X124" s="5"/>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row>
    <row r="125" spans="1:76" s="88" customFormat="1" ht="11.25" customHeight="1" x14ac:dyDescent="0.15">
      <c r="A125" s="5"/>
      <c r="B125" s="5"/>
      <c r="C125" s="5"/>
      <c r="D125" s="5"/>
      <c r="E125" s="5"/>
      <c r="F125" s="5"/>
      <c r="G125" s="5"/>
      <c r="H125" s="5"/>
      <c r="I125" s="5"/>
      <c r="J125" s="5"/>
      <c r="K125" s="5"/>
      <c r="L125" s="166"/>
      <c r="M125" s="166"/>
      <c r="N125" s="166"/>
      <c r="O125" s="166"/>
      <c r="P125" s="166"/>
      <c r="Q125" s="5"/>
      <c r="R125" s="5"/>
      <c r="S125" s="5"/>
      <c r="T125" s="5"/>
      <c r="U125" s="5"/>
      <c r="V125" s="5"/>
      <c r="W125" s="5"/>
      <c r="X125" s="5"/>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row>
    <row r="126" spans="1:76" s="88" customFormat="1" ht="11.25" customHeight="1" x14ac:dyDescent="0.15">
      <c r="A126" s="5"/>
      <c r="B126" s="5"/>
      <c r="C126" s="5"/>
      <c r="D126" s="5"/>
      <c r="E126" s="5"/>
      <c r="F126" s="5"/>
      <c r="G126" s="5"/>
      <c r="H126" s="5"/>
      <c r="I126" s="5"/>
      <c r="J126" s="5"/>
      <c r="K126" s="5"/>
      <c r="L126" s="166"/>
      <c r="M126" s="166"/>
      <c r="N126" s="166"/>
      <c r="O126" s="166"/>
      <c r="P126" s="166"/>
      <c r="Q126" s="5"/>
      <c r="R126" s="5"/>
      <c r="S126" s="5"/>
      <c r="T126" s="5"/>
      <c r="U126" s="5"/>
      <c r="V126" s="5"/>
      <c r="W126" s="5"/>
      <c r="X126" s="5"/>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row>
    <row r="127" spans="1:76" s="88" customFormat="1" ht="11.25" customHeight="1" x14ac:dyDescent="0.15">
      <c r="A127" s="5"/>
      <c r="B127" s="5"/>
      <c r="C127" s="5"/>
      <c r="D127" s="5"/>
      <c r="E127" s="5"/>
      <c r="F127" s="5"/>
      <c r="G127" s="5"/>
      <c r="H127" s="5"/>
      <c r="I127" s="5"/>
      <c r="J127" s="5"/>
      <c r="K127" s="5"/>
      <c r="L127" s="166"/>
      <c r="M127" s="166"/>
      <c r="N127" s="166"/>
      <c r="O127" s="166"/>
      <c r="P127" s="166"/>
      <c r="Q127" s="5"/>
      <c r="R127" s="5"/>
      <c r="S127" s="5"/>
      <c r="T127" s="5"/>
      <c r="U127" s="5"/>
      <c r="V127" s="5"/>
      <c r="W127" s="5"/>
      <c r="X127" s="5"/>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row>
    <row r="128" spans="1:76" s="88" customFormat="1" ht="11.25" customHeight="1" x14ac:dyDescent="0.15">
      <c r="A128" s="5"/>
      <c r="B128" s="5"/>
      <c r="C128" s="5"/>
      <c r="D128" s="5"/>
      <c r="E128" s="5"/>
      <c r="F128" s="5"/>
      <c r="G128" s="5"/>
      <c r="H128" s="5"/>
      <c r="I128" s="5"/>
      <c r="J128" s="5"/>
      <c r="K128" s="5"/>
      <c r="L128" s="166"/>
      <c r="M128" s="166"/>
      <c r="N128" s="166"/>
      <c r="O128" s="166"/>
      <c r="P128" s="166"/>
      <c r="Q128" s="5"/>
      <c r="R128" s="5"/>
      <c r="S128" s="5"/>
      <c r="T128" s="5"/>
      <c r="U128" s="5"/>
      <c r="V128" s="5"/>
      <c r="W128" s="5"/>
      <c r="X128" s="5"/>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row>
    <row r="129" spans="1:76" s="88" customFormat="1" ht="11.25" customHeight="1" x14ac:dyDescent="0.15">
      <c r="A129" s="5"/>
      <c r="B129" s="5"/>
      <c r="C129" s="5"/>
      <c r="D129" s="5"/>
      <c r="E129" s="5"/>
      <c r="F129" s="5"/>
      <c r="G129" s="5"/>
      <c r="H129" s="5"/>
      <c r="I129" s="5"/>
      <c r="J129" s="5"/>
      <c r="K129" s="5"/>
      <c r="L129" s="166"/>
      <c r="M129" s="166"/>
      <c r="N129" s="166"/>
      <c r="O129" s="166"/>
      <c r="P129" s="166"/>
      <c r="Q129" s="5"/>
      <c r="R129" s="5"/>
      <c r="S129" s="5"/>
      <c r="T129" s="5"/>
      <c r="U129" s="5"/>
      <c r="V129" s="5"/>
      <c r="W129" s="5"/>
      <c r="X129" s="5"/>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row>
    <row r="130" spans="1:76" s="88" customFormat="1" ht="11.25" customHeight="1" x14ac:dyDescent="0.15">
      <c r="A130" s="5"/>
      <c r="B130" s="5"/>
      <c r="C130" s="5"/>
      <c r="D130" s="5"/>
      <c r="E130" s="5"/>
      <c r="F130" s="5"/>
      <c r="G130" s="5"/>
      <c r="H130" s="5"/>
      <c r="I130" s="5"/>
      <c r="J130" s="5"/>
      <c r="K130" s="5"/>
      <c r="L130" s="166"/>
      <c r="M130" s="166"/>
      <c r="N130" s="166"/>
      <c r="O130" s="166"/>
      <c r="P130" s="166"/>
      <c r="Q130" s="5"/>
      <c r="R130" s="5"/>
      <c r="S130" s="5"/>
      <c r="T130" s="5"/>
      <c r="U130" s="5"/>
      <c r="V130" s="5"/>
      <c r="W130" s="5"/>
      <c r="X130" s="5"/>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row>
    <row r="131" spans="1:76" s="88" customFormat="1" ht="11.25" customHeight="1" x14ac:dyDescent="0.15">
      <c r="A131" s="5"/>
      <c r="B131" s="5"/>
      <c r="C131" s="5"/>
      <c r="D131" s="5"/>
      <c r="E131" s="5"/>
      <c r="F131" s="5"/>
      <c r="G131" s="5"/>
      <c r="H131" s="5"/>
      <c r="I131" s="5"/>
      <c r="J131" s="5"/>
      <c r="K131" s="5"/>
      <c r="L131" s="166"/>
      <c r="M131" s="166"/>
      <c r="N131" s="166"/>
      <c r="O131" s="166"/>
      <c r="P131" s="166"/>
      <c r="Q131" s="5"/>
      <c r="R131" s="5"/>
      <c r="S131" s="5"/>
      <c r="T131" s="5"/>
      <c r="U131" s="5"/>
      <c r="V131" s="5"/>
      <c r="W131" s="5"/>
      <c r="X131" s="5"/>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row>
    <row r="132" spans="1:76" s="88" customFormat="1" ht="11.25" customHeight="1" x14ac:dyDescent="0.15">
      <c r="A132" s="5"/>
      <c r="B132" s="5"/>
      <c r="C132" s="5"/>
      <c r="D132" s="5"/>
      <c r="E132" s="5"/>
      <c r="F132" s="5"/>
      <c r="G132" s="5"/>
      <c r="H132" s="5"/>
      <c r="I132" s="5"/>
      <c r="J132" s="5"/>
      <c r="K132" s="5"/>
      <c r="L132" s="166"/>
      <c r="M132" s="166"/>
      <c r="N132" s="166"/>
      <c r="O132" s="166"/>
      <c r="P132" s="166"/>
      <c r="Q132" s="5"/>
      <c r="R132" s="5"/>
      <c r="S132" s="5"/>
      <c r="T132" s="5"/>
      <c r="U132" s="5"/>
      <c r="V132" s="5"/>
      <c r="W132" s="5"/>
      <c r="X132" s="5"/>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row>
    <row r="133" spans="1:76" s="88" customFormat="1" ht="11.25" customHeight="1" x14ac:dyDescent="0.15">
      <c r="A133" s="5"/>
      <c r="B133" s="5"/>
      <c r="C133" s="5"/>
      <c r="D133" s="5"/>
      <c r="E133" s="5"/>
      <c r="F133" s="5"/>
      <c r="G133" s="5"/>
      <c r="H133" s="5"/>
      <c r="I133" s="5"/>
      <c r="J133" s="5"/>
      <c r="K133" s="5"/>
      <c r="L133" s="166"/>
      <c r="M133" s="166"/>
      <c r="N133" s="166"/>
      <c r="O133" s="166"/>
      <c r="P133" s="166"/>
      <c r="Q133" s="5"/>
      <c r="R133" s="5"/>
      <c r="S133" s="5"/>
      <c r="T133" s="5"/>
      <c r="U133" s="5"/>
      <c r="V133" s="5"/>
      <c r="W133" s="5"/>
      <c r="X133" s="5"/>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row>
    <row r="134" spans="1:76" s="88" customFormat="1" ht="11.25" customHeight="1" x14ac:dyDescent="0.15">
      <c r="A134" s="5"/>
      <c r="B134" s="5"/>
      <c r="C134" s="5"/>
      <c r="D134" s="5"/>
      <c r="E134" s="5"/>
      <c r="F134" s="5"/>
      <c r="G134" s="5"/>
      <c r="H134" s="5"/>
      <c r="I134" s="5"/>
      <c r="J134" s="5"/>
      <c r="K134" s="5"/>
      <c r="L134" s="166"/>
      <c r="M134" s="166"/>
      <c r="N134" s="166"/>
      <c r="O134" s="166"/>
      <c r="P134" s="166"/>
      <c r="Q134" s="5"/>
      <c r="R134" s="5"/>
      <c r="S134" s="5"/>
      <c r="T134" s="5"/>
      <c r="U134" s="5"/>
      <c r="V134" s="5"/>
      <c r="W134" s="5"/>
      <c r="X134" s="5"/>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row>
    <row r="135" spans="1:76" s="88" customFormat="1" ht="11.25" customHeight="1" x14ac:dyDescent="0.15">
      <c r="A135" s="5"/>
      <c r="B135" s="5"/>
      <c r="C135" s="5"/>
      <c r="D135" s="5"/>
      <c r="E135" s="5"/>
      <c r="F135" s="5"/>
      <c r="G135" s="5"/>
      <c r="H135" s="5"/>
      <c r="I135" s="5"/>
      <c r="J135" s="5"/>
      <c r="K135" s="5"/>
      <c r="L135" s="166"/>
      <c r="M135" s="166"/>
      <c r="N135" s="166"/>
      <c r="O135" s="166"/>
      <c r="P135" s="166"/>
      <c r="Q135" s="5"/>
      <c r="R135" s="5"/>
      <c r="S135" s="5"/>
      <c r="T135" s="5"/>
      <c r="U135" s="5"/>
      <c r="V135" s="5"/>
      <c r="W135" s="5"/>
      <c r="X135" s="5"/>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row>
    <row r="136" spans="1:76" s="88" customFormat="1" ht="11.25" customHeight="1" x14ac:dyDescent="0.15">
      <c r="A136" s="5"/>
      <c r="B136" s="5"/>
      <c r="C136" s="5"/>
      <c r="D136" s="5"/>
      <c r="E136" s="5"/>
      <c r="F136" s="5"/>
      <c r="G136" s="5"/>
      <c r="H136" s="5"/>
      <c r="I136" s="5"/>
      <c r="J136" s="5"/>
      <c r="K136" s="5"/>
      <c r="L136" s="166"/>
      <c r="M136" s="166"/>
      <c r="N136" s="166"/>
      <c r="O136" s="166"/>
      <c r="P136" s="166"/>
      <c r="Q136" s="5"/>
      <c r="R136" s="5"/>
      <c r="S136" s="5"/>
      <c r="T136" s="5"/>
      <c r="U136" s="5"/>
      <c r="V136" s="5"/>
      <c r="W136" s="5"/>
      <c r="X136" s="5"/>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row>
    <row r="137" spans="1:76" s="88" customFormat="1" ht="11.25" customHeight="1" x14ac:dyDescent="0.15">
      <c r="A137" s="5"/>
      <c r="B137" s="5"/>
      <c r="C137" s="5"/>
      <c r="D137" s="5"/>
      <c r="E137" s="5"/>
      <c r="F137" s="5"/>
      <c r="G137" s="5"/>
      <c r="H137" s="5"/>
      <c r="I137" s="5"/>
      <c r="J137" s="5"/>
      <c r="K137" s="5"/>
      <c r="L137" s="166"/>
      <c r="M137" s="166"/>
      <c r="N137" s="166"/>
      <c r="O137" s="166"/>
      <c r="P137" s="166"/>
      <c r="Q137" s="5"/>
      <c r="R137" s="5"/>
      <c r="S137" s="5"/>
      <c r="T137" s="5"/>
      <c r="U137" s="5"/>
      <c r="V137" s="5"/>
      <c r="W137" s="5"/>
      <c r="X137" s="5"/>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row>
    <row r="138" spans="1:76" s="88" customFormat="1" ht="11.25" customHeight="1" x14ac:dyDescent="0.15">
      <c r="A138" s="5"/>
      <c r="B138" s="5"/>
      <c r="C138" s="5"/>
      <c r="D138" s="5"/>
      <c r="E138" s="5"/>
      <c r="F138" s="5"/>
      <c r="G138" s="5"/>
      <c r="H138" s="5"/>
      <c r="I138" s="5"/>
      <c r="J138" s="5"/>
      <c r="K138" s="5"/>
      <c r="L138" s="166"/>
      <c r="M138" s="166"/>
      <c r="N138" s="166"/>
      <c r="O138" s="166"/>
      <c r="P138" s="166"/>
      <c r="Q138" s="5"/>
      <c r="R138" s="5"/>
      <c r="S138" s="5"/>
      <c r="T138" s="5"/>
      <c r="U138" s="5"/>
      <c r="V138" s="5"/>
      <c r="W138" s="5"/>
      <c r="X138" s="5"/>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row>
    <row r="139" spans="1:76" s="88" customFormat="1" ht="11.25" customHeight="1" x14ac:dyDescent="0.15">
      <c r="A139" s="5"/>
      <c r="B139" s="5"/>
      <c r="C139" s="5"/>
      <c r="D139" s="5"/>
      <c r="E139" s="5"/>
      <c r="F139" s="5"/>
      <c r="G139" s="5"/>
      <c r="H139" s="5"/>
      <c r="I139" s="5"/>
      <c r="J139" s="5"/>
      <c r="K139" s="5"/>
      <c r="L139" s="166"/>
      <c r="M139" s="166"/>
      <c r="N139" s="166"/>
      <c r="O139" s="166"/>
      <c r="P139" s="166"/>
      <c r="Q139" s="5"/>
      <c r="R139" s="5"/>
      <c r="S139" s="5"/>
      <c r="T139" s="5"/>
      <c r="U139" s="5"/>
      <c r="V139" s="5"/>
      <c r="W139" s="5"/>
      <c r="X139" s="5"/>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row>
    <row r="140" spans="1:76" s="88" customFormat="1" ht="11.25" customHeight="1" x14ac:dyDescent="0.15">
      <c r="A140" s="5"/>
      <c r="B140" s="5"/>
      <c r="C140" s="5"/>
      <c r="D140" s="5"/>
      <c r="E140" s="5"/>
      <c r="F140" s="5"/>
      <c r="G140" s="5"/>
      <c r="H140" s="5"/>
      <c r="I140" s="5"/>
      <c r="J140" s="5"/>
      <c r="K140" s="5"/>
      <c r="L140" s="166"/>
      <c r="M140" s="166"/>
      <c r="N140" s="166"/>
      <c r="O140" s="166"/>
      <c r="P140" s="166"/>
      <c r="Q140" s="5"/>
      <c r="R140" s="5"/>
      <c r="S140" s="5"/>
      <c r="T140" s="5"/>
      <c r="U140" s="5"/>
      <c r="V140" s="5"/>
      <c r="W140" s="5"/>
      <c r="X140" s="5"/>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row>
    <row r="141" spans="1:76" s="88" customFormat="1" ht="11.25" customHeight="1" x14ac:dyDescent="0.15">
      <c r="A141" s="5"/>
      <c r="B141" s="5"/>
      <c r="C141" s="5"/>
      <c r="D141" s="5"/>
      <c r="E141" s="5"/>
      <c r="F141" s="5"/>
      <c r="G141" s="5"/>
      <c r="H141" s="5"/>
      <c r="I141" s="5"/>
      <c r="J141" s="5"/>
      <c r="K141" s="5"/>
      <c r="L141" s="166"/>
      <c r="M141" s="166"/>
      <c r="N141" s="166"/>
      <c r="O141" s="166"/>
      <c r="P141" s="166"/>
      <c r="Q141" s="5"/>
      <c r="R141" s="5"/>
      <c r="S141" s="5"/>
      <c r="T141" s="5"/>
      <c r="U141" s="5"/>
      <c r="V141" s="5"/>
      <c r="W141" s="5"/>
      <c r="X141" s="5"/>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row>
    <row r="142" spans="1:76" s="88" customFormat="1" ht="11.25" customHeight="1" x14ac:dyDescent="0.15">
      <c r="A142" s="5"/>
      <c r="B142" s="5"/>
      <c r="C142" s="5"/>
      <c r="D142" s="5"/>
      <c r="E142" s="5"/>
      <c r="F142" s="5"/>
      <c r="G142" s="5"/>
      <c r="H142" s="5"/>
      <c r="I142" s="5"/>
      <c r="J142" s="5"/>
      <c r="K142" s="5"/>
      <c r="L142" s="166"/>
      <c r="M142" s="166"/>
      <c r="N142" s="166"/>
      <c r="O142" s="166"/>
      <c r="P142" s="166"/>
      <c r="Q142" s="5"/>
      <c r="R142" s="5"/>
      <c r="S142" s="5"/>
      <c r="T142" s="5"/>
      <c r="U142" s="5"/>
      <c r="V142" s="5"/>
      <c r="W142" s="5"/>
      <c r="X142" s="5"/>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row>
    <row r="143" spans="1:76" s="88" customFormat="1" ht="11.25" customHeight="1" x14ac:dyDescent="0.15">
      <c r="A143" s="5"/>
      <c r="B143" s="5"/>
      <c r="C143" s="5"/>
      <c r="D143" s="5"/>
      <c r="E143" s="5"/>
      <c r="F143" s="5"/>
      <c r="G143" s="5"/>
      <c r="H143" s="5"/>
      <c r="I143" s="5"/>
      <c r="J143" s="5"/>
      <c r="K143" s="5"/>
      <c r="L143" s="166"/>
      <c r="M143" s="166"/>
      <c r="N143" s="166"/>
      <c r="O143" s="166"/>
      <c r="P143" s="166"/>
      <c r="Q143" s="5"/>
      <c r="R143" s="5"/>
      <c r="S143" s="5"/>
      <c r="T143" s="5"/>
      <c r="U143" s="5"/>
      <c r="V143" s="5"/>
      <c r="W143" s="5"/>
      <c r="X143" s="5"/>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row>
    <row r="144" spans="1:76" s="88" customFormat="1" ht="11.25" customHeight="1" x14ac:dyDescent="0.15">
      <c r="A144" s="5"/>
      <c r="B144" s="5"/>
      <c r="C144" s="5"/>
      <c r="D144" s="5"/>
      <c r="E144" s="5"/>
      <c r="F144" s="5"/>
      <c r="G144" s="5"/>
      <c r="H144" s="5"/>
      <c r="I144" s="5"/>
      <c r="J144" s="5"/>
      <c r="K144" s="5"/>
      <c r="L144" s="166"/>
      <c r="M144" s="166"/>
      <c r="N144" s="166"/>
      <c r="O144" s="166"/>
      <c r="P144" s="166"/>
      <c r="Q144" s="5"/>
      <c r="R144" s="5"/>
      <c r="S144" s="5"/>
      <c r="T144" s="5"/>
      <c r="U144" s="5"/>
      <c r="V144" s="5"/>
      <c r="W144" s="5"/>
      <c r="X144" s="5"/>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row>
    <row r="145" spans="1:76" s="88" customFormat="1" ht="11.25" customHeight="1" x14ac:dyDescent="0.15">
      <c r="A145" s="5"/>
      <c r="B145" s="5"/>
      <c r="C145" s="5"/>
      <c r="D145" s="5"/>
      <c r="E145" s="5"/>
      <c r="F145" s="5"/>
      <c r="G145" s="5"/>
      <c r="H145" s="5"/>
      <c r="I145" s="5"/>
      <c r="J145" s="5"/>
      <c r="K145" s="5"/>
      <c r="L145" s="166"/>
      <c r="M145" s="166"/>
      <c r="N145" s="166"/>
      <c r="O145" s="166"/>
      <c r="P145" s="166"/>
      <c r="Q145" s="5"/>
      <c r="R145" s="5"/>
      <c r="S145" s="5"/>
      <c r="T145" s="5"/>
      <c r="U145" s="5"/>
      <c r="V145" s="5"/>
      <c r="W145" s="5"/>
      <c r="X145" s="5"/>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row>
    <row r="146" spans="1:76" s="88" customFormat="1" ht="11.25" customHeight="1" x14ac:dyDescent="0.15">
      <c r="A146" s="5"/>
      <c r="B146" s="5"/>
      <c r="C146" s="5"/>
      <c r="D146" s="5"/>
      <c r="E146" s="5"/>
      <c r="F146" s="5"/>
      <c r="G146" s="5"/>
      <c r="H146" s="5"/>
      <c r="I146" s="5"/>
      <c r="J146" s="5"/>
      <c r="K146" s="5"/>
      <c r="L146" s="166"/>
      <c r="M146" s="166"/>
      <c r="N146" s="166"/>
      <c r="O146" s="166"/>
      <c r="P146" s="166"/>
      <c r="Q146" s="5"/>
      <c r="R146" s="5"/>
      <c r="S146" s="5"/>
      <c r="T146" s="5"/>
      <c r="U146" s="5"/>
      <c r="V146" s="5"/>
      <c r="W146" s="5"/>
      <c r="X146" s="5"/>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row>
    <row r="147" spans="1:76" s="88" customFormat="1" ht="11.25" customHeight="1" x14ac:dyDescent="0.15">
      <c r="A147" s="5"/>
      <c r="B147" s="5"/>
      <c r="C147" s="5"/>
      <c r="D147" s="5"/>
      <c r="E147" s="5"/>
      <c r="F147" s="5"/>
      <c r="G147" s="5"/>
      <c r="H147" s="5"/>
      <c r="I147" s="5"/>
      <c r="J147" s="5"/>
      <c r="K147" s="5"/>
      <c r="L147" s="166"/>
      <c r="M147" s="166"/>
      <c r="N147" s="166"/>
      <c r="O147" s="166"/>
      <c r="P147" s="166"/>
      <c r="Q147" s="5"/>
      <c r="R147" s="5"/>
      <c r="S147" s="5"/>
      <c r="T147" s="5"/>
      <c r="U147" s="5"/>
      <c r="V147" s="5"/>
      <c r="W147" s="5"/>
      <c r="X147" s="5"/>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row>
    <row r="148" spans="1:76" s="88" customFormat="1" ht="11.25" customHeight="1" x14ac:dyDescent="0.15">
      <c r="A148" s="5"/>
      <c r="B148" s="5"/>
      <c r="C148" s="5"/>
      <c r="D148" s="5"/>
      <c r="E148" s="5"/>
      <c r="F148" s="5"/>
      <c r="G148" s="5"/>
      <c r="H148" s="5"/>
      <c r="I148" s="5"/>
      <c r="J148" s="5"/>
      <c r="K148" s="5"/>
      <c r="L148" s="166"/>
      <c r="M148" s="166"/>
      <c r="N148" s="166"/>
      <c r="O148" s="166"/>
      <c r="P148" s="166"/>
      <c r="Q148" s="5"/>
      <c r="R148" s="5"/>
      <c r="S148" s="5"/>
      <c r="T148" s="5"/>
      <c r="U148" s="5"/>
      <c r="V148" s="5"/>
      <c r="W148" s="5"/>
      <c r="X148" s="5"/>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row>
    <row r="149" spans="1:76" s="88" customFormat="1" ht="11.25" customHeight="1" x14ac:dyDescent="0.15">
      <c r="A149" s="5"/>
      <c r="B149" s="5"/>
      <c r="C149" s="5"/>
      <c r="D149" s="5"/>
      <c r="E149" s="5"/>
      <c r="F149" s="5"/>
      <c r="G149" s="5"/>
      <c r="H149" s="5"/>
      <c r="I149" s="5"/>
      <c r="J149" s="5"/>
      <c r="K149" s="5"/>
      <c r="L149" s="166"/>
      <c r="M149" s="166"/>
      <c r="N149" s="166"/>
      <c r="O149" s="166"/>
      <c r="P149" s="166"/>
      <c r="Q149" s="5"/>
      <c r="R149" s="5"/>
      <c r="S149" s="5"/>
      <c r="T149" s="5"/>
      <c r="U149" s="5"/>
      <c r="V149" s="5"/>
      <c r="W149" s="5"/>
      <c r="X149" s="5"/>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row>
    <row r="150" spans="1:76" s="88" customFormat="1" ht="11.25" customHeight="1" x14ac:dyDescent="0.15">
      <c r="A150" s="5"/>
      <c r="B150" s="5"/>
      <c r="C150" s="5"/>
      <c r="D150" s="5"/>
      <c r="E150" s="5"/>
      <c r="F150" s="5"/>
      <c r="G150" s="5"/>
      <c r="H150" s="5"/>
      <c r="I150" s="5"/>
      <c r="J150" s="5"/>
      <c r="K150" s="5"/>
      <c r="L150" s="166"/>
      <c r="M150" s="166"/>
      <c r="N150" s="166"/>
      <c r="O150" s="166"/>
      <c r="P150" s="166"/>
      <c r="Q150" s="5"/>
      <c r="R150" s="5"/>
      <c r="S150" s="5"/>
      <c r="T150" s="5"/>
      <c r="U150" s="5"/>
      <c r="V150" s="5"/>
      <c r="W150" s="5"/>
      <c r="X150" s="5"/>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row>
    <row r="151" spans="1:76" s="88" customFormat="1" ht="11.25" customHeight="1" x14ac:dyDescent="0.15">
      <c r="A151" s="5"/>
      <c r="B151" s="5"/>
      <c r="C151" s="5"/>
      <c r="D151" s="5"/>
      <c r="E151" s="5"/>
      <c r="F151" s="5"/>
      <c r="G151" s="5"/>
      <c r="H151" s="5"/>
      <c r="I151" s="5"/>
      <c r="J151" s="5"/>
      <c r="K151" s="5"/>
      <c r="L151" s="166"/>
      <c r="M151" s="166"/>
      <c r="N151" s="166"/>
      <c r="O151" s="166"/>
      <c r="P151" s="166"/>
      <c r="Q151" s="5"/>
      <c r="R151" s="5"/>
      <c r="S151" s="5"/>
      <c r="T151" s="5"/>
      <c r="U151" s="5"/>
      <c r="V151" s="5"/>
      <c r="W151" s="5"/>
      <c r="X151" s="5"/>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row>
    <row r="152" spans="1:76" s="88" customFormat="1" ht="11.25" customHeight="1" x14ac:dyDescent="0.15">
      <c r="A152" s="5"/>
      <c r="B152" s="5"/>
      <c r="C152" s="5"/>
      <c r="D152" s="5"/>
      <c r="E152" s="5"/>
      <c r="F152" s="5"/>
      <c r="G152" s="5"/>
      <c r="H152" s="5"/>
      <c r="I152" s="5"/>
      <c r="J152" s="5"/>
      <c r="K152" s="5"/>
      <c r="L152" s="166"/>
      <c r="M152" s="166"/>
      <c r="N152" s="166"/>
      <c r="O152" s="166"/>
      <c r="P152" s="166"/>
      <c r="Q152" s="5"/>
      <c r="R152" s="5"/>
      <c r="S152" s="5"/>
      <c r="T152" s="5"/>
      <c r="U152" s="5"/>
      <c r="V152" s="5"/>
      <c r="W152" s="5"/>
      <c r="X152" s="5"/>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row>
    <row r="153" spans="1:76" s="88" customFormat="1" ht="11.25" customHeight="1" x14ac:dyDescent="0.15">
      <c r="A153" s="5"/>
      <c r="B153" s="5"/>
      <c r="C153" s="5"/>
      <c r="D153" s="5"/>
      <c r="E153" s="5"/>
      <c r="F153" s="5"/>
      <c r="G153" s="5"/>
      <c r="H153" s="5"/>
      <c r="I153" s="5"/>
      <c r="J153" s="5"/>
      <c r="K153" s="5"/>
      <c r="L153" s="166"/>
      <c r="M153" s="166"/>
      <c r="N153" s="166"/>
      <c r="O153" s="166"/>
      <c r="P153" s="166"/>
      <c r="Q153" s="5"/>
      <c r="R153" s="5"/>
      <c r="S153" s="5"/>
      <c r="T153" s="5"/>
      <c r="U153" s="5"/>
      <c r="V153" s="5"/>
      <c r="W153" s="5"/>
      <c r="X153" s="5"/>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row>
    <row r="154" spans="1:76" s="88" customFormat="1" ht="11.25" customHeight="1" x14ac:dyDescent="0.15">
      <c r="A154" s="5"/>
      <c r="B154" s="5"/>
      <c r="C154" s="5"/>
      <c r="D154" s="5"/>
      <c r="E154" s="5"/>
      <c r="F154" s="5"/>
      <c r="G154" s="5"/>
      <c r="H154" s="5"/>
      <c r="I154" s="5"/>
      <c r="J154" s="5"/>
      <c r="K154" s="5"/>
      <c r="L154" s="166"/>
      <c r="M154" s="166"/>
      <c r="N154" s="166"/>
      <c r="O154" s="166"/>
      <c r="P154" s="166"/>
      <c r="Q154" s="5"/>
      <c r="R154" s="5"/>
      <c r="S154" s="5"/>
      <c r="T154" s="5"/>
      <c r="U154" s="5"/>
      <c r="V154" s="5"/>
      <c r="W154" s="5"/>
      <c r="X154" s="5"/>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row>
    <row r="155" spans="1:76" s="88" customFormat="1" ht="11.25" customHeight="1" x14ac:dyDescent="0.15">
      <c r="A155" s="5"/>
      <c r="B155" s="5"/>
      <c r="C155" s="5"/>
      <c r="D155" s="5"/>
      <c r="E155" s="5"/>
      <c r="F155" s="5"/>
      <c r="G155" s="5"/>
      <c r="H155" s="5"/>
      <c r="I155" s="5"/>
      <c r="J155" s="5"/>
      <c r="K155" s="5"/>
      <c r="L155" s="166"/>
      <c r="M155" s="166"/>
      <c r="N155" s="166"/>
      <c r="O155" s="166"/>
      <c r="P155" s="166"/>
      <c r="Q155" s="5"/>
      <c r="R155" s="5"/>
      <c r="S155" s="5"/>
      <c r="T155" s="5"/>
      <c r="U155" s="5"/>
      <c r="V155" s="5"/>
      <c r="W155" s="5"/>
      <c r="X155" s="5"/>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row>
    <row r="156" spans="1:76" s="88" customFormat="1" ht="11.25" customHeight="1" x14ac:dyDescent="0.15">
      <c r="A156" s="5"/>
      <c r="B156" s="5"/>
      <c r="C156" s="5"/>
      <c r="D156" s="5"/>
      <c r="E156" s="5"/>
      <c r="F156" s="5"/>
      <c r="G156" s="5"/>
      <c r="H156" s="5"/>
      <c r="I156" s="5"/>
      <c r="J156" s="5"/>
      <c r="K156" s="5"/>
      <c r="L156" s="166"/>
      <c r="M156" s="166"/>
      <c r="N156" s="166"/>
      <c r="O156" s="166"/>
      <c r="P156" s="166"/>
      <c r="Q156" s="5"/>
      <c r="R156" s="5"/>
      <c r="S156" s="5"/>
      <c r="T156" s="5"/>
      <c r="U156" s="5"/>
      <c r="V156" s="5"/>
      <c r="W156" s="5"/>
      <c r="X156" s="5"/>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row>
    <row r="157" spans="1:76" s="88" customFormat="1" ht="11.25" customHeight="1" x14ac:dyDescent="0.15">
      <c r="A157" s="5"/>
      <c r="B157" s="5"/>
      <c r="C157" s="5"/>
      <c r="D157" s="5"/>
      <c r="E157" s="5"/>
      <c r="F157" s="5"/>
      <c r="G157" s="5"/>
      <c r="H157" s="5"/>
      <c r="I157" s="5"/>
      <c r="J157" s="5"/>
      <c r="K157" s="5"/>
      <c r="L157" s="166"/>
      <c r="M157" s="166"/>
      <c r="N157" s="166"/>
      <c r="O157" s="166"/>
      <c r="P157" s="166"/>
      <c r="Q157" s="5"/>
      <c r="R157" s="5"/>
      <c r="S157" s="5"/>
      <c r="T157" s="5"/>
      <c r="U157" s="5"/>
      <c r="V157" s="5"/>
      <c r="W157" s="5"/>
      <c r="X157" s="5"/>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row>
    <row r="158" spans="1:76" s="88" customFormat="1" ht="11.25" customHeight="1" x14ac:dyDescent="0.15">
      <c r="A158" s="5"/>
      <c r="B158" s="5"/>
      <c r="C158" s="5"/>
      <c r="D158" s="5"/>
      <c r="E158" s="5"/>
      <c r="F158" s="5"/>
      <c r="G158" s="5"/>
      <c r="H158" s="5"/>
      <c r="I158" s="5"/>
      <c r="J158" s="5"/>
      <c r="K158" s="5"/>
      <c r="L158" s="166"/>
      <c r="M158" s="166"/>
      <c r="N158" s="166"/>
      <c r="O158" s="166"/>
      <c r="P158" s="166"/>
      <c r="Q158" s="5"/>
      <c r="R158" s="5"/>
      <c r="S158" s="5"/>
      <c r="T158" s="5"/>
      <c r="U158" s="5"/>
      <c r="V158" s="5"/>
      <c r="W158" s="5"/>
      <c r="X158" s="5"/>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row>
    <row r="159" spans="1:76" s="88" customFormat="1" ht="11.25" customHeight="1" x14ac:dyDescent="0.15">
      <c r="A159" s="5"/>
      <c r="B159" s="5"/>
      <c r="C159" s="5"/>
      <c r="D159" s="5"/>
      <c r="E159" s="5"/>
      <c r="F159" s="5"/>
      <c r="G159" s="5"/>
      <c r="H159" s="5"/>
      <c r="I159" s="5"/>
      <c r="J159" s="5"/>
      <c r="K159" s="5"/>
      <c r="L159" s="166"/>
      <c r="M159" s="166"/>
      <c r="N159" s="166"/>
      <c r="O159" s="166"/>
      <c r="P159" s="166"/>
      <c r="Q159" s="5"/>
      <c r="R159" s="5"/>
      <c r="S159" s="5"/>
      <c r="T159" s="5"/>
      <c r="U159" s="5"/>
      <c r="V159" s="5"/>
      <c r="W159" s="5"/>
      <c r="X159" s="5"/>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row>
    <row r="160" spans="1:76" s="88" customFormat="1" ht="11.25" customHeight="1" x14ac:dyDescent="0.15">
      <c r="A160" s="5"/>
      <c r="B160" s="5"/>
      <c r="C160" s="5"/>
      <c r="D160" s="5"/>
      <c r="E160" s="5"/>
      <c r="F160" s="5"/>
      <c r="G160" s="5"/>
      <c r="H160" s="5"/>
      <c r="I160" s="5"/>
      <c r="J160" s="5"/>
      <c r="K160" s="5"/>
      <c r="L160" s="166"/>
      <c r="M160" s="166"/>
      <c r="N160" s="166"/>
      <c r="O160" s="166"/>
      <c r="P160" s="166"/>
      <c r="Q160" s="5"/>
      <c r="R160" s="5"/>
      <c r="S160" s="5"/>
      <c r="T160" s="5"/>
      <c r="U160" s="5"/>
      <c r="V160" s="5"/>
      <c r="W160" s="5"/>
      <c r="X160" s="5"/>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row>
    <row r="161" spans="1:76" s="88" customFormat="1" ht="11.25" customHeight="1" x14ac:dyDescent="0.15">
      <c r="A161" s="5"/>
      <c r="B161" s="5"/>
      <c r="C161" s="5"/>
      <c r="D161" s="5"/>
      <c r="E161" s="5"/>
      <c r="F161" s="5"/>
      <c r="G161" s="5"/>
      <c r="H161" s="5"/>
      <c r="I161" s="5"/>
      <c r="J161" s="5"/>
      <c r="K161" s="5"/>
      <c r="L161" s="166"/>
      <c r="M161" s="166"/>
      <c r="N161" s="166"/>
      <c r="O161" s="166"/>
      <c r="P161" s="166"/>
      <c r="Q161" s="5"/>
      <c r="R161" s="5"/>
      <c r="S161" s="5"/>
      <c r="T161" s="5"/>
      <c r="U161" s="5"/>
      <c r="V161" s="5"/>
      <c r="W161" s="5"/>
      <c r="X161" s="5"/>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row>
    <row r="162" spans="1:76" s="88" customFormat="1" ht="11.25" customHeight="1" x14ac:dyDescent="0.15">
      <c r="A162" s="5"/>
      <c r="B162" s="5"/>
      <c r="C162" s="5"/>
      <c r="D162" s="5"/>
      <c r="E162" s="5"/>
      <c r="F162" s="5"/>
      <c r="G162" s="5"/>
      <c r="H162" s="5"/>
      <c r="I162" s="5"/>
      <c r="J162" s="5"/>
      <c r="K162" s="5"/>
      <c r="L162" s="166"/>
      <c r="M162" s="166"/>
      <c r="N162" s="166"/>
      <c r="O162" s="166"/>
      <c r="P162" s="166"/>
      <c r="Q162" s="5"/>
      <c r="R162" s="5"/>
      <c r="S162" s="5"/>
      <c r="T162" s="5"/>
      <c r="U162" s="5"/>
      <c r="V162" s="5"/>
      <c r="W162" s="5"/>
      <c r="X162" s="5"/>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row>
    <row r="163" spans="1:76" s="88" customFormat="1" ht="11.25" customHeight="1" x14ac:dyDescent="0.15">
      <c r="A163" s="5"/>
      <c r="B163" s="5"/>
      <c r="C163" s="5"/>
      <c r="D163" s="5"/>
      <c r="E163" s="5"/>
      <c r="F163" s="5"/>
      <c r="G163" s="5"/>
      <c r="H163" s="5"/>
      <c r="I163" s="5"/>
      <c r="J163" s="5"/>
      <c r="K163" s="5"/>
      <c r="L163" s="166"/>
      <c r="M163" s="166"/>
      <c r="N163" s="166"/>
      <c r="O163" s="166"/>
      <c r="P163" s="166"/>
      <c r="Q163" s="5"/>
      <c r="R163" s="5"/>
      <c r="S163" s="5"/>
      <c r="T163" s="5"/>
      <c r="U163" s="5"/>
      <c r="V163" s="5"/>
      <c r="W163" s="5"/>
      <c r="X163" s="5"/>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row>
    <row r="164" spans="1:76" s="88" customFormat="1" ht="11.25" customHeight="1" x14ac:dyDescent="0.15">
      <c r="A164" s="5"/>
      <c r="B164" s="5"/>
      <c r="C164" s="5"/>
      <c r="D164" s="5"/>
      <c r="E164" s="5"/>
      <c r="F164" s="5"/>
      <c r="G164" s="5"/>
      <c r="H164" s="5"/>
      <c r="I164" s="5"/>
      <c r="J164" s="5"/>
      <c r="K164" s="5"/>
      <c r="L164" s="166"/>
      <c r="M164" s="166"/>
      <c r="N164" s="166"/>
      <c r="O164" s="166"/>
      <c r="P164" s="166"/>
      <c r="Q164" s="5"/>
      <c r="R164" s="5"/>
      <c r="S164" s="5"/>
      <c r="T164" s="5"/>
      <c r="U164" s="5"/>
      <c r="V164" s="5"/>
      <c r="W164" s="5"/>
      <c r="X164" s="5"/>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row>
    <row r="165" spans="1:76" s="88" customFormat="1" ht="11.25" customHeight="1" x14ac:dyDescent="0.15">
      <c r="A165" s="5"/>
      <c r="B165" s="5"/>
      <c r="C165" s="5"/>
      <c r="D165" s="5"/>
      <c r="E165" s="5"/>
      <c r="F165" s="5"/>
      <c r="G165" s="5"/>
      <c r="H165" s="5"/>
      <c r="I165" s="5"/>
      <c r="J165" s="5"/>
      <c r="K165" s="5"/>
      <c r="L165" s="166"/>
      <c r="M165" s="166"/>
      <c r="N165" s="166"/>
      <c r="O165" s="166"/>
      <c r="P165" s="166"/>
      <c r="Q165" s="5"/>
      <c r="R165" s="5"/>
      <c r="S165" s="5"/>
      <c r="T165" s="5"/>
      <c r="U165" s="5"/>
      <c r="V165" s="5"/>
      <c r="W165" s="5"/>
      <c r="X165" s="5"/>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row>
    <row r="166" spans="1:76" s="88" customFormat="1" ht="11.25" customHeight="1" x14ac:dyDescent="0.15">
      <c r="A166" s="5"/>
      <c r="B166" s="5"/>
      <c r="C166" s="5"/>
      <c r="D166" s="5"/>
      <c r="E166" s="5"/>
      <c r="F166" s="5"/>
      <c r="G166" s="5"/>
      <c r="H166" s="5"/>
      <c r="I166" s="5"/>
      <c r="J166" s="5"/>
      <c r="K166" s="5"/>
      <c r="L166" s="166"/>
      <c r="M166" s="166"/>
      <c r="N166" s="166"/>
      <c r="O166" s="166"/>
      <c r="P166" s="166"/>
      <c r="Q166" s="5"/>
      <c r="R166" s="5"/>
      <c r="S166" s="5"/>
      <c r="T166" s="5"/>
      <c r="U166" s="5"/>
      <c r="V166" s="5"/>
      <c r="W166" s="5"/>
      <c r="X166" s="5"/>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row>
    <row r="167" spans="1:76" s="88" customFormat="1" ht="11.25" customHeight="1" x14ac:dyDescent="0.15">
      <c r="A167" s="5"/>
      <c r="B167" s="5"/>
      <c r="C167" s="5"/>
      <c r="D167" s="5"/>
      <c r="E167" s="5"/>
      <c r="F167" s="5"/>
      <c r="G167" s="5"/>
      <c r="H167" s="5"/>
      <c r="I167" s="5"/>
      <c r="J167" s="5"/>
      <c r="K167" s="5"/>
      <c r="L167" s="166"/>
      <c r="M167" s="166"/>
      <c r="N167" s="166"/>
      <c r="O167" s="166"/>
      <c r="P167" s="166"/>
      <c r="Q167" s="5"/>
      <c r="R167" s="5"/>
      <c r="S167" s="5"/>
      <c r="T167" s="5"/>
      <c r="U167" s="5"/>
      <c r="V167" s="5"/>
      <c r="W167" s="5"/>
      <c r="X167" s="5"/>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row>
    <row r="168" spans="1:76" s="88" customFormat="1" ht="11.25" customHeight="1" x14ac:dyDescent="0.15">
      <c r="A168" s="5"/>
      <c r="B168" s="5"/>
      <c r="C168" s="5"/>
      <c r="D168" s="5"/>
      <c r="E168" s="5"/>
      <c r="F168" s="5"/>
      <c r="G168" s="5"/>
      <c r="H168" s="5"/>
      <c r="I168" s="5"/>
      <c r="J168" s="5"/>
      <c r="K168" s="5"/>
      <c r="L168" s="166"/>
      <c r="M168" s="166"/>
      <c r="N168" s="166"/>
      <c r="O168" s="166"/>
      <c r="P168" s="166"/>
      <c r="Q168" s="5"/>
      <c r="R168" s="5"/>
      <c r="S168" s="5"/>
      <c r="T168" s="5"/>
      <c r="U168" s="5"/>
      <c r="V168" s="5"/>
      <c r="W168" s="5"/>
      <c r="X168" s="5"/>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row>
    <row r="169" spans="1:76" s="88" customFormat="1" ht="11.25" customHeight="1" x14ac:dyDescent="0.15">
      <c r="A169" s="5"/>
      <c r="B169" s="5"/>
      <c r="C169" s="5"/>
      <c r="D169" s="5"/>
      <c r="E169" s="5"/>
      <c r="F169" s="5"/>
      <c r="G169" s="5"/>
      <c r="H169" s="5"/>
      <c r="I169" s="5"/>
      <c r="J169" s="5"/>
      <c r="K169" s="5"/>
      <c r="L169" s="166"/>
      <c r="M169" s="166"/>
      <c r="N169" s="166"/>
      <c r="O169" s="166"/>
      <c r="P169" s="166"/>
      <c r="Q169" s="5"/>
      <c r="R169" s="5"/>
      <c r="S169" s="5"/>
      <c r="T169" s="5"/>
      <c r="U169" s="5"/>
      <c r="V169" s="5"/>
      <c r="W169" s="5"/>
      <c r="X169" s="5"/>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row>
    <row r="170" spans="1:76" s="88" customFormat="1" ht="11.25" customHeight="1" x14ac:dyDescent="0.15">
      <c r="A170" s="5"/>
      <c r="B170" s="5"/>
      <c r="C170" s="5"/>
      <c r="D170" s="5"/>
      <c r="E170" s="5"/>
      <c r="F170" s="5"/>
      <c r="G170" s="5"/>
      <c r="H170" s="5"/>
      <c r="I170" s="5"/>
      <c r="J170" s="5"/>
      <c r="K170" s="5"/>
      <c r="L170" s="166"/>
      <c r="M170" s="166"/>
      <c r="N170" s="166"/>
      <c r="O170" s="166"/>
      <c r="P170" s="166"/>
      <c r="Q170" s="5"/>
      <c r="R170" s="5"/>
      <c r="S170" s="5"/>
      <c r="T170" s="5"/>
      <c r="U170" s="5"/>
      <c r="V170" s="5"/>
      <c r="W170" s="5"/>
      <c r="X170" s="5"/>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row>
    <row r="171" spans="1:76" s="88" customFormat="1" ht="11.25" customHeight="1" x14ac:dyDescent="0.15">
      <c r="A171" s="5"/>
      <c r="B171" s="5"/>
      <c r="C171" s="5"/>
      <c r="D171" s="5"/>
      <c r="E171" s="5"/>
      <c r="F171" s="5"/>
      <c r="G171" s="5"/>
      <c r="H171" s="5"/>
      <c r="I171" s="5"/>
      <c r="J171" s="5"/>
      <c r="K171" s="5"/>
      <c r="L171" s="166"/>
      <c r="M171" s="166"/>
      <c r="N171" s="166"/>
      <c r="O171" s="166"/>
      <c r="P171" s="166"/>
      <c r="Q171" s="5"/>
      <c r="R171" s="5"/>
      <c r="S171" s="5"/>
      <c r="T171" s="5"/>
      <c r="U171" s="5"/>
      <c r="V171" s="5"/>
      <c r="W171" s="5"/>
      <c r="X171" s="5"/>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row>
    <row r="172" spans="1:76" s="88" customFormat="1" ht="11.25" customHeight="1" x14ac:dyDescent="0.15">
      <c r="A172" s="5"/>
      <c r="B172" s="5"/>
      <c r="C172" s="5"/>
      <c r="D172" s="5"/>
      <c r="E172" s="5"/>
      <c r="F172" s="5"/>
      <c r="G172" s="5"/>
      <c r="H172" s="5"/>
      <c r="I172" s="5"/>
      <c r="J172" s="5"/>
      <c r="K172" s="5"/>
      <c r="L172" s="166"/>
      <c r="M172" s="166"/>
      <c r="N172" s="166"/>
      <c r="O172" s="166"/>
      <c r="P172" s="166"/>
      <c r="Q172" s="5"/>
      <c r="R172" s="5"/>
      <c r="S172" s="5"/>
      <c r="T172" s="5"/>
      <c r="U172" s="5"/>
      <c r="V172" s="5"/>
      <c r="W172" s="5"/>
      <c r="X172" s="5"/>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row>
    <row r="173" spans="1:76" s="88" customFormat="1" ht="11.25" customHeight="1" x14ac:dyDescent="0.15">
      <c r="A173" s="5"/>
      <c r="B173" s="5"/>
      <c r="C173" s="5"/>
      <c r="D173" s="5"/>
      <c r="E173" s="5"/>
      <c r="F173" s="5"/>
      <c r="G173" s="5"/>
      <c r="H173" s="5"/>
      <c r="I173" s="5"/>
      <c r="J173" s="5"/>
      <c r="K173" s="5"/>
      <c r="L173" s="166"/>
      <c r="M173" s="166"/>
      <c r="N173" s="166"/>
      <c r="O173" s="166"/>
      <c r="P173" s="166"/>
      <c r="Q173" s="5"/>
      <c r="R173" s="5"/>
      <c r="S173" s="5"/>
      <c r="T173" s="5"/>
      <c r="U173" s="5"/>
      <c r="V173" s="5"/>
      <c r="W173" s="5"/>
      <c r="X173" s="5"/>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row>
    <row r="174" spans="1:76" s="88" customFormat="1" ht="11.25" customHeight="1" x14ac:dyDescent="0.15">
      <c r="A174" s="5"/>
      <c r="B174" s="5"/>
      <c r="C174" s="5"/>
      <c r="D174" s="5"/>
      <c r="E174" s="5"/>
      <c r="F174" s="5"/>
      <c r="G174" s="5"/>
      <c r="H174" s="5"/>
      <c r="I174" s="5"/>
      <c r="J174" s="5"/>
      <c r="K174" s="5"/>
      <c r="L174" s="166"/>
      <c r="M174" s="166"/>
      <c r="N174" s="166"/>
      <c r="O174" s="166"/>
      <c r="P174" s="166"/>
      <c r="Q174" s="5"/>
      <c r="R174" s="5"/>
      <c r="S174" s="5"/>
      <c r="T174" s="5"/>
      <c r="U174" s="5"/>
      <c r="V174" s="5"/>
      <c r="W174" s="5"/>
      <c r="X174" s="5"/>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row>
    <row r="175" spans="1:76" s="88" customFormat="1" ht="11.25" customHeight="1" x14ac:dyDescent="0.15">
      <c r="A175" s="5"/>
      <c r="B175" s="5"/>
      <c r="C175" s="5"/>
      <c r="D175" s="5"/>
      <c r="E175" s="5"/>
      <c r="F175" s="5"/>
      <c r="G175" s="5"/>
      <c r="H175" s="5"/>
      <c r="I175" s="5"/>
      <c r="J175" s="5"/>
      <c r="K175" s="5"/>
      <c r="L175" s="166"/>
      <c r="M175" s="166"/>
      <c r="N175" s="166"/>
      <c r="O175" s="166"/>
      <c r="P175" s="166"/>
      <c r="Q175" s="5"/>
      <c r="R175" s="5"/>
      <c r="S175" s="5"/>
      <c r="T175" s="5"/>
      <c r="U175" s="5"/>
      <c r="V175" s="5"/>
      <c r="W175" s="5"/>
      <c r="X175" s="5"/>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row>
    <row r="176" spans="1:76" s="88" customFormat="1" ht="11.25" customHeight="1" x14ac:dyDescent="0.15">
      <c r="A176" s="5"/>
      <c r="B176" s="5"/>
      <c r="C176" s="5"/>
      <c r="D176" s="5"/>
      <c r="E176" s="5"/>
      <c r="F176" s="5"/>
      <c r="G176" s="5"/>
      <c r="H176" s="5"/>
      <c r="I176" s="5"/>
      <c r="J176" s="5"/>
      <c r="K176" s="5"/>
      <c r="L176" s="166"/>
      <c r="M176" s="166"/>
      <c r="N176" s="166"/>
      <c r="O176" s="166"/>
      <c r="P176" s="166"/>
      <c r="Q176" s="5"/>
      <c r="R176" s="5"/>
      <c r="S176" s="5"/>
      <c r="T176" s="5"/>
      <c r="U176" s="5"/>
      <c r="V176" s="5"/>
      <c r="W176" s="5"/>
      <c r="X176" s="5"/>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row>
    <row r="177" spans="1:76" s="88" customFormat="1" ht="11.25" customHeight="1" x14ac:dyDescent="0.15">
      <c r="A177" s="5"/>
      <c r="B177" s="5"/>
      <c r="C177" s="5"/>
      <c r="D177" s="5"/>
      <c r="E177" s="5"/>
      <c r="F177" s="5"/>
      <c r="G177" s="5"/>
      <c r="H177" s="5"/>
      <c r="I177" s="5"/>
      <c r="J177" s="5"/>
      <c r="K177" s="5"/>
      <c r="L177" s="166"/>
      <c r="M177" s="166"/>
      <c r="N177" s="166"/>
      <c r="O177" s="166"/>
      <c r="P177" s="166"/>
      <c r="Q177" s="5"/>
      <c r="R177" s="5"/>
      <c r="S177" s="5"/>
      <c r="T177" s="5"/>
      <c r="U177" s="5"/>
      <c r="V177" s="5"/>
      <c r="W177" s="5"/>
      <c r="X177" s="5"/>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row>
    <row r="178" spans="1:76" s="88" customFormat="1" ht="11.25" customHeight="1" x14ac:dyDescent="0.15">
      <c r="A178" s="5"/>
      <c r="B178" s="5"/>
      <c r="C178" s="5"/>
      <c r="D178" s="5"/>
      <c r="E178" s="5"/>
      <c r="F178" s="5"/>
      <c r="G178" s="5"/>
      <c r="H178" s="5"/>
      <c r="I178" s="5"/>
      <c r="J178" s="5"/>
      <c r="K178" s="5"/>
      <c r="L178" s="166"/>
      <c r="M178" s="166"/>
      <c r="N178" s="166"/>
      <c r="O178" s="166"/>
      <c r="P178" s="166"/>
      <c r="Q178" s="5"/>
      <c r="R178" s="5"/>
      <c r="S178" s="5"/>
      <c r="T178" s="5"/>
      <c r="U178" s="5"/>
      <c r="V178" s="5"/>
      <c r="W178" s="5"/>
      <c r="X178" s="5"/>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row>
    <row r="179" spans="1:76" s="88" customFormat="1" ht="11.25" customHeight="1" x14ac:dyDescent="0.15">
      <c r="A179" s="5"/>
      <c r="B179" s="5"/>
      <c r="C179" s="5"/>
      <c r="D179" s="5"/>
      <c r="E179" s="5"/>
      <c r="F179" s="5"/>
      <c r="G179" s="5"/>
      <c r="H179" s="5"/>
      <c r="I179" s="5"/>
      <c r="J179" s="5"/>
      <c r="K179" s="5"/>
      <c r="L179" s="166"/>
      <c r="M179" s="166"/>
      <c r="N179" s="166"/>
      <c r="O179" s="166"/>
      <c r="P179" s="166"/>
      <c r="Q179" s="5"/>
      <c r="R179" s="5"/>
      <c r="S179" s="5"/>
      <c r="T179" s="5"/>
      <c r="U179" s="5"/>
      <c r="V179" s="5"/>
      <c r="W179" s="5"/>
      <c r="X179" s="5"/>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row>
    <row r="180" spans="1:76" s="88" customFormat="1" ht="11.25" customHeight="1" x14ac:dyDescent="0.15">
      <c r="A180" s="5"/>
      <c r="B180" s="5"/>
      <c r="C180" s="5"/>
      <c r="D180" s="5"/>
      <c r="E180" s="5"/>
      <c r="F180" s="5"/>
      <c r="G180" s="5"/>
      <c r="H180" s="5"/>
      <c r="I180" s="5"/>
      <c r="J180" s="5"/>
      <c r="K180" s="5"/>
      <c r="L180" s="166"/>
      <c r="M180" s="166"/>
      <c r="N180" s="166"/>
      <c r="O180" s="166"/>
      <c r="P180" s="166"/>
      <c r="Q180" s="5"/>
      <c r="R180" s="5"/>
      <c r="S180" s="5"/>
      <c r="T180" s="5"/>
      <c r="U180" s="5"/>
      <c r="V180" s="5"/>
      <c r="W180" s="5"/>
      <c r="X180" s="5"/>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row>
    <row r="181" spans="1:76" s="88" customFormat="1" ht="11.25" customHeight="1" x14ac:dyDescent="0.15">
      <c r="A181" s="5"/>
      <c r="B181" s="5"/>
      <c r="C181" s="5"/>
      <c r="D181" s="5"/>
      <c r="E181" s="5"/>
      <c r="F181" s="5"/>
      <c r="G181" s="5"/>
      <c r="H181" s="5"/>
      <c r="I181" s="5"/>
      <c r="J181" s="5"/>
      <c r="K181" s="5"/>
      <c r="L181" s="166"/>
      <c r="M181" s="166"/>
      <c r="N181" s="166"/>
      <c r="O181" s="166"/>
      <c r="P181" s="166"/>
      <c r="Q181" s="5"/>
      <c r="R181" s="5"/>
      <c r="S181" s="5"/>
      <c r="T181" s="5"/>
      <c r="U181" s="5"/>
      <c r="V181" s="5"/>
      <c r="W181" s="5"/>
      <c r="X181" s="5"/>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row>
    <row r="182" spans="1:76" s="88" customFormat="1" ht="11.25" customHeight="1" x14ac:dyDescent="0.15">
      <c r="A182" s="5"/>
      <c r="B182" s="5"/>
      <c r="C182" s="5"/>
      <c r="D182" s="5"/>
      <c r="E182" s="5"/>
      <c r="F182" s="5"/>
      <c r="G182" s="5"/>
      <c r="H182" s="5"/>
      <c r="I182" s="5"/>
      <c r="J182" s="5"/>
      <c r="K182" s="5"/>
      <c r="L182" s="166"/>
      <c r="M182" s="166"/>
      <c r="N182" s="166"/>
      <c r="O182" s="166"/>
      <c r="P182" s="166"/>
      <c r="Q182" s="5"/>
      <c r="R182" s="5"/>
      <c r="S182" s="5"/>
      <c r="T182" s="5"/>
      <c r="U182" s="5"/>
      <c r="V182" s="5"/>
      <c r="W182" s="5"/>
      <c r="X182" s="5"/>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row>
    <row r="183" spans="1:76" s="88" customFormat="1" ht="11.25" customHeight="1" x14ac:dyDescent="0.15">
      <c r="A183" s="5"/>
      <c r="B183" s="5"/>
      <c r="C183" s="5"/>
      <c r="D183" s="5"/>
      <c r="E183" s="5"/>
      <c r="F183" s="5"/>
      <c r="G183" s="5"/>
      <c r="H183" s="5"/>
      <c r="I183" s="5"/>
      <c r="J183" s="5"/>
      <c r="K183" s="5"/>
      <c r="L183" s="166"/>
      <c r="M183" s="166"/>
      <c r="N183" s="166"/>
      <c r="O183" s="166"/>
      <c r="P183" s="166"/>
      <c r="Q183" s="5"/>
      <c r="R183" s="5"/>
      <c r="S183" s="5"/>
      <c r="T183" s="5"/>
      <c r="U183" s="5"/>
      <c r="V183" s="5"/>
      <c r="W183" s="5"/>
      <c r="X183" s="5"/>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row>
    <row r="184" spans="1:76" s="88" customFormat="1" ht="11.25" customHeight="1" x14ac:dyDescent="0.15">
      <c r="A184" s="5"/>
      <c r="B184" s="5"/>
      <c r="C184" s="5"/>
      <c r="D184" s="5"/>
      <c r="E184" s="5"/>
      <c r="F184" s="5"/>
      <c r="G184" s="5"/>
      <c r="H184" s="5"/>
      <c r="I184" s="5"/>
      <c r="J184" s="5"/>
      <c r="K184" s="5"/>
      <c r="L184" s="166"/>
      <c r="M184" s="166"/>
      <c r="N184" s="166"/>
      <c r="O184" s="166"/>
      <c r="P184" s="166"/>
      <c r="Q184" s="5"/>
      <c r="R184" s="5"/>
      <c r="S184" s="5"/>
      <c r="T184" s="5"/>
      <c r="U184" s="5"/>
      <c r="V184" s="5"/>
      <c r="W184" s="5"/>
      <c r="X184" s="5"/>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row>
    <row r="185" spans="1:76" s="88" customFormat="1" ht="11.25" customHeight="1" x14ac:dyDescent="0.15">
      <c r="A185" s="5"/>
      <c r="B185" s="5"/>
      <c r="C185" s="5"/>
      <c r="D185" s="5"/>
      <c r="E185" s="5"/>
      <c r="F185" s="5"/>
      <c r="G185" s="5"/>
      <c r="H185" s="5"/>
      <c r="I185" s="5"/>
      <c r="J185" s="5"/>
      <c r="K185" s="5"/>
      <c r="L185" s="166"/>
      <c r="M185" s="166"/>
      <c r="N185" s="166"/>
      <c r="O185" s="166"/>
      <c r="P185" s="166"/>
      <c r="Q185" s="5"/>
      <c r="R185" s="5"/>
      <c r="S185" s="5"/>
      <c r="T185" s="5"/>
      <c r="U185" s="5"/>
      <c r="V185" s="5"/>
      <c r="W185" s="5"/>
      <c r="X185" s="5"/>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row>
    <row r="186" spans="1:76" s="88" customFormat="1" ht="11.25" customHeight="1" x14ac:dyDescent="0.15">
      <c r="A186" s="5"/>
      <c r="B186" s="5"/>
      <c r="C186" s="5"/>
      <c r="D186" s="5"/>
      <c r="E186" s="5"/>
      <c r="F186" s="5"/>
      <c r="G186" s="5"/>
      <c r="H186" s="5"/>
      <c r="I186" s="5"/>
      <c r="J186" s="5"/>
      <c r="K186" s="5"/>
      <c r="L186" s="166"/>
      <c r="M186" s="166"/>
      <c r="N186" s="166"/>
      <c r="O186" s="166"/>
      <c r="P186" s="166"/>
      <c r="Q186" s="5"/>
      <c r="R186" s="5"/>
      <c r="S186" s="5"/>
      <c r="T186" s="5"/>
      <c r="U186" s="5"/>
      <c r="V186" s="5"/>
      <c r="W186" s="5"/>
      <c r="X186" s="5"/>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row>
    <row r="187" spans="1:76" s="88" customFormat="1" ht="11.25" customHeight="1" x14ac:dyDescent="0.15">
      <c r="A187" s="5"/>
      <c r="B187" s="5"/>
      <c r="C187" s="5"/>
      <c r="D187" s="5"/>
      <c r="E187" s="5"/>
      <c r="F187" s="5"/>
      <c r="G187" s="5"/>
      <c r="H187" s="5"/>
      <c r="I187" s="5"/>
      <c r="J187" s="5"/>
      <c r="K187" s="5"/>
      <c r="L187" s="166"/>
      <c r="M187" s="166"/>
      <c r="N187" s="166"/>
      <c r="O187" s="166"/>
      <c r="P187" s="166"/>
      <c r="Q187" s="5"/>
      <c r="R187" s="5"/>
      <c r="S187" s="5"/>
      <c r="T187" s="5"/>
      <c r="U187" s="5"/>
      <c r="V187" s="5"/>
      <c r="W187" s="5"/>
      <c r="X187" s="5"/>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row>
    <row r="188" spans="1:76" s="88" customFormat="1" ht="11.25" customHeight="1" x14ac:dyDescent="0.15">
      <c r="A188" s="5"/>
      <c r="B188" s="5"/>
      <c r="C188" s="5"/>
      <c r="D188" s="5"/>
      <c r="E188" s="5"/>
      <c r="F188" s="5"/>
      <c r="G188" s="5"/>
      <c r="H188" s="5"/>
      <c r="I188" s="5"/>
      <c r="J188" s="5"/>
      <c r="K188" s="5"/>
      <c r="L188" s="166"/>
      <c r="M188" s="166"/>
      <c r="N188" s="166"/>
      <c r="O188" s="166"/>
      <c r="P188" s="166"/>
      <c r="Q188" s="5"/>
      <c r="R188" s="5"/>
      <c r="S188" s="5"/>
      <c r="T188" s="5"/>
      <c r="U188" s="5"/>
      <c r="V188" s="5"/>
      <c r="W188" s="5"/>
      <c r="X188" s="5"/>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row>
    <row r="189" spans="1:76" s="88" customFormat="1" ht="11.25" customHeight="1" x14ac:dyDescent="0.15">
      <c r="A189" s="5"/>
      <c r="B189" s="5"/>
      <c r="C189" s="5"/>
      <c r="D189" s="5"/>
      <c r="E189" s="5"/>
      <c r="F189" s="5"/>
      <c r="G189" s="5"/>
      <c r="H189" s="5"/>
      <c r="I189" s="5"/>
      <c r="J189" s="5"/>
      <c r="K189" s="5"/>
      <c r="L189" s="166"/>
      <c r="M189" s="166"/>
      <c r="N189" s="166"/>
      <c r="O189" s="166"/>
      <c r="P189" s="166"/>
      <c r="Q189" s="5"/>
      <c r="R189" s="5"/>
      <c r="S189" s="5"/>
      <c r="T189" s="5"/>
      <c r="U189" s="5"/>
      <c r="V189" s="5"/>
      <c r="W189" s="5"/>
      <c r="X189" s="5"/>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row>
    <row r="190" spans="1:76" s="88" customFormat="1" ht="11.25" customHeight="1" x14ac:dyDescent="0.15">
      <c r="A190" s="5"/>
      <c r="B190" s="5"/>
      <c r="C190" s="5"/>
      <c r="D190" s="5"/>
      <c r="E190" s="5"/>
      <c r="F190" s="5"/>
      <c r="G190" s="5"/>
      <c r="H190" s="5"/>
      <c r="I190" s="5"/>
      <c r="J190" s="5"/>
      <c r="K190" s="5"/>
      <c r="L190" s="166"/>
      <c r="M190" s="166"/>
      <c r="N190" s="166"/>
      <c r="O190" s="166"/>
      <c r="P190" s="166"/>
      <c r="Q190" s="5"/>
      <c r="R190" s="5"/>
      <c r="S190" s="5"/>
      <c r="T190" s="5"/>
      <c r="U190" s="5"/>
      <c r="V190" s="5"/>
      <c r="W190" s="5"/>
      <c r="X190" s="5"/>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row>
    <row r="191" spans="1:76" s="88" customFormat="1" ht="11.25" customHeight="1" x14ac:dyDescent="0.15">
      <c r="A191" s="5"/>
      <c r="B191" s="5"/>
      <c r="C191" s="5"/>
      <c r="D191" s="5"/>
      <c r="E191" s="5"/>
      <c r="F191" s="5"/>
      <c r="G191" s="5"/>
      <c r="H191" s="5"/>
      <c r="I191" s="5"/>
      <c r="J191" s="5"/>
      <c r="K191" s="5"/>
      <c r="L191" s="166"/>
      <c r="M191" s="166"/>
      <c r="N191" s="166"/>
      <c r="O191" s="166"/>
      <c r="P191" s="166"/>
      <c r="Q191" s="5"/>
      <c r="R191" s="5"/>
      <c r="S191" s="5"/>
      <c r="T191" s="5"/>
      <c r="U191" s="5"/>
      <c r="V191" s="5"/>
      <c r="W191" s="5"/>
      <c r="X191" s="5"/>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row>
    <row r="192" spans="1:76" s="88" customFormat="1" ht="11.25" customHeight="1" x14ac:dyDescent="0.15">
      <c r="A192" s="5"/>
      <c r="B192" s="5"/>
      <c r="C192" s="5"/>
      <c r="D192" s="5"/>
      <c r="E192" s="5"/>
      <c r="F192" s="5"/>
      <c r="G192" s="5"/>
      <c r="H192" s="5"/>
      <c r="I192" s="5"/>
      <c r="J192" s="5"/>
      <c r="K192" s="5"/>
      <c r="L192" s="166"/>
      <c r="M192" s="166"/>
      <c r="N192" s="166"/>
      <c r="O192" s="166"/>
      <c r="P192" s="166"/>
      <c r="Q192" s="5"/>
      <c r="R192" s="5"/>
      <c r="S192" s="5"/>
      <c r="T192" s="5"/>
      <c r="U192" s="5"/>
      <c r="V192" s="5"/>
      <c r="W192" s="5"/>
      <c r="X192" s="5"/>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row>
    <row r="193" spans="1:76" s="88" customFormat="1" ht="11.25" customHeight="1" x14ac:dyDescent="0.15">
      <c r="A193" s="5"/>
      <c r="B193" s="5"/>
      <c r="C193" s="5"/>
      <c r="D193" s="5"/>
      <c r="E193" s="5"/>
      <c r="F193" s="5"/>
      <c r="G193" s="5"/>
      <c r="H193" s="5"/>
      <c r="I193" s="5"/>
      <c r="J193" s="5"/>
      <c r="K193" s="5"/>
      <c r="L193" s="166"/>
      <c r="M193" s="166"/>
      <c r="N193" s="166"/>
      <c r="O193" s="166"/>
      <c r="P193" s="166"/>
      <c r="Q193" s="5"/>
      <c r="R193" s="5"/>
      <c r="S193" s="5"/>
      <c r="T193" s="5"/>
      <c r="U193" s="5"/>
      <c r="V193" s="5"/>
      <c r="W193" s="5"/>
      <c r="X193" s="5"/>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row>
    <row r="194" spans="1:76" s="88" customFormat="1" ht="11.25" customHeight="1" x14ac:dyDescent="0.15">
      <c r="A194" s="5"/>
      <c r="B194" s="5"/>
      <c r="C194" s="5"/>
      <c r="D194" s="5"/>
      <c r="E194" s="5"/>
      <c r="F194" s="5"/>
      <c r="G194" s="5"/>
      <c r="H194" s="5"/>
      <c r="I194" s="5"/>
      <c r="J194" s="5"/>
      <c r="K194" s="5"/>
      <c r="L194" s="166"/>
      <c r="M194" s="166"/>
      <c r="N194" s="166"/>
      <c r="O194" s="166"/>
      <c r="P194" s="166"/>
      <c r="Q194" s="5"/>
      <c r="R194" s="5"/>
      <c r="S194" s="5"/>
      <c r="T194" s="5"/>
      <c r="U194" s="5"/>
      <c r="V194" s="5"/>
      <c r="W194" s="5"/>
      <c r="X194" s="5"/>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row>
    <row r="195" spans="1:76" s="88" customFormat="1" ht="11.25" customHeight="1" x14ac:dyDescent="0.15">
      <c r="A195" s="5"/>
      <c r="B195" s="5"/>
      <c r="C195" s="5"/>
      <c r="D195" s="5"/>
      <c r="E195" s="5"/>
      <c r="F195" s="5"/>
      <c r="G195" s="5"/>
      <c r="H195" s="5"/>
      <c r="I195" s="5"/>
      <c r="J195" s="5"/>
      <c r="K195" s="5"/>
      <c r="L195" s="166"/>
      <c r="M195" s="166"/>
      <c r="N195" s="166"/>
      <c r="O195" s="166"/>
      <c r="P195" s="166"/>
      <c r="Q195" s="5"/>
      <c r="R195" s="5"/>
      <c r="S195" s="5"/>
      <c r="T195" s="5"/>
      <c r="U195" s="5"/>
      <c r="V195" s="5"/>
      <c r="W195" s="5"/>
      <c r="X195" s="5"/>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row>
    <row r="196" spans="1:76" s="88" customFormat="1" ht="11.25" customHeight="1" x14ac:dyDescent="0.15">
      <c r="A196" s="5"/>
      <c r="B196" s="5"/>
      <c r="C196" s="5"/>
      <c r="D196" s="5"/>
      <c r="E196" s="5"/>
      <c r="F196" s="5"/>
      <c r="G196" s="5"/>
      <c r="H196" s="5"/>
      <c r="I196" s="5"/>
      <c r="J196" s="5"/>
      <c r="K196" s="5"/>
      <c r="L196" s="166"/>
      <c r="M196" s="166"/>
      <c r="N196" s="166"/>
      <c r="O196" s="166"/>
      <c r="P196" s="166"/>
      <c r="Q196" s="5"/>
      <c r="R196" s="5"/>
      <c r="S196" s="5"/>
      <c r="T196" s="5"/>
      <c r="U196" s="5"/>
      <c r="V196" s="5"/>
      <c r="W196" s="5"/>
      <c r="X196" s="5"/>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row>
    <row r="197" spans="1:76" s="88" customFormat="1" ht="11.25" customHeight="1" x14ac:dyDescent="0.15">
      <c r="A197" s="5"/>
      <c r="B197" s="5"/>
      <c r="C197" s="5"/>
      <c r="D197" s="5"/>
      <c r="E197" s="5"/>
      <c r="F197" s="5"/>
      <c r="G197" s="5"/>
      <c r="H197" s="5"/>
      <c r="I197" s="5"/>
      <c r="J197" s="5"/>
      <c r="K197" s="5"/>
      <c r="L197" s="166"/>
      <c r="M197" s="166"/>
      <c r="N197" s="166"/>
      <c r="O197" s="166"/>
      <c r="P197" s="166"/>
      <c r="Q197" s="5"/>
      <c r="R197" s="5"/>
      <c r="S197" s="5"/>
      <c r="T197" s="5"/>
      <c r="U197" s="5"/>
      <c r="V197" s="5"/>
      <c r="W197" s="5"/>
      <c r="X197" s="5"/>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row>
    <row r="198" spans="1:76" s="88" customFormat="1" ht="11.25" customHeight="1" x14ac:dyDescent="0.15">
      <c r="A198" s="5"/>
      <c r="B198" s="5"/>
      <c r="C198" s="5"/>
      <c r="D198" s="5"/>
      <c r="E198" s="5"/>
      <c r="F198" s="5"/>
      <c r="G198" s="5"/>
      <c r="H198" s="5"/>
      <c r="I198" s="5"/>
      <c r="J198" s="5"/>
      <c r="K198" s="5"/>
      <c r="L198" s="166"/>
      <c r="M198" s="166"/>
      <c r="N198" s="166"/>
      <c r="O198" s="166"/>
      <c r="P198" s="166"/>
      <c r="Q198" s="5"/>
      <c r="R198" s="5"/>
      <c r="S198" s="5"/>
      <c r="T198" s="5"/>
      <c r="U198" s="5"/>
      <c r="V198" s="5"/>
      <c r="W198" s="5"/>
      <c r="X198" s="5"/>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row>
    <row r="199" spans="1:76" s="88" customFormat="1" ht="11.25" customHeight="1" x14ac:dyDescent="0.15">
      <c r="A199" s="5"/>
      <c r="B199" s="5"/>
      <c r="C199" s="5"/>
      <c r="D199" s="5"/>
      <c r="E199" s="5"/>
      <c r="F199" s="5"/>
      <c r="G199" s="5"/>
      <c r="H199" s="5"/>
      <c r="I199" s="5"/>
      <c r="J199" s="5"/>
      <c r="K199" s="5"/>
      <c r="L199" s="166"/>
      <c r="M199" s="166"/>
      <c r="N199" s="166"/>
      <c r="O199" s="166"/>
      <c r="P199" s="166"/>
      <c r="Q199" s="5"/>
      <c r="R199" s="5"/>
      <c r="S199" s="5"/>
      <c r="T199" s="5"/>
      <c r="U199" s="5"/>
      <c r="V199" s="5"/>
      <c r="W199" s="5"/>
      <c r="X199" s="5"/>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row>
    <row r="200" spans="1:76" ht="11.25" customHeight="1" x14ac:dyDescent="0.15"/>
    <row r="201" spans="1:76" ht="11.25" customHeight="1" x14ac:dyDescent="0.15"/>
    <row r="202" spans="1:76" ht="11.25" customHeight="1" x14ac:dyDescent="0.15"/>
    <row r="203" spans="1:76" ht="11.25" customHeight="1" x14ac:dyDescent="0.15"/>
    <row r="204" spans="1:76" ht="11.25" customHeight="1" x14ac:dyDescent="0.15"/>
    <row r="205" spans="1:76" ht="11.25" customHeight="1" x14ac:dyDescent="0.15"/>
    <row r="206" spans="1:76" ht="11.25" customHeight="1" x14ac:dyDescent="0.15"/>
    <row r="207" spans="1:76" ht="11.25" customHeight="1" x14ac:dyDescent="0.15"/>
    <row r="208" spans="1:76"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sheetData>
  <mergeCells count="71">
    <mergeCell ref="BQ8:BQ9"/>
    <mergeCell ref="BR8:BR9"/>
    <mergeCell ref="BI8:BI9"/>
    <mergeCell ref="BF8:BF9"/>
    <mergeCell ref="BE8:BE9"/>
    <mergeCell ref="BL8:BL9"/>
    <mergeCell ref="BM8:BM9"/>
    <mergeCell ref="BV8:BV9"/>
    <mergeCell ref="BU8:BU9"/>
    <mergeCell ref="BS7:BT7"/>
    <mergeCell ref="BS8:BS9"/>
    <mergeCell ref="BT8:BT9"/>
    <mergeCell ref="BP7:BQ7"/>
    <mergeCell ref="BP8:BP9"/>
    <mergeCell ref="BG7:BJ7"/>
    <mergeCell ref="AO8:AO9"/>
    <mergeCell ref="AP8:AP9"/>
    <mergeCell ref="BD7:BE7"/>
    <mergeCell ref="AR8:AR9"/>
    <mergeCell ref="BG8:BG9"/>
    <mergeCell ref="BH8:BH9"/>
    <mergeCell ref="AV7:AW7"/>
    <mergeCell ref="AX7:BC7"/>
    <mergeCell ref="AX8:AX9"/>
    <mergeCell ref="BK7:BO7"/>
    <mergeCell ref="BN8:BN9"/>
    <mergeCell ref="BO8:BO9"/>
    <mergeCell ref="BK8:BK9"/>
    <mergeCell ref="L8:P8"/>
    <mergeCell ref="A1:K1"/>
    <mergeCell ref="A2:K2"/>
    <mergeCell ref="A5:C5"/>
    <mergeCell ref="D5:E5"/>
    <mergeCell ref="I4:J4"/>
    <mergeCell ref="A4:G4"/>
    <mergeCell ref="A7:X7"/>
    <mergeCell ref="A8:K8"/>
    <mergeCell ref="Q8:X8"/>
    <mergeCell ref="Z8:Z9"/>
    <mergeCell ref="Y8:Y9"/>
    <mergeCell ref="AA8:AA9"/>
    <mergeCell ref="AB8:AB9"/>
    <mergeCell ref="AS8:AS9"/>
    <mergeCell ref="AC8:AC9"/>
    <mergeCell ref="BA8:BA9"/>
    <mergeCell ref="AW8:AW9"/>
    <mergeCell ref="AS7:AU7"/>
    <mergeCell ref="AD8:AD9"/>
    <mergeCell ref="AQ8:AQ9"/>
    <mergeCell ref="AN8:AN9"/>
    <mergeCell ref="AI8:AI9"/>
    <mergeCell ref="AL8:AL9"/>
    <mergeCell ref="AK8:AK9"/>
    <mergeCell ref="AU8:AU9"/>
    <mergeCell ref="AM8:AM9"/>
    <mergeCell ref="BW8:BW9"/>
    <mergeCell ref="BX8:BX9"/>
    <mergeCell ref="AO7:AR7"/>
    <mergeCell ref="AE8:AE9"/>
    <mergeCell ref="AF8:AF9"/>
    <mergeCell ref="AG8:AG9"/>
    <mergeCell ref="AJ8:AJ9"/>
    <mergeCell ref="AH8:AH9"/>
    <mergeCell ref="BJ8:BJ9"/>
    <mergeCell ref="BB8:BB9"/>
    <mergeCell ref="BD8:BD9"/>
    <mergeCell ref="AT8:AT9"/>
    <mergeCell ref="AV8:AV9"/>
    <mergeCell ref="BC8:BC9"/>
    <mergeCell ref="AY8:AY9"/>
    <mergeCell ref="AZ8:AZ9"/>
  </mergeCells>
  <phoneticPr fontId="1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7" r:id="rId4" name="Button 1">
              <controlPr defaultSize="0" print="0" autoFill="0" autoPict="0" macro="[0]!Sheet10.subscribeToOpenOrders">
                <anchor moveWithCells="1">
                  <from>
                    <xdr:col>0</xdr:col>
                    <xdr:colOff>76200</xdr:colOff>
                    <xdr:row>1</xdr:row>
                    <xdr:rowOff>63500</xdr:rowOff>
                  </from>
                  <to>
                    <xdr:col>2</xdr:col>
                    <xdr:colOff>698500</xdr:colOff>
                    <xdr:row>1</xdr:row>
                    <xdr:rowOff>254000</xdr:rowOff>
                  </to>
                </anchor>
              </controlPr>
            </control>
          </mc:Choice>
        </mc:AlternateContent>
        <mc:AlternateContent xmlns:mc="http://schemas.openxmlformats.org/markup-compatibility/2006">
          <mc:Choice Requires="x14">
            <control shapeId="24578" r:id="rId5" name="Button 2">
              <controlPr defaultSize="0" print="0" autoFill="0" autoPict="0" macro="[0]!Sheet10.onShowError">
                <anchor moveWithCells="1">
                  <from>
                    <xdr:col>9</xdr:col>
                    <xdr:colOff>228600</xdr:colOff>
                    <xdr:row>1</xdr:row>
                    <xdr:rowOff>63500</xdr:rowOff>
                  </from>
                  <to>
                    <xdr:col>10</xdr:col>
                    <xdr:colOff>177800</xdr:colOff>
                    <xdr:row>1</xdr:row>
                    <xdr:rowOff>254000</xdr:rowOff>
                  </to>
                </anchor>
              </controlPr>
            </control>
          </mc:Choice>
        </mc:AlternateContent>
        <mc:AlternateContent xmlns:mc="http://schemas.openxmlformats.org/markup-compatibility/2006">
          <mc:Choice Requires="x14">
            <control shapeId="24579" r:id="rId6" name="Button 3">
              <controlPr defaultSize="0" print="0" autoFill="0" autoPict="0" macro="[0]!Sheet10.cancelOpenOrderSubscription">
                <anchor moveWithCells="1">
                  <from>
                    <xdr:col>3</xdr:col>
                    <xdr:colOff>266700</xdr:colOff>
                    <xdr:row>1</xdr:row>
                    <xdr:rowOff>63500</xdr:rowOff>
                  </from>
                  <to>
                    <xdr:col>7</xdr:col>
                    <xdr:colOff>50800</xdr:colOff>
                    <xdr:row>1</xdr:row>
                    <xdr:rowOff>254000</xdr:rowOff>
                  </to>
                </anchor>
              </controlPr>
            </control>
          </mc:Choice>
        </mc:AlternateContent>
        <mc:AlternateContent xmlns:mc="http://schemas.openxmlformats.org/markup-compatibility/2006">
          <mc:Choice Requires="x14">
            <control shapeId="24580" r:id="rId7" name="Button 4">
              <controlPr defaultSize="0" print="0" autoFill="0" autoPict="0" macro="[0]!Sheet10.clearOpenOrders">
                <anchor moveWithCells="1">
                  <from>
                    <xdr:col>7</xdr:col>
                    <xdr:colOff>520700</xdr:colOff>
                    <xdr:row>1</xdr:row>
                    <xdr:rowOff>63500</xdr:rowOff>
                  </from>
                  <to>
                    <xdr:col>8</xdr:col>
                    <xdr:colOff>977900</xdr:colOff>
                    <xdr:row>1</xdr:row>
                    <xdr:rowOff>254000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T209"/>
  <sheetViews>
    <sheetView zoomScale="80" zoomScaleNormal="80" workbookViewId="0">
      <selection activeCell="D5" sqref="D5:E5"/>
    </sheetView>
  </sheetViews>
  <sheetFormatPr baseColWidth="10" defaultColWidth="8.83203125" defaultRowHeight="13" x14ac:dyDescent="0.15"/>
  <cols>
    <col min="3" max="3" width="15.6640625" customWidth="1"/>
    <col min="6" max="6" width="13.5" customWidth="1"/>
    <col min="7" max="7" width="15.1640625" customWidth="1"/>
    <col min="8" max="8" width="12.5" customWidth="1"/>
    <col min="9" max="9" width="33.83203125" customWidth="1"/>
    <col min="10" max="10" width="25.33203125" customWidth="1"/>
    <col min="11" max="11" width="23.83203125" customWidth="1"/>
    <col min="12" max="12" width="12.33203125" customWidth="1"/>
    <col min="13" max="13" width="9" customWidth="1"/>
    <col min="15" max="15" width="9.83203125" customWidth="1"/>
    <col min="16" max="16" width="10.33203125" customWidth="1"/>
    <col min="17" max="17" width="16" customWidth="1"/>
    <col min="18" max="18" width="16.5" customWidth="1"/>
    <col min="19" max="19" width="12.5" customWidth="1"/>
    <col min="20" max="20" width="15.5" customWidth="1"/>
  </cols>
  <sheetData>
    <row r="1" spans="1:20" x14ac:dyDescent="0.15">
      <c r="A1" s="200" t="s">
        <v>36</v>
      </c>
      <c r="B1" s="201"/>
      <c r="C1" s="201"/>
      <c r="D1" s="201"/>
      <c r="E1" s="201"/>
      <c r="F1" s="201"/>
      <c r="G1" s="201"/>
      <c r="H1" s="201"/>
      <c r="I1" s="202"/>
    </row>
    <row r="2" spans="1:20" ht="28.5" customHeight="1" x14ac:dyDescent="0.15">
      <c r="A2" s="203"/>
      <c r="B2" s="201"/>
      <c r="C2" s="201"/>
      <c r="D2" s="201"/>
      <c r="E2" s="201"/>
      <c r="F2" s="201"/>
      <c r="G2" s="201"/>
      <c r="H2" s="201"/>
      <c r="I2" s="202"/>
    </row>
    <row r="3" spans="1:20" x14ac:dyDescent="0.15">
      <c r="I3" s="23"/>
    </row>
    <row r="4" spans="1:20" x14ac:dyDescent="0.15">
      <c r="A4" s="322" t="s">
        <v>40</v>
      </c>
      <c r="B4" s="349"/>
      <c r="C4" s="349"/>
      <c r="D4" s="349"/>
      <c r="E4" s="349"/>
      <c r="F4" s="349"/>
      <c r="G4" s="350"/>
      <c r="I4" s="332" t="s">
        <v>197</v>
      </c>
      <c r="J4" s="327"/>
    </row>
    <row r="5" spans="1:20" x14ac:dyDescent="0.15">
      <c r="A5" s="246" t="s">
        <v>47</v>
      </c>
      <c r="B5" s="351"/>
      <c r="C5" s="290"/>
      <c r="D5" s="352" t="s">
        <v>338</v>
      </c>
      <c r="E5" s="353"/>
      <c r="F5" s="16"/>
      <c r="G5" s="17"/>
      <c r="I5" s="87"/>
      <c r="J5" s="89"/>
    </row>
    <row r="6" spans="1:20" x14ac:dyDescent="0.15">
      <c r="B6" s="29"/>
      <c r="C6" s="29"/>
      <c r="D6" s="29"/>
      <c r="E6" s="29"/>
      <c r="F6" s="29"/>
      <c r="G6" s="29"/>
      <c r="H6" s="29"/>
      <c r="I6" s="29"/>
      <c r="J6" s="29"/>
      <c r="K6" s="29"/>
      <c r="O6" s="29"/>
      <c r="P6" s="29"/>
      <c r="Q6" s="29"/>
      <c r="R6" s="109"/>
    </row>
    <row r="7" spans="1:20" x14ac:dyDescent="0.15">
      <c r="A7" s="354" t="s">
        <v>201</v>
      </c>
      <c r="B7" s="202"/>
      <c r="C7" s="202"/>
      <c r="D7" s="202"/>
      <c r="E7" s="202"/>
      <c r="F7" s="202"/>
      <c r="G7" s="202"/>
      <c r="H7" s="202"/>
      <c r="I7" s="202"/>
      <c r="J7" s="202"/>
      <c r="K7" s="202"/>
      <c r="L7" s="202"/>
      <c r="M7" s="202"/>
      <c r="N7" s="202"/>
      <c r="O7" s="202"/>
      <c r="P7" s="202"/>
      <c r="Q7" s="202"/>
      <c r="R7" s="202"/>
      <c r="S7" s="202"/>
      <c r="T7" s="202"/>
    </row>
    <row r="8" spans="1:20" x14ac:dyDescent="0.15">
      <c r="A8" s="189" t="s">
        <v>18</v>
      </c>
      <c r="B8" s="190"/>
      <c r="C8" s="190"/>
      <c r="D8" s="190"/>
      <c r="E8" s="190"/>
      <c r="F8" s="190"/>
      <c r="G8" s="190"/>
      <c r="H8" s="199"/>
      <c r="I8" s="189" t="s">
        <v>214</v>
      </c>
      <c r="J8" s="213"/>
      <c r="K8" s="213"/>
      <c r="L8" s="213"/>
      <c r="M8" s="213"/>
      <c r="N8" s="213"/>
      <c r="O8" s="213"/>
      <c r="P8" s="213"/>
      <c r="Q8" s="213"/>
      <c r="R8" s="213"/>
      <c r="S8" s="213"/>
      <c r="T8" s="214"/>
    </row>
    <row r="9" spans="1:20" x14ac:dyDescent="0.15">
      <c r="A9" s="64" t="s">
        <v>0</v>
      </c>
      <c r="B9" s="64" t="s">
        <v>12</v>
      </c>
      <c r="C9" s="64" t="s">
        <v>337</v>
      </c>
      <c r="D9" s="64" t="s">
        <v>1</v>
      </c>
      <c r="E9" s="64" t="s">
        <v>14</v>
      </c>
      <c r="F9" s="64" t="s">
        <v>71</v>
      </c>
      <c r="G9" s="64" t="s">
        <v>3</v>
      </c>
      <c r="H9" s="64" t="s">
        <v>31</v>
      </c>
      <c r="I9" s="64" t="s">
        <v>78</v>
      </c>
      <c r="J9" s="64" t="s">
        <v>79</v>
      </c>
      <c r="K9" s="160" t="s">
        <v>80</v>
      </c>
      <c r="L9" s="160" t="s">
        <v>59</v>
      </c>
      <c r="M9" s="162" t="s">
        <v>3</v>
      </c>
      <c r="N9" s="161" t="s">
        <v>81</v>
      </c>
      <c r="O9" s="162" t="s">
        <v>5</v>
      </c>
      <c r="P9" s="162" t="s">
        <v>25</v>
      </c>
      <c r="Q9" s="160" t="s">
        <v>216</v>
      </c>
      <c r="R9" s="176" t="s">
        <v>215</v>
      </c>
      <c r="S9" s="176" t="s">
        <v>60</v>
      </c>
      <c r="T9" s="176" t="s">
        <v>234</v>
      </c>
    </row>
    <row r="10" spans="1:20" x14ac:dyDescent="0.15">
      <c r="A10" s="5"/>
      <c r="B10" s="5"/>
      <c r="C10" s="5"/>
      <c r="D10" s="5"/>
      <c r="E10" s="5"/>
      <c r="F10" s="5"/>
      <c r="G10" s="5"/>
      <c r="H10" s="5"/>
      <c r="I10" s="166"/>
      <c r="J10" s="166"/>
      <c r="K10" s="166"/>
      <c r="L10" s="166"/>
      <c r="M10" s="166"/>
      <c r="N10" s="166"/>
      <c r="O10" s="166"/>
      <c r="P10" s="166"/>
      <c r="Q10" s="166"/>
      <c r="R10" s="166"/>
      <c r="S10" s="166"/>
      <c r="T10" s="166"/>
    </row>
    <row r="11" spans="1:20" x14ac:dyDescent="0.15">
      <c r="A11" s="5"/>
      <c r="B11" s="5"/>
      <c r="C11" s="5"/>
      <c r="D11" s="5"/>
      <c r="E11" s="5"/>
      <c r="F11" s="5"/>
      <c r="G11" s="5"/>
      <c r="H11" s="5"/>
      <c r="I11" s="166"/>
      <c r="J11" s="166"/>
      <c r="K11" s="166"/>
      <c r="L11" s="166"/>
      <c r="M11" s="166"/>
      <c r="N11" s="166"/>
      <c r="O11" s="166"/>
      <c r="P11" s="166"/>
      <c r="Q11" s="166"/>
      <c r="R11" s="166"/>
      <c r="S11" s="166"/>
      <c r="T11" s="166"/>
    </row>
    <row r="12" spans="1:20" x14ac:dyDescent="0.15">
      <c r="A12" s="5"/>
      <c r="B12" s="5"/>
      <c r="C12" s="5"/>
      <c r="D12" s="5"/>
      <c r="E12" s="5"/>
      <c r="F12" s="5"/>
      <c r="G12" s="5"/>
      <c r="H12" s="5"/>
      <c r="I12" s="166"/>
      <c r="J12" s="166"/>
      <c r="K12" s="166"/>
      <c r="L12" s="166"/>
      <c r="M12" s="166"/>
      <c r="N12" s="166"/>
      <c r="O12" s="166"/>
      <c r="P12" s="166"/>
      <c r="Q12" s="166"/>
      <c r="R12" s="166"/>
      <c r="S12" s="166"/>
      <c r="T12" s="166"/>
    </row>
    <row r="13" spans="1:20" x14ac:dyDescent="0.15">
      <c r="A13" s="5"/>
      <c r="B13" s="5"/>
      <c r="C13" s="5"/>
      <c r="D13" s="5"/>
      <c r="E13" s="5"/>
      <c r="F13" s="5"/>
      <c r="G13" s="5"/>
      <c r="H13" s="5"/>
      <c r="I13" s="166"/>
      <c r="J13" s="166"/>
      <c r="K13" s="166"/>
      <c r="L13" s="166"/>
      <c r="M13" s="166"/>
      <c r="N13" s="166"/>
      <c r="O13" s="166"/>
      <c r="P13" s="166"/>
      <c r="Q13" s="166"/>
      <c r="R13" s="166"/>
      <c r="S13" s="166"/>
      <c r="T13" s="166"/>
    </row>
    <row r="14" spans="1:20" x14ac:dyDescent="0.15">
      <c r="A14" s="5"/>
      <c r="B14" s="5"/>
      <c r="C14" s="5"/>
      <c r="D14" s="5"/>
      <c r="E14" s="5"/>
      <c r="F14" s="5"/>
      <c r="G14" s="5"/>
      <c r="H14" s="5"/>
      <c r="I14" s="166"/>
      <c r="J14" s="166"/>
      <c r="K14" s="166"/>
      <c r="L14" s="166"/>
      <c r="M14" s="166"/>
      <c r="N14" s="166"/>
      <c r="O14" s="166"/>
      <c r="P14" s="166"/>
      <c r="Q14" s="166"/>
      <c r="R14" s="166"/>
      <c r="S14" s="166"/>
      <c r="T14" s="166"/>
    </row>
    <row r="15" spans="1:20" x14ac:dyDescent="0.15">
      <c r="A15" s="5"/>
      <c r="B15" s="5"/>
      <c r="C15" s="5"/>
      <c r="D15" s="5"/>
      <c r="E15" s="5"/>
      <c r="F15" s="5"/>
      <c r="G15" s="5"/>
      <c r="H15" s="5"/>
      <c r="I15" s="166"/>
      <c r="J15" s="166"/>
      <c r="K15" s="166"/>
      <c r="L15" s="166"/>
      <c r="M15" s="166"/>
      <c r="N15" s="166"/>
      <c r="O15" s="166"/>
      <c r="P15" s="166"/>
      <c r="Q15" s="166"/>
      <c r="R15" s="166"/>
      <c r="S15" s="166"/>
      <c r="T15" s="166"/>
    </row>
    <row r="16" spans="1:20" x14ac:dyDescent="0.15">
      <c r="A16" s="5"/>
      <c r="B16" s="5"/>
      <c r="C16" s="5"/>
      <c r="D16" s="5"/>
      <c r="E16" s="5"/>
      <c r="F16" s="5"/>
      <c r="G16" s="5"/>
      <c r="H16" s="5"/>
      <c r="I16" s="166"/>
      <c r="J16" s="166"/>
      <c r="K16" s="166"/>
      <c r="L16" s="166"/>
      <c r="M16" s="166"/>
      <c r="N16" s="166"/>
      <c r="O16" s="166"/>
      <c r="P16" s="166"/>
      <c r="Q16" s="166"/>
      <c r="R16" s="166"/>
      <c r="S16" s="166"/>
      <c r="T16" s="166"/>
    </row>
    <row r="17" spans="1:20" x14ac:dyDescent="0.15">
      <c r="A17" s="5"/>
      <c r="B17" s="5"/>
      <c r="C17" s="5"/>
      <c r="D17" s="5"/>
      <c r="E17" s="5"/>
      <c r="F17" s="5"/>
      <c r="G17" s="5"/>
      <c r="H17" s="5"/>
      <c r="I17" s="166"/>
      <c r="J17" s="166"/>
      <c r="K17" s="166"/>
      <c r="L17" s="166"/>
      <c r="M17" s="166"/>
      <c r="N17" s="166"/>
      <c r="O17" s="166"/>
      <c r="P17" s="166"/>
      <c r="Q17" s="166"/>
      <c r="R17" s="166"/>
      <c r="S17" s="166"/>
      <c r="T17" s="166"/>
    </row>
    <row r="18" spans="1:20" x14ac:dyDescent="0.15">
      <c r="A18" s="5"/>
      <c r="B18" s="5"/>
      <c r="C18" s="5"/>
      <c r="D18" s="5"/>
      <c r="E18" s="5"/>
      <c r="F18" s="5"/>
      <c r="G18" s="5"/>
      <c r="H18" s="5"/>
      <c r="I18" s="166"/>
      <c r="J18" s="166"/>
      <c r="K18" s="166"/>
      <c r="L18" s="166"/>
      <c r="M18" s="166"/>
      <c r="N18" s="166"/>
      <c r="O18" s="166"/>
      <c r="P18" s="166"/>
      <c r="Q18" s="166"/>
      <c r="R18" s="166"/>
      <c r="S18" s="166"/>
      <c r="T18" s="166"/>
    </row>
    <row r="19" spans="1:20" x14ac:dyDescent="0.15">
      <c r="A19" s="5"/>
      <c r="B19" s="5"/>
      <c r="C19" s="5"/>
      <c r="D19" s="5"/>
      <c r="E19" s="5"/>
      <c r="F19" s="5"/>
      <c r="G19" s="5"/>
      <c r="H19" s="5"/>
      <c r="I19" s="166"/>
      <c r="J19" s="166"/>
      <c r="K19" s="166"/>
      <c r="L19" s="166"/>
      <c r="M19" s="166"/>
      <c r="N19" s="166"/>
      <c r="O19" s="166"/>
      <c r="P19" s="166"/>
      <c r="Q19" s="166"/>
      <c r="R19" s="166"/>
      <c r="S19" s="166"/>
      <c r="T19" s="166"/>
    </row>
    <row r="20" spans="1:20" x14ac:dyDescent="0.15">
      <c r="A20" s="5"/>
      <c r="B20" s="5"/>
      <c r="C20" s="5"/>
      <c r="D20" s="5"/>
      <c r="E20" s="5"/>
      <c r="F20" s="5"/>
      <c r="G20" s="5"/>
      <c r="H20" s="5"/>
      <c r="I20" s="166"/>
      <c r="J20" s="166"/>
      <c r="K20" s="166"/>
      <c r="L20" s="166"/>
      <c r="M20" s="166"/>
      <c r="N20" s="166"/>
      <c r="O20" s="166"/>
      <c r="P20" s="166"/>
      <c r="Q20" s="166"/>
      <c r="R20" s="166"/>
      <c r="S20" s="166"/>
      <c r="T20" s="166"/>
    </row>
    <row r="21" spans="1:20" x14ac:dyDescent="0.15">
      <c r="A21" s="5"/>
      <c r="B21" s="5"/>
      <c r="C21" s="5"/>
      <c r="D21" s="5"/>
      <c r="E21" s="5"/>
      <c r="F21" s="5"/>
      <c r="G21" s="5"/>
      <c r="H21" s="5"/>
      <c r="I21" s="166"/>
      <c r="J21" s="166"/>
      <c r="K21" s="166"/>
      <c r="L21" s="166"/>
      <c r="M21" s="166"/>
      <c r="N21" s="166"/>
      <c r="O21" s="166"/>
      <c r="P21" s="166"/>
      <c r="Q21" s="166"/>
      <c r="R21" s="166"/>
      <c r="S21" s="166"/>
      <c r="T21" s="166"/>
    </row>
    <row r="22" spans="1:20" x14ac:dyDescent="0.15">
      <c r="A22" s="5"/>
      <c r="B22" s="5"/>
      <c r="C22" s="5"/>
      <c r="D22" s="5"/>
      <c r="E22" s="5"/>
      <c r="F22" s="5"/>
      <c r="G22" s="5"/>
      <c r="H22" s="5"/>
      <c r="I22" s="166"/>
      <c r="J22" s="166"/>
      <c r="K22" s="166"/>
      <c r="L22" s="166"/>
      <c r="M22" s="166"/>
      <c r="N22" s="166"/>
      <c r="O22" s="166"/>
      <c r="P22" s="166"/>
      <c r="Q22" s="166"/>
      <c r="R22" s="166"/>
      <c r="S22" s="166"/>
      <c r="T22" s="166"/>
    </row>
    <row r="23" spans="1:20" x14ac:dyDescent="0.15">
      <c r="A23" s="5"/>
      <c r="B23" s="5"/>
      <c r="C23" s="5"/>
      <c r="D23" s="5"/>
      <c r="E23" s="5"/>
      <c r="F23" s="5"/>
      <c r="G23" s="5"/>
      <c r="H23" s="5"/>
      <c r="I23" s="166"/>
      <c r="J23" s="166"/>
      <c r="K23" s="166"/>
      <c r="L23" s="166"/>
      <c r="M23" s="166"/>
      <c r="N23" s="166"/>
      <c r="O23" s="166"/>
      <c r="P23" s="166"/>
      <c r="Q23" s="166"/>
      <c r="R23" s="166"/>
      <c r="S23" s="166"/>
      <c r="T23" s="166"/>
    </row>
    <row r="24" spans="1:20" x14ac:dyDescent="0.15">
      <c r="A24" s="5"/>
      <c r="B24" s="5"/>
      <c r="C24" s="5"/>
      <c r="D24" s="5"/>
      <c r="E24" s="5"/>
      <c r="F24" s="5"/>
      <c r="G24" s="5"/>
      <c r="H24" s="5"/>
      <c r="I24" s="166"/>
      <c r="J24" s="166"/>
      <c r="K24" s="166"/>
      <c r="L24" s="166"/>
      <c r="M24" s="166"/>
      <c r="N24" s="166"/>
      <c r="O24" s="166"/>
      <c r="P24" s="166"/>
      <c r="Q24" s="166"/>
      <c r="R24" s="166"/>
      <c r="S24" s="166"/>
      <c r="T24" s="166"/>
    </row>
    <row r="25" spans="1:20" x14ac:dyDescent="0.15">
      <c r="A25" s="5"/>
      <c r="B25" s="5"/>
      <c r="C25" s="5"/>
      <c r="D25" s="5"/>
      <c r="E25" s="5"/>
      <c r="F25" s="5"/>
      <c r="G25" s="5"/>
      <c r="H25" s="5"/>
      <c r="I25" s="166"/>
      <c r="J25" s="166"/>
      <c r="K25" s="166"/>
      <c r="L25" s="166"/>
      <c r="M25" s="166"/>
      <c r="N25" s="166"/>
      <c r="O25" s="166"/>
      <c r="P25" s="166"/>
      <c r="Q25" s="166"/>
      <c r="R25" s="166"/>
      <c r="S25" s="166"/>
      <c r="T25" s="166"/>
    </row>
    <row r="26" spans="1:20" x14ac:dyDescent="0.15">
      <c r="A26" s="5"/>
      <c r="B26" s="5"/>
      <c r="C26" s="5"/>
      <c r="D26" s="5"/>
      <c r="E26" s="5"/>
      <c r="F26" s="5"/>
      <c r="G26" s="5"/>
      <c r="H26" s="5"/>
      <c r="I26" s="166"/>
      <c r="J26" s="166"/>
      <c r="K26" s="166"/>
      <c r="L26" s="166"/>
      <c r="M26" s="166"/>
      <c r="N26" s="166"/>
      <c r="O26" s="166"/>
      <c r="P26" s="166"/>
      <c r="Q26" s="166"/>
      <c r="R26" s="166"/>
      <c r="S26" s="166"/>
      <c r="T26" s="166"/>
    </row>
    <row r="27" spans="1:20" x14ac:dyDescent="0.15">
      <c r="A27" s="5"/>
      <c r="B27" s="5"/>
      <c r="C27" s="5"/>
      <c r="D27" s="5"/>
      <c r="E27" s="5"/>
      <c r="F27" s="5"/>
      <c r="G27" s="5"/>
      <c r="H27" s="5"/>
      <c r="I27" s="166"/>
      <c r="J27" s="166"/>
      <c r="K27" s="166"/>
      <c r="L27" s="166"/>
      <c r="M27" s="166"/>
      <c r="N27" s="166"/>
      <c r="O27" s="166"/>
      <c r="P27" s="166"/>
      <c r="Q27" s="166"/>
      <c r="R27" s="166"/>
      <c r="S27" s="166"/>
      <c r="T27" s="166"/>
    </row>
    <row r="28" spans="1:20" x14ac:dyDescent="0.15">
      <c r="A28" s="5"/>
      <c r="B28" s="5"/>
      <c r="C28" s="5"/>
      <c r="D28" s="5"/>
      <c r="E28" s="5"/>
      <c r="F28" s="5"/>
      <c r="G28" s="5"/>
      <c r="H28" s="5"/>
      <c r="I28" s="166"/>
      <c r="J28" s="166"/>
      <c r="K28" s="166"/>
      <c r="L28" s="166"/>
      <c r="M28" s="166"/>
      <c r="N28" s="166"/>
      <c r="O28" s="166"/>
      <c r="P28" s="166"/>
      <c r="Q28" s="166"/>
      <c r="R28" s="166"/>
      <c r="S28" s="166"/>
      <c r="T28" s="166"/>
    </row>
    <row r="29" spans="1:20" x14ac:dyDescent="0.15">
      <c r="A29" s="5"/>
      <c r="B29" s="5"/>
      <c r="C29" s="5"/>
      <c r="D29" s="5"/>
      <c r="E29" s="5"/>
      <c r="F29" s="5"/>
      <c r="G29" s="5"/>
      <c r="H29" s="5"/>
      <c r="I29" s="166"/>
      <c r="J29" s="166"/>
      <c r="K29" s="166"/>
      <c r="L29" s="166"/>
      <c r="M29" s="166"/>
      <c r="N29" s="166"/>
      <c r="O29" s="166"/>
      <c r="P29" s="166"/>
      <c r="Q29" s="166"/>
      <c r="R29" s="166"/>
      <c r="S29" s="166"/>
      <c r="T29" s="166"/>
    </row>
    <row r="30" spans="1:20" x14ac:dyDescent="0.15">
      <c r="A30" s="5"/>
      <c r="B30" s="5"/>
      <c r="C30" s="5"/>
      <c r="D30" s="5"/>
      <c r="E30" s="5"/>
      <c r="F30" s="5"/>
      <c r="G30" s="5"/>
      <c r="H30" s="5"/>
      <c r="I30" s="166"/>
      <c r="J30" s="166"/>
      <c r="K30" s="166"/>
      <c r="L30" s="166"/>
      <c r="M30" s="166"/>
      <c r="N30" s="166"/>
      <c r="O30" s="166"/>
      <c r="P30" s="166"/>
      <c r="Q30" s="166"/>
      <c r="R30" s="166"/>
      <c r="S30" s="166"/>
      <c r="T30" s="166"/>
    </row>
    <row r="31" spans="1:20" x14ac:dyDescent="0.15">
      <c r="A31" s="5"/>
      <c r="B31" s="5"/>
      <c r="C31" s="5"/>
      <c r="D31" s="5"/>
      <c r="E31" s="5"/>
      <c r="F31" s="5"/>
      <c r="G31" s="5"/>
      <c r="H31" s="5"/>
      <c r="I31" s="166"/>
      <c r="J31" s="166"/>
      <c r="K31" s="166"/>
      <c r="L31" s="166"/>
      <c r="M31" s="166"/>
      <c r="N31" s="166"/>
      <c r="O31" s="166"/>
      <c r="P31" s="166"/>
      <c r="Q31" s="166"/>
      <c r="R31" s="166"/>
      <c r="S31" s="166"/>
      <c r="T31" s="166"/>
    </row>
    <row r="32" spans="1:20" x14ac:dyDescent="0.15">
      <c r="A32" s="5"/>
      <c r="B32" s="5"/>
      <c r="C32" s="5"/>
      <c r="D32" s="5"/>
      <c r="E32" s="5"/>
      <c r="F32" s="5"/>
      <c r="G32" s="5"/>
      <c r="H32" s="5"/>
      <c r="I32" s="166"/>
      <c r="J32" s="166"/>
      <c r="K32" s="166"/>
      <c r="L32" s="166"/>
      <c r="M32" s="166"/>
      <c r="N32" s="166"/>
      <c r="O32" s="166"/>
      <c r="P32" s="166"/>
      <c r="Q32" s="166"/>
      <c r="R32" s="166"/>
      <c r="S32" s="166"/>
      <c r="T32" s="166"/>
    </row>
    <row r="33" spans="1:20" x14ac:dyDescent="0.15">
      <c r="A33" s="5"/>
      <c r="B33" s="5"/>
      <c r="C33" s="5"/>
      <c r="D33" s="5"/>
      <c r="E33" s="5"/>
      <c r="F33" s="5"/>
      <c r="G33" s="5"/>
      <c r="H33" s="5"/>
      <c r="I33" s="166"/>
      <c r="J33" s="166"/>
      <c r="K33" s="166"/>
      <c r="L33" s="166"/>
      <c r="M33" s="166"/>
      <c r="N33" s="166"/>
      <c r="O33" s="166"/>
      <c r="P33" s="166"/>
      <c r="Q33" s="166"/>
      <c r="R33" s="166"/>
      <c r="S33" s="166"/>
      <c r="T33" s="166"/>
    </row>
    <row r="34" spans="1:20" x14ac:dyDescent="0.15">
      <c r="A34" s="5"/>
      <c r="B34" s="5"/>
      <c r="C34" s="5"/>
      <c r="D34" s="5"/>
      <c r="E34" s="5"/>
      <c r="F34" s="5"/>
      <c r="G34" s="5"/>
      <c r="H34" s="5"/>
      <c r="I34" s="166"/>
      <c r="J34" s="166"/>
      <c r="K34" s="166"/>
      <c r="L34" s="166"/>
      <c r="M34" s="166"/>
      <c r="N34" s="166"/>
      <c r="O34" s="166"/>
      <c r="P34" s="166"/>
      <c r="Q34" s="166"/>
      <c r="R34" s="166"/>
      <c r="S34" s="166"/>
      <c r="T34" s="166"/>
    </row>
    <row r="35" spans="1:20" x14ac:dyDescent="0.15">
      <c r="A35" s="5"/>
      <c r="B35" s="5"/>
      <c r="C35" s="5"/>
      <c r="D35" s="5"/>
      <c r="E35" s="5"/>
      <c r="F35" s="5"/>
      <c r="G35" s="5"/>
      <c r="H35" s="5"/>
      <c r="I35" s="166"/>
      <c r="J35" s="166"/>
      <c r="K35" s="166"/>
      <c r="L35" s="166"/>
      <c r="M35" s="166"/>
      <c r="N35" s="166"/>
      <c r="O35" s="166"/>
      <c r="P35" s="166"/>
      <c r="Q35" s="166"/>
      <c r="R35" s="166"/>
      <c r="S35" s="166"/>
      <c r="T35" s="166"/>
    </row>
    <row r="36" spans="1:20" x14ac:dyDescent="0.15">
      <c r="A36" s="5"/>
      <c r="B36" s="5"/>
      <c r="C36" s="5"/>
      <c r="D36" s="5"/>
      <c r="E36" s="5"/>
      <c r="F36" s="5"/>
      <c r="G36" s="5"/>
      <c r="H36" s="5"/>
      <c r="I36" s="166"/>
      <c r="J36" s="166"/>
      <c r="K36" s="166"/>
      <c r="L36" s="166"/>
      <c r="M36" s="166"/>
      <c r="N36" s="166"/>
      <c r="O36" s="166"/>
      <c r="P36" s="166"/>
      <c r="Q36" s="166"/>
      <c r="R36" s="166"/>
      <c r="S36" s="166"/>
      <c r="T36" s="166"/>
    </row>
    <row r="37" spans="1:20" x14ac:dyDescent="0.15">
      <c r="A37" s="5"/>
      <c r="B37" s="5"/>
      <c r="C37" s="5"/>
      <c r="D37" s="5"/>
      <c r="E37" s="5"/>
      <c r="F37" s="5"/>
      <c r="G37" s="5"/>
      <c r="H37" s="5"/>
      <c r="I37" s="166"/>
      <c r="J37" s="166"/>
      <c r="K37" s="166"/>
      <c r="L37" s="166"/>
      <c r="M37" s="166"/>
      <c r="N37" s="166"/>
      <c r="O37" s="166"/>
      <c r="P37" s="166"/>
      <c r="Q37" s="166"/>
      <c r="R37" s="166"/>
      <c r="S37" s="166"/>
      <c r="T37" s="166"/>
    </row>
    <row r="38" spans="1:20" x14ac:dyDescent="0.15">
      <c r="A38" s="5"/>
      <c r="B38" s="5"/>
      <c r="C38" s="5"/>
      <c r="D38" s="5"/>
      <c r="E38" s="5"/>
      <c r="F38" s="5"/>
      <c r="G38" s="5"/>
      <c r="H38" s="5"/>
      <c r="I38" s="166"/>
      <c r="J38" s="166"/>
      <c r="K38" s="166"/>
      <c r="L38" s="166"/>
      <c r="M38" s="166"/>
      <c r="N38" s="166"/>
      <c r="O38" s="166"/>
      <c r="P38" s="166"/>
      <c r="Q38" s="166"/>
      <c r="R38" s="166"/>
      <c r="S38" s="166"/>
      <c r="T38" s="166"/>
    </row>
    <row r="39" spans="1:20" x14ac:dyDescent="0.15">
      <c r="A39" s="5"/>
      <c r="B39" s="5"/>
      <c r="C39" s="5"/>
      <c r="D39" s="5"/>
      <c r="E39" s="5"/>
      <c r="F39" s="5"/>
      <c r="G39" s="5"/>
      <c r="H39" s="5"/>
      <c r="I39" s="166"/>
      <c r="J39" s="166"/>
      <c r="K39" s="166"/>
      <c r="L39" s="166"/>
      <c r="M39" s="166"/>
      <c r="N39" s="166"/>
      <c r="O39" s="166"/>
      <c r="P39" s="166"/>
      <c r="Q39" s="166"/>
      <c r="R39" s="166"/>
      <c r="S39" s="166"/>
      <c r="T39" s="166"/>
    </row>
    <row r="40" spans="1:20" x14ac:dyDescent="0.15">
      <c r="A40" s="5"/>
      <c r="B40" s="5"/>
      <c r="C40" s="5"/>
      <c r="D40" s="5"/>
      <c r="E40" s="5"/>
      <c r="F40" s="5"/>
      <c r="G40" s="5"/>
      <c r="H40" s="5"/>
      <c r="I40" s="166"/>
      <c r="J40" s="166"/>
      <c r="K40" s="166"/>
      <c r="L40" s="166"/>
      <c r="M40" s="166"/>
      <c r="N40" s="166"/>
      <c r="O40" s="166"/>
      <c r="P40" s="166"/>
      <c r="Q40" s="166"/>
      <c r="R40" s="166"/>
      <c r="S40" s="166"/>
      <c r="T40" s="166"/>
    </row>
    <row r="41" spans="1:20" x14ac:dyDescent="0.15">
      <c r="A41" s="5"/>
      <c r="B41" s="5"/>
      <c r="C41" s="5"/>
      <c r="D41" s="5"/>
      <c r="E41" s="5"/>
      <c r="F41" s="5"/>
      <c r="G41" s="5"/>
      <c r="H41" s="5"/>
      <c r="I41" s="166"/>
      <c r="J41" s="166"/>
      <c r="K41" s="166"/>
      <c r="L41" s="166"/>
      <c r="M41" s="166"/>
      <c r="N41" s="166"/>
      <c r="O41" s="166"/>
      <c r="P41" s="166"/>
      <c r="Q41" s="166"/>
      <c r="R41" s="166"/>
      <c r="S41" s="166"/>
      <c r="T41" s="166"/>
    </row>
    <row r="42" spans="1:20" x14ac:dyDescent="0.15">
      <c r="A42" s="5"/>
      <c r="B42" s="5"/>
      <c r="C42" s="5"/>
      <c r="D42" s="5"/>
      <c r="E42" s="5"/>
      <c r="F42" s="5"/>
      <c r="G42" s="5"/>
      <c r="H42" s="5"/>
      <c r="I42" s="166"/>
      <c r="J42" s="166"/>
      <c r="K42" s="166"/>
      <c r="L42" s="166"/>
      <c r="M42" s="166"/>
      <c r="N42" s="166"/>
      <c r="O42" s="166"/>
      <c r="P42" s="166"/>
      <c r="Q42" s="166"/>
      <c r="R42" s="166"/>
      <c r="S42" s="166"/>
      <c r="T42" s="166"/>
    </row>
    <row r="43" spans="1:20" x14ac:dyDescent="0.15">
      <c r="A43" s="5"/>
      <c r="B43" s="5"/>
      <c r="C43" s="5"/>
      <c r="D43" s="5"/>
      <c r="E43" s="5"/>
      <c r="F43" s="5"/>
      <c r="G43" s="5"/>
      <c r="H43" s="5"/>
      <c r="I43" s="166"/>
      <c r="J43" s="166"/>
      <c r="K43" s="166"/>
      <c r="L43" s="166"/>
      <c r="M43" s="166"/>
      <c r="N43" s="166"/>
      <c r="O43" s="166"/>
      <c r="P43" s="166"/>
      <c r="Q43" s="166"/>
      <c r="R43" s="166"/>
      <c r="S43" s="166"/>
      <c r="T43" s="166"/>
    </row>
    <row r="44" spans="1:20" x14ac:dyDescent="0.15">
      <c r="A44" s="5"/>
      <c r="B44" s="5"/>
      <c r="C44" s="5"/>
      <c r="D44" s="5"/>
      <c r="E44" s="5"/>
      <c r="F44" s="5"/>
      <c r="G44" s="5"/>
      <c r="H44" s="5"/>
      <c r="I44" s="166"/>
      <c r="J44" s="166"/>
      <c r="K44" s="166"/>
      <c r="L44" s="166"/>
      <c r="M44" s="166"/>
      <c r="N44" s="166"/>
      <c r="O44" s="166"/>
      <c r="P44" s="166"/>
      <c r="Q44" s="166"/>
      <c r="R44" s="166"/>
      <c r="S44" s="166"/>
      <c r="T44" s="166"/>
    </row>
    <row r="45" spans="1:20" x14ac:dyDescent="0.15">
      <c r="A45" s="5"/>
      <c r="B45" s="5"/>
      <c r="C45" s="5"/>
      <c r="D45" s="5"/>
      <c r="E45" s="5"/>
      <c r="F45" s="5"/>
      <c r="G45" s="5"/>
      <c r="H45" s="5"/>
      <c r="I45" s="166"/>
      <c r="J45" s="166"/>
      <c r="K45" s="166"/>
      <c r="L45" s="166"/>
      <c r="M45" s="166"/>
      <c r="N45" s="166"/>
      <c r="O45" s="166"/>
      <c r="P45" s="166"/>
      <c r="Q45" s="166"/>
      <c r="R45" s="166"/>
      <c r="S45" s="166"/>
      <c r="T45" s="166"/>
    </row>
    <row r="46" spans="1:20" x14ac:dyDescent="0.15">
      <c r="A46" s="5"/>
      <c r="B46" s="5"/>
      <c r="C46" s="5"/>
      <c r="D46" s="5"/>
      <c r="E46" s="5"/>
      <c r="F46" s="5"/>
      <c r="G46" s="5"/>
      <c r="H46" s="5"/>
      <c r="I46" s="166"/>
      <c r="J46" s="166"/>
      <c r="K46" s="166"/>
      <c r="L46" s="166"/>
      <c r="M46" s="166"/>
      <c r="N46" s="166"/>
      <c r="O46" s="166"/>
      <c r="P46" s="166"/>
      <c r="Q46" s="166"/>
      <c r="R46" s="166"/>
      <c r="S46" s="166"/>
      <c r="T46" s="166"/>
    </row>
    <row r="47" spans="1:20" x14ac:dyDescent="0.15">
      <c r="A47" s="5"/>
      <c r="B47" s="5"/>
      <c r="C47" s="5"/>
      <c r="D47" s="5"/>
      <c r="E47" s="5"/>
      <c r="F47" s="5"/>
      <c r="G47" s="5"/>
      <c r="H47" s="5"/>
      <c r="I47" s="166"/>
      <c r="J47" s="166"/>
      <c r="K47" s="166"/>
      <c r="L47" s="166"/>
      <c r="M47" s="166"/>
      <c r="N47" s="166"/>
      <c r="O47" s="166"/>
      <c r="P47" s="166"/>
      <c r="Q47" s="166"/>
      <c r="R47" s="166"/>
      <c r="S47" s="166"/>
      <c r="T47" s="166"/>
    </row>
    <row r="48" spans="1:20" x14ac:dyDescent="0.15">
      <c r="A48" s="5"/>
      <c r="B48" s="5"/>
      <c r="C48" s="5"/>
      <c r="D48" s="5"/>
      <c r="E48" s="5"/>
      <c r="F48" s="5"/>
      <c r="G48" s="5"/>
      <c r="H48" s="5"/>
      <c r="I48" s="166"/>
      <c r="J48" s="166"/>
      <c r="K48" s="166"/>
      <c r="L48" s="166"/>
      <c r="M48" s="166"/>
      <c r="N48" s="166"/>
      <c r="O48" s="166"/>
      <c r="P48" s="166"/>
      <c r="Q48" s="166"/>
      <c r="R48" s="166"/>
      <c r="S48" s="166"/>
      <c r="T48" s="166"/>
    </row>
    <row r="49" spans="1:20" x14ac:dyDescent="0.15">
      <c r="A49" s="5"/>
      <c r="B49" s="5"/>
      <c r="C49" s="5"/>
      <c r="D49" s="5"/>
      <c r="E49" s="5"/>
      <c r="F49" s="5"/>
      <c r="G49" s="5"/>
      <c r="H49" s="5"/>
      <c r="I49" s="166"/>
      <c r="J49" s="166"/>
      <c r="K49" s="166"/>
      <c r="L49" s="166"/>
      <c r="M49" s="166"/>
      <c r="N49" s="166"/>
      <c r="O49" s="166"/>
      <c r="P49" s="166"/>
      <c r="Q49" s="166"/>
      <c r="R49" s="166"/>
      <c r="S49" s="166"/>
      <c r="T49" s="166"/>
    </row>
    <row r="50" spans="1:20" x14ac:dyDescent="0.15">
      <c r="A50" s="5"/>
      <c r="B50" s="5"/>
      <c r="C50" s="5"/>
      <c r="D50" s="5"/>
      <c r="E50" s="5"/>
      <c r="F50" s="5"/>
      <c r="G50" s="5"/>
      <c r="H50" s="5"/>
      <c r="I50" s="166"/>
      <c r="J50" s="166"/>
      <c r="K50" s="166"/>
      <c r="L50" s="166"/>
      <c r="M50" s="166"/>
      <c r="N50" s="166"/>
      <c r="O50" s="166"/>
      <c r="P50" s="166"/>
      <c r="Q50" s="166"/>
      <c r="R50" s="166"/>
      <c r="S50" s="166"/>
      <c r="T50" s="166"/>
    </row>
    <row r="51" spans="1:20" x14ac:dyDescent="0.15">
      <c r="A51" s="5"/>
      <c r="B51" s="5"/>
      <c r="C51" s="5"/>
      <c r="D51" s="5"/>
      <c r="E51" s="5"/>
      <c r="F51" s="5"/>
      <c r="G51" s="5"/>
      <c r="H51" s="5"/>
      <c r="I51" s="166"/>
      <c r="J51" s="166"/>
      <c r="K51" s="166"/>
      <c r="L51" s="166"/>
      <c r="M51" s="166"/>
      <c r="N51" s="166"/>
      <c r="O51" s="166"/>
      <c r="P51" s="166"/>
      <c r="Q51" s="166"/>
      <c r="R51" s="166"/>
      <c r="S51" s="166"/>
      <c r="T51" s="166"/>
    </row>
    <row r="52" spans="1:20" x14ac:dyDescent="0.15">
      <c r="A52" s="5"/>
      <c r="B52" s="5"/>
      <c r="C52" s="5"/>
      <c r="D52" s="5"/>
      <c r="E52" s="5"/>
      <c r="F52" s="5"/>
      <c r="G52" s="5"/>
      <c r="H52" s="5"/>
      <c r="I52" s="166"/>
      <c r="J52" s="166"/>
      <c r="K52" s="166"/>
      <c r="L52" s="166"/>
      <c r="M52" s="166"/>
      <c r="N52" s="166"/>
      <c r="O52" s="166"/>
      <c r="P52" s="166"/>
      <c r="Q52" s="166"/>
      <c r="R52" s="166"/>
      <c r="S52" s="166"/>
      <c r="T52" s="166"/>
    </row>
    <row r="53" spans="1:20" x14ac:dyDescent="0.15">
      <c r="A53" s="5"/>
      <c r="B53" s="5"/>
      <c r="C53" s="5"/>
      <c r="D53" s="5"/>
      <c r="E53" s="5"/>
      <c r="F53" s="5"/>
      <c r="G53" s="5"/>
      <c r="H53" s="5"/>
      <c r="I53" s="166"/>
      <c r="J53" s="166"/>
      <c r="K53" s="166"/>
      <c r="L53" s="166"/>
      <c r="M53" s="166"/>
      <c r="N53" s="166"/>
      <c r="O53" s="166"/>
      <c r="P53" s="166"/>
      <c r="Q53" s="166"/>
      <c r="R53" s="166"/>
      <c r="S53" s="166"/>
      <c r="T53" s="166"/>
    </row>
    <row r="54" spans="1:20" x14ac:dyDescent="0.15">
      <c r="A54" s="5"/>
      <c r="B54" s="5"/>
      <c r="C54" s="5"/>
      <c r="D54" s="5"/>
      <c r="E54" s="5"/>
      <c r="F54" s="5"/>
      <c r="G54" s="5"/>
      <c r="H54" s="5"/>
      <c r="I54" s="166"/>
      <c r="J54" s="166"/>
      <c r="K54" s="166"/>
      <c r="L54" s="166"/>
      <c r="M54" s="166"/>
      <c r="N54" s="166"/>
      <c r="O54" s="166"/>
      <c r="P54" s="166"/>
      <c r="Q54" s="166"/>
      <c r="R54" s="166"/>
      <c r="S54" s="166"/>
      <c r="T54" s="166"/>
    </row>
    <row r="55" spans="1:20" x14ac:dyDescent="0.15">
      <c r="A55" s="5"/>
      <c r="B55" s="5"/>
      <c r="C55" s="5"/>
      <c r="D55" s="5"/>
      <c r="E55" s="5"/>
      <c r="F55" s="5"/>
      <c r="G55" s="5"/>
      <c r="H55" s="5"/>
      <c r="I55" s="166"/>
      <c r="J55" s="166"/>
      <c r="K55" s="166"/>
      <c r="L55" s="166"/>
      <c r="M55" s="166"/>
      <c r="N55" s="166"/>
      <c r="O55" s="166"/>
      <c r="P55" s="166"/>
      <c r="Q55" s="166"/>
      <c r="R55" s="166"/>
      <c r="S55" s="166"/>
      <c r="T55" s="166"/>
    </row>
    <row r="56" spans="1:20" x14ac:dyDescent="0.15">
      <c r="A56" s="5"/>
      <c r="B56" s="5"/>
      <c r="C56" s="5"/>
      <c r="D56" s="5"/>
      <c r="E56" s="5"/>
      <c r="F56" s="5"/>
      <c r="G56" s="5"/>
      <c r="H56" s="5"/>
      <c r="I56" s="166"/>
      <c r="J56" s="166"/>
      <c r="K56" s="166"/>
      <c r="L56" s="166"/>
      <c r="M56" s="166"/>
      <c r="N56" s="166"/>
      <c r="O56" s="166"/>
      <c r="P56" s="166"/>
      <c r="Q56" s="166"/>
      <c r="R56" s="166"/>
      <c r="S56" s="166"/>
      <c r="T56" s="166"/>
    </row>
    <row r="57" spans="1:20" x14ac:dyDescent="0.15">
      <c r="A57" s="5"/>
      <c r="B57" s="5"/>
      <c r="C57" s="5"/>
      <c r="D57" s="5"/>
      <c r="E57" s="5"/>
      <c r="F57" s="5"/>
      <c r="G57" s="5"/>
      <c r="H57" s="5"/>
      <c r="I57" s="166"/>
      <c r="J57" s="166"/>
      <c r="K57" s="166"/>
      <c r="L57" s="166"/>
      <c r="M57" s="166"/>
      <c r="N57" s="166"/>
      <c r="O57" s="166"/>
      <c r="P57" s="166"/>
      <c r="Q57" s="166"/>
      <c r="R57" s="166"/>
      <c r="S57" s="166"/>
      <c r="T57" s="166"/>
    </row>
    <row r="58" spans="1:20" x14ac:dyDescent="0.15">
      <c r="A58" s="5"/>
      <c r="B58" s="5"/>
      <c r="C58" s="5"/>
      <c r="D58" s="5"/>
      <c r="E58" s="5"/>
      <c r="F58" s="5"/>
      <c r="G58" s="5"/>
      <c r="H58" s="5"/>
      <c r="I58" s="166"/>
      <c r="J58" s="166"/>
      <c r="K58" s="166"/>
      <c r="L58" s="166"/>
      <c r="M58" s="166"/>
      <c r="N58" s="166"/>
      <c r="O58" s="166"/>
      <c r="P58" s="166"/>
      <c r="Q58" s="166"/>
      <c r="R58" s="166"/>
      <c r="S58" s="166"/>
      <c r="T58" s="166"/>
    </row>
    <row r="59" spans="1:20" x14ac:dyDescent="0.15">
      <c r="A59" s="5"/>
      <c r="B59" s="5"/>
      <c r="C59" s="5"/>
      <c r="D59" s="5"/>
      <c r="E59" s="5"/>
      <c r="F59" s="5"/>
      <c r="G59" s="5"/>
      <c r="H59" s="5"/>
      <c r="I59" s="166"/>
      <c r="J59" s="166"/>
      <c r="K59" s="166"/>
      <c r="L59" s="166"/>
      <c r="M59" s="166"/>
      <c r="N59" s="166"/>
      <c r="O59" s="166"/>
      <c r="P59" s="166"/>
      <c r="Q59" s="166"/>
      <c r="R59" s="166"/>
      <c r="S59" s="166"/>
      <c r="T59" s="166"/>
    </row>
    <row r="60" spans="1:20" x14ac:dyDescent="0.15">
      <c r="A60" s="5"/>
      <c r="B60" s="5"/>
      <c r="C60" s="5"/>
      <c r="D60" s="5"/>
      <c r="E60" s="5"/>
      <c r="F60" s="5"/>
      <c r="G60" s="5"/>
      <c r="H60" s="5"/>
      <c r="I60" s="166"/>
      <c r="J60" s="166"/>
      <c r="K60" s="166"/>
      <c r="L60" s="166"/>
      <c r="M60" s="166"/>
      <c r="N60" s="166"/>
      <c r="O60" s="166"/>
      <c r="P60" s="166"/>
      <c r="Q60" s="166"/>
      <c r="R60" s="166"/>
      <c r="S60" s="166"/>
      <c r="T60" s="166"/>
    </row>
    <row r="61" spans="1:20" x14ac:dyDescent="0.15">
      <c r="A61" s="5"/>
      <c r="B61" s="5"/>
      <c r="C61" s="5"/>
      <c r="D61" s="5"/>
      <c r="E61" s="5"/>
      <c r="F61" s="5"/>
      <c r="G61" s="5"/>
      <c r="H61" s="5"/>
      <c r="I61" s="166"/>
      <c r="J61" s="166"/>
      <c r="K61" s="166"/>
      <c r="L61" s="166"/>
      <c r="M61" s="166"/>
      <c r="N61" s="166"/>
      <c r="O61" s="166"/>
      <c r="P61" s="166"/>
      <c r="Q61" s="166"/>
      <c r="R61" s="166"/>
      <c r="S61" s="166"/>
      <c r="T61" s="166"/>
    </row>
    <row r="62" spans="1:20" x14ac:dyDescent="0.15">
      <c r="A62" s="5"/>
      <c r="B62" s="5"/>
      <c r="C62" s="5"/>
      <c r="D62" s="5"/>
      <c r="E62" s="5"/>
      <c r="F62" s="5"/>
      <c r="G62" s="5"/>
      <c r="H62" s="5"/>
      <c r="I62" s="166"/>
      <c r="J62" s="166"/>
      <c r="K62" s="166"/>
      <c r="L62" s="166"/>
      <c r="M62" s="166"/>
      <c r="N62" s="166"/>
      <c r="O62" s="166"/>
      <c r="P62" s="166"/>
      <c r="Q62" s="166"/>
      <c r="R62" s="166"/>
      <c r="S62" s="166"/>
      <c r="T62" s="166"/>
    </row>
    <row r="63" spans="1:20" x14ac:dyDescent="0.15">
      <c r="A63" s="5"/>
      <c r="B63" s="5"/>
      <c r="C63" s="5"/>
      <c r="D63" s="5"/>
      <c r="E63" s="5"/>
      <c r="F63" s="5"/>
      <c r="G63" s="5"/>
      <c r="H63" s="5"/>
      <c r="I63" s="166"/>
      <c r="J63" s="166"/>
      <c r="K63" s="166"/>
      <c r="L63" s="166"/>
      <c r="M63" s="166"/>
      <c r="N63" s="166"/>
      <c r="O63" s="166"/>
      <c r="P63" s="166"/>
      <c r="Q63" s="166"/>
      <c r="R63" s="166"/>
      <c r="S63" s="166"/>
      <c r="T63" s="166"/>
    </row>
    <row r="64" spans="1:20" x14ac:dyDescent="0.15">
      <c r="A64" s="5"/>
      <c r="B64" s="5"/>
      <c r="C64" s="5"/>
      <c r="D64" s="5"/>
      <c r="E64" s="5"/>
      <c r="F64" s="5"/>
      <c r="G64" s="5"/>
      <c r="H64" s="5"/>
      <c r="I64" s="166"/>
      <c r="J64" s="166"/>
      <c r="K64" s="166"/>
      <c r="L64" s="166"/>
      <c r="M64" s="166"/>
      <c r="N64" s="166"/>
      <c r="O64" s="166"/>
      <c r="P64" s="166"/>
      <c r="Q64" s="166"/>
      <c r="R64" s="166"/>
      <c r="S64" s="166"/>
      <c r="T64" s="166"/>
    </row>
    <row r="65" spans="1:20" x14ac:dyDescent="0.15">
      <c r="A65" s="5"/>
      <c r="B65" s="5"/>
      <c r="C65" s="5"/>
      <c r="D65" s="5"/>
      <c r="E65" s="5"/>
      <c r="F65" s="5"/>
      <c r="G65" s="5"/>
      <c r="H65" s="5"/>
      <c r="I65" s="166"/>
      <c r="J65" s="166"/>
      <c r="K65" s="166"/>
      <c r="L65" s="166"/>
      <c r="M65" s="166"/>
      <c r="N65" s="166"/>
      <c r="O65" s="166"/>
      <c r="P65" s="166"/>
      <c r="Q65" s="166"/>
      <c r="R65" s="166"/>
      <c r="S65" s="166"/>
      <c r="T65" s="166"/>
    </row>
    <row r="66" spans="1:20" x14ac:dyDescent="0.15">
      <c r="A66" s="5"/>
      <c r="B66" s="5"/>
      <c r="C66" s="5"/>
      <c r="D66" s="5"/>
      <c r="E66" s="5"/>
      <c r="F66" s="5"/>
      <c r="G66" s="5"/>
      <c r="H66" s="5"/>
      <c r="I66" s="166"/>
      <c r="J66" s="166"/>
      <c r="K66" s="166"/>
      <c r="L66" s="166"/>
      <c r="M66" s="166"/>
      <c r="N66" s="166"/>
      <c r="O66" s="166"/>
      <c r="P66" s="166"/>
      <c r="Q66" s="166"/>
      <c r="R66" s="166"/>
      <c r="S66" s="166"/>
      <c r="T66" s="166"/>
    </row>
    <row r="67" spans="1:20" x14ac:dyDescent="0.15">
      <c r="A67" s="5"/>
      <c r="B67" s="5"/>
      <c r="C67" s="5"/>
      <c r="D67" s="5"/>
      <c r="E67" s="5"/>
      <c r="F67" s="5"/>
      <c r="G67" s="5"/>
      <c r="H67" s="5"/>
      <c r="I67" s="166"/>
      <c r="J67" s="166"/>
      <c r="K67" s="166"/>
      <c r="L67" s="166"/>
      <c r="M67" s="166"/>
      <c r="N67" s="166"/>
      <c r="O67" s="166"/>
      <c r="P67" s="166"/>
      <c r="Q67" s="166"/>
      <c r="R67" s="166"/>
      <c r="S67" s="166"/>
      <c r="T67" s="166"/>
    </row>
    <row r="68" spans="1:20" x14ac:dyDescent="0.15">
      <c r="A68" s="5"/>
      <c r="B68" s="5"/>
      <c r="C68" s="5"/>
      <c r="D68" s="5"/>
      <c r="E68" s="5"/>
      <c r="F68" s="5"/>
      <c r="G68" s="5"/>
      <c r="H68" s="5"/>
      <c r="I68" s="166"/>
      <c r="J68" s="166"/>
      <c r="K68" s="166"/>
      <c r="L68" s="166"/>
      <c r="M68" s="166"/>
      <c r="N68" s="166"/>
      <c r="O68" s="166"/>
      <c r="P68" s="166"/>
      <c r="Q68" s="166"/>
      <c r="R68" s="166"/>
      <c r="S68" s="166"/>
      <c r="T68" s="166"/>
    </row>
    <row r="69" spans="1:20" x14ac:dyDescent="0.15">
      <c r="A69" s="5"/>
      <c r="B69" s="5"/>
      <c r="C69" s="5"/>
      <c r="D69" s="5"/>
      <c r="E69" s="5"/>
      <c r="F69" s="5"/>
      <c r="G69" s="5"/>
      <c r="H69" s="5"/>
      <c r="I69" s="166"/>
      <c r="J69" s="166"/>
      <c r="K69" s="166"/>
      <c r="L69" s="166"/>
      <c r="M69" s="166"/>
      <c r="N69" s="166"/>
      <c r="O69" s="166"/>
      <c r="P69" s="166"/>
      <c r="Q69" s="166"/>
      <c r="R69" s="166"/>
      <c r="S69" s="166"/>
      <c r="T69" s="166"/>
    </row>
    <row r="70" spans="1:20" x14ac:dyDescent="0.15">
      <c r="A70" s="5"/>
      <c r="B70" s="5"/>
      <c r="C70" s="5"/>
      <c r="D70" s="5"/>
      <c r="E70" s="5"/>
      <c r="F70" s="5"/>
      <c r="G70" s="5"/>
      <c r="H70" s="5"/>
      <c r="I70" s="166"/>
      <c r="J70" s="166"/>
      <c r="K70" s="166"/>
      <c r="L70" s="166"/>
      <c r="M70" s="166"/>
      <c r="N70" s="166"/>
      <c r="O70" s="166"/>
      <c r="P70" s="166"/>
      <c r="Q70" s="166"/>
      <c r="R70" s="166"/>
      <c r="S70" s="166"/>
      <c r="T70" s="166"/>
    </row>
    <row r="71" spans="1:20" x14ac:dyDescent="0.15">
      <c r="A71" s="5"/>
      <c r="B71" s="5"/>
      <c r="C71" s="5"/>
      <c r="D71" s="5"/>
      <c r="E71" s="5"/>
      <c r="F71" s="5"/>
      <c r="G71" s="5"/>
      <c r="H71" s="5"/>
      <c r="I71" s="166"/>
      <c r="J71" s="166"/>
      <c r="K71" s="166"/>
      <c r="L71" s="166"/>
      <c r="M71" s="166"/>
      <c r="N71" s="166"/>
      <c r="O71" s="166"/>
      <c r="P71" s="166"/>
      <c r="Q71" s="166"/>
      <c r="R71" s="166"/>
      <c r="S71" s="166"/>
      <c r="T71" s="166"/>
    </row>
    <row r="72" spans="1:20" x14ac:dyDescent="0.15">
      <c r="A72" s="5"/>
      <c r="B72" s="5"/>
      <c r="C72" s="5"/>
      <c r="D72" s="5"/>
      <c r="E72" s="5"/>
      <c r="F72" s="5"/>
      <c r="G72" s="5"/>
      <c r="H72" s="5"/>
      <c r="I72" s="166"/>
      <c r="J72" s="166"/>
      <c r="K72" s="166"/>
      <c r="L72" s="166"/>
      <c r="M72" s="166"/>
      <c r="N72" s="166"/>
      <c r="O72" s="166"/>
      <c r="P72" s="166"/>
      <c r="Q72" s="166"/>
      <c r="R72" s="166"/>
      <c r="S72" s="166"/>
      <c r="T72" s="166"/>
    </row>
    <row r="73" spans="1:20" x14ac:dyDescent="0.15">
      <c r="A73" s="5"/>
      <c r="B73" s="5"/>
      <c r="C73" s="5"/>
      <c r="D73" s="5"/>
      <c r="E73" s="5"/>
      <c r="F73" s="5"/>
      <c r="G73" s="5"/>
      <c r="H73" s="5"/>
      <c r="I73" s="166"/>
      <c r="J73" s="166"/>
      <c r="K73" s="166"/>
      <c r="L73" s="166"/>
      <c r="M73" s="166"/>
      <c r="N73" s="166"/>
      <c r="O73" s="166"/>
      <c r="P73" s="166"/>
      <c r="Q73" s="166"/>
      <c r="R73" s="166"/>
      <c r="S73" s="166"/>
      <c r="T73" s="166"/>
    </row>
    <row r="74" spans="1:20" x14ac:dyDescent="0.15">
      <c r="A74" s="5"/>
      <c r="B74" s="5"/>
      <c r="C74" s="5"/>
      <c r="D74" s="5"/>
      <c r="E74" s="5"/>
      <c r="F74" s="5"/>
      <c r="G74" s="5"/>
      <c r="H74" s="5"/>
      <c r="I74" s="166"/>
      <c r="J74" s="166"/>
      <c r="K74" s="166"/>
      <c r="L74" s="166"/>
      <c r="M74" s="166"/>
      <c r="N74" s="166"/>
      <c r="O74" s="166"/>
      <c r="P74" s="166"/>
      <c r="Q74" s="166"/>
      <c r="R74" s="166"/>
      <c r="S74" s="166"/>
      <c r="T74" s="166"/>
    </row>
    <row r="75" spans="1:20" x14ac:dyDescent="0.15">
      <c r="A75" s="5"/>
      <c r="B75" s="5"/>
      <c r="C75" s="5"/>
      <c r="D75" s="5"/>
      <c r="E75" s="5"/>
      <c r="F75" s="5"/>
      <c r="G75" s="5"/>
      <c r="H75" s="5"/>
      <c r="I75" s="166"/>
      <c r="J75" s="166"/>
      <c r="K75" s="166"/>
      <c r="L75" s="166"/>
      <c r="M75" s="166"/>
      <c r="N75" s="166"/>
      <c r="O75" s="166"/>
      <c r="P75" s="166"/>
      <c r="Q75" s="166"/>
      <c r="R75" s="166"/>
      <c r="S75" s="166"/>
      <c r="T75" s="166"/>
    </row>
    <row r="76" spans="1:20" x14ac:dyDescent="0.15">
      <c r="A76" s="5"/>
      <c r="B76" s="5"/>
      <c r="C76" s="5"/>
      <c r="D76" s="5"/>
      <c r="E76" s="5"/>
      <c r="F76" s="5"/>
      <c r="G76" s="5"/>
      <c r="H76" s="5"/>
      <c r="I76" s="166"/>
      <c r="J76" s="166"/>
      <c r="K76" s="166"/>
      <c r="L76" s="166"/>
      <c r="M76" s="166"/>
      <c r="N76" s="166"/>
      <c r="O76" s="166"/>
      <c r="P76" s="166"/>
      <c r="Q76" s="166"/>
      <c r="R76" s="166"/>
      <c r="S76" s="166"/>
      <c r="T76" s="166"/>
    </row>
    <row r="77" spans="1:20" x14ac:dyDescent="0.15">
      <c r="A77" s="5"/>
      <c r="B77" s="5"/>
      <c r="C77" s="5"/>
      <c r="D77" s="5"/>
      <c r="E77" s="5"/>
      <c r="F77" s="5"/>
      <c r="G77" s="5"/>
      <c r="H77" s="5"/>
      <c r="I77" s="166"/>
      <c r="J77" s="166"/>
      <c r="K77" s="166"/>
      <c r="L77" s="166"/>
      <c r="M77" s="166"/>
      <c r="N77" s="166"/>
      <c r="O77" s="166"/>
      <c r="P77" s="166"/>
      <c r="Q77" s="166"/>
      <c r="R77" s="166"/>
      <c r="S77" s="166"/>
      <c r="T77" s="166"/>
    </row>
    <row r="78" spans="1:20" x14ac:dyDescent="0.15">
      <c r="A78" s="5"/>
      <c r="B78" s="5"/>
      <c r="C78" s="5"/>
      <c r="D78" s="5"/>
      <c r="E78" s="5"/>
      <c r="F78" s="5"/>
      <c r="G78" s="5"/>
      <c r="H78" s="5"/>
      <c r="I78" s="166"/>
      <c r="J78" s="166"/>
      <c r="K78" s="166"/>
      <c r="L78" s="166"/>
      <c r="M78" s="166"/>
      <c r="N78" s="166"/>
      <c r="O78" s="166"/>
      <c r="P78" s="166"/>
      <c r="Q78" s="166"/>
      <c r="R78" s="166"/>
      <c r="S78" s="166"/>
      <c r="T78" s="166"/>
    </row>
    <row r="79" spans="1:20" x14ac:dyDescent="0.15">
      <c r="A79" s="5"/>
      <c r="B79" s="5"/>
      <c r="C79" s="5"/>
      <c r="D79" s="5"/>
      <c r="E79" s="5"/>
      <c r="F79" s="5"/>
      <c r="G79" s="5"/>
      <c r="H79" s="5"/>
      <c r="I79" s="166"/>
      <c r="J79" s="166"/>
      <c r="K79" s="166"/>
      <c r="L79" s="166"/>
      <c r="M79" s="166"/>
      <c r="N79" s="166"/>
      <c r="O79" s="166"/>
      <c r="P79" s="166"/>
      <c r="Q79" s="166"/>
      <c r="R79" s="166"/>
      <c r="S79" s="166"/>
      <c r="T79" s="166"/>
    </row>
    <row r="80" spans="1:20" x14ac:dyDescent="0.15">
      <c r="A80" s="5"/>
      <c r="B80" s="5"/>
      <c r="C80" s="5"/>
      <c r="D80" s="5"/>
      <c r="E80" s="5"/>
      <c r="F80" s="5"/>
      <c r="G80" s="5"/>
      <c r="H80" s="5"/>
      <c r="I80" s="166"/>
      <c r="J80" s="166"/>
      <c r="K80" s="166"/>
      <c r="L80" s="166"/>
      <c r="M80" s="166"/>
      <c r="N80" s="166"/>
      <c r="O80" s="166"/>
      <c r="P80" s="166"/>
      <c r="Q80" s="166"/>
      <c r="R80" s="166"/>
      <c r="S80" s="166"/>
      <c r="T80" s="166"/>
    </row>
    <row r="81" spans="1:20" x14ac:dyDescent="0.15">
      <c r="A81" s="5"/>
      <c r="B81" s="5"/>
      <c r="C81" s="5"/>
      <c r="D81" s="5"/>
      <c r="E81" s="5"/>
      <c r="F81" s="5"/>
      <c r="G81" s="5"/>
      <c r="H81" s="5"/>
      <c r="I81" s="166"/>
      <c r="J81" s="166"/>
      <c r="K81" s="166"/>
      <c r="L81" s="166"/>
      <c r="M81" s="166"/>
      <c r="N81" s="166"/>
      <c r="O81" s="166"/>
      <c r="P81" s="166"/>
      <c r="Q81" s="166"/>
      <c r="R81" s="166"/>
      <c r="S81" s="166"/>
      <c r="T81" s="166"/>
    </row>
    <row r="82" spans="1:20" x14ac:dyDescent="0.15">
      <c r="A82" s="5"/>
      <c r="B82" s="5"/>
      <c r="C82" s="5"/>
      <c r="D82" s="5"/>
      <c r="E82" s="5"/>
      <c r="F82" s="5"/>
      <c r="G82" s="5"/>
      <c r="H82" s="5"/>
      <c r="I82" s="166"/>
      <c r="J82" s="166"/>
      <c r="K82" s="166"/>
      <c r="L82" s="166"/>
      <c r="M82" s="166"/>
      <c r="N82" s="166"/>
      <c r="O82" s="166"/>
      <c r="P82" s="166"/>
      <c r="Q82" s="166"/>
      <c r="R82" s="166"/>
      <c r="S82" s="166"/>
      <c r="T82" s="166"/>
    </row>
    <row r="83" spans="1:20" x14ac:dyDescent="0.15">
      <c r="A83" s="5"/>
      <c r="B83" s="5"/>
      <c r="C83" s="5"/>
      <c r="D83" s="5"/>
      <c r="E83" s="5"/>
      <c r="F83" s="5"/>
      <c r="G83" s="5"/>
      <c r="H83" s="5"/>
      <c r="I83" s="166"/>
      <c r="J83" s="166"/>
      <c r="K83" s="166"/>
      <c r="L83" s="166"/>
      <c r="M83" s="166"/>
      <c r="N83" s="166"/>
      <c r="O83" s="166"/>
      <c r="P83" s="166"/>
      <c r="Q83" s="166"/>
      <c r="R83" s="166"/>
      <c r="S83" s="166"/>
      <c r="T83" s="166"/>
    </row>
    <row r="84" spans="1:20" x14ac:dyDescent="0.15">
      <c r="A84" s="5"/>
      <c r="B84" s="5"/>
      <c r="C84" s="5"/>
      <c r="D84" s="5"/>
      <c r="E84" s="5"/>
      <c r="F84" s="5"/>
      <c r="G84" s="5"/>
      <c r="H84" s="5"/>
      <c r="I84" s="166"/>
      <c r="J84" s="166"/>
      <c r="K84" s="166"/>
      <c r="L84" s="166"/>
      <c r="M84" s="166"/>
      <c r="N84" s="166"/>
      <c r="O84" s="166"/>
      <c r="P84" s="166"/>
      <c r="Q84" s="166"/>
      <c r="R84" s="166"/>
      <c r="S84" s="166"/>
      <c r="T84" s="166"/>
    </row>
    <row r="85" spans="1:20" x14ac:dyDescent="0.15">
      <c r="A85" s="5"/>
      <c r="B85" s="5"/>
      <c r="C85" s="5"/>
      <c r="D85" s="5"/>
      <c r="E85" s="5"/>
      <c r="F85" s="5"/>
      <c r="G85" s="5"/>
      <c r="H85" s="5"/>
      <c r="I85" s="166"/>
      <c r="J85" s="166"/>
      <c r="K85" s="166"/>
      <c r="L85" s="166"/>
      <c r="M85" s="166"/>
      <c r="N85" s="166"/>
      <c r="O85" s="166"/>
      <c r="P85" s="166"/>
      <c r="Q85" s="166"/>
      <c r="R85" s="166"/>
      <c r="S85" s="166"/>
      <c r="T85" s="166"/>
    </row>
    <row r="86" spans="1:20" x14ac:dyDescent="0.15">
      <c r="A86" s="5"/>
      <c r="B86" s="5"/>
      <c r="C86" s="5"/>
      <c r="D86" s="5"/>
      <c r="E86" s="5"/>
      <c r="F86" s="5"/>
      <c r="G86" s="5"/>
      <c r="H86" s="5"/>
      <c r="I86" s="166"/>
      <c r="J86" s="166"/>
      <c r="K86" s="166"/>
      <c r="L86" s="166"/>
      <c r="M86" s="166"/>
      <c r="N86" s="166"/>
      <c r="O86" s="166"/>
      <c r="P86" s="166"/>
      <c r="Q86" s="166"/>
      <c r="R86" s="166"/>
      <c r="S86" s="166"/>
      <c r="T86" s="166"/>
    </row>
    <row r="87" spans="1:20" x14ac:dyDescent="0.15">
      <c r="A87" s="5"/>
      <c r="B87" s="5"/>
      <c r="C87" s="5"/>
      <c r="D87" s="5"/>
      <c r="E87" s="5"/>
      <c r="F87" s="5"/>
      <c r="G87" s="5"/>
      <c r="H87" s="5"/>
      <c r="I87" s="166"/>
      <c r="J87" s="166"/>
      <c r="K87" s="166"/>
      <c r="L87" s="166"/>
      <c r="M87" s="166"/>
      <c r="N87" s="166"/>
      <c r="O87" s="166"/>
      <c r="P87" s="166"/>
      <c r="Q87" s="166"/>
      <c r="R87" s="166"/>
      <c r="S87" s="166"/>
      <c r="T87" s="166"/>
    </row>
    <row r="88" spans="1:20" x14ac:dyDescent="0.15">
      <c r="A88" s="5"/>
      <c r="B88" s="5"/>
      <c r="C88" s="5"/>
      <c r="D88" s="5"/>
      <c r="E88" s="5"/>
      <c r="F88" s="5"/>
      <c r="G88" s="5"/>
      <c r="H88" s="5"/>
      <c r="I88" s="166"/>
      <c r="J88" s="166"/>
      <c r="K88" s="166"/>
      <c r="L88" s="166"/>
      <c r="M88" s="166"/>
      <c r="N88" s="166"/>
      <c r="O88" s="166"/>
      <c r="P88" s="166"/>
      <c r="Q88" s="166"/>
      <c r="R88" s="166"/>
      <c r="S88" s="166"/>
      <c r="T88" s="166"/>
    </row>
    <row r="89" spans="1:20" x14ac:dyDescent="0.15">
      <c r="A89" s="5"/>
      <c r="B89" s="5"/>
      <c r="C89" s="5"/>
      <c r="D89" s="5"/>
      <c r="E89" s="5"/>
      <c r="F89" s="5"/>
      <c r="G89" s="5"/>
      <c r="H89" s="5"/>
      <c r="I89" s="166"/>
      <c r="J89" s="166"/>
      <c r="K89" s="166"/>
      <c r="L89" s="166"/>
      <c r="M89" s="166"/>
      <c r="N89" s="166"/>
      <c r="O89" s="166"/>
      <c r="P89" s="166"/>
      <c r="Q89" s="166"/>
      <c r="R89" s="166"/>
      <c r="S89" s="166"/>
      <c r="T89" s="166"/>
    </row>
    <row r="90" spans="1:20" x14ac:dyDescent="0.15">
      <c r="A90" s="5"/>
      <c r="B90" s="5"/>
      <c r="C90" s="5"/>
      <c r="D90" s="5"/>
      <c r="E90" s="5"/>
      <c r="F90" s="5"/>
      <c r="G90" s="5"/>
      <c r="H90" s="5"/>
      <c r="I90" s="166"/>
      <c r="J90" s="166"/>
      <c r="K90" s="166"/>
      <c r="L90" s="166"/>
      <c r="M90" s="166"/>
      <c r="N90" s="166"/>
      <c r="O90" s="166"/>
      <c r="P90" s="166"/>
      <c r="Q90" s="166"/>
      <c r="R90" s="166"/>
      <c r="S90" s="166"/>
      <c r="T90" s="166"/>
    </row>
    <row r="91" spans="1:20" x14ac:dyDescent="0.15">
      <c r="A91" s="5"/>
      <c r="B91" s="5"/>
      <c r="C91" s="5"/>
      <c r="D91" s="5"/>
      <c r="E91" s="5"/>
      <c r="F91" s="5"/>
      <c r="G91" s="5"/>
      <c r="H91" s="5"/>
      <c r="I91" s="166"/>
      <c r="J91" s="166"/>
      <c r="K91" s="166"/>
      <c r="L91" s="166"/>
      <c r="M91" s="166"/>
      <c r="N91" s="166"/>
      <c r="O91" s="166"/>
      <c r="P91" s="166"/>
      <c r="Q91" s="166"/>
      <c r="R91" s="166"/>
      <c r="S91" s="166"/>
      <c r="T91" s="166"/>
    </row>
    <row r="92" spans="1:20" x14ac:dyDescent="0.15">
      <c r="A92" s="5"/>
      <c r="B92" s="5"/>
      <c r="C92" s="5"/>
      <c r="D92" s="5"/>
      <c r="E92" s="5"/>
      <c r="F92" s="5"/>
      <c r="G92" s="5"/>
      <c r="H92" s="5"/>
      <c r="I92" s="166"/>
      <c r="J92" s="166"/>
      <c r="K92" s="166"/>
      <c r="L92" s="166"/>
      <c r="M92" s="166"/>
      <c r="N92" s="166"/>
      <c r="O92" s="166"/>
      <c r="P92" s="166"/>
      <c r="Q92" s="166"/>
      <c r="R92" s="166"/>
      <c r="S92" s="166"/>
      <c r="T92" s="166"/>
    </row>
    <row r="93" spans="1:20" x14ac:dyDescent="0.15">
      <c r="A93" s="5"/>
      <c r="B93" s="5"/>
      <c r="C93" s="5"/>
      <c r="D93" s="5"/>
      <c r="E93" s="5"/>
      <c r="F93" s="5"/>
      <c r="G93" s="5"/>
      <c r="H93" s="5"/>
      <c r="I93" s="166"/>
      <c r="J93" s="166"/>
      <c r="K93" s="166"/>
      <c r="L93" s="166"/>
      <c r="M93" s="166"/>
      <c r="N93" s="166"/>
      <c r="O93" s="166"/>
      <c r="P93" s="166"/>
      <c r="Q93" s="166"/>
      <c r="R93" s="166"/>
      <c r="S93" s="166"/>
      <c r="T93" s="166"/>
    </row>
    <row r="94" spans="1:20" x14ac:dyDescent="0.15">
      <c r="A94" s="5"/>
      <c r="B94" s="5"/>
      <c r="C94" s="5"/>
      <c r="D94" s="5"/>
      <c r="E94" s="5"/>
      <c r="F94" s="5"/>
      <c r="G94" s="5"/>
      <c r="H94" s="5"/>
      <c r="I94" s="166"/>
      <c r="J94" s="166"/>
      <c r="K94" s="166"/>
      <c r="L94" s="166"/>
      <c r="M94" s="166"/>
      <c r="N94" s="166"/>
      <c r="O94" s="166"/>
      <c r="P94" s="166"/>
      <c r="Q94" s="166"/>
      <c r="R94" s="166"/>
      <c r="S94" s="166"/>
      <c r="T94" s="166"/>
    </row>
    <row r="95" spans="1:20" x14ac:dyDescent="0.15">
      <c r="A95" s="5"/>
      <c r="B95" s="5"/>
      <c r="C95" s="5"/>
      <c r="D95" s="5"/>
      <c r="E95" s="5"/>
      <c r="F95" s="5"/>
      <c r="G95" s="5"/>
      <c r="H95" s="5"/>
      <c r="I95" s="166"/>
      <c r="J95" s="166"/>
      <c r="K95" s="166"/>
      <c r="L95" s="166"/>
      <c r="M95" s="166"/>
      <c r="N95" s="166"/>
      <c r="O95" s="166"/>
      <c r="P95" s="166"/>
      <c r="Q95" s="166"/>
      <c r="R95" s="166"/>
      <c r="S95" s="166"/>
      <c r="T95" s="166"/>
    </row>
    <row r="96" spans="1:20" x14ac:dyDescent="0.15">
      <c r="A96" s="5"/>
      <c r="B96" s="5"/>
      <c r="C96" s="5"/>
      <c r="D96" s="5"/>
      <c r="E96" s="5"/>
      <c r="F96" s="5"/>
      <c r="G96" s="5"/>
      <c r="H96" s="5"/>
      <c r="I96" s="166"/>
      <c r="J96" s="166"/>
      <c r="K96" s="166"/>
      <c r="L96" s="166"/>
      <c r="M96" s="166"/>
      <c r="N96" s="166"/>
      <c r="O96" s="166"/>
      <c r="P96" s="166"/>
      <c r="Q96" s="166"/>
      <c r="R96" s="166"/>
      <c r="S96" s="166"/>
      <c r="T96" s="166"/>
    </row>
    <row r="97" spans="1:20" x14ac:dyDescent="0.15">
      <c r="A97" s="5"/>
      <c r="B97" s="5"/>
      <c r="C97" s="5"/>
      <c r="D97" s="5"/>
      <c r="E97" s="5"/>
      <c r="F97" s="5"/>
      <c r="G97" s="5"/>
      <c r="H97" s="5"/>
      <c r="I97" s="166"/>
      <c r="J97" s="166"/>
      <c r="K97" s="166"/>
      <c r="L97" s="166"/>
      <c r="M97" s="166"/>
      <c r="N97" s="166"/>
      <c r="O97" s="166"/>
      <c r="P97" s="166"/>
      <c r="Q97" s="166"/>
      <c r="R97" s="166"/>
      <c r="S97" s="166"/>
      <c r="T97" s="166"/>
    </row>
    <row r="98" spans="1:20" x14ac:dyDescent="0.15">
      <c r="A98" s="5"/>
      <c r="B98" s="5"/>
      <c r="C98" s="5"/>
      <c r="D98" s="5"/>
      <c r="E98" s="5"/>
      <c r="F98" s="5"/>
      <c r="G98" s="5"/>
      <c r="H98" s="5"/>
      <c r="I98" s="166"/>
      <c r="J98" s="166"/>
      <c r="K98" s="166"/>
      <c r="L98" s="166"/>
      <c r="M98" s="166"/>
      <c r="N98" s="166"/>
      <c r="O98" s="166"/>
      <c r="P98" s="166"/>
      <c r="Q98" s="166"/>
      <c r="R98" s="166"/>
      <c r="S98" s="166"/>
      <c r="T98" s="166"/>
    </row>
    <row r="99" spans="1:20" x14ac:dyDescent="0.15">
      <c r="A99" s="5"/>
      <c r="B99" s="5"/>
      <c r="C99" s="5"/>
      <c r="D99" s="5"/>
      <c r="E99" s="5"/>
      <c r="F99" s="5"/>
      <c r="G99" s="5"/>
      <c r="H99" s="5"/>
      <c r="I99" s="166"/>
      <c r="J99" s="166"/>
      <c r="K99" s="166"/>
      <c r="L99" s="166"/>
      <c r="M99" s="166"/>
      <c r="N99" s="166"/>
      <c r="O99" s="166"/>
      <c r="P99" s="166"/>
      <c r="Q99" s="166"/>
      <c r="R99" s="166"/>
      <c r="S99" s="166"/>
      <c r="T99" s="166"/>
    </row>
    <row r="100" spans="1:20" x14ac:dyDescent="0.15">
      <c r="A100" s="5"/>
      <c r="B100" s="5"/>
      <c r="C100" s="5"/>
      <c r="D100" s="5"/>
      <c r="E100" s="5"/>
      <c r="F100" s="5"/>
      <c r="G100" s="5"/>
      <c r="H100" s="5"/>
      <c r="I100" s="166"/>
      <c r="J100" s="166"/>
      <c r="K100" s="166"/>
      <c r="L100" s="166"/>
      <c r="M100" s="166"/>
      <c r="N100" s="166"/>
      <c r="O100" s="166"/>
      <c r="P100" s="166"/>
      <c r="Q100" s="166"/>
      <c r="R100" s="166"/>
      <c r="S100" s="166"/>
      <c r="T100" s="166"/>
    </row>
    <row r="101" spans="1:20" x14ac:dyDescent="0.15">
      <c r="A101" s="5"/>
      <c r="B101" s="5"/>
      <c r="C101" s="5"/>
      <c r="D101" s="5"/>
      <c r="E101" s="5"/>
      <c r="F101" s="5"/>
      <c r="G101" s="5"/>
      <c r="H101" s="5"/>
      <c r="I101" s="166"/>
      <c r="J101" s="166"/>
      <c r="K101" s="166"/>
      <c r="L101" s="166"/>
      <c r="M101" s="166"/>
      <c r="N101" s="166"/>
      <c r="O101" s="166"/>
      <c r="P101" s="166"/>
      <c r="Q101" s="166"/>
      <c r="R101" s="166"/>
      <c r="S101" s="166"/>
      <c r="T101" s="166"/>
    </row>
    <row r="102" spans="1:20" x14ac:dyDescent="0.15">
      <c r="A102" s="5"/>
      <c r="B102" s="5"/>
      <c r="C102" s="5"/>
      <c r="D102" s="5"/>
      <c r="E102" s="5"/>
      <c r="F102" s="5"/>
      <c r="G102" s="5"/>
      <c r="H102" s="5"/>
      <c r="I102" s="166"/>
      <c r="J102" s="166"/>
      <c r="K102" s="166"/>
      <c r="L102" s="166"/>
      <c r="M102" s="166"/>
      <c r="N102" s="166"/>
      <c r="O102" s="166"/>
      <c r="P102" s="166"/>
      <c r="Q102" s="166"/>
      <c r="R102" s="166"/>
      <c r="S102" s="166"/>
      <c r="T102" s="166"/>
    </row>
    <row r="103" spans="1:20" x14ac:dyDescent="0.15">
      <c r="A103" s="5"/>
      <c r="B103" s="5"/>
      <c r="C103" s="5"/>
      <c r="D103" s="5"/>
      <c r="E103" s="5"/>
      <c r="F103" s="5"/>
      <c r="G103" s="5"/>
      <c r="H103" s="5"/>
      <c r="I103" s="166"/>
      <c r="J103" s="166"/>
      <c r="K103" s="166"/>
      <c r="L103" s="166"/>
      <c r="M103" s="166"/>
      <c r="N103" s="166"/>
      <c r="O103" s="166"/>
      <c r="P103" s="166"/>
      <c r="Q103" s="166"/>
      <c r="R103" s="166"/>
      <c r="S103" s="166"/>
      <c r="T103" s="166"/>
    </row>
    <row r="104" spans="1:20" x14ac:dyDescent="0.15">
      <c r="A104" s="5"/>
      <c r="B104" s="5"/>
      <c r="C104" s="5"/>
      <c r="D104" s="5"/>
      <c r="E104" s="5"/>
      <c r="F104" s="5"/>
      <c r="G104" s="5"/>
      <c r="H104" s="5"/>
      <c r="I104" s="166"/>
      <c r="J104" s="166"/>
      <c r="K104" s="166"/>
      <c r="L104" s="166"/>
      <c r="M104" s="166"/>
      <c r="N104" s="166"/>
      <c r="O104" s="166"/>
      <c r="P104" s="166"/>
      <c r="Q104" s="166"/>
      <c r="R104" s="166"/>
      <c r="S104" s="166"/>
      <c r="T104" s="166"/>
    </row>
    <row r="105" spans="1:20" x14ac:dyDescent="0.15">
      <c r="A105" s="5"/>
      <c r="B105" s="5"/>
      <c r="C105" s="5"/>
      <c r="D105" s="5"/>
      <c r="E105" s="5"/>
      <c r="F105" s="5"/>
      <c r="G105" s="5"/>
      <c r="H105" s="5"/>
      <c r="I105" s="166"/>
      <c r="J105" s="166"/>
      <c r="K105" s="166"/>
      <c r="L105" s="166"/>
      <c r="M105" s="166"/>
      <c r="N105" s="166"/>
      <c r="O105" s="166"/>
      <c r="P105" s="166"/>
      <c r="Q105" s="166"/>
      <c r="R105" s="166"/>
      <c r="S105" s="166"/>
      <c r="T105" s="166"/>
    </row>
    <row r="106" spans="1:20" x14ac:dyDescent="0.15">
      <c r="A106" s="5"/>
      <c r="B106" s="5"/>
      <c r="C106" s="5"/>
      <c r="D106" s="5"/>
      <c r="E106" s="5"/>
      <c r="F106" s="5"/>
      <c r="G106" s="5"/>
      <c r="H106" s="5"/>
      <c r="I106" s="166"/>
      <c r="J106" s="166"/>
      <c r="K106" s="166"/>
      <c r="L106" s="166"/>
      <c r="M106" s="166"/>
      <c r="N106" s="166"/>
      <c r="O106" s="166"/>
      <c r="P106" s="166"/>
      <c r="Q106" s="166"/>
      <c r="R106" s="166"/>
      <c r="S106" s="166"/>
      <c r="T106" s="166"/>
    </row>
    <row r="107" spans="1:20" x14ac:dyDescent="0.15">
      <c r="A107" s="5"/>
      <c r="B107" s="5"/>
      <c r="C107" s="5"/>
      <c r="D107" s="5"/>
      <c r="E107" s="5"/>
      <c r="F107" s="5"/>
      <c r="G107" s="5"/>
      <c r="H107" s="5"/>
      <c r="I107" s="166"/>
      <c r="J107" s="166"/>
      <c r="K107" s="166"/>
      <c r="L107" s="166"/>
      <c r="M107" s="166"/>
      <c r="N107" s="166"/>
      <c r="O107" s="166"/>
      <c r="P107" s="166"/>
      <c r="Q107" s="166"/>
      <c r="R107" s="166"/>
      <c r="S107" s="166"/>
      <c r="T107" s="166"/>
    </row>
    <row r="108" spans="1:20" x14ac:dyDescent="0.15">
      <c r="A108" s="5"/>
      <c r="B108" s="5"/>
      <c r="C108" s="5"/>
      <c r="D108" s="5"/>
      <c r="E108" s="5"/>
      <c r="F108" s="5"/>
      <c r="G108" s="5"/>
      <c r="H108" s="5"/>
      <c r="I108" s="166"/>
      <c r="J108" s="166"/>
      <c r="K108" s="166"/>
      <c r="L108" s="166"/>
      <c r="M108" s="166"/>
      <c r="N108" s="166"/>
      <c r="O108" s="166"/>
      <c r="P108" s="166"/>
      <c r="Q108" s="166"/>
      <c r="R108" s="166"/>
      <c r="S108" s="166"/>
      <c r="T108" s="166"/>
    </row>
    <row r="109" spans="1:20" x14ac:dyDescent="0.15">
      <c r="A109" s="5"/>
      <c r="B109" s="5"/>
      <c r="C109" s="5"/>
      <c r="D109" s="5"/>
      <c r="E109" s="5"/>
      <c r="F109" s="5"/>
      <c r="G109" s="5"/>
      <c r="H109" s="5"/>
      <c r="I109" s="166"/>
      <c r="J109" s="166"/>
      <c r="K109" s="166"/>
      <c r="L109" s="166"/>
      <c r="M109" s="166"/>
      <c r="N109" s="166"/>
      <c r="O109" s="166"/>
      <c r="P109" s="166"/>
      <c r="Q109" s="166"/>
      <c r="R109" s="166"/>
      <c r="S109" s="166"/>
      <c r="T109" s="166"/>
    </row>
    <row r="110" spans="1:20" x14ac:dyDescent="0.15">
      <c r="A110" s="5"/>
      <c r="B110" s="5"/>
      <c r="C110" s="5"/>
      <c r="D110" s="5"/>
      <c r="E110" s="5"/>
      <c r="F110" s="5"/>
      <c r="G110" s="5"/>
      <c r="H110" s="5"/>
      <c r="I110" s="166"/>
      <c r="J110" s="166"/>
      <c r="K110" s="166"/>
      <c r="L110" s="166"/>
      <c r="M110" s="166"/>
      <c r="N110" s="166"/>
      <c r="O110" s="166"/>
      <c r="P110" s="166"/>
      <c r="Q110" s="166"/>
      <c r="R110" s="166"/>
      <c r="S110" s="166"/>
      <c r="T110" s="166"/>
    </row>
    <row r="111" spans="1:20" x14ac:dyDescent="0.15">
      <c r="A111" s="5"/>
      <c r="B111" s="5"/>
      <c r="C111" s="5"/>
      <c r="D111" s="5"/>
      <c r="E111" s="5"/>
      <c r="F111" s="5"/>
      <c r="G111" s="5"/>
      <c r="H111" s="5"/>
      <c r="I111" s="166"/>
      <c r="J111" s="166"/>
      <c r="K111" s="166"/>
      <c r="L111" s="166"/>
      <c r="M111" s="166"/>
      <c r="N111" s="166"/>
      <c r="O111" s="166"/>
      <c r="P111" s="166"/>
      <c r="Q111" s="166"/>
      <c r="R111" s="166"/>
      <c r="S111" s="166"/>
      <c r="T111" s="166"/>
    </row>
    <row r="112" spans="1:20" x14ac:dyDescent="0.15">
      <c r="A112" s="5"/>
      <c r="B112" s="5"/>
      <c r="C112" s="5"/>
      <c r="D112" s="5"/>
      <c r="E112" s="5"/>
      <c r="F112" s="5"/>
      <c r="G112" s="5"/>
      <c r="H112" s="5"/>
      <c r="I112" s="166"/>
      <c r="J112" s="166"/>
      <c r="K112" s="166"/>
      <c r="L112" s="166"/>
      <c r="M112" s="166"/>
      <c r="N112" s="166"/>
      <c r="O112" s="166"/>
      <c r="P112" s="166"/>
      <c r="Q112" s="166"/>
      <c r="R112" s="166"/>
      <c r="S112" s="166"/>
      <c r="T112" s="166"/>
    </row>
    <row r="113" spans="1:20" x14ac:dyDescent="0.15">
      <c r="A113" s="5"/>
      <c r="B113" s="5"/>
      <c r="C113" s="5"/>
      <c r="D113" s="5"/>
      <c r="E113" s="5"/>
      <c r="F113" s="5"/>
      <c r="G113" s="5"/>
      <c r="H113" s="5"/>
      <c r="I113" s="166"/>
      <c r="J113" s="166"/>
      <c r="K113" s="166"/>
      <c r="L113" s="166"/>
      <c r="M113" s="166"/>
      <c r="N113" s="166"/>
      <c r="O113" s="166"/>
      <c r="P113" s="166"/>
      <c r="Q113" s="166"/>
      <c r="R113" s="166"/>
      <c r="S113" s="166"/>
      <c r="T113" s="166"/>
    </row>
    <row r="114" spans="1:20" x14ac:dyDescent="0.15">
      <c r="A114" s="5"/>
      <c r="B114" s="5"/>
      <c r="C114" s="5"/>
      <c r="D114" s="5"/>
      <c r="E114" s="5"/>
      <c r="F114" s="5"/>
      <c r="G114" s="5"/>
      <c r="H114" s="5"/>
      <c r="I114" s="166"/>
      <c r="J114" s="166"/>
      <c r="K114" s="166"/>
      <c r="L114" s="166"/>
      <c r="M114" s="166"/>
      <c r="N114" s="166"/>
      <c r="O114" s="166"/>
      <c r="P114" s="166"/>
      <c r="Q114" s="166"/>
      <c r="R114" s="166"/>
      <c r="S114" s="166"/>
      <c r="T114" s="166"/>
    </row>
    <row r="115" spans="1:20" x14ac:dyDescent="0.15">
      <c r="A115" s="5"/>
      <c r="B115" s="5"/>
      <c r="C115" s="5"/>
      <c r="D115" s="5"/>
      <c r="E115" s="5"/>
      <c r="F115" s="5"/>
      <c r="G115" s="5"/>
      <c r="H115" s="5"/>
      <c r="I115" s="166"/>
      <c r="J115" s="166"/>
      <c r="K115" s="166"/>
      <c r="L115" s="166"/>
      <c r="M115" s="166"/>
      <c r="N115" s="166"/>
      <c r="O115" s="166"/>
      <c r="P115" s="166"/>
      <c r="Q115" s="166"/>
      <c r="R115" s="166"/>
      <c r="S115" s="166"/>
      <c r="T115" s="166"/>
    </row>
    <row r="116" spans="1:20" x14ac:dyDescent="0.15">
      <c r="A116" s="5"/>
      <c r="B116" s="5"/>
      <c r="C116" s="5"/>
      <c r="D116" s="5"/>
      <c r="E116" s="5"/>
      <c r="F116" s="5"/>
      <c r="G116" s="5"/>
      <c r="H116" s="5"/>
      <c r="I116" s="166"/>
      <c r="J116" s="166"/>
      <c r="K116" s="166"/>
      <c r="L116" s="166"/>
      <c r="M116" s="166"/>
      <c r="N116" s="166"/>
      <c r="O116" s="166"/>
      <c r="P116" s="166"/>
      <c r="Q116" s="166"/>
      <c r="R116" s="166"/>
      <c r="S116" s="166"/>
      <c r="T116" s="166"/>
    </row>
    <row r="117" spans="1:20" x14ac:dyDescent="0.15">
      <c r="A117" s="5"/>
      <c r="B117" s="5"/>
      <c r="C117" s="5"/>
      <c r="D117" s="5"/>
      <c r="E117" s="5"/>
      <c r="F117" s="5"/>
      <c r="G117" s="5"/>
      <c r="H117" s="5"/>
      <c r="I117" s="166"/>
      <c r="J117" s="166"/>
      <c r="K117" s="166"/>
      <c r="L117" s="166"/>
      <c r="M117" s="166"/>
      <c r="N117" s="166"/>
      <c r="O117" s="166"/>
      <c r="P117" s="166"/>
      <c r="Q117" s="166"/>
      <c r="R117" s="166"/>
      <c r="S117" s="166"/>
      <c r="T117" s="166"/>
    </row>
    <row r="118" spans="1:20" x14ac:dyDescent="0.15">
      <c r="A118" s="5"/>
      <c r="B118" s="5"/>
      <c r="C118" s="5"/>
      <c r="D118" s="5"/>
      <c r="E118" s="5"/>
      <c r="F118" s="5"/>
      <c r="G118" s="5"/>
      <c r="H118" s="5"/>
      <c r="I118" s="166"/>
      <c r="J118" s="166"/>
      <c r="K118" s="166"/>
      <c r="L118" s="166"/>
      <c r="M118" s="166"/>
      <c r="N118" s="166"/>
      <c r="O118" s="166"/>
      <c r="P118" s="166"/>
      <c r="Q118" s="166"/>
      <c r="R118" s="166"/>
      <c r="S118" s="166"/>
      <c r="T118" s="166"/>
    </row>
    <row r="119" spans="1:20" x14ac:dyDescent="0.15">
      <c r="A119" s="5"/>
      <c r="B119" s="5"/>
      <c r="C119" s="5"/>
      <c r="D119" s="5"/>
      <c r="E119" s="5"/>
      <c r="F119" s="5"/>
      <c r="G119" s="5"/>
      <c r="H119" s="5"/>
      <c r="I119" s="166"/>
      <c r="J119" s="166"/>
      <c r="K119" s="166"/>
      <c r="L119" s="166"/>
      <c r="M119" s="166"/>
      <c r="N119" s="166"/>
      <c r="O119" s="166"/>
      <c r="P119" s="166"/>
      <c r="Q119" s="166"/>
      <c r="R119" s="166"/>
      <c r="S119" s="166"/>
      <c r="T119" s="166"/>
    </row>
    <row r="120" spans="1:20" x14ac:dyDescent="0.15">
      <c r="A120" s="5"/>
      <c r="B120" s="5"/>
      <c r="C120" s="5"/>
      <c r="D120" s="5"/>
      <c r="E120" s="5"/>
      <c r="F120" s="5"/>
      <c r="G120" s="5"/>
      <c r="H120" s="5"/>
      <c r="I120" s="166"/>
      <c r="J120" s="166"/>
      <c r="K120" s="166"/>
      <c r="L120" s="166"/>
      <c r="M120" s="166"/>
      <c r="N120" s="166"/>
      <c r="O120" s="166"/>
      <c r="P120" s="166"/>
      <c r="Q120" s="166"/>
      <c r="R120" s="166"/>
      <c r="S120" s="166"/>
      <c r="T120" s="166"/>
    </row>
    <row r="121" spans="1:20" x14ac:dyDescent="0.15">
      <c r="A121" s="5"/>
      <c r="B121" s="5"/>
      <c r="C121" s="5"/>
      <c r="D121" s="5"/>
      <c r="E121" s="5"/>
      <c r="F121" s="5"/>
      <c r="G121" s="5"/>
      <c r="H121" s="5"/>
      <c r="I121" s="166"/>
      <c r="J121" s="166"/>
      <c r="K121" s="166"/>
      <c r="L121" s="166"/>
      <c r="M121" s="166"/>
      <c r="N121" s="166"/>
      <c r="O121" s="166"/>
      <c r="P121" s="166"/>
      <c r="Q121" s="166"/>
      <c r="R121" s="166"/>
      <c r="S121" s="166"/>
      <c r="T121" s="166"/>
    </row>
    <row r="122" spans="1:20" x14ac:dyDescent="0.15">
      <c r="A122" s="5"/>
      <c r="B122" s="5"/>
      <c r="C122" s="5"/>
      <c r="D122" s="5"/>
      <c r="E122" s="5"/>
      <c r="F122" s="5"/>
      <c r="G122" s="5"/>
      <c r="H122" s="5"/>
      <c r="I122" s="166"/>
      <c r="J122" s="166"/>
      <c r="K122" s="166"/>
      <c r="L122" s="166"/>
      <c r="M122" s="166"/>
      <c r="N122" s="166"/>
      <c r="O122" s="166"/>
      <c r="P122" s="166"/>
      <c r="Q122" s="166"/>
      <c r="R122" s="166"/>
      <c r="S122" s="166"/>
      <c r="T122" s="166"/>
    </row>
    <row r="123" spans="1:20" x14ac:dyDescent="0.15">
      <c r="A123" s="5"/>
      <c r="B123" s="5"/>
      <c r="C123" s="5"/>
      <c r="D123" s="5"/>
      <c r="E123" s="5"/>
      <c r="F123" s="5"/>
      <c r="G123" s="5"/>
      <c r="H123" s="5"/>
      <c r="I123" s="166"/>
      <c r="J123" s="166"/>
      <c r="K123" s="166"/>
      <c r="L123" s="166"/>
      <c r="M123" s="166"/>
      <c r="N123" s="166"/>
      <c r="O123" s="166"/>
      <c r="P123" s="166"/>
      <c r="Q123" s="166"/>
      <c r="R123" s="166"/>
      <c r="S123" s="166"/>
      <c r="T123" s="166"/>
    </row>
    <row r="124" spans="1:20" x14ac:dyDescent="0.15">
      <c r="A124" s="5"/>
      <c r="B124" s="5"/>
      <c r="C124" s="5"/>
      <c r="D124" s="5"/>
      <c r="E124" s="5"/>
      <c r="F124" s="5"/>
      <c r="G124" s="5"/>
      <c r="H124" s="5"/>
      <c r="I124" s="166"/>
      <c r="J124" s="166"/>
      <c r="K124" s="166"/>
      <c r="L124" s="166"/>
      <c r="M124" s="166"/>
      <c r="N124" s="166"/>
      <c r="O124" s="166"/>
      <c r="P124" s="166"/>
      <c r="Q124" s="166"/>
      <c r="R124" s="166"/>
      <c r="S124" s="166"/>
      <c r="T124" s="166"/>
    </row>
    <row r="125" spans="1:20" x14ac:dyDescent="0.15">
      <c r="A125" s="5"/>
      <c r="B125" s="5"/>
      <c r="C125" s="5"/>
      <c r="D125" s="5"/>
      <c r="E125" s="5"/>
      <c r="F125" s="5"/>
      <c r="G125" s="5"/>
      <c r="H125" s="5"/>
      <c r="I125" s="166"/>
      <c r="J125" s="166"/>
      <c r="K125" s="166"/>
      <c r="L125" s="166"/>
      <c r="M125" s="166"/>
      <c r="N125" s="166"/>
      <c r="O125" s="166"/>
      <c r="P125" s="166"/>
      <c r="Q125" s="166"/>
      <c r="R125" s="166"/>
      <c r="S125" s="166"/>
      <c r="T125" s="166"/>
    </row>
    <row r="126" spans="1:20" x14ac:dyDescent="0.15">
      <c r="A126" s="5"/>
      <c r="B126" s="5"/>
      <c r="C126" s="5"/>
      <c r="D126" s="5"/>
      <c r="E126" s="5"/>
      <c r="F126" s="5"/>
      <c r="G126" s="5"/>
      <c r="H126" s="5"/>
      <c r="I126" s="166"/>
      <c r="J126" s="166"/>
      <c r="K126" s="166"/>
      <c r="L126" s="166"/>
      <c r="M126" s="166"/>
      <c r="N126" s="166"/>
      <c r="O126" s="166"/>
      <c r="P126" s="166"/>
      <c r="Q126" s="166"/>
      <c r="R126" s="166"/>
      <c r="S126" s="166"/>
      <c r="T126" s="166"/>
    </row>
    <row r="127" spans="1:20" x14ac:dyDescent="0.15">
      <c r="A127" s="5"/>
      <c r="B127" s="5"/>
      <c r="C127" s="5"/>
      <c r="D127" s="5"/>
      <c r="E127" s="5"/>
      <c r="F127" s="5"/>
      <c r="G127" s="5"/>
      <c r="H127" s="5"/>
      <c r="I127" s="166"/>
      <c r="J127" s="166"/>
      <c r="K127" s="166"/>
      <c r="L127" s="166"/>
      <c r="M127" s="166"/>
      <c r="N127" s="166"/>
      <c r="O127" s="166"/>
      <c r="P127" s="166"/>
      <c r="Q127" s="166"/>
      <c r="R127" s="166"/>
      <c r="S127" s="166"/>
      <c r="T127" s="166"/>
    </row>
    <row r="128" spans="1:20" x14ac:dyDescent="0.15">
      <c r="A128" s="5"/>
      <c r="B128" s="5"/>
      <c r="C128" s="5"/>
      <c r="D128" s="5"/>
      <c r="E128" s="5"/>
      <c r="F128" s="5"/>
      <c r="G128" s="5"/>
      <c r="H128" s="5"/>
      <c r="I128" s="166"/>
      <c r="J128" s="166"/>
      <c r="K128" s="166"/>
      <c r="L128" s="166"/>
      <c r="M128" s="166"/>
      <c r="N128" s="166"/>
      <c r="O128" s="166"/>
      <c r="P128" s="166"/>
      <c r="Q128" s="166"/>
      <c r="R128" s="166"/>
      <c r="S128" s="166"/>
      <c r="T128" s="166"/>
    </row>
    <row r="129" spans="1:20" x14ac:dyDescent="0.15">
      <c r="A129" s="5"/>
      <c r="B129" s="5"/>
      <c r="C129" s="5"/>
      <c r="D129" s="5"/>
      <c r="E129" s="5"/>
      <c r="F129" s="5"/>
      <c r="G129" s="5"/>
      <c r="H129" s="5"/>
      <c r="I129" s="166"/>
      <c r="J129" s="166"/>
      <c r="K129" s="166"/>
      <c r="L129" s="166"/>
      <c r="M129" s="166"/>
      <c r="N129" s="166"/>
      <c r="O129" s="166"/>
      <c r="P129" s="166"/>
      <c r="Q129" s="166"/>
      <c r="R129" s="166"/>
      <c r="S129" s="166"/>
      <c r="T129" s="166"/>
    </row>
    <row r="130" spans="1:20" x14ac:dyDescent="0.15">
      <c r="A130" s="5"/>
      <c r="B130" s="5"/>
      <c r="C130" s="5"/>
      <c r="D130" s="5"/>
      <c r="E130" s="5"/>
      <c r="F130" s="5"/>
      <c r="G130" s="5"/>
      <c r="H130" s="5"/>
      <c r="I130" s="166"/>
      <c r="J130" s="166"/>
      <c r="K130" s="166"/>
      <c r="L130" s="166"/>
      <c r="M130" s="166"/>
      <c r="N130" s="166"/>
      <c r="O130" s="166"/>
      <c r="P130" s="166"/>
      <c r="Q130" s="166"/>
      <c r="R130" s="166"/>
      <c r="S130" s="166"/>
      <c r="T130" s="166"/>
    </row>
    <row r="131" spans="1:20" x14ac:dyDescent="0.15">
      <c r="A131" s="5"/>
      <c r="B131" s="5"/>
      <c r="C131" s="5"/>
      <c r="D131" s="5"/>
      <c r="E131" s="5"/>
      <c r="F131" s="5"/>
      <c r="G131" s="5"/>
      <c r="H131" s="5"/>
      <c r="I131" s="166"/>
      <c r="J131" s="166"/>
      <c r="K131" s="166"/>
      <c r="L131" s="166"/>
      <c r="M131" s="166"/>
      <c r="N131" s="166"/>
      <c r="O131" s="166"/>
      <c r="P131" s="166"/>
      <c r="Q131" s="166"/>
      <c r="R131" s="166"/>
      <c r="S131" s="166"/>
      <c r="T131" s="166"/>
    </row>
    <row r="132" spans="1:20" x14ac:dyDescent="0.15">
      <c r="A132" s="5"/>
      <c r="B132" s="5"/>
      <c r="C132" s="5"/>
      <c r="D132" s="5"/>
      <c r="E132" s="5"/>
      <c r="F132" s="5"/>
      <c r="G132" s="5"/>
      <c r="H132" s="5"/>
      <c r="I132" s="166"/>
      <c r="J132" s="166"/>
      <c r="K132" s="166"/>
      <c r="L132" s="166"/>
      <c r="M132" s="166"/>
      <c r="N132" s="166"/>
      <c r="O132" s="166"/>
      <c r="P132" s="166"/>
      <c r="Q132" s="166"/>
      <c r="R132" s="166"/>
      <c r="S132" s="166"/>
      <c r="T132" s="166"/>
    </row>
    <row r="133" spans="1:20" x14ac:dyDescent="0.15">
      <c r="A133" s="5"/>
      <c r="B133" s="5"/>
      <c r="C133" s="5"/>
      <c r="D133" s="5"/>
      <c r="E133" s="5"/>
      <c r="F133" s="5"/>
      <c r="G133" s="5"/>
      <c r="H133" s="5"/>
      <c r="I133" s="166"/>
      <c r="J133" s="166"/>
      <c r="K133" s="166"/>
      <c r="L133" s="166"/>
      <c r="M133" s="166"/>
      <c r="N133" s="166"/>
      <c r="O133" s="166"/>
      <c r="P133" s="166"/>
      <c r="Q133" s="166"/>
      <c r="R133" s="166"/>
      <c r="S133" s="166"/>
      <c r="T133" s="166"/>
    </row>
    <row r="134" spans="1:20" x14ac:dyDescent="0.15">
      <c r="A134" s="5"/>
      <c r="B134" s="5"/>
      <c r="C134" s="5"/>
      <c r="D134" s="5"/>
      <c r="E134" s="5"/>
      <c r="F134" s="5"/>
      <c r="G134" s="5"/>
      <c r="H134" s="5"/>
      <c r="I134" s="166"/>
      <c r="J134" s="166"/>
      <c r="K134" s="166"/>
      <c r="L134" s="166"/>
      <c r="M134" s="166"/>
      <c r="N134" s="166"/>
      <c r="O134" s="166"/>
      <c r="P134" s="166"/>
      <c r="Q134" s="166"/>
      <c r="R134" s="166"/>
      <c r="S134" s="166"/>
      <c r="T134" s="166"/>
    </row>
    <row r="135" spans="1:20" x14ac:dyDescent="0.15">
      <c r="A135" s="5"/>
      <c r="B135" s="5"/>
      <c r="C135" s="5"/>
      <c r="D135" s="5"/>
      <c r="E135" s="5"/>
      <c r="F135" s="5"/>
      <c r="G135" s="5"/>
      <c r="H135" s="5"/>
      <c r="I135" s="166"/>
      <c r="J135" s="166"/>
      <c r="K135" s="166"/>
      <c r="L135" s="166"/>
      <c r="M135" s="166"/>
      <c r="N135" s="166"/>
      <c r="O135" s="166"/>
      <c r="P135" s="166"/>
      <c r="Q135" s="166"/>
      <c r="R135" s="166"/>
      <c r="S135" s="166"/>
      <c r="T135" s="166"/>
    </row>
    <row r="136" spans="1:20" x14ac:dyDescent="0.15">
      <c r="A136" s="5"/>
      <c r="B136" s="5"/>
      <c r="C136" s="5"/>
      <c r="D136" s="5"/>
      <c r="E136" s="5"/>
      <c r="F136" s="5"/>
      <c r="G136" s="5"/>
      <c r="H136" s="5"/>
      <c r="I136" s="166"/>
      <c r="J136" s="166"/>
      <c r="K136" s="166"/>
      <c r="L136" s="166"/>
      <c r="M136" s="166"/>
      <c r="N136" s="166"/>
      <c r="O136" s="166"/>
      <c r="P136" s="166"/>
      <c r="Q136" s="166"/>
      <c r="R136" s="166"/>
      <c r="S136" s="166"/>
      <c r="T136" s="166"/>
    </row>
    <row r="137" spans="1:20" x14ac:dyDescent="0.15">
      <c r="A137" s="5"/>
      <c r="B137" s="5"/>
      <c r="C137" s="5"/>
      <c r="D137" s="5"/>
      <c r="E137" s="5"/>
      <c r="F137" s="5"/>
      <c r="G137" s="5"/>
      <c r="H137" s="5"/>
      <c r="I137" s="166"/>
      <c r="J137" s="166"/>
      <c r="K137" s="166"/>
      <c r="L137" s="166"/>
      <c r="M137" s="166"/>
      <c r="N137" s="166"/>
      <c r="O137" s="166"/>
      <c r="P137" s="166"/>
      <c r="Q137" s="166"/>
      <c r="R137" s="166"/>
      <c r="S137" s="166"/>
      <c r="T137" s="166"/>
    </row>
    <row r="138" spans="1:20" x14ac:dyDescent="0.15">
      <c r="A138" s="5"/>
      <c r="B138" s="5"/>
      <c r="C138" s="5"/>
      <c r="D138" s="5"/>
      <c r="E138" s="5"/>
      <c r="F138" s="5"/>
      <c r="G138" s="5"/>
      <c r="H138" s="5"/>
      <c r="I138" s="166"/>
      <c r="J138" s="166"/>
      <c r="K138" s="166"/>
      <c r="L138" s="166"/>
      <c r="M138" s="166"/>
      <c r="N138" s="166"/>
      <c r="O138" s="166"/>
      <c r="P138" s="166"/>
      <c r="Q138" s="166"/>
      <c r="R138" s="166"/>
      <c r="S138" s="166"/>
      <c r="T138" s="166"/>
    </row>
    <row r="139" spans="1:20" x14ac:dyDescent="0.15">
      <c r="A139" s="5"/>
      <c r="B139" s="5"/>
      <c r="C139" s="5"/>
      <c r="D139" s="5"/>
      <c r="E139" s="5"/>
      <c r="F139" s="5"/>
      <c r="G139" s="5"/>
      <c r="H139" s="5"/>
      <c r="I139" s="166"/>
      <c r="J139" s="166"/>
      <c r="K139" s="166"/>
      <c r="L139" s="166"/>
      <c r="M139" s="166"/>
      <c r="N139" s="166"/>
      <c r="O139" s="166"/>
      <c r="P139" s="166"/>
      <c r="Q139" s="166"/>
      <c r="R139" s="166"/>
      <c r="S139" s="166"/>
      <c r="T139" s="166"/>
    </row>
    <row r="140" spans="1:20" x14ac:dyDescent="0.15">
      <c r="A140" s="5"/>
      <c r="B140" s="5"/>
      <c r="C140" s="5"/>
      <c r="D140" s="5"/>
      <c r="E140" s="5"/>
      <c r="F140" s="5"/>
      <c r="G140" s="5"/>
      <c r="H140" s="5"/>
      <c r="I140" s="166"/>
      <c r="J140" s="166"/>
      <c r="K140" s="166"/>
      <c r="L140" s="166"/>
      <c r="M140" s="166"/>
      <c r="N140" s="166"/>
      <c r="O140" s="166"/>
      <c r="P140" s="166"/>
      <c r="Q140" s="166"/>
      <c r="R140" s="166"/>
      <c r="S140" s="166"/>
      <c r="T140" s="166"/>
    </row>
    <row r="141" spans="1:20" x14ac:dyDescent="0.15">
      <c r="A141" s="5"/>
      <c r="B141" s="5"/>
      <c r="C141" s="5"/>
      <c r="D141" s="5"/>
      <c r="E141" s="5"/>
      <c r="F141" s="5"/>
      <c r="G141" s="5"/>
      <c r="H141" s="5"/>
      <c r="I141" s="166"/>
      <c r="J141" s="166"/>
      <c r="K141" s="166"/>
      <c r="L141" s="166"/>
      <c r="M141" s="166"/>
      <c r="N141" s="166"/>
      <c r="O141" s="166"/>
      <c r="P141" s="166"/>
      <c r="Q141" s="166"/>
      <c r="R141" s="166"/>
      <c r="S141" s="166"/>
      <c r="T141" s="166"/>
    </row>
    <row r="142" spans="1:20" x14ac:dyDescent="0.15">
      <c r="A142" s="5"/>
      <c r="B142" s="5"/>
      <c r="C142" s="5"/>
      <c r="D142" s="5"/>
      <c r="E142" s="5"/>
      <c r="F142" s="5"/>
      <c r="G142" s="5"/>
      <c r="H142" s="5"/>
      <c r="I142" s="166"/>
      <c r="J142" s="166"/>
      <c r="K142" s="166"/>
      <c r="L142" s="166"/>
      <c r="M142" s="166"/>
      <c r="N142" s="166"/>
      <c r="O142" s="166"/>
      <c r="P142" s="166"/>
      <c r="Q142" s="166"/>
      <c r="R142" s="166"/>
      <c r="S142" s="166"/>
      <c r="T142" s="166"/>
    </row>
    <row r="143" spans="1:20" x14ac:dyDescent="0.15">
      <c r="A143" s="5"/>
      <c r="B143" s="5"/>
      <c r="C143" s="5"/>
      <c r="D143" s="5"/>
      <c r="E143" s="5"/>
      <c r="F143" s="5"/>
      <c r="G143" s="5"/>
      <c r="H143" s="5"/>
      <c r="I143" s="166"/>
      <c r="J143" s="166"/>
      <c r="K143" s="166"/>
      <c r="L143" s="166"/>
      <c r="M143" s="166"/>
      <c r="N143" s="166"/>
      <c r="O143" s="166"/>
      <c r="P143" s="166"/>
      <c r="Q143" s="166"/>
      <c r="R143" s="166"/>
      <c r="S143" s="166"/>
      <c r="T143" s="166"/>
    </row>
    <row r="144" spans="1:20" x14ac:dyDescent="0.15">
      <c r="A144" s="5"/>
      <c r="B144" s="5"/>
      <c r="C144" s="5"/>
      <c r="D144" s="5"/>
      <c r="E144" s="5"/>
      <c r="F144" s="5"/>
      <c r="G144" s="5"/>
      <c r="H144" s="5"/>
      <c r="I144" s="166"/>
      <c r="J144" s="166"/>
      <c r="K144" s="166"/>
      <c r="L144" s="166"/>
      <c r="M144" s="166"/>
      <c r="N144" s="166"/>
      <c r="O144" s="166"/>
      <c r="P144" s="166"/>
      <c r="Q144" s="166"/>
      <c r="R144" s="166"/>
      <c r="S144" s="166"/>
      <c r="T144" s="166"/>
    </row>
    <row r="145" spans="1:20" x14ac:dyDescent="0.15">
      <c r="A145" s="5"/>
      <c r="B145" s="5"/>
      <c r="C145" s="5"/>
      <c r="D145" s="5"/>
      <c r="E145" s="5"/>
      <c r="F145" s="5"/>
      <c r="G145" s="5"/>
      <c r="H145" s="5"/>
      <c r="I145" s="166"/>
      <c r="J145" s="166"/>
      <c r="K145" s="166"/>
      <c r="L145" s="166"/>
      <c r="M145" s="166"/>
      <c r="N145" s="166"/>
      <c r="O145" s="166"/>
      <c r="P145" s="166"/>
      <c r="Q145" s="166"/>
      <c r="R145" s="166"/>
      <c r="S145" s="166"/>
      <c r="T145" s="166"/>
    </row>
    <row r="146" spans="1:20" x14ac:dyDescent="0.15">
      <c r="A146" s="5"/>
      <c r="B146" s="5"/>
      <c r="C146" s="5"/>
      <c r="D146" s="5"/>
      <c r="E146" s="5"/>
      <c r="F146" s="5"/>
      <c r="G146" s="5"/>
      <c r="H146" s="5"/>
      <c r="I146" s="166"/>
      <c r="J146" s="166"/>
      <c r="K146" s="166"/>
      <c r="L146" s="166"/>
      <c r="M146" s="166"/>
      <c r="N146" s="166"/>
      <c r="O146" s="166"/>
      <c r="P146" s="166"/>
      <c r="Q146" s="166"/>
      <c r="R146" s="166"/>
      <c r="S146" s="166"/>
      <c r="T146" s="166"/>
    </row>
    <row r="147" spans="1:20" x14ac:dyDescent="0.15">
      <c r="A147" s="5"/>
      <c r="B147" s="5"/>
      <c r="C147" s="5"/>
      <c r="D147" s="5"/>
      <c r="E147" s="5"/>
      <c r="F147" s="5"/>
      <c r="G147" s="5"/>
      <c r="H147" s="5"/>
      <c r="I147" s="166"/>
      <c r="J147" s="166"/>
      <c r="K147" s="166"/>
      <c r="L147" s="166"/>
      <c r="M147" s="166"/>
      <c r="N147" s="166"/>
      <c r="O147" s="166"/>
      <c r="P147" s="166"/>
      <c r="Q147" s="166"/>
      <c r="R147" s="166"/>
      <c r="S147" s="166"/>
      <c r="T147" s="166"/>
    </row>
    <row r="148" spans="1:20" x14ac:dyDescent="0.15">
      <c r="A148" s="5"/>
      <c r="B148" s="5"/>
      <c r="C148" s="5"/>
      <c r="D148" s="5"/>
      <c r="E148" s="5"/>
      <c r="F148" s="5"/>
      <c r="G148" s="5"/>
      <c r="H148" s="5"/>
      <c r="I148" s="166"/>
      <c r="J148" s="166"/>
      <c r="K148" s="166"/>
      <c r="L148" s="166"/>
      <c r="M148" s="166"/>
      <c r="N148" s="166"/>
      <c r="O148" s="166"/>
      <c r="P148" s="166"/>
      <c r="Q148" s="166"/>
      <c r="R148" s="166"/>
      <c r="S148" s="166"/>
      <c r="T148" s="166"/>
    </row>
    <row r="149" spans="1:20" x14ac:dyDescent="0.15">
      <c r="A149" s="5"/>
      <c r="B149" s="5"/>
      <c r="C149" s="5"/>
      <c r="D149" s="5"/>
      <c r="E149" s="5"/>
      <c r="F149" s="5"/>
      <c r="G149" s="5"/>
      <c r="H149" s="5"/>
      <c r="I149" s="166"/>
      <c r="J149" s="166"/>
      <c r="K149" s="166"/>
      <c r="L149" s="166"/>
      <c r="M149" s="166"/>
      <c r="N149" s="166"/>
      <c r="O149" s="166"/>
      <c r="P149" s="166"/>
      <c r="Q149" s="166"/>
      <c r="R149" s="166"/>
      <c r="S149" s="166"/>
      <c r="T149" s="166"/>
    </row>
    <row r="150" spans="1:20" x14ac:dyDescent="0.15">
      <c r="A150" s="5"/>
      <c r="B150" s="5"/>
      <c r="C150" s="5"/>
      <c r="D150" s="5"/>
      <c r="E150" s="5"/>
      <c r="F150" s="5"/>
      <c r="G150" s="5"/>
      <c r="H150" s="5"/>
      <c r="I150" s="166"/>
      <c r="J150" s="166"/>
      <c r="K150" s="166"/>
      <c r="L150" s="166"/>
      <c r="M150" s="166"/>
      <c r="N150" s="166"/>
      <c r="O150" s="166"/>
      <c r="P150" s="166"/>
      <c r="Q150" s="166"/>
      <c r="R150" s="166"/>
      <c r="S150" s="166"/>
      <c r="T150" s="166"/>
    </row>
    <row r="151" spans="1:20" x14ac:dyDescent="0.15">
      <c r="A151" s="5"/>
      <c r="B151" s="5"/>
      <c r="C151" s="5"/>
      <c r="D151" s="5"/>
      <c r="E151" s="5"/>
      <c r="F151" s="5"/>
      <c r="G151" s="5"/>
      <c r="H151" s="5"/>
      <c r="I151" s="166"/>
      <c r="J151" s="166"/>
      <c r="K151" s="166"/>
      <c r="L151" s="166"/>
      <c r="M151" s="166"/>
      <c r="N151" s="166"/>
      <c r="O151" s="166"/>
      <c r="P151" s="166"/>
      <c r="Q151" s="166"/>
      <c r="R151" s="166"/>
      <c r="S151" s="166"/>
      <c r="T151" s="166"/>
    </row>
    <row r="152" spans="1:20" x14ac:dyDescent="0.15">
      <c r="A152" s="5"/>
      <c r="B152" s="5"/>
      <c r="C152" s="5"/>
      <c r="D152" s="5"/>
      <c r="E152" s="5"/>
      <c r="F152" s="5"/>
      <c r="G152" s="5"/>
      <c r="H152" s="5"/>
      <c r="I152" s="166"/>
      <c r="J152" s="166"/>
      <c r="K152" s="166"/>
      <c r="L152" s="166"/>
      <c r="M152" s="166"/>
      <c r="N152" s="166"/>
      <c r="O152" s="166"/>
      <c r="P152" s="166"/>
      <c r="Q152" s="166"/>
      <c r="R152" s="166"/>
      <c r="S152" s="166"/>
      <c r="T152" s="166"/>
    </row>
    <row r="153" spans="1:20" x14ac:dyDescent="0.15">
      <c r="A153" s="5"/>
      <c r="B153" s="5"/>
      <c r="C153" s="5"/>
      <c r="D153" s="5"/>
      <c r="E153" s="5"/>
      <c r="F153" s="5"/>
      <c r="G153" s="5"/>
      <c r="H153" s="5"/>
      <c r="I153" s="166"/>
      <c r="J153" s="166"/>
      <c r="K153" s="166"/>
      <c r="L153" s="166"/>
      <c r="M153" s="166"/>
      <c r="N153" s="166"/>
      <c r="O153" s="166"/>
      <c r="P153" s="166"/>
      <c r="Q153" s="166"/>
      <c r="R153" s="166"/>
      <c r="S153" s="166"/>
      <c r="T153" s="166"/>
    </row>
    <row r="154" spans="1:20" x14ac:dyDescent="0.15">
      <c r="A154" s="5"/>
      <c r="B154" s="5"/>
      <c r="C154" s="5"/>
      <c r="D154" s="5"/>
      <c r="E154" s="5"/>
      <c r="F154" s="5"/>
      <c r="G154" s="5"/>
      <c r="H154" s="5"/>
      <c r="I154" s="166"/>
      <c r="J154" s="166"/>
      <c r="K154" s="166"/>
      <c r="L154" s="166"/>
      <c r="M154" s="166"/>
      <c r="N154" s="166"/>
      <c r="O154" s="166"/>
      <c r="P154" s="166"/>
      <c r="Q154" s="166"/>
      <c r="R154" s="166"/>
      <c r="S154" s="166"/>
      <c r="T154" s="166"/>
    </row>
    <row r="155" spans="1:20" x14ac:dyDescent="0.15">
      <c r="A155" s="5"/>
      <c r="B155" s="5"/>
      <c r="C155" s="5"/>
      <c r="D155" s="5"/>
      <c r="E155" s="5"/>
      <c r="F155" s="5"/>
      <c r="G155" s="5"/>
      <c r="H155" s="5"/>
      <c r="I155" s="166"/>
      <c r="J155" s="166"/>
      <c r="K155" s="166"/>
      <c r="L155" s="166"/>
      <c r="M155" s="166"/>
      <c r="N155" s="166"/>
      <c r="O155" s="166"/>
      <c r="P155" s="166"/>
      <c r="Q155" s="166"/>
      <c r="R155" s="166"/>
      <c r="S155" s="166"/>
      <c r="T155" s="166"/>
    </row>
    <row r="156" spans="1:20" x14ac:dyDescent="0.15">
      <c r="A156" s="5"/>
      <c r="B156" s="5"/>
      <c r="C156" s="5"/>
      <c r="D156" s="5"/>
      <c r="E156" s="5"/>
      <c r="F156" s="5"/>
      <c r="G156" s="5"/>
      <c r="H156" s="5"/>
      <c r="I156" s="166"/>
      <c r="J156" s="166"/>
      <c r="K156" s="166"/>
      <c r="L156" s="166"/>
      <c r="M156" s="166"/>
      <c r="N156" s="166"/>
      <c r="O156" s="166"/>
      <c r="P156" s="166"/>
      <c r="Q156" s="166"/>
      <c r="R156" s="166"/>
      <c r="S156" s="166"/>
      <c r="T156" s="166"/>
    </row>
    <row r="157" spans="1:20" x14ac:dyDescent="0.15">
      <c r="A157" s="5"/>
      <c r="B157" s="5"/>
      <c r="C157" s="5"/>
      <c r="D157" s="5"/>
      <c r="E157" s="5"/>
      <c r="F157" s="5"/>
      <c r="G157" s="5"/>
      <c r="H157" s="5"/>
      <c r="I157" s="166"/>
      <c r="J157" s="166"/>
      <c r="K157" s="166"/>
      <c r="L157" s="166"/>
      <c r="M157" s="166"/>
      <c r="N157" s="166"/>
      <c r="O157" s="166"/>
      <c r="P157" s="166"/>
      <c r="Q157" s="166"/>
      <c r="R157" s="166"/>
      <c r="S157" s="166"/>
      <c r="T157" s="166"/>
    </row>
    <row r="158" spans="1:20" x14ac:dyDescent="0.15">
      <c r="A158" s="5"/>
      <c r="B158" s="5"/>
      <c r="C158" s="5"/>
      <c r="D158" s="5"/>
      <c r="E158" s="5"/>
      <c r="F158" s="5"/>
      <c r="G158" s="5"/>
      <c r="H158" s="5"/>
      <c r="I158" s="166"/>
      <c r="J158" s="166"/>
      <c r="K158" s="166"/>
      <c r="L158" s="166"/>
      <c r="M158" s="166"/>
      <c r="N158" s="166"/>
      <c r="O158" s="166"/>
      <c r="P158" s="166"/>
      <c r="Q158" s="166"/>
      <c r="R158" s="166"/>
      <c r="S158" s="166"/>
      <c r="T158" s="166"/>
    </row>
    <row r="159" spans="1:20" x14ac:dyDescent="0.15">
      <c r="A159" s="5"/>
      <c r="B159" s="5"/>
      <c r="C159" s="5"/>
      <c r="D159" s="5"/>
      <c r="E159" s="5"/>
      <c r="F159" s="5"/>
      <c r="G159" s="5"/>
      <c r="H159" s="5"/>
      <c r="I159" s="166"/>
      <c r="J159" s="166"/>
      <c r="K159" s="166"/>
      <c r="L159" s="166"/>
      <c r="M159" s="166"/>
      <c r="N159" s="166"/>
      <c r="O159" s="166"/>
      <c r="P159" s="166"/>
      <c r="Q159" s="166"/>
      <c r="R159" s="166"/>
      <c r="S159" s="166"/>
      <c r="T159" s="166"/>
    </row>
    <row r="160" spans="1:20" x14ac:dyDescent="0.15">
      <c r="A160" s="5"/>
      <c r="B160" s="5"/>
      <c r="C160" s="5"/>
      <c r="D160" s="5"/>
      <c r="E160" s="5"/>
      <c r="F160" s="5"/>
      <c r="G160" s="5"/>
      <c r="H160" s="5"/>
      <c r="I160" s="166"/>
      <c r="J160" s="166"/>
      <c r="K160" s="166"/>
      <c r="L160" s="166"/>
      <c r="M160" s="166"/>
      <c r="N160" s="166"/>
      <c r="O160" s="166"/>
      <c r="P160" s="166"/>
      <c r="Q160" s="166"/>
      <c r="R160" s="166"/>
      <c r="S160" s="166"/>
      <c r="T160" s="166"/>
    </row>
    <row r="161" spans="1:20" x14ac:dyDescent="0.15">
      <c r="A161" s="5"/>
      <c r="B161" s="5"/>
      <c r="C161" s="5"/>
      <c r="D161" s="5"/>
      <c r="E161" s="5"/>
      <c r="F161" s="5"/>
      <c r="G161" s="5"/>
      <c r="H161" s="5"/>
      <c r="I161" s="166"/>
      <c r="J161" s="166"/>
      <c r="K161" s="166"/>
      <c r="L161" s="166"/>
      <c r="M161" s="166"/>
      <c r="N161" s="166"/>
      <c r="O161" s="166"/>
      <c r="P161" s="166"/>
      <c r="Q161" s="166"/>
      <c r="R161" s="166"/>
      <c r="S161" s="166"/>
      <c r="T161" s="166"/>
    </row>
    <row r="162" spans="1:20" x14ac:dyDescent="0.15">
      <c r="A162" s="5"/>
      <c r="B162" s="5"/>
      <c r="C162" s="5"/>
      <c r="D162" s="5"/>
      <c r="E162" s="5"/>
      <c r="F162" s="5"/>
      <c r="G162" s="5"/>
      <c r="H162" s="5"/>
      <c r="I162" s="166"/>
      <c r="J162" s="166"/>
      <c r="K162" s="166"/>
      <c r="L162" s="166"/>
      <c r="M162" s="166"/>
      <c r="N162" s="166"/>
      <c r="O162" s="166"/>
      <c r="P162" s="166"/>
      <c r="Q162" s="166"/>
      <c r="R162" s="166"/>
      <c r="S162" s="166"/>
      <c r="T162" s="166"/>
    </row>
    <row r="163" spans="1:20" x14ac:dyDescent="0.15">
      <c r="A163" s="5"/>
      <c r="B163" s="5"/>
      <c r="C163" s="5"/>
      <c r="D163" s="5"/>
      <c r="E163" s="5"/>
      <c r="F163" s="5"/>
      <c r="G163" s="5"/>
      <c r="H163" s="5"/>
      <c r="I163" s="166"/>
      <c r="J163" s="166"/>
      <c r="K163" s="166"/>
      <c r="L163" s="166"/>
      <c r="M163" s="166"/>
      <c r="N163" s="166"/>
      <c r="O163" s="166"/>
      <c r="P163" s="166"/>
      <c r="Q163" s="166"/>
      <c r="R163" s="166"/>
      <c r="S163" s="166"/>
      <c r="T163" s="166"/>
    </row>
    <row r="164" spans="1:20" x14ac:dyDescent="0.15">
      <c r="A164" s="5"/>
      <c r="B164" s="5"/>
      <c r="C164" s="5"/>
      <c r="D164" s="5"/>
      <c r="E164" s="5"/>
      <c r="F164" s="5"/>
      <c r="G164" s="5"/>
      <c r="H164" s="5"/>
      <c r="I164" s="166"/>
      <c r="J164" s="166"/>
      <c r="K164" s="166"/>
      <c r="L164" s="166"/>
      <c r="M164" s="166"/>
      <c r="N164" s="166"/>
      <c r="O164" s="166"/>
      <c r="P164" s="166"/>
      <c r="Q164" s="166"/>
      <c r="R164" s="166"/>
      <c r="S164" s="166"/>
      <c r="T164" s="166"/>
    </row>
    <row r="165" spans="1:20" x14ac:dyDescent="0.15">
      <c r="A165" s="5"/>
      <c r="B165" s="5"/>
      <c r="C165" s="5"/>
      <c r="D165" s="5"/>
      <c r="E165" s="5"/>
      <c r="F165" s="5"/>
      <c r="G165" s="5"/>
      <c r="H165" s="5"/>
      <c r="I165" s="166"/>
      <c r="J165" s="166"/>
      <c r="K165" s="166"/>
      <c r="L165" s="166"/>
      <c r="M165" s="166"/>
      <c r="N165" s="166"/>
      <c r="O165" s="166"/>
      <c r="P165" s="166"/>
      <c r="Q165" s="166"/>
      <c r="R165" s="166"/>
      <c r="S165" s="166"/>
      <c r="T165" s="166"/>
    </row>
    <row r="166" spans="1:20" x14ac:dyDescent="0.15">
      <c r="A166" s="5"/>
      <c r="B166" s="5"/>
      <c r="C166" s="5"/>
      <c r="D166" s="5"/>
      <c r="E166" s="5"/>
      <c r="F166" s="5"/>
      <c r="G166" s="5"/>
      <c r="H166" s="5"/>
      <c r="I166" s="166"/>
      <c r="J166" s="166"/>
      <c r="K166" s="166"/>
      <c r="L166" s="166"/>
      <c r="M166" s="166"/>
      <c r="N166" s="166"/>
      <c r="O166" s="166"/>
      <c r="P166" s="166"/>
      <c r="Q166" s="166"/>
      <c r="R166" s="166"/>
      <c r="S166" s="166"/>
      <c r="T166" s="166"/>
    </row>
    <row r="167" spans="1:20" x14ac:dyDescent="0.15">
      <c r="A167" s="5"/>
      <c r="B167" s="5"/>
      <c r="C167" s="5"/>
      <c r="D167" s="5"/>
      <c r="E167" s="5"/>
      <c r="F167" s="5"/>
      <c r="G167" s="5"/>
      <c r="H167" s="5"/>
      <c r="I167" s="166"/>
      <c r="J167" s="166"/>
      <c r="K167" s="166"/>
      <c r="L167" s="166"/>
      <c r="M167" s="166"/>
      <c r="N167" s="166"/>
      <c r="O167" s="166"/>
      <c r="P167" s="166"/>
      <c r="Q167" s="166"/>
      <c r="R167" s="166"/>
      <c r="S167" s="166"/>
      <c r="T167" s="166"/>
    </row>
    <row r="168" spans="1:20" x14ac:dyDescent="0.15">
      <c r="A168" s="5"/>
      <c r="B168" s="5"/>
      <c r="C168" s="5"/>
      <c r="D168" s="5"/>
      <c r="E168" s="5"/>
      <c r="F168" s="5"/>
      <c r="G168" s="5"/>
      <c r="H168" s="5"/>
      <c r="I168" s="166"/>
      <c r="J168" s="166"/>
      <c r="K168" s="166"/>
      <c r="L168" s="166"/>
      <c r="M168" s="166"/>
      <c r="N168" s="166"/>
      <c r="O168" s="166"/>
      <c r="P168" s="166"/>
      <c r="Q168" s="166"/>
      <c r="R168" s="166"/>
      <c r="S168" s="166"/>
      <c r="T168" s="166"/>
    </row>
    <row r="169" spans="1:20" x14ac:dyDescent="0.15">
      <c r="A169" s="5"/>
      <c r="B169" s="5"/>
      <c r="C169" s="5"/>
      <c r="D169" s="5"/>
      <c r="E169" s="5"/>
      <c r="F169" s="5"/>
      <c r="G169" s="5"/>
      <c r="H169" s="5"/>
      <c r="I169" s="166"/>
      <c r="J169" s="166"/>
      <c r="K169" s="166"/>
      <c r="L169" s="166"/>
      <c r="M169" s="166"/>
      <c r="N169" s="166"/>
      <c r="O169" s="166"/>
      <c r="P169" s="166"/>
      <c r="Q169" s="166"/>
      <c r="R169" s="166"/>
      <c r="S169" s="166"/>
      <c r="T169" s="166"/>
    </row>
    <row r="170" spans="1:20" x14ac:dyDescent="0.15">
      <c r="A170" s="5"/>
      <c r="B170" s="5"/>
      <c r="C170" s="5"/>
      <c r="D170" s="5"/>
      <c r="E170" s="5"/>
      <c r="F170" s="5"/>
      <c r="G170" s="5"/>
      <c r="H170" s="5"/>
      <c r="I170" s="166"/>
      <c r="J170" s="166"/>
      <c r="K170" s="166"/>
      <c r="L170" s="166"/>
      <c r="M170" s="166"/>
      <c r="N170" s="166"/>
      <c r="O170" s="166"/>
      <c r="P170" s="166"/>
      <c r="Q170" s="166"/>
      <c r="R170" s="166"/>
      <c r="S170" s="166"/>
      <c r="T170" s="166"/>
    </row>
    <row r="171" spans="1:20" x14ac:dyDescent="0.15">
      <c r="A171" s="5"/>
      <c r="B171" s="5"/>
      <c r="C171" s="5"/>
      <c r="D171" s="5"/>
      <c r="E171" s="5"/>
      <c r="F171" s="5"/>
      <c r="G171" s="5"/>
      <c r="H171" s="5"/>
      <c r="I171" s="166"/>
      <c r="J171" s="166"/>
      <c r="K171" s="166"/>
      <c r="L171" s="166"/>
      <c r="M171" s="166"/>
      <c r="N171" s="166"/>
      <c r="O171" s="166"/>
      <c r="P171" s="166"/>
      <c r="Q171" s="166"/>
      <c r="R171" s="166"/>
      <c r="S171" s="166"/>
      <c r="T171" s="166"/>
    </row>
    <row r="172" spans="1:20" x14ac:dyDescent="0.15">
      <c r="A172" s="5"/>
      <c r="B172" s="5"/>
      <c r="C172" s="5"/>
      <c r="D172" s="5"/>
      <c r="E172" s="5"/>
      <c r="F172" s="5"/>
      <c r="G172" s="5"/>
      <c r="H172" s="5"/>
      <c r="I172" s="166"/>
      <c r="J172" s="166"/>
      <c r="K172" s="166"/>
      <c r="L172" s="166"/>
      <c r="M172" s="166"/>
      <c r="N172" s="166"/>
      <c r="O172" s="166"/>
      <c r="P172" s="166"/>
      <c r="Q172" s="166"/>
      <c r="R172" s="166"/>
      <c r="S172" s="166"/>
      <c r="T172" s="166"/>
    </row>
    <row r="173" spans="1:20" x14ac:dyDescent="0.15">
      <c r="A173" s="5"/>
      <c r="B173" s="5"/>
      <c r="C173" s="5"/>
      <c r="D173" s="5"/>
      <c r="E173" s="5"/>
      <c r="F173" s="5"/>
      <c r="G173" s="5"/>
      <c r="H173" s="5"/>
      <c r="I173" s="166"/>
      <c r="J173" s="166"/>
      <c r="K173" s="166"/>
      <c r="L173" s="166"/>
      <c r="M173" s="166"/>
      <c r="N173" s="166"/>
      <c r="O173" s="166"/>
      <c r="P173" s="166"/>
      <c r="Q173" s="166"/>
      <c r="R173" s="166"/>
      <c r="S173" s="166"/>
      <c r="T173" s="166"/>
    </row>
    <row r="174" spans="1:20" x14ac:dyDescent="0.15">
      <c r="A174" s="5"/>
      <c r="B174" s="5"/>
      <c r="C174" s="5"/>
      <c r="D174" s="5"/>
      <c r="E174" s="5"/>
      <c r="F174" s="5"/>
      <c r="G174" s="5"/>
      <c r="H174" s="5"/>
      <c r="I174" s="166"/>
      <c r="J174" s="166"/>
      <c r="K174" s="166"/>
      <c r="L174" s="166"/>
      <c r="M174" s="166"/>
      <c r="N174" s="166"/>
      <c r="O174" s="166"/>
      <c r="P174" s="166"/>
      <c r="Q174" s="166"/>
      <c r="R174" s="166"/>
      <c r="S174" s="166"/>
      <c r="T174" s="166"/>
    </row>
    <row r="175" spans="1:20" x14ac:dyDescent="0.15">
      <c r="A175" s="5"/>
      <c r="B175" s="5"/>
      <c r="C175" s="5"/>
      <c r="D175" s="5"/>
      <c r="E175" s="5"/>
      <c r="F175" s="5"/>
      <c r="G175" s="5"/>
      <c r="H175" s="5"/>
      <c r="I175" s="166"/>
      <c r="J175" s="166"/>
      <c r="K175" s="166"/>
      <c r="L175" s="166"/>
      <c r="M175" s="166"/>
      <c r="N175" s="166"/>
      <c r="O175" s="166"/>
      <c r="P175" s="166"/>
      <c r="Q175" s="166"/>
      <c r="R175" s="166"/>
      <c r="S175" s="166"/>
      <c r="T175" s="166"/>
    </row>
    <row r="176" spans="1:20" x14ac:dyDescent="0.15">
      <c r="A176" s="5"/>
      <c r="B176" s="5"/>
      <c r="C176" s="5"/>
      <c r="D176" s="5"/>
      <c r="E176" s="5"/>
      <c r="F176" s="5"/>
      <c r="G176" s="5"/>
      <c r="H176" s="5"/>
      <c r="I176" s="166"/>
      <c r="J176" s="166"/>
      <c r="K176" s="166"/>
      <c r="L176" s="166"/>
      <c r="M176" s="166"/>
      <c r="N176" s="166"/>
      <c r="O176" s="166"/>
      <c r="P176" s="166"/>
      <c r="Q176" s="166"/>
      <c r="R176" s="166"/>
      <c r="S176" s="166"/>
      <c r="T176" s="166"/>
    </row>
    <row r="177" spans="1:20" x14ac:dyDescent="0.15">
      <c r="A177" s="5"/>
      <c r="B177" s="5"/>
      <c r="C177" s="5"/>
      <c r="D177" s="5"/>
      <c r="E177" s="5"/>
      <c r="F177" s="5"/>
      <c r="G177" s="5"/>
      <c r="H177" s="5"/>
      <c r="I177" s="166"/>
      <c r="J177" s="166"/>
      <c r="K177" s="166"/>
      <c r="L177" s="166"/>
      <c r="M177" s="166"/>
      <c r="N177" s="166"/>
      <c r="O177" s="166"/>
      <c r="P177" s="166"/>
      <c r="Q177" s="166"/>
      <c r="R177" s="166"/>
      <c r="S177" s="166"/>
      <c r="T177" s="166"/>
    </row>
    <row r="178" spans="1:20" x14ac:dyDescent="0.15">
      <c r="A178" s="5"/>
      <c r="B178" s="5"/>
      <c r="C178" s="5"/>
      <c r="D178" s="5"/>
      <c r="E178" s="5"/>
      <c r="F178" s="5"/>
      <c r="G178" s="5"/>
      <c r="H178" s="5"/>
      <c r="I178" s="166"/>
      <c r="J178" s="166"/>
      <c r="K178" s="166"/>
      <c r="L178" s="166"/>
      <c r="M178" s="166"/>
      <c r="N178" s="166"/>
      <c r="O178" s="166"/>
      <c r="P178" s="166"/>
      <c r="Q178" s="166"/>
      <c r="R178" s="166"/>
      <c r="S178" s="166"/>
      <c r="T178" s="166"/>
    </row>
    <row r="179" spans="1:20" x14ac:dyDescent="0.15">
      <c r="A179" s="5"/>
      <c r="B179" s="5"/>
      <c r="C179" s="5"/>
      <c r="D179" s="5"/>
      <c r="E179" s="5"/>
      <c r="F179" s="5"/>
      <c r="G179" s="5"/>
      <c r="H179" s="5"/>
      <c r="I179" s="166"/>
      <c r="J179" s="166"/>
      <c r="K179" s="166"/>
      <c r="L179" s="166"/>
      <c r="M179" s="166"/>
      <c r="N179" s="166"/>
      <c r="O179" s="166"/>
      <c r="P179" s="166"/>
      <c r="Q179" s="166"/>
      <c r="R179" s="166"/>
      <c r="S179" s="166"/>
      <c r="T179" s="166"/>
    </row>
    <row r="180" spans="1:20" x14ac:dyDescent="0.15">
      <c r="A180" s="5"/>
      <c r="B180" s="5"/>
      <c r="C180" s="5"/>
      <c r="D180" s="5"/>
      <c r="E180" s="5"/>
      <c r="F180" s="5"/>
      <c r="G180" s="5"/>
      <c r="H180" s="5"/>
      <c r="I180" s="166"/>
      <c r="J180" s="166"/>
      <c r="K180" s="166"/>
      <c r="L180" s="166"/>
      <c r="M180" s="166"/>
      <c r="N180" s="166"/>
      <c r="O180" s="166"/>
      <c r="P180" s="166"/>
      <c r="Q180" s="166"/>
      <c r="R180" s="166"/>
      <c r="S180" s="166"/>
      <c r="T180" s="166"/>
    </row>
    <row r="181" spans="1:20" x14ac:dyDescent="0.15">
      <c r="A181" s="5"/>
      <c r="B181" s="5"/>
      <c r="C181" s="5"/>
      <c r="D181" s="5"/>
      <c r="E181" s="5"/>
      <c r="F181" s="5"/>
      <c r="G181" s="5"/>
      <c r="H181" s="5"/>
      <c r="I181" s="166"/>
      <c r="J181" s="166"/>
      <c r="K181" s="166"/>
      <c r="L181" s="166"/>
      <c r="M181" s="166"/>
      <c r="N181" s="166"/>
      <c r="O181" s="166"/>
      <c r="P181" s="166"/>
      <c r="Q181" s="166"/>
      <c r="R181" s="166"/>
      <c r="S181" s="166"/>
      <c r="T181" s="166"/>
    </row>
    <row r="182" spans="1:20" x14ac:dyDescent="0.15">
      <c r="A182" s="5"/>
      <c r="B182" s="5"/>
      <c r="C182" s="5"/>
      <c r="D182" s="5"/>
      <c r="E182" s="5"/>
      <c r="F182" s="5"/>
      <c r="G182" s="5"/>
      <c r="H182" s="5"/>
      <c r="I182" s="166"/>
      <c r="J182" s="166"/>
      <c r="K182" s="166"/>
      <c r="L182" s="166"/>
      <c r="M182" s="166"/>
      <c r="N182" s="166"/>
      <c r="O182" s="166"/>
      <c r="P182" s="166"/>
      <c r="Q182" s="166"/>
      <c r="R182" s="166"/>
      <c r="S182" s="166"/>
      <c r="T182" s="166"/>
    </row>
    <row r="183" spans="1:20" x14ac:dyDescent="0.15">
      <c r="A183" s="5"/>
      <c r="B183" s="5"/>
      <c r="C183" s="5"/>
      <c r="D183" s="5"/>
      <c r="E183" s="5"/>
      <c r="F183" s="5"/>
      <c r="G183" s="5"/>
      <c r="H183" s="5"/>
      <c r="I183" s="166"/>
      <c r="J183" s="166"/>
      <c r="K183" s="166"/>
      <c r="L183" s="166"/>
      <c r="M183" s="166"/>
      <c r="N183" s="166"/>
      <c r="O183" s="166"/>
      <c r="P183" s="166"/>
      <c r="Q183" s="166"/>
      <c r="R183" s="166"/>
      <c r="S183" s="166"/>
      <c r="T183" s="166"/>
    </row>
    <row r="184" spans="1:20" x14ac:dyDescent="0.15">
      <c r="A184" s="5"/>
      <c r="B184" s="5"/>
      <c r="C184" s="5"/>
      <c r="D184" s="5"/>
      <c r="E184" s="5"/>
      <c r="F184" s="5"/>
      <c r="G184" s="5"/>
      <c r="H184" s="5"/>
      <c r="I184" s="166"/>
      <c r="J184" s="166"/>
      <c r="K184" s="166"/>
      <c r="L184" s="166"/>
      <c r="M184" s="166"/>
      <c r="N184" s="166"/>
      <c r="O184" s="166"/>
      <c r="P184" s="166"/>
      <c r="Q184" s="166"/>
      <c r="R184" s="166"/>
      <c r="S184" s="166"/>
      <c r="T184" s="166"/>
    </row>
    <row r="185" spans="1:20" x14ac:dyDescent="0.15">
      <c r="A185" s="5"/>
      <c r="B185" s="5"/>
      <c r="C185" s="5"/>
      <c r="D185" s="5"/>
      <c r="E185" s="5"/>
      <c r="F185" s="5"/>
      <c r="G185" s="5"/>
      <c r="H185" s="5"/>
      <c r="I185" s="166"/>
      <c r="J185" s="166"/>
      <c r="K185" s="166"/>
      <c r="L185" s="166"/>
      <c r="M185" s="166"/>
      <c r="N185" s="166"/>
      <c r="O185" s="166"/>
      <c r="P185" s="166"/>
      <c r="Q185" s="166"/>
      <c r="R185" s="166"/>
      <c r="S185" s="166"/>
      <c r="T185" s="166"/>
    </row>
    <row r="186" spans="1:20" x14ac:dyDescent="0.15">
      <c r="A186" s="5"/>
      <c r="B186" s="5"/>
      <c r="C186" s="5"/>
      <c r="D186" s="5"/>
      <c r="E186" s="5"/>
      <c r="F186" s="5"/>
      <c r="G186" s="5"/>
      <c r="H186" s="5"/>
      <c r="I186" s="166"/>
      <c r="J186" s="166"/>
      <c r="K186" s="166"/>
      <c r="L186" s="166"/>
      <c r="M186" s="166"/>
      <c r="N186" s="166"/>
      <c r="O186" s="166"/>
      <c r="P186" s="166"/>
      <c r="Q186" s="166"/>
      <c r="R186" s="166"/>
      <c r="S186" s="166"/>
      <c r="T186" s="166"/>
    </row>
    <row r="187" spans="1:20" x14ac:dyDescent="0.15">
      <c r="A187" s="5"/>
      <c r="B187" s="5"/>
      <c r="C187" s="5"/>
      <c r="D187" s="5"/>
      <c r="E187" s="5"/>
      <c r="F187" s="5"/>
      <c r="G187" s="5"/>
      <c r="H187" s="5"/>
      <c r="I187" s="166"/>
      <c r="J187" s="166"/>
      <c r="K187" s="166"/>
      <c r="L187" s="166"/>
      <c r="M187" s="166"/>
      <c r="N187" s="166"/>
      <c r="O187" s="166"/>
      <c r="P187" s="166"/>
      <c r="Q187" s="166"/>
      <c r="R187" s="166"/>
      <c r="S187" s="166"/>
      <c r="T187" s="166"/>
    </row>
    <row r="188" spans="1:20" x14ac:dyDescent="0.15">
      <c r="A188" s="5"/>
      <c r="B188" s="5"/>
      <c r="C188" s="5"/>
      <c r="D188" s="5"/>
      <c r="E188" s="5"/>
      <c r="F188" s="5"/>
      <c r="G188" s="5"/>
      <c r="H188" s="5"/>
      <c r="I188" s="166"/>
      <c r="J188" s="166"/>
      <c r="K188" s="166"/>
      <c r="L188" s="166"/>
      <c r="M188" s="166"/>
      <c r="N188" s="166"/>
      <c r="O188" s="166"/>
      <c r="P188" s="166"/>
      <c r="Q188" s="166"/>
      <c r="R188" s="166"/>
      <c r="S188" s="166"/>
      <c r="T188" s="166"/>
    </row>
    <row r="189" spans="1:20" x14ac:dyDescent="0.15">
      <c r="A189" s="5"/>
      <c r="B189" s="5"/>
      <c r="C189" s="5"/>
      <c r="D189" s="5"/>
      <c r="E189" s="5"/>
      <c r="F189" s="5"/>
      <c r="G189" s="5"/>
      <c r="H189" s="5"/>
      <c r="I189" s="166"/>
      <c r="J189" s="166"/>
      <c r="K189" s="166"/>
      <c r="L189" s="166"/>
      <c r="M189" s="166"/>
      <c r="N189" s="166"/>
      <c r="O189" s="166"/>
      <c r="P189" s="166"/>
      <c r="Q189" s="166"/>
      <c r="R189" s="166"/>
      <c r="S189" s="166"/>
      <c r="T189" s="166"/>
    </row>
    <row r="190" spans="1:20" x14ac:dyDescent="0.15">
      <c r="A190" s="5"/>
      <c r="B190" s="5"/>
      <c r="C190" s="5"/>
      <c r="D190" s="5"/>
      <c r="E190" s="5"/>
      <c r="F190" s="5"/>
      <c r="G190" s="5"/>
      <c r="H190" s="5"/>
      <c r="I190" s="166"/>
      <c r="J190" s="166"/>
      <c r="K190" s="166"/>
      <c r="L190" s="166"/>
      <c r="M190" s="166"/>
      <c r="N190" s="166"/>
      <c r="O190" s="166"/>
      <c r="P190" s="166"/>
      <c r="Q190" s="166"/>
      <c r="R190" s="166"/>
      <c r="S190" s="166"/>
      <c r="T190" s="166"/>
    </row>
    <row r="191" spans="1:20" x14ac:dyDescent="0.15">
      <c r="A191" s="5"/>
      <c r="B191" s="5"/>
      <c r="C191" s="5"/>
      <c r="D191" s="5"/>
      <c r="E191" s="5"/>
      <c r="F191" s="5"/>
      <c r="G191" s="5"/>
      <c r="H191" s="5"/>
      <c r="I191" s="166"/>
      <c r="J191" s="166"/>
      <c r="K191" s="166"/>
      <c r="L191" s="166"/>
      <c r="M191" s="166"/>
      <c r="N191" s="166"/>
      <c r="O191" s="166"/>
      <c r="P191" s="166"/>
      <c r="Q191" s="166"/>
      <c r="R191" s="166"/>
      <c r="S191" s="166"/>
      <c r="T191" s="166"/>
    </row>
    <row r="192" spans="1:20" x14ac:dyDescent="0.15">
      <c r="A192" s="5"/>
      <c r="B192" s="5"/>
      <c r="C192" s="5"/>
      <c r="D192" s="5"/>
      <c r="E192" s="5"/>
      <c r="F192" s="5"/>
      <c r="G192" s="5"/>
      <c r="H192" s="5"/>
      <c r="I192" s="166"/>
      <c r="J192" s="166"/>
      <c r="K192" s="166"/>
      <c r="L192" s="166"/>
      <c r="M192" s="166"/>
      <c r="N192" s="166"/>
      <c r="O192" s="166"/>
      <c r="P192" s="166"/>
      <c r="Q192" s="166"/>
      <c r="R192" s="166"/>
      <c r="S192" s="166"/>
      <c r="T192" s="166"/>
    </row>
    <row r="193" spans="1:20" x14ac:dyDescent="0.15">
      <c r="A193" s="5"/>
      <c r="B193" s="5"/>
      <c r="C193" s="5"/>
      <c r="D193" s="5"/>
      <c r="E193" s="5"/>
      <c r="F193" s="5"/>
      <c r="G193" s="5"/>
      <c r="H193" s="5"/>
      <c r="I193" s="166"/>
      <c r="J193" s="166"/>
      <c r="K193" s="166"/>
      <c r="L193" s="166"/>
      <c r="M193" s="166"/>
      <c r="N193" s="166"/>
      <c r="O193" s="166"/>
      <c r="P193" s="166"/>
      <c r="Q193" s="166"/>
      <c r="R193" s="166"/>
      <c r="S193" s="166"/>
      <c r="T193" s="166"/>
    </row>
    <row r="194" spans="1:20" x14ac:dyDescent="0.15">
      <c r="A194" s="5"/>
      <c r="B194" s="5"/>
      <c r="C194" s="5"/>
      <c r="D194" s="5"/>
      <c r="E194" s="5"/>
      <c r="F194" s="5"/>
      <c r="G194" s="5"/>
      <c r="H194" s="5"/>
      <c r="I194" s="166"/>
      <c r="J194" s="166"/>
      <c r="K194" s="166"/>
      <c r="L194" s="166"/>
      <c r="M194" s="166"/>
      <c r="N194" s="166"/>
      <c r="O194" s="166"/>
      <c r="P194" s="166"/>
      <c r="Q194" s="166"/>
      <c r="R194" s="166"/>
      <c r="S194" s="166"/>
      <c r="T194" s="166"/>
    </row>
    <row r="195" spans="1:20" x14ac:dyDescent="0.15">
      <c r="A195" s="5"/>
      <c r="B195" s="5"/>
      <c r="C195" s="5"/>
      <c r="D195" s="5"/>
      <c r="E195" s="5"/>
      <c r="F195" s="5"/>
      <c r="G195" s="5"/>
      <c r="H195" s="5"/>
      <c r="I195" s="166"/>
      <c r="J195" s="166"/>
      <c r="K195" s="166"/>
      <c r="L195" s="166"/>
      <c r="M195" s="166"/>
      <c r="N195" s="166"/>
      <c r="O195" s="166"/>
      <c r="P195" s="166"/>
      <c r="Q195" s="166"/>
      <c r="R195" s="166"/>
      <c r="S195" s="166"/>
      <c r="T195" s="166"/>
    </row>
    <row r="196" spans="1:20" x14ac:dyDescent="0.15">
      <c r="A196" s="5"/>
      <c r="B196" s="5"/>
      <c r="C196" s="5"/>
      <c r="D196" s="5"/>
      <c r="E196" s="5"/>
      <c r="F196" s="5"/>
      <c r="G196" s="5"/>
      <c r="H196" s="5"/>
      <c r="I196" s="166"/>
      <c r="J196" s="166"/>
      <c r="K196" s="166"/>
      <c r="L196" s="166"/>
      <c r="M196" s="166"/>
      <c r="N196" s="166"/>
      <c r="O196" s="166"/>
      <c r="P196" s="166"/>
      <c r="Q196" s="166"/>
      <c r="R196" s="166"/>
      <c r="S196" s="166"/>
      <c r="T196" s="166"/>
    </row>
    <row r="197" spans="1:20" x14ac:dyDescent="0.15">
      <c r="A197" s="5"/>
      <c r="B197" s="5"/>
      <c r="C197" s="5"/>
      <c r="D197" s="5"/>
      <c r="E197" s="5"/>
      <c r="F197" s="5"/>
      <c r="G197" s="5"/>
      <c r="H197" s="5"/>
      <c r="I197" s="166"/>
      <c r="J197" s="166"/>
      <c r="K197" s="166"/>
      <c r="L197" s="166"/>
      <c r="M197" s="166"/>
      <c r="N197" s="166"/>
      <c r="O197" s="166"/>
      <c r="P197" s="166"/>
      <c r="Q197" s="166"/>
      <c r="R197" s="166"/>
      <c r="S197" s="166"/>
      <c r="T197" s="166"/>
    </row>
    <row r="198" spans="1:20" x14ac:dyDescent="0.15">
      <c r="A198" s="5"/>
      <c r="B198" s="5"/>
      <c r="C198" s="5"/>
      <c r="D198" s="5"/>
      <c r="E198" s="5"/>
      <c r="F198" s="5"/>
      <c r="G198" s="5"/>
      <c r="H198" s="5"/>
      <c r="I198" s="166"/>
      <c r="J198" s="166"/>
      <c r="K198" s="166"/>
      <c r="L198" s="166"/>
      <c r="M198" s="166"/>
      <c r="N198" s="166"/>
      <c r="O198" s="166"/>
      <c r="P198" s="166"/>
      <c r="Q198" s="166"/>
      <c r="R198" s="166"/>
      <c r="S198" s="166"/>
      <c r="T198" s="166"/>
    </row>
    <row r="199" spans="1:20" x14ac:dyDescent="0.15">
      <c r="A199" s="5"/>
      <c r="B199" s="5"/>
      <c r="C199" s="5"/>
      <c r="D199" s="5"/>
      <c r="E199" s="5"/>
      <c r="F199" s="5"/>
      <c r="G199" s="5"/>
      <c r="H199" s="5"/>
      <c r="I199" s="166"/>
      <c r="J199" s="166"/>
      <c r="K199" s="166"/>
      <c r="L199" s="166"/>
      <c r="M199" s="166"/>
      <c r="N199" s="166"/>
      <c r="O199" s="166"/>
      <c r="P199" s="166"/>
      <c r="Q199" s="166"/>
      <c r="R199" s="166"/>
      <c r="S199" s="166"/>
      <c r="T199" s="166"/>
    </row>
    <row r="200" spans="1:20" x14ac:dyDescent="0.15">
      <c r="A200" s="175"/>
      <c r="B200" s="175"/>
      <c r="C200" s="175"/>
      <c r="D200" s="175"/>
      <c r="E200" s="175"/>
      <c r="F200" s="175"/>
      <c r="G200" s="175"/>
      <c r="H200" s="175"/>
      <c r="I200" s="177"/>
      <c r="J200" s="177"/>
      <c r="K200" s="177"/>
      <c r="L200" s="177"/>
      <c r="M200" s="177"/>
      <c r="N200" s="177"/>
      <c r="O200" s="177"/>
      <c r="P200" s="177"/>
      <c r="Q200" s="177"/>
      <c r="R200" s="177"/>
      <c r="S200" s="177"/>
      <c r="T200" s="177"/>
    </row>
    <row r="201" spans="1:20" x14ac:dyDescent="0.15">
      <c r="A201" s="5"/>
      <c r="B201" s="5"/>
      <c r="C201" s="5"/>
      <c r="D201" s="5"/>
      <c r="E201" s="5"/>
      <c r="F201" s="5"/>
      <c r="G201" s="5"/>
      <c r="H201" s="5"/>
      <c r="I201" s="66"/>
      <c r="J201" s="66"/>
      <c r="K201" s="66"/>
      <c r="L201" s="66"/>
      <c r="M201" s="66"/>
      <c r="N201" s="66"/>
      <c r="O201" s="66"/>
      <c r="P201" s="66"/>
      <c r="Q201" s="66"/>
      <c r="R201" s="66"/>
      <c r="S201" s="66"/>
      <c r="T201" s="66"/>
    </row>
    <row r="202" spans="1:20" x14ac:dyDescent="0.15">
      <c r="A202" s="5"/>
      <c r="B202" s="5"/>
      <c r="C202" s="5"/>
      <c r="D202" s="5"/>
      <c r="E202" s="5"/>
      <c r="F202" s="5"/>
      <c r="G202" s="5"/>
      <c r="H202" s="5"/>
      <c r="I202" s="66"/>
      <c r="J202" s="66"/>
      <c r="K202" s="66"/>
      <c r="L202" s="66"/>
      <c r="M202" s="66"/>
      <c r="N202" s="66"/>
      <c r="O202" s="66"/>
      <c r="P202" s="66"/>
      <c r="Q202" s="66"/>
      <c r="R202" s="66"/>
      <c r="S202" s="66"/>
      <c r="T202" s="66"/>
    </row>
    <row r="203" spans="1:20" x14ac:dyDescent="0.15">
      <c r="A203" s="5"/>
      <c r="B203" s="5"/>
      <c r="C203" s="5"/>
      <c r="D203" s="5"/>
      <c r="E203" s="5"/>
      <c r="F203" s="5"/>
      <c r="G203" s="5"/>
      <c r="H203" s="5"/>
      <c r="I203" s="66"/>
      <c r="J203" s="66"/>
      <c r="K203" s="66"/>
      <c r="L203" s="66"/>
      <c r="M203" s="66"/>
      <c r="N203" s="66"/>
      <c r="O203" s="66"/>
      <c r="P203" s="66"/>
      <c r="Q203" s="66"/>
      <c r="R203" s="66"/>
      <c r="S203" s="66"/>
      <c r="T203" s="66"/>
    </row>
    <row r="204" spans="1:20" x14ac:dyDescent="0.15">
      <c r="A204" s="5"/>
      <c r="B204" s="5"/>
      <c r="C204" s="5"/>
      <c r="D204" s="5"/>
      <c r="E204" s="5"/>
      <c r="F204" s="5"/>
      <c r="G204" s="5"/>
      <c r="H204" s="5"/>
      <c r="I204" s="66"/>
      <c r="J204" s="66"/>
      <c r="K204" s="66"/>
      <c r="L204" s="66"/>
      <c r="M204" s="66"/>
      <c r="N204" s="66"/>
      <c r="O204" s="66"/>
      <c r="P204" s="66"/>
      <c r="Q204" s="66"/>
      <c r="R204" s="66"/>
      <c r="S204" s="66"/>
      <c r="T204" s="66"/>
    </row>
    <row r="205" spans="1:20" x14ac:dyDescent="0.15">
      <c r="A205" s="5"/>
      <c r="B205" s="5"/>
      <c r="C205" s="5"/>
      <c r="D205" s="5"/>
      <c r="E205" s="5"/>
      <c r="F205" s="5"/>
      <c r="G205" s="5"/>
      <c r="H205" s="5"/>
      <c r="I205" s="66"/>
      <c r="J205" s="66"/>
      <c r="K205" s="66"/>
      <c r="L205" s="66"/>
      <c r="M205" s="66"/>
      <c r="N205" s="66"/>
      <c r="O205" s="66"/>
      <c r="P205" s="66"/>
      <c r="Q205" s="66"/>
      <c r="R205" s="66"/>
      <c r="S205" s="66"/>
      <c r="T205" s="66"/>
    </row>
    <row r="206" spans="1:20" x14ac:dyDescent="0.15">
      <c r="A206" s="5"/>
      <c r="B206" s="5"/>
      <c r="C206" s="5"/>
      <c r="D206" s="5"/>
      <c r="E206" s="5"/>
      <c r="F206" s="5"/>
      <c r="G206" s="5"/>
      <c r="H206" s="5"/>
      <c r="I206" s="66"/>
      <c r="J206" s="66"/>
      <c r="K206" s="66"/>
      <c r="L206" s="66"/>
      <c r="M206" s="66"/>
      <c r="N206" s="66"/>
      <c r="O206" s="66"/>
      <c r="P206" s="66"/>
      <c r="Q206" s="66"/>
      <c r="R206" s="66"/>
      <c r="S206" s="66"/>
      <c r="T206" s="66"/>
    </row>
    <row r="207" spans="1:20" x14ac:dyDescent="0.15">
      <c r="A207" s="5"/>
      <c r="B207" s="5"/>
      <c r="C207" s="5"/>
      <c r="D207" s="5"/>
      <c r="E207" s="5"/>
      <c r="F207" s="5"/>
      <c r="G207" s="5"/>
      <c r="H207" s="5"/>
      <c r="I207" s="66"/>
      <c r="J207" s="66"/>
      <c r="K207" s="66"/>
      <c r="L207" s="66"/>
      <c r="M207" s="66"/>
      <c r="N207" s="66"/>
      <c r="O207" s="66"/>
      <c r="P207" s="66"/>
      <c r="Q207" s="66"/>
      <c r="R207" s="66"/>
      <c r="S207" s="66"/>
      <c r="T207" s="66"/>
    </row>
    <row r="208" spans="1:20" x14ac:dyDescent="0.15">
      <c r="A208" s="5"/>
      <c r="B208" s="5"/>
      <c r="C208" s="5"/>
      <c r="D208" s="5"/>
      <c r="E208" s="5"/>
      <c r="F208" s="5"/>
      <c r="G208" s="5"/>
      <c r="H208" s="5"/>
      <c r="I208" s="66"/>
      <c r="J208" s="66"/>
      <c r="K208" s="66"/>
      <c r="L208" s="66"/>
      <c r="M208" s="66"/>
      <c r="N208" s="66"/>
      <c r="O208" s="66"/>
      <c r="P208" s="66"/>
      <c r="Q208" s="66"/>
      <c r="R208" s="66"/>
      <c r="S208" s="66"/>
      <c r="T208" s="66"/>
    </row>
    <row r="209" spans="1:20" x14ac:dyDescent="0.15">
      <c r="A209" s="5"/>
      <c r="B209" s="5"/>
      <c r="C209" s="5"/>
      <c r="D209" s="5"/>
      <c r="E209" s="5"/>
      <c r="F209" s="5"/>
      <c r="G209" s="5"/>
      <c r="H209" s="5"/>
      <c r="I209" s="66"/>
      <c r="J209" s="66"/>
      <c r="K209" s="66"/>
      <c r="L209" s="66"/>
      <c r="M209" s="66"/>
      <c r="N209" s="66"/>
      <c r="O209" s="66"/>
      <c r="P209" s="66"/>
      <c r="Q209" s="66"/>
      <c r="R209" s="66"/>
      <c r="S209" s="66"/>
      <c r="T209" s="66"/>
    </row>
  </sheetData>
  <mergeCells count="9">
    <mergeCell ref="A8:H8"/>
    <mergeCell ref="A1:I1"/>
    <mergeCell ref="A2:I2"/>
    <mergeCell ref="I8:T8"/>
    <mergeCell ref="I4:J4"/>
    <mergeCell ref="A4:G4"/>
    <mergeCell ref="A5:C5"/>
    <mergeCell ref="D5:E5"/>
    <mergeCell ref="A7:T7"/>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5601" r:id="rId4" name="Button 1">
              <controlPr defaultSize="0" print="0" autoFill="0" autoPict="0" macro="[0]!Sheet11.subscribeToExecutions">
                <anchor moveWithCells="1">
                  <from>
                    <xdr:col>0</xdr:col>
                    <xdr:colOff>139700</xdr:colOff>
                    <xdr:row>1</xdr:row>
                    <xdr:rowOff>88900</xdr:rowOff>
                  </from>
                  <to>
                    <xdr:col>2</xdr:col>
                    <xdr:colOff>495300</xdr:colOff>
                    <xdr:row>1</xdr:row>
                    <xdr:rowOff>292100</xdr:rowOff>
                  </to>
                </anchor>
              </controlPr>
            </control>
          </mc:Choice>
        </mc:AlternateContent>
        <mc:AlternateContent xmlns:mc="http://schemas.openxmlformats.org/markup-compatibility/2006">
          <mc:Choice Requires="x14">
            <control shapeId="25602" r:id="rId5" name="Button 2">
              <controlPr defaultSize="0" print="0" autoFill="0" autoPict="0" macro="[0]!Sheet11.onShowError">
                <anchor moveWithCells="1">
                  <from>
                    <xdr:col>7</xdr:col>
                    <xdr:colOff>596900</xdr:colOff>
                    <xdr:row>1</xdr:row>
                    <xdr:rowOff>88900</xdr:rowOff>
                  </from>
                  <to>
                    <xdr:col>8</xdr:col>
                    <xdr:colOff>825500</xdr:colOff>
                    <xdr:row>1</xdr:row>
                    <xdr:rowOff>292100</xdr:rowOff>
                  </to>
                </anchor>
              </controlPr>
            </control>
          </mc:Choice>
        </mc:AlternateContent>
        <mc:AlternateContent xmlns:mc="http://schemas.openxmlformats.org/markup-compatibility/2006">
          <mc:Choice Requires="x14">
            <control shapeId="25603" r:id="rId6" name="Button 3">
              <controlPr defaultSize="0" print="0" autoFill="0" autoPict="0" macro="[0]!Sheet11.cancelExecutionsSubscription">
                <anchor moveWithCells="1">
                  <from>
                    <xdr:col>3</xdr:col>
                    <xdr:colOff>25400</xdr:colOff>
                    <xdr:row>1</xdr:row>
                    <xdr:rowOff>88900</xdr:rowOff>
                  </from>
                  <to>
                    <xdr:col>5</xdr:col>
                    <xdr:colOff>800100</xdr:colOff>
                    <xdr:row>1</xdr:row>
                    <xdr:rowOff>292100</xdr:rowOff>
                  </to>
                </anchor>
              </controlPr>
            </control>
          </mc:Choice>
        </mc:AlternateContent>
        <mc:AlternateContent xmlns:mc="http://schemas.openxmlformats.org/markup-compatibility/2006">
          <mc:Choice Requires="x14">
            <control shapeId="25604" r:id="rId7" name="Button 4">
              <controlPr defaultSize="0" print="0" autoFill="0" autoPict="0" macro="[0]!Sheet11.clearExecutions">
                <anchor moveWithCells="1">
                  <from>
                    <xdr:col>6</xdr:col>
                    <xdr:colOff>0</xdr:colOff>
                    <xdr:row>1</xdr:row>
                    <xdr:rowOff>88900</xdr:rowOff>
                  </from>
                  <to>
                    <xdr:col>7</xdr:col>
                    <xdr:colOff>393700</xdr:colOff>
                    <xdr:row>1</xdr:row>
                    <xdr:rowOff>292100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dimension ref="A1:BL207"/>
  <sheetViews>
    <sheetView zoomScale="80" workbookViewId="0">
      <selection activeCell="C7" sqref="C7"/>
    </sheetView>
  </sheetViews>
  <sheetFormatPr baseColWidth="10" defaultColWidth="8.83203125" defaultRowHeight="13" x14ac:dyDescent="0.15"/>
  <cols>
    <col min="2" max="2" width="7.6640625" customWidth="1"/>
    <col min="3" max="3" width="16.33203125" customWidth="1"/>
    <col min="5" max="5" width="8" customWidth="1"/>
    <col min="8" max="8" width="33.5" bestFit="1" customWidth="1"/>
    <col min="9" max="9" width="25.5" customWidth="1"/>
    <col min="10" max="10" width="18.6640625" bestFit="1" customWidth="1"/>
    <col min="11" max="11" width="9.5" customWidth="1"/>
    <col min="13" max="13" width="7.5" customWidth="1"/>
    <col min="15" max="15" width="10" customWidth="1"/>
    <col min="16" max="16" width="11.33203125" customWidth="1"/>
    <col min="17" max="17" width="10.33203125" bestFit="1" customWidth="1"/>
    <col min="18" max="18" width="25.33203125" bestFit="1" customWidth="1"/>
    <col min="19" max="19" width="10.6640625" customWidth="1"/>
    <col min="20" max="20" width="20" customWidth="1"/>
  </cols>
  <sheetData>
    <row r="1" spans="1:64" x14ac:dyDescent="0.15">
      <c r="A1" s="355" t="s">
        <v>217</v>
      </c>
      <c r="B1" s="210"/>
      <c r="C1" s="210"/>
      <c r="D1" s="210"/>
      <c r="E1" s="210"/>
      <c r="F1" s="210"/>
      <c r="G1" s="210"/>
      <c r="H1" s="210"/>
      <c r="I1" s="210"/>
      <c r="J1" s="210"/>
      <c r="K1" s="210"/>
      <c r="L1" s="210"/>
      <c r="M1" s="210"/>
      <c r="N1" s="210"/>
      <c r="O1" s="210"/>
      <c r="P1" s="210"/>
      <c r="Q1" s="210"/>
      <c r="R1" s="211"/>
    </row>
    <row r="2" spans="1:64" s="7" customFormat="1" x14ac:dyDescent="0.15">
      <c r="A2" s="29"/>
      <c r="B2" s="29"/>
      <c r="C2" s="29"/>
      <c r="D2" s="29"/>
      <c r="E2" s="29"/>
      <c r="F2" s="29"/>
      <c r="G2" s="29"/>
      <c r="H2" s="29"/>
      <c r="I2" s="29"/>
      <c r="J2" s="29"/>
      <c r="L2" s="29"/>
      <c r="M2" s="29"/>
      <c r="N2" s="29"/>
      <c r="O2" s="29"/>
      <c r="P2" s="29"/>
      <c r="Q2" s="29"/>
      <c r="R2" s="29"/>
      <c r="S2" s="29"/>
    </row>
    <row r="3" spans="1:64" s="7" customFormat="1" x14ac:dyDescent="0.15">
      <c r="A3" s="200" t="s">
        <v>218</v>
      </c>
      <c r="B3" s="358"/>
      <c r="C3" s="358"/>
      <c r="D3" s="358"/>
      <c r="E3" s="358"/>
      <c r="F3" s="358"/>
      <c r="G3" s="358"/>
      <c r="H3" s="201"/>
      <c r="I3" s="201"/>
      <c r="J3" s="202"/>
      <c r="L3" s="29"/>
      <c r="M3" s="29"/>
      <c r="N3" s="29"/>
      <c r="O3" s="29"/>
      <c r="P3" s="29"/>
      <c r="Q3" s="29"/>
      <c r="R3" s="29"/>
      <c r="S3" s="29"/>
    </row>
    <row r="4" spans="1:64" s="7" customFormat="1" x14ac:dyDescent="0.15">
      <c r="A4" s="43" t="s">
        <v>12</v>
      </c>
      <c r="B4" s="213">
        <v>1</v>
      </c>
      <c r="C4" s="213"/>
      <c r="D4" s="25"/>
      <c r="E4" s="25" t="s">
        <v>49</v>
      </c>
      <c r="F4" s="357"/>
      <c r="G4" s="258"/>
      <c r="H4" s="258"/>
      <c r="I4" s="359"/>
      <c r="J4" s="291"/>
      <c r="O4" s="29"/>
      <c r="P4" s="29"/>
      <c r="Q4" s="29"/>
      <c r="R4" s="29"/>
      <c r="S4" s="29"/>
    </row>
    <row r="5" spans="1:64" s="7" customFormat="1" x14ac:dyDescent="0.15">
      <c r="A5" s="29"/>
      <c r="B5" s="29"/>
      <c r="C5" s="29"/>
      <c r="D5" s="29"/>
      <c r="E5" s="29"/>
      <c r="F5" s="29"/>
      <c r="G5" s="29"/>
      <c r="H5" s="29"/>
      <c r="I5" s="29"/>
      <c r="J5" s="29"/>
      <c r="L5" s="29"/>
      <c r="M5" s="29"/>
      <c r="N5" s="29"/>
      <c r="O5" s="29"/>
      <c r="P5" s="29"/>
      <c r="Q5" s="29"/>
      <c r="R5" s="29"/>
      <c r="S5" s="29"/>
    </row>
    <row r="6" spans="1:64" x14ac:dyDescent="0.15">
      <c r="A6" s="244" t="s">
        <v>18</v>
      </c>
      <c r="B6" s="245"/>
      <c r="C6" s="245"/>
      <c r="D6" s="245"/>
      <c r="E6" s="245"/>
      <c r="F6" s="245"/>
      <c r="G6" s="356"/>
      <c r="H6" s="245" t="s">
        <v>214</v>
      </c>
      <c r="I6" s="290"/>
      <c r="J6" s="290"/>
      <c r="K6" s="290"/>
      <c r="L6" s="290"/>
      <c r="M6" s="290"/>
      <c r="N6" s="290"/>
      <c r="O6" s="290"/>
      <c r="P6" s="290"/>
      <c r="Q6" s="290"/>
      <c r="R6" s="291"/>
    </row>
    <row r="7" spans="1:64" x14ac:dyDescent="0.15">
      <c r="A7" s="28" t="s">
        <v>0</v>
      </c>
      <c r="B7" s="28" t="s">
        <v>12</v>
      </c>
      <c r="C7" s="28" t="s">
        <v>337</v>
      </c>
      <c r="D7" s="28" t="s">
        <v>1</v>
      </c>
      <c r="E7" s="28" t="s">
        <v>14</v>
      </c>
      <c r="F7" s="28" t="s">
        <v>3</v>
      </c>
      <c r="G7" s="28" t="s">
        <v>31</v>
      </c>
      <c r="H7" s="28" t="s">
        <v>78</v>
      </c>
      <c r="I7" s="28" t="s">
        <v>79</v>
      </c>
      <c r="J7" s="36" t="s">
        <v>80</v>
      </c>
      <c r="K7" s="36" t="s">
        <v>59</v>
      </c>
      <c r="L7" s="107" t="s">
        <v>3</v>
      </c>
      <c r="M7" s="37" t="s">
        <v>81</v>
      </c>
      <c r="N7" s="107" t="s">
        <v>5</v>
      </c>
      <c r="O7" s="107" t="s">
        <v>25</v>
      </c>
      <c r="P7" s="36" t="s">
        <v>216</v>
      </c>
      <c r="Q7" s="108" t="s">
        <v>215</v>
      </c>
      <c r="R7" s="108" t="s">
        <v>60</v>
      </c>
      <c r="T7" s="110" t="s">
        <v>221</v>
      </c>
      <c r="AR7">
        <v>3</v>
      </c>
      <c r="AS7">
        <v>1</v>
      </c>
      <c r="AT7" t="s">
        <v>199</v>
      </c>
      <c r="AU7">
        <v>534</v>
      </c>
      <c r="AV7">
        <v>0</v>
      </c>
      <c r="AX7">
        <v>0</v>
      </c>
      <c r="AY7">
        <v>0</v>
      </c>
      <c r="AZ7">
        <v>0</v>
      </c>
      <c r="BB7">
        <v>0</v>
      </c>
      <c r="BL7">
        <v>0</v>
      </c>
    </row>
    <row r="8" spans="1:64" x14ac:dyDescent="0.15">
      <c r="A8" s="5"/>
      <c r="B8" s="5"/>
      <c r="C8" s="5"/>
      <c r="D8" s="5"/>
      <c r="E8" s="5"/>
      <c r="F8" s="5"/>
      <c r="G8" s="5"/>
      <c r="H8" s="66"/>
      <c r="I8" s="66"/>
      <c r="J8" s="66"/>
      <c r="K8" s="66"/>
      <c r="L8" s="66"/>
      <c r="M8" s="66"/>
      <c r="N8" s="66"/>
      <c r="O8" s="66"/>
      <c r="P8" s="66"/>
      <c r="Q8" s="66"/>
      <c r="R8" s="66"/>
      <c r="T8" s="110" t="s">
        <v>219</v>
      </c>
      <c r="AR8">
        <v>3</v>
      </c>
      <c r="AS8">
        <v>1</v>
      </c>
      <c r="AT8" t="s">
        <v>199</v>
      </c>
      <c r="AU8">
        <v>534</v>
      </c>
      <c r="AV8">
        <v>0</v>
      </c>
      <c r="AX8">
        <v>0</v>
      </c>
      <c r="AY8">
        <v>0</v>
      </c>
      <c r="AZ8">
        <v>0</v>
      </c>
      <c r="BB8">
        <v>0</v>
      </c>
      <c r="BL8">
        <v>0</v>
      </c>
    </row>
    <row r="9" spans="1:64" x14ac:dyDescent="0.15">
      <c r="A9" s="5"/>
      <c r="B9" s="5"/>
      <c r="C9" s="5"/>
      <c r="D9" s="5"/>
      <c r="E9" s="5"/>
      <c r="F9" s="5"/>
      <c r="G9" s="5"/>
      <c r="H9" s="66"/>
      <c r="I9" s="66"/>
      <c r="J9" s="66"/>
      <c r="K9" s="66"/>
      <c r="L9" s="66"/>
      <c r="M9" s="66"/>
      <c r="N9" s="66"/>
      <c r="O9" s="66"/>
      <c r="P9" s="66"/>
      <c r="Q9" s="66"/>
      <c r="R9" s="66"/>
      <c r="T9" s="110" t="s">
        <v>60</v>
      </c>
      <c r="AR9">
        <v>3</v>
      </c>
      <c r="AS9">
        <v>1</v>
      </c>
      <c r="AT9" t="s">
        <v>199</v>
      </c>
      <c r="AU9">
        <v>534</v>
      </c>
      <c r="AV9">
        <v>0</v>
      </c>
      <c r="AX9">
        <v>0</v>
      </c>
      <c r="AY9">
        <v>0</v>
      </c>
      <c r="AZ9">
        <v>0</v>
      </c>
      <c r="BB9">
        <v>0</v>
      </c>
      <c r="BL9">
        <v>0</v>
      </c>
    </row>
    <row r="10" spans="1:64" x14ac:dyDescent="0.15">
      <c r="A10" s="5"/>
      <c r="B10" s="5"/>
      <c r="C10" s="5"/>
      <c r="D10" s="5"/>
      <c r="E10" s="5"/>
      <c r="F10" s="5"/>
      <c r="G10" s="5"/>
      <c r="H10" s="66"/>
      <c r="I10" s="66"/>
      <c r="J10" s="66"/>
      <c r="K10" s="66"/>
      <c r="L10" s="66"/>
      <c r="M10" s="66"/>
      <c r="N10" s="66"/>
      <c r="O10" s="66"/>
      <c r="P10" s="66"/>
      <c r="Q10" s="66"/>
      <c r="R10" s="66"/>
      <c r="T10" s="110" t="s">
        <v>220</v>
      </c>
    </row>
    <row r="11" spans="1:64" x14ac:dyDescent="0.15">
      <c r="A11" s="5"/>
      <c r="B11" s="5"/>
      <c r="C11" s="5"/>
      <c r="D11" s="5"/>
      <c r="E11" s="5"/>
      <c r="F11" s="5"/>
      <c r="G11" s="5"/>
      <c r="H11" s="66"/>
      <c r="I11" s="66"/>
      <c r="J11" s="66"/>
      <c r="K11" s="66"/>
      <c r="L11" s="66"/>
      <c r="M11" s="66"/>
      <c r="N11" s="66"/>
      <c r="O11" s="66"/>
      <c r="P11" s="66"/>
      <c r="Q11" s="66"/>
      <c r="R11" s="66"/>
      <c r="T11" s="110" t="s">
        <v>222</v>
      </c>
    </row>
    <row r="12" spans="1:64" x14ac:dyDescent="0.15">
      <c r="A12" s="5"/>
      <c r="B12" s="5"/>
      <c r="C12" s="5"/>
      <c r="D12" s="5"/>
      <c r="E12" s="5"/>
      <c r="F12" s="5"/>
      <c r="G12" s="5"/>
      <c r="H12" s="66"/>
      <c r="I12" s="66"/>
      <c r="J12" s="66"/>
      <c r="K12" s="66"/>
      <c r="L12" s="66"/>
      <c r="M12" s="66"/>
      <c r="N12" s="66"/>
      <c r="O12" s="66"/>
      <c r="P12" s="66"/>
      <c r="Q12" s="66"/>
      <c r="R12" s="66"/>
    </row>
    <row r="13" spans="1:64" x14ac:dyDescent="0.15">
      <c r="A13" s="5"/>
      <c r="B13" s="5"/>
      <c r="C13" s="5"/>
      <c r="D13" s="5"/>
      <c r="E13" s="5"/>
      <c r="F13" s="5"/>
      <c r="G13" s="5"/>
      <c r="H13" s="66"/>
      <c r="I13" s="66"/>
      <c r="J13" s="66"/>
      <c r="K13" s="66"/>
      <c r="L13" s="66"/>
      <c r="M13" s="66"/>
      <c r="N13" s="66"/>
      <c r="O13" s="66"/>
      <c r="P13" s="66"/>
      <c r="Q13" s="66"/>
      <c r="R13" s="66"/>
    </row>
    <row r="14" spans="1:64" x14ac:dyDescent="0.15">
      <c r="A14" s="5"/>
      <c r="B14" s="5"/>
      <c r="C14" s="5"/>
      <c r="D14" s="5"/>
      <c r="E14" s="5"/>
      <c r="F14" s="5"/>
      <c r="G14" s="5"/>
      <c r="H14" s="66"/>
      <c r="I14" s="66"/>
      <c r="J14" s="66"/>
      <c r="K14" s="66"/>
      <c r="L14" s="66"/>
      <c r="M14" s="66"/>
      <c r="N14" s="66"/>
      <c r="O14" s="66"/>
      <c r="P14" s="66"/>
      <c r="Q14" s="66"/>
      <c r="R14" s="66"/>
    </row>
    <row r="15" spans="1:64" x14ac:dyDescent="0.15">
      <c r="A15" s="5"/>
      <c r="B15" s="5"/>
      <c r="C15" s="5"/>
      <c r="D15" s="5"/>
      <c r="E15" s="5"/>
      <c r="F15" s="5"/>
      <c r="G15" s="5"/>
      <c r="H15" s="66"/>
      <c r="I15" s="66"/>
      <c r="J15" s="66"/>
      <c r="K15" s="66"/>
      <c r="L15" s="66"/>
      <c r="M15" s="66"/>
      <c r="N15" s="66"/>
      <c r="O15" s="66"/>
      <c r="P15" s="66"/>
      <c r="Q15" s="66"/>
      <c r="R15" s="66"/>
    </row>
    <row r="16" spans="1:64" x14ac:dyDescent="0.15">
      <c r="A16" s="5"/>
      <c r="B16" s="5"/>
      <c r="C16" s="5"/>
      <c r="D16" s="5"/>
      <c r="E16" s="5"/>
      <c r="F16" s="5"/>
      <c r="G16" s="5"/>
      <c r="H16" s="66"/>
      <c r="I16" s="66"/>
      <c r="J16" s="66"/>
      <c r="K16" s="66"/>
      <c r="L16" s="66"/>
      <c r="M16" s="66"/>
      <c r="N16" s="66"/>
      <c r="O16" s="66"/>
      <c r="P16" s="66"/>
      <c r="Q16" s="66"/>
      <c r="R16" s="66"/>
    </row>
    <row r="17" spans="1:18" x14ac:dyDescent="0.15">
      <c r="A17" s="5"/>
      <c r="B17" s="5"/>
      <c r="C17" s="5"/>
      <c r="D17" s="5"/>
      <c r="E17" s="5"/>
      <c r="F17" s="5"/>
      <c r="G17" s="5"/>
      <c r="H17" s="66"/>
      <c r="I17" s="66"/>
      <c r="J17" s="66"/>
      <c r="K17" s="66"/>
      <c r="L17" s="66"/>
      <c r="M17" s="66"/>
      <c r="N17" s="66"/>
      <c r="O17" s="66"/>
      <c r="P17" s="66"/>
      <c r="Q17" s="66"/>
      <c r="R17" s="66"/>
    </row>
    <row r="18" spans="1:18" x14ac:dyDescent="0.15">
      <c r="A18" s="5"/>
      <c r="B18" s="5"/>
      <c r="C18" s="5"/>
      <c r="D18" s="5"/>
      <c r="E18" s="5"/>
      <c r="F18" s="5"/>
      <c r="G18" s="5"/>
      <c r="H18" s="66"/>
      <c r="I18" s="66"/>
      <c r="J18" s="66"/>
      <c r="K18" s="66"/>
      <c r="L18" s="66"/>
      <c r="M18" s="66"/>
      <c r="N18" s="66"/>
      <c r="O18" s="66"/>
      <c r="P18" s="66"/>
      <c r="Q18" s="66"/>
      <c r="R18" s="66"/>
    </row>
    <row r="19" spans="1:18" x14ac:dyDescent="0.15">
      <c r="A19" s="5"/>
      <c r="B19" s="5"/>
      <c r="C19" s="5"/>
      <c r="D19" s="5"/>
      <c r="E19" s="5"/>
      <c r="F19" s="5"/>
      <c r="G19" s="5"/>
      <c r="H19" s="66"/>
      <c r="I19" s="66"/>
      <c r="J19" s="66"/>
      <c r="K19" s="66"/>
      <c r="L19" s="66"/>
      <c r="M19" s="66"/>
      <c r="N19" s="66"/>
      <c r="O19" s="66"/>
      <c r="P19" s="66"/>
      <c r="Q19" s="66"/>
      <c r="R19" s="66"/>
    </row>
    <row r="20" spans="1:18" x14ac:dyDescent="0.15">
      <c r="A20" s="5"/>
      <c r="B20" s="5"/>
      <c r="C20" s="5"/>
      <c r="D20" s="5"/>
      <c r="E20" s="5"/>
      <c r="F20" s="5"/>
      <c r="G20" s="5"/>
      <c r="H20" s="66"/>
      <c r="I20" s="66"/>
      <c r="J20" s="66"/>
      <c r="K20" s="66"/>
      <c r="L20" s="66"/>
      <c r="M20" s="66"/>
      <c r="N20" s="66"/>
      <c r="O20" s="66"/>
      <c r="P20" s="66"/>
      <c r="Q20" s="66"/>
      <c r="R20" s="66"/>
    </row>
    <row r="21" spans="1:18" x14ac:dyDescent="0.15">
      <c r="A21" s="5"/>
      <c r="B21" s="5"/>
      <c r="C21" s="5"/>
      <c r="D21" s="5"/>
      <c r="E21" s="5"/>
      <c r="F21" s="5"/>
      <c r="G21" s="5"/>
      <c r="H21" s="66"/>
      <c r="I21" s="66"/>
      <c r="J21" s="66"/>
      <c r="K21" s="66"/>
      <c r="L21" s="66"/>
      <c r="M21" s="66"/>
      <c r="N21" s="66"/>
      <c r="O21" s="66"/>
      <c r="P21" s="66"/>
      <c r="Q21" s="66"/>
      <c r="R21" s="66"/>
    </row>
    <row r="22" spans="1:18" x14ac:dyDescent="0.15">
      <c r="A22" s="5"/>
      <c r="B22" s="5"/>
      <c r="C22" s="5"/>
      <c r="D22" s="5"/>
      <c r="E22" s="5"/>
      <c r="F22" s="5"/>
      <c r="G22" s="5"/>
      <c r="H22" s="66"/>
      <c r="I22" s="66"/>
      <c r="J22" s="66"/>
      <c r="K22" s="66"/>
      <c r="L22" s="66"/>
      <c r="M22" s="66"/>
      <c r="N22" s="66"/>
      <c r="O22" s="66"/>
      <c r="P22" s="66"/>
      <c r="Q22" s="66"/>
      <c r="R22" s="66"/>
    </row>
    <row r="23" spans="1:18" x14ac:dyDescent="0.15">
      <c r="A23" s="5"/>
      <c r="B23" s="5"/>
      <c r="C23" s="5"/>
      <c r="D23" s="5"/>
      <c r="E23" s="5"/>
      <c r="F23" s="5"/>
      <c r="G23" s="5"/>
      <c r="H23" s="66"/>
      <c r="I23" s="66"/>
      <c r="J23" s="66"/>
      <c r="K23" s="66"/>
      <c r="L23" s="66"/>
      <c r="M23" s="66"/>
      <c r="N23" s="66"/>
      <c r="O23" s="66"/>
      <c r="P23" s="66"/>
      <c r="Q23" s="66"/>
      <c r="R23" s="66"/>
    </row>
    <row r="24" spans="1:18" x14ac:dyDescent="0.15">
      <c r="A24" s="5"/>
      <c r="B24" s="5"/>
      <c r="C24" s="5"/>
      <c r="D24" s="5"/>
      <c r="E24" s="5"/>
      <c r="F24" s="5"/>
      <c r="G24" s="5"/>
      <c r="H24" s="66"/>
      <c r="I24" s="66"/>
      <c r="J24" s="66"/>
      <c r="K24" s="66"/>
      <c r="L24" s="66"/>
      <c r="M24" s="66"/>
      <c r="N24" s="66"/>
      <c r="O24" s="66"/>
      <c r="P24" s="66"/>
      <c r="Q24" s="66"/>
      <c r="R24" s="66"/>
    </row>
    <row r="25" spans="1:18" x14ac:dyDescent="0.15">
      <c r="A25" s="5"/>
      <c r="B25" s="5"/>
      <c r="C25" s="5"/>
      <c r="D25" s="5"/>
      <c r="E25" s="5"/>
      <c r="F25" s="5"/>
      <c r="G25" s="5"/>
      <c r="H25" s="66"/>
      <c r="I25" s="66"/>
      <c r="J25" s="66"/>
      <c r="K25" s="66"/>
      <c r="L25" s="66"/>
      <c r="M25" s="66"/>
      <c r="N25" s="66"/>
      <c r="O25" s="66"/>
      <c r="P25" s="66"/>
      <c r="Q25" s="66"/>
      <c r="R25" s="66"/>
    </row>
    <row r="26" spans="1:18" x14ac:dyDescent="0.15">
      <c r="A26" s="5"/>
      <c r="B26" s="5"/>
      <c r="C26" s="5"/>
      <c r="D26" s="5"/>
      <c r="E26" s="5"/>
      <c r="F26" s="5"/>
      <c r="G26" s="5"/>
      <c r="H26" s="66"/>
      <c r="I26" s="66"/>
      <c r="J26" s="66"/>
      <c r="K26" s="66"/>
      <c r="L26" s="66"/>
      <c r="M26" s="66"/>
      <c r="N26" s="66"/>
      <c r="O26" s="66"/>
      <c r="P26" s="66"/>
      <c r="Q26" s="66"/>
      <c r="R26" s="66"/>
    </row>
    <row r="27" spans="1:18" x14ac:dyDescent="0.15">
      <c r="A27" s="5"/>
      <c r="B27" s="5"/>
      <c r="C27" s="5"/>
      <c r="D27" s="5"/>
      <c r="E27" s="5"/>
      <c r="F27" s="5"/>
      <c r="G27" s="5"/>
      <c r="H27" s="66"/>
      <c r="I27" s="66"/>
      <c r="J27" s="66"/>
      <c r="K27" s="66"/>
      <c r="L27" s="66"/>
      <c r="M27" s="66"/>
      <c r="N27" s="66"/>
      <c r="O27" s="66"/>
      <c r="P27" s="66"/>
      <c r="Q27" s="66"/>
      <c r="R27" s="66"/>
    </row>
    <row r="28" spans="1:18" x14ac:dyDescent="0.15">
      <c r="A28" s="5"/>
      <c r="B28" s="5"/>
      <c r="C28" s="5"/>
      <c r="D28" s="5"/>
      <c r="E28" s="5"/>
      <c r="F28" s="5"/>
      <c r="G28" s="5"/>
      <c r="H28" s="66"/>
      <c r="I28" s="66"/>
      <c r="J28" s="66"/>
      <c r="K28" s="66"/>
      <c r="L28" s="66"/>
      <c r="M28" s="66"/>
      <c r="N28" s="66"/>
      <c r="O28" s="66"/>
      <c r="P28" s="66"/>
      <c r="Q28" s="66"/>
      <c r="R28" s="66"/>
    </row>
    <row r="29" spans="1:18" x14ac:dyDescent="0.15">
      <c r="A29" s="5"/>
      <c r="B29" s="5"/>
      <c r="C29" s="5"/>
      <c r="D29" s="5"/>
      <c r="E29" s="5"/>
      <c r="F29" s="5"/>
      <c r="G29" s="5"/>
      <c r="H29" s="66"/>
      <c r="I29" s="66"/>
      <c r="J29" s="66"/>
      <c r="K29" s="66"/>
      <c r="L29" s="66"/>
      <c r="M29" s="66"/>
      <c r="N29" s="66"/>
      <c r="O29" s="66"/>
      <c r="P29" s="66"/>
      <c r="Q29" s="66"/>
      <c r="R29" s="66"/>
    </row>
    <row r="30" spans="1:18" x14ac:dyDescent="0.15">
      <c r="A30" s="5"/>
      <c r="B30" s="5"/>
      <c r="C30" s="5"/>
      <c r="D30" s="5"/>
      <c r="E30" s="5"/>
      <c r="F30" s="5"/>
      <c r="G30" s="5"/>
      <c r="H30" s="66"/>
      <c r="I30" s="66"/>
      <c r="J30" s="66"/>
      <c r="K30" s="66"/>
      <c r="L30" s="66"/>
      <c r="M30" s="66"/>
      <c r="N30" s="66"/>
      <c r="O30" s="66"/>
      <c r="P30" s="66"/>
      <c r="Q30" s="66"/>
      <c r="R30" s="66"/>
    </row>
    <row r="31" spans="1:18" x14ac:dyDescent="0.15">
      <c r="A31" s="5"/>
      <c r="B31" s="5"/>
      <c r="C31" s="5"/>
      <c r="D31" s="5"/>
      <c r="E31" s="5"/>
      <c r="F31" s="5"/>
      <c r="G31" s="5"/>
      <c r="H31" s="66"/>
      <c r="I31" s="66"/>
      <c r="J31" s="66"/>
      <c r="K31" s="66"/>
      <c r="L31" s="66"/>
      <c r="M31" s="66"/>
      <c r="N31" s="66"/>
      <c r="O31" s="66"/>
      <c r="P31" s="66"/>
      <c r="Q31" s="66"/>
      <c r="R31" s="66"/>
    </row>
    <row r="32" spans="1:18" x14ac:dyDescent="0.15">
      <c r="A32" s="5"/>
      <c r="B32" s="5"/>
      <c r="C32" s="5"/>
      <c r="D32" s="5"/>
      <c r="E32" s="5"/>
      <c r="F32" s="5"/>
      <c r="G32" s="5"/>
      <c r="H32" s="66"/>
      <c r="I32" s="66"/>
      <c r="J32" s="66"/>
      <c r="K32" s="66"/>
      <c r="L32" s="66"/>
      <c r="M32" s="66"/>
      <c r="N32" s="66"/>
      <c r="O32" s="66"/>
      <c r="P32" s="66"/>
      <c r="Q32" s="66"/>
      <c r="R32" s="66"/>
    </row>
    <row r="33" spans="1:18" x14ac:dyDescent="0.15">
      <c r="A33" s="5"/>
      <c r="B33" s="5"/>
      <c r="C33" s="5"/>
      <c r="D33" s="5"/>
      <c r="E33" s="5"/>
      <c r="F33" s="5"/>
      <c r="G33" s="5"/>
      <c r="H33" s="66"/>
      <c r="I33" s="66"/>
      <c r="J33" s="66"/>
      <c r="K33" s="66"/>
      <c r="L33" s="66"/>
      <c r="M33" s="66"/>
      <c r="N33" s="66"/>
      <c r="O33" s="66"/>
      <c r="P33" s="66"/>
      <c r="Q33" s="66"/>
      <c r="R33" s="66"/>
    </row>
    <row r="34" spans="1:18" x14ac:dyDescent="0.15">
      <c r="A34" s="5"/>
      <c r="B34" s="5"/>
      <c r="C34" s="5"/>
      <c r="D34" s="5"/>
      <c r="E34" s="5"/>
      <c r="F34" s="5"/>
      <c r="G34" s="5"/>
      <c r="H34" s="66"/>
      <c r="I34" s="66"/>
      <c r="J34" s="66"/>
      <c r="K34" s="66"/>
      <c r="L34" s="66"/>
      <c r="M34" s="66"/>
      <c r="N34" s="66"/>
      <c r="O34" s="66"/>
      <c r="P34" s="66"/>
      <c r="Q34" s="66"/>
      <c r="R34" s="66"/>
    </row>
    <row r="35" spans="1:18" x14ac:dyDescent="0.15">
      <c r="A35" s="5"/>
      <c r="B35" s="5"/>
      <c r="C35" s="5"/>
      <c r="D35" s="5"/>
      <c r="E35" s="5"/>
      <c r="F35" s="5"/>
      <c r="G35" s="5"/>
      <c r="H35" s="66"/>
      <c r="I35" s="66"/>
      <c r="J35" s="66"/>
      <c r="K35" s="66"/>
      <c r="L35" s="66"/>
      <c r="M35" s="66"/>
      <c r="N35" s="66"/>
      <c r="O35" s="66"/>
      <c r="P35" s="66"/>
      <c r="Q35" s="66"/>
      <c r="R35" s="66"/>
    </row>
    <row r="36" spans="1:18" x14ac:dyDescent="0.15">
      <c r="A36" s="5"/>
      <c r="B36" s="5"/>
      <c r="C36" s="5"/>
      <c r="D36" s="5"/>
      <c r="E36" s="5"/>
      <c r="F36" s="5"/>
      <c r="G36" s="5"/>
      <c r="H36" s="66"/>
      <c r="I36" s="66"/>
      <c r="J36" s="66"/>
      <c r="K36" s="66"/>
      <c r="L36" s="66"/>
      <c r="M36" s="66"/>
      <c r="N36" s="66"/>
      <c r="O36" s="66"/>
      <c r="P36" s="66"/>
      <c r="Q36" s="66"/>
      <c r="R36" s="66"/>
    </row>
    <row r="37" spans="1:18" x14ac:dyDescent="0.15">
      <c r="A37" s="5"/>
      <c r="B37" s="5"/>
      <c r="C37" s="5"/>
      <c r="D37" s="5"/>
      <c r="E37" s="5"/>
      <c r="F37" s="5"/>
      <c r="G37" s="5"/>
      <c r="H37" s="66"/>
      <c r="I37" s="66"/>
      <c r="J37" s="66"/>
      <c r="K37" s="66"/>
      <c r="L37" s="66"/>
      <c r="M37" s="66"/>
      <c r="N37" s="66"/>
      <c r="O37" s="66"/>
      <c r="P37" s="66"/>
      <c r="Q37" s="66"/>
      <c r="R37" s="66"/>
    </row>
    <row r="38" spans="1:18" x14ac:dyDescent="0.15">
      <c r="A38" s="5"/>
      <c r="B38" s="5"/>
      <c r="C38" s="5"/>
      <c r="D38" s="5"/>
      <c r="E38" s="5"/>
      <c r="F38" s="5"/>
      <c r="G38" s="5"/>
      <c r="H38" s="66"/>
      <c r="I38" s="66"/>
      <c r="J38" s="66"/>
      <c r="K38" s="66"/>
      <c r="L38" s="66"/>
      <c r="M38" s="66"/>
      <c r="N38" s="66"/>
      <c r="O38" s="66"/>
      <c r="P38" s="66"/>
      <c r="Q38" s="66"/>
      <c r="R38" s="66"/>
    </row>
    <row r="39" spans="1:18" x14ac:dyDescent="0.15">
      <c r="A39" s="5"/>
      <c r="B39" s="5"/>
      <c r="C39" s="5"/>
      <c r="D39" s="5"/>
      <c r="E39" s="5"/>
      <c r="F39" s="5"/>
      <c r="G39" s="5"/>
      <c r="H39" s="66"/>
      <c r="I39" s="66"/>
      <c r="J39" s="66"/>
      <c r="K39" s="66"/>
      <c r="L39" s="66"/>
      <c r="M39" s="66"/>
      <c r="N39" s="66"/>
      <c r="O39" s="66"/>
      <c r="P39" s="66"/>
      <c r="Q39" s="66"/>
      <c r="R39" s="66"/>
    </row>
    <row r="40" spans="1:18" x14ac:dyDescent="0.15">
      <c r="A40" s="5"/>
      <c r="B40" s="5"/>
      <c r="C40" s="5"/>
      <c r="D40" s="5"/>
      <c r="E40" s="5"/>
      <c r="F40" s="5"/>
      <c r="G40" s="5"/>
      <c r="H40" s="66"/>
      <c r="I40" s="66"/>
      <c r="J40" s="66"/>
      <c r="K40" s="66"/>
      <c r="L40" s="66"/>
      <c r="M40" s="66"/>
      <c r="N40" s="66"/>
      <c r="O40" s="66"/>
      <c r="P40" s="66"/>
      <c r="Q40" s="66"/>
      <c r="R40" s="66"/>
    </row>
    <row r="41" spans="1:18" x14ac:dyDescent="0.15">
      <c r="A41" s="5"/>
      <c r="B41" s="5"/>
      <c r="C41" s="5"/>
      <c r="D41" s="5"/>
      <c r="E41" s="5"/>
      <c r="F41" s="5"/>
      <c r="G41" s="5"/>
      <c r="H41" s="66"/>
      <c r="I41" s="66"/>
      <c r="J41" s="66"/>
      <c r="K41" s="66"/>
      <c r="L41" s="66"/>
      <c r="M41" s="66"/>
      <c r="N41" s="66"/>
      <c r="O41" s="66"/>
      <c r="P41" s="66"/>
      <c r="Q41" s="66"/>
      <c r="R41" s="66"/>
    </row>
    <row r="42" spans="1:18" x14ac:dyDescent="0.15">
      <c r="A42" s="5"/>
      <c r="B42" s="5"/>
      <c r="C42" s="5"/>
      <c r="D42" s="5"/>
      <c r="E42" s="5"/>
      <c r="F42" s="5"/>
      <c r="G42" s="5"/>
      <c r="H42" s="66"/>
      <c r="I42" s="66"/>
      <c r="J42" s="66"/>
      <c r="K42" s="66"/>
      <c r="L42" s="66"/>
      <c r="M42" s="66"/>
      <c r="N42" s="66"/>
      <c r="O42" s="66"/>
      <c r="P42" s="66"/>
      <c r="Q42" s="66"/>
      <c r="R42" s="66"/>
    </row>
    <row r="43" spans="1:18" x14ac:dyDescent="0.15">
      <c r="A43" s="5"/>
      <c r="B43" s="5"/>
      <c r="C43" s="5"/>
      <c r="D43" s="5"/>
      <c r="E43" s="5"/>
      <c r="F43" s="5"/>
      <c r="G43" s="5"/>
      <c r="H43" s="66"/>
      <c r="I43" s="66"/>
      <c r="J43" s="66"/>
      <c r="K43" s="66"/>
      <c r="L43" s="66"/>
      <c r="M43" s="66"/>
      <c r="N43" s="66"/>
      <c r="O43" s="66"/>
      <c r="P43" s="66"/>
      <c r="Q43" s="66"/>
      <c r="R43" s="66"/>
    </row>
    <row r="44" spans="1:18" x14ac:dyDescent="0.15">
      <c r="A44" s="5"/>
      <c r="B44" s="5"/>
      <c r="C44" s="5"/>
      <c r="D44" s="5"/>
      <c r="E44" s="5"/>
      <c r="F44" s="5"/>
      <c r="G44" s="5"/>
      <c r="H44" s="66"/>
      <c r="I44" s="66"/>
      <c r="J44" s="66"/>
      <c r="K44" s="66"/>
      <c r="L44" s="66"/>
      <c r="M44" s="66"/>
      <c r="N44" s="66"/>
      <c r="O44" s="66"/>
      <c r="P44" s="66"/>
      <c r="Q44" s="66"/>
      <c r="R44" s="66"/>
    </row>
    <row r="45" spans="1:18" x14ac:dyDescent="0.15">
      <c r="A45" s="5"/>
      <c r="B45" s="5"/>
      <c r="C45" s="5"/>
      <c r="D45" s="5"/>
      <c r="E45" s="5"/>
      <c r="F45" s="5"/>
      <c r="G45" s="5"/>
      <c r="H45" s="66"/>
      <c r="I45" s="66"/>
      <c r="J45" s="66"/>
      <c r="K45" s="66"/>
      <c r="L45" s="66"/>
      <c r="M45" s="66"/>
      <c r="N45" s="66"/>
      <c r="O45" s="66"/>
      <c r="P45" s="66"/>
      <c r="Q45" s="66"/>
      <c r="R45" s="66"/>
    </row>
    <row r="46" spans="1:18" x14ac:dyDescent="0.15">
      <c r="A46" s="5"/>
      <c r="B46" s="5"/>
      <c r="C46" s="5"/>
      <c r="D46" s="5"/>
      <c r="E46" s="5"/>
      <c r="F46" s="5"/>
      <c r="G46" s="5"/>
      <c r="H46" s="66"/>
      <c r="I46" s="66"/>
      <c r="J46" s="66"/>
      <c r="K46" s="66"/>
      <c r="L46" s="66"/>
      <c r="M46" s="66"/>
      <c r="N46" s="66"/>
      <c r="O46" s="66"/>
      <c r="P46" s="66"/>
      <c r="Q46" s="66"/>
      <c r="R46" s="66"/>
    </row>
    <row r="47" spans="1:18" x14ac:dyDescent="0.15">
      <c r="A47" s="5"/>
      <c r="B47" s="5"/>
      <c r="C47" s="5"/>
      <c r="D47" s="5"/>
      <c r="E47" s="5"/>
      <c r="F47" s="5"/>
      <c r="G47" s="5"/>
      <c r="H47" s="66"/>
      <c r="I47" s="66"/>
      <c r="J47" s="66"/>
      <c r="K47" s="66"/>
      <c r="L47" s="66"/>
      <c r="M47" s="66"/>
      <c r="N47" s="66"/>
      <c r="O47" s="66"/>
      <c r="P47" s="66"/>
      <c r="Q47" s="66"/>
      <c r="R47" s="66"/>
    </row>
    <row r="48" spans="1:18" x14ac:dyDescent="0.15">
      <c r="A48" s="5"/>
      <c r="B48" s="5"/>
      <c r="C48" s="5"/>
      <c r="D48" s="5"/>
      <c r="E48" s="5"/>
      <c r="F48" s="5"/>
      <c r="G48" s="5"/>
      <c r="H48" s="66"/>
      <c r="I48" s="66"/>
      <c r="J48" s="66"/>
      <c r="K48" s="66"/>
      <c r="L48" s="66"/>
      <c r="M48" s="66"/>
      <c r="N48" s="66"/>
      <c r="O48" s="66"/>
      <c r="P48" s="66"/>
      <c r="Q48" s="66"/>
      <c r="R48" s="66"/>
    </row>
    <row r="49" spans="1:18" x14ac:dyDescent="0.15">
      <c r="A49" s="5"/>
      <c r="B49" s="5"/>
      <c r="C49" s="5"/>
      <c r="D49" s="5"/>
      <c r="E49" s="5"/>
      <c r="F49" s="5"/>
      <c r="G49" s="5"/>
      <c r="H49" s="66"/>
      <c r="I49" s="66"/>
      <c r="J49" s="66"/>
      <c r="K49" s="66"/>
      <c r="L49" s="66"/>
      <c r="M49" s="66"/>
      <c r="N49" s="66"/>
      <c r="O49" s="66"/>
      <c r="P49" s="66"/>
      <c r="Q49" s="66"/>
      <c r="R49" s="66"/>
    </row>
    <row r="50" spans="1:18" x14ac:dyDescent="0.15">
      <c r="A50" s="5"/>
      <c r="B50" s="5"/>
      <c r="C50" s="5"/>
      <c r="D50" s="5"/>
      <c r="E50" s="5"/>
      <c r="F50" s="5"/>
      <c r="G50" s="5"/>
      <c r="H50" s="66"/>
      <c r="I50" s="66"/>
      <c r="J50" s="66"/>
      <c r="K50" s="66"/>
      <c r="L50" s="66"/>
      <c r="M50" s="66"/>
      <c r="N50" s="66"/>
      <c r="O50" s="66"/>
      <c r="P50" s="66"/>
      <c r="Q50" s="66"/>
      <c r="R50" s="66"/>
    </row>
    <row r="51" spans="1:18" x14ac:dyDescent="0.15">
      <c r="A51" s="5"/>
      <c r="B51" s="5"/>
      <c r="C51" s="5"/>
      <c r="D51" s="5"/>
      <c r="E51" s="5"/>
      <c r="F51" s="5"/>
      <c r="G51" s="5"/>
      <c r="H51" s="66"/>
      <c r="I51" s="66"/>
      <c r="J51" s="66"/>
      <c r="K51" s="66"/>
      <c r="L51" s="66"/>
      <c r="M51" s="66"/>
      <c r="N51" s="66"/>
      <c r="O51" s="66"/>
      <c r="P51" s="66"/>
      <c r="Q51" s="66"/>
      <c r="R51" s="66"/>
    </row>
    <row r="52" spans="1:18" x14ac:dyDescent="0.15">
      <c r="A52" s="5"/>
      <c r="B52" s="5"/>
      <c r="C52" s="5"/>
      <c r="D52" s="5"/>
      <c r="E52" s="5"/>
      <c r="F52" s="5"/>
      <c r="G52" s="5"/>
      <c r="H52" s="66"/>
      <c r="I52" s="66"/>
      <c r="J52" s="66"/>
      <c r="K52" s="66"/>
      <c r="L52" s="66"/>
      <c r="M52" s="66"/>
      <c r="N52" s="66"/>
      <c r="O52" s="66"/>
      <c r="P52" s="66"/>
      <c r="Q52" s="66"/>
      <c r="R52" s="66"/>
    </row>
    <row r="53" spans="1:18" x14ac:dyDescent="0.15">
      <c r="A53" s="5"/>
      <c r="B53" s="5"/>
      <c r="C53" s="5"/>
      <c r="D53" s="5"/>
      <c r="E53" s="5"/>
      <c r="F53" s="5"/>
      <c r="G53" s="5"/>
      <c r="H53" s="66"/>
      <c r="I53" s="66"/>
      <c r="J53" s="66"/>
      <c r="K53" s="66"/>
      <c r="L53" s="66"/>
      <c r="M53" s="66"/>
      <c r="N53" s="66"/>
      <c r="O53" s="66"/>
      <c r="P53" s="66"/>
      <c r="Q53" s="66"/>
      <c r="R53" s="66"/>
    </row>
    <row r="54" spans="1:18" x14ac:dyDescent="0.15">
      <c r="A54" s="5"/>
      <c r="B54" s="5"/>
      <c r="C54" s="5"/>
      <c r="D54" s="5"/>
      <c r="E54" s="5"/>
      <c r="F54" s="5"/>
      <c r="G54" s="5"/>
      <c r="H54" s="66"/>
      <c r="I54" s="66"/>
      <c r="J54" s="66"/>
      <c r="K54" s="66"/>
      <c r="L54" s="66"/>
      <c r="M54" s="66"/>
      <c r="N54" s="66"/>
      <c r="O54" s="66"/>
      <c r="P54" s="66"/>
      <c r="Q54" s="66"/>
      <c r="R54" s="66"/>
    </row>
    <row r="55" spans="1:18" x14ac:dyDescent="0.15">
      <c r="A55" s="5"/>
      <c r="B55" s="5"/>
      <c r="C55" s="5"/>
      <c r="D55" s="5"/>
      <c r="E55" s="5"/>
      <c r="F55" s="5"/>
      <c r="G55" s="5"/>
      <c r="H55" s="66"/>
      <c r="I55" s="66"/>
      <c r="J55" s="66"/>
      <c r="K55" s="66"/>
      <c r="L55" s="66"/>
      <c r="M55" s="66"/>
      <c r="N55" s="66"/>
      <c r="O55" s="66"/>
      <c r="P55" s="66"/>
      <c r="Q55" s="66"/>
      <c r="R55" s="66"/>
    </row>
    <row r="56" spans="1:18" x14ac:dyDescent="0.15">
      <c r="A56" s="5"/>
      <c r="B56" s="5"/>
      <c r="C56" s="5"/>
      <c r="D56" s="5"/>
      <c r="E56" s="5"/>
      <c r="F56" s="5"/>
      <c r="G56" s="5"/>
      <c r="H56" s="66"/>
      <c r="I56" s="66"/>
      <c r="J56" s="66"/>
      <c r="K56" s="66"/>
      <c r="L56" s="66"/>
      <c r="M56" s="66"/>
      <c r="N56" s="66"/>
      <c r="O56" s="66"/>
      <c r="P56" s="66"/>
      <c r="Q56" s="66"/>
      <c r="R56" s="66"/>
    </row>
    <row r="57" spans="1:18" x14ac:dyDescent="0.15">
      <c r="A57" s="5"/>
      <c r="B57" s="5"/>
      <c r="C57" s="5"/>
      <c r="D57" s="5"/>
      <c r="E57" s="5"/>
      <c r="F57" s="5"/>
      <c r="G57" s="5"/>
      <c r="H57" s="66"/>
      <c r="I57" s="66"/>
      <c r="J57" s="66"/>
      <c r="K57" s="66"/>
      <c r="L57" s="66"/>
      <c r="M57" s="66"/>
      <c r="N57" s="66"/>
      <c r="O57" s="66"/>
      <c r="P57" s="66"/>
      <c r="Q57" s="66"/>
      <c r="R57" s="66"/>
    </row>
    <row r="58" spans="1:18" x14ac:dyDescent="0.15">
      <c r="A58" s="5"/>
      <c r="B58" s="5"/>
      <c r="C58" s="5"/>
      <c r="D58" s="5"/>
      <c r="E58" s="5"/>
      <c r="F58" s="5"/>
      <c r="G58" s="5"/>
      <c r="H58" s="66"/>
      <c r="I58" s="66"/>
      <c r="J58" s="66"/>
      <c r="K58" s="66"/>
      <c r="L58" s="66"/>
      <c r="M58" s="66"/>
      <c r="N58" s="66"/>
      <c r="O58" s="66"/>
      <c r="P58" s="66"/>
      <c r="Q58" s="66"/>
      <c r="R58" s="66"/>
    </row>
    <row r="59" spans="1:18" x14ac:dyDescent="0.15">
      <c r="A59" s="5"/>
      <c r="B59" s="5"/>
      <c r="C59" s="5"/>
      <c r="D59" s="5"/>
      <c r="E59" s="5"/>
      <c r="F59" s="5"/>
      <c r="G59" s="5"/>
      <c r="H59" s="66"/>
      <c r="I59" s="66"/>
      <c r="J59" s="66"/>
      <c r="K59" s="66"/>
      <c r="L59" s="66"/>
      <c r="M59" s="66"/>
      <c r="N59" s="66"/>
      <c r="O59" s="66"/>
      <c r="P59" s="66"/>
      <c r="Q59" s="66"/>
      <c r="R59" s="66"/>
    </row>
    <row r="60" spans="1:18" x14ac:dyDescent="0.15">
      <c r="A60" s="5"/>
      <c r="B60" s="5"/>
      <c r="C60" s="5"/>
      <c r="D60" s="5"/>
      <c r="E60" s="5"/>
      <c r="F60" s="5"/>
      <c r="G60" s="5"/>
      <c r="H60" s="66"/>
      <c r="I60" s="66"/>
      <c r="J60" s="66"/>
      <c r="K60" s="66"/>
      <c r="L60" s="66"/>
      <c r="M60" s="66"/>
      <c r="N60" s="66"/>
      <c r="O60" s="66"/>
      <c r="P60" s="66"/>
      <c r="Q60" s="66"/>
      <c r="R60" s="66"/>
    </row>
    <row r="61" spans="1:18" x14ac:dyDescent="0.15">
      <c r="A61" s="5"/>
      <c r="B61" s="5"/>
      <c r="C61" s="5"/>
      <c r="D61" s="5"/>
      <c r="E61" s="5"/>
      <c r="F61" s="5"/>
      <c r="G61" s="5"/>
      <c r="H61" s="66"/>
      <c r="I61" s="66"/>
      <c r="J61" s="66"/>
      <c r="K61" s="66"/>
      <c r="L61" s="66"/>
      <c r="M61" s="66"/>
      <c r="N61" s="66"/>
      <c r="O61" s="66"/>
      <c r="P61" s="66"/>
      <c r="Q61" s="66"/>
      <c r="R61" s="66"/>
    </row>
    <row r="62" spans="1:18" x14ac:dyDescent="0.15">
      <c r="A62" s="5"/>
      <c r="B62" s="5"/>
      <c r="C62" s="5"/>
      <c r="D62" s="5"/>
      <c r="E62" s="5"/>
      <c r="F62" s="5"/>
      <c r="G62" s="5"/>
      <c r="H62" s="66"/>
      <c r="I62" s="66"/>
      <c r="J62" s="66"/>
      <c r="K62" s="66"/>
      <c r="L62" s="66"/>
      <c r="M62" s="66"/>
      <c r="N62" s="66"/>
      <c r="O62" s="66"/>
      <c r="P62" s="66"/>
      <c r="Q62" s="66"/>
      <c r="R62" s="66"/>
    </row>
    <row r="63" spans="1:18" x14ac:dyDescent="0.15">
      <c r="A63" s="5"/>
      <c r="B63" s="5"/>
      <c r="C63" s="5"/>
      <c r="D63" s="5"/>
      <c r="E63" s="5"/>
      <c r="F63" s="5"/>
      <c r="G63" s="5"/>
      <c r="H63" s="66"/>
      <c r="I63" s="66"/>
      <c r="J63" s="66"/>
      <c r="K63" s="66"/>
      <c r="L63" s="66"/>
      <c r="M63" s="66"/>
      <c r="N63" s="66"/>
      <c r="O63" s="66"/>
      <c r="P63" s="66"/>
      <c r="Q63" s="66"/>
      <c r="R63" s="66"/>
    </row>
    <row r="64" spans="1:18" x14ac:dyDescent="0.15">
      <c r="A64" s="5"/>
      <c r="B64" s="5"/>
      <c r="C64" s="5"/>
      <c r="D64" s="5"/>
      <c r="E64" s="5"/>
      <c r="F64" s="5"/>
      <c r="G64" s="5"/>
      <c r="H64" s="66"/>
      <c r="I64" s="66"/>
      <c r="J64" s="66"/>
      <c r="K64" s="66"/>
      <c r="L64" s="66"/>
      <c r="M64" s="66"/>
      <c r="N64" s="66"/>
      <c r="O64" s="66"/>
      <c r="P64" s="66"/>
      <c r="Q64" s="66"/>
      <c r="R64" s="66"/>
    </row>
    <row r="65" spans="1:18" x14ac:dyDescent="0.15">
      <c r="A65" s="5"/>
      <c r="B65" s="5"/>
      <c r="C65" s="5"/>
      <c r="D65" s="5"/>
      <c r="E65" s="5"/>
      <c r="F65" s="5"/>
      <c r="G65" s="5"/>
      <c r="H65" s="66"/>
      <c r="I65" s="66"/>
      <c r="J65" s="66"/>
      <c r="K65" s="66"/>
      <c r="L65" s="66"/>
      <c r="M65" s="66"/>
      <c r="N65" s="66"/>
      <c r="O65" s="66"/>
      <c r="P65" s="66"/>
      <c r="Q65" s="66"/>
      <c r="R65" s="66"/>
    </row>
    <row r="66" spans="1:18" x14ac:dyDescent="0.15">
      <c r="A66" s="5"/>
      <c r="B66" s="5"/>
      <c r="C66" s="5"/>
      <c r="D66" s="5"/>
      <c r="E66" s="5"/>
      <c r="F66" s="5"/>
      <c r="G66" s="5"/>
      <c r="H66" s="66"/>
      <c r="I66" s="66"/>
      <c r="J66" s="66"/>
      <c r="K66" s="66"/>
      <c r="L66" s="66"/>
      <c r="M66" s="66"/>
      <c r="N66" s="66"/>
      <c r="O66" s="66"/>
      <c r="P66" s="66"/>
      <c r="Q66" s="66"/>
      <c r="R66" s="66"/>
    </row>
    <row r="67" spans="1:18" x14ac:dyDescent="0.15">
      <c r="A67" s="5"/>
      <c r="B67" s="5"/>
      <c r="C67" s="5"/>
      <c r="D67" s="5"/>
      <c r="E67" s="5"/>
      <c r="F67" s="5"/>
      <c r="G67" s="5"/>
      <c r="H67" s="66"/>
      <c r="I67" s="66"/>
      <c r="J67" s="66"/>
      <c r="K67" s="66"/>
      <c r="L67" s="66"/>
      <c r="M67" s="66"/>
      <c r="N67" s="66"/>
      <c r="O67" s="66"/>
      <c r="P67" s="66"/>
      <c r="Q67" s="66"/>
      <c r="R67" s="66"/>
    </row>
    <row r="68" spans="1:18" x14ac:dyDescent="0.15">
      <c r="A68" s="5"/>
      <c r="B68" s="5"/>
      <c r="C68" s="5"/>
      <c r="D68" s="5"/>
      <c r="E68" s="5"/>
      <c r="F68" s="5"/>
      <c r="G68" s="5"/>
      <c r="H68" s="66"/>
      <c r="I68" s="66"/>
      <c r="J68" s="66"/>
      <c r="K68" s="66"/>
      <c r="L68" s="66"/>
      <c r="M68" s="66"/>
      <c r="N68" s="66"/>
      <c r="O68" s="66"/>
      <c r="P68" s="66"/>
      <c r="Q68" s="66"/>
      <c r="R68" s="66"/>
    </row>
    <row r="69" spans="1:18" x14ac:dyDescent="0.15">
      <c r="A69" s="5"/>
      <c r="B69" s="5"/>
      <c r="C69" s="5"/>
      <c r="D69" s="5"/>
      <c r="E69" s="5"/>
      <c r="F69" s="5"/>
      <c r="G69" s="5"/>
      <c r="H69" s="66"/>
      <c r="I69" s="66"/>
      <c r="J69" s="66"/>
      <c r="K69" s="66"/>
      <c r="L69" s="66"/>
      <c r="M69" s="66"/>
      <c r="N69" s="66"/>
      <c r="O69" s="66"/>
      <c r="P69" s="66"/>
      <c r="Q69" s="66"/>
      <c r="R69" s="66"/>
    </row>
    <row r="70" spans="1:18" x14ac:dyDescent="0.15">
      <c r="A70" s="5"/>
      <c r="B70" s="5"/>
      <c r="C70" s="5"/>
      <c r="D70" s="5"/>
      <c r="E70" s="5"/>
      <c r="F70" s="5"/>
      <c r="G70" s="5"/>
      <c r="H70" s="66"/>
      <c r="I70" s="66"/>
      <c r="J70" s="66"/>
      <c r="K70" s="66"/>
      <c r="L70" s="66"/>
      <c r="M70" s="66"/>
      <c r="N70" s="66"/>
      <c r="O70" s="66"/>
      <c r="P70" s="66"/>
      <c r="Q70" s="66"/>
      <c r="R70" s="66"/>
    </row>
    <row r="71" spans="1:18" x14ac:dyDescent="0.15">
      <c r="A71" s="5"/>
      <c r="B71" s="5"/>
      <c r="C71" s="5"/>
      <c r="D71" s="5"/>
      <c r="E71" s="5"/>
      <c r="F71" s="5"/>
      <c r="G71" s="5"/>
      <c r="H71" s="66"/>
      <c r="I71" s="66"/>
      <c r="J71" s="66"/>
      <c r="K71" s="66"/>
      <c r="L71" s="66"/>
      <c r="M71" s="66"/>
      <c r="N71" s="66"/>
      <c r="O71" s="66"/>
      <c r="P71" s="66"/>
      <c r="Q71" s="66"/>
      <c r="R71" s="66"/>
    </row>
    <row r="72" spans="1:18" x14ac:dyDescent="0.15">
      <c r="A72" s="5"/>
      <c r="B72" s="5"/>
      <c r="C72" s="5"/>
      <c r="D72" s="5"/>
      <c r="E72" s="5"/>
      <c r="F72" s="5"/>
      <c r="G72" s="5"/>
      <c r="H72" s="66"/>
      <c r="I72" s="66"/>
      <c r="J72" s="66"/>
      <c r="K72" s="66"/>
      <c r="L72" s="66"/>
      <c r="M72" s="66"/>
      <c r="N72" s="66"/>
      <c r="O72" s="66"/>
      <c r="P72" s="66"/>
      <c r="Q72" s="66"/>
      <c r="R72" s="66"/>
    </row>
    <row r="73" spans="1:18" x14ac:dyDescent="0.15">
      <c r="A73" s="5"/>
      <c r="B73" s="5"/>
      <c r="C73" s="5"/>
      <c r="D73" s="5"/>
      <c r="E73" s="5"/>
      <c r="F73" s="5"/>
      <c r="G73" s="5"/>
      <c r="H73" s="66"/>
      <c r="I73" s="66"/>
      <c r="J73" s="66"/>
      <c r="K73" s="66"/>
      <c r="L73" s="66"/>
      <c r="M73" s="66"/>
      <c r="N73" s="66"/>
      <c r="O73" s="66"/>
      <c r="P73" s="66"/>
      <c r="Q73" s="66"/>
      <c r="R73" s="66"/>
    </row>
    <row r="74" spans="1:18" x14ac:dyDescent="0.15">
      <c r="A74" s="5"/>
      <c r="B74" s="5"/>
      <c r="C74" s="5"/>
      <c r="D74" s="5"/>
      <c r="E74" s="5"/>
      <c r="F74" s="5"/>
      <c r="G74" s="5"/>
      <c r="H74" s="66"/>
      <c r="I74" s="66"/>
      <c r="J74" s="66"/>
      <c r="K74" s="66"/>
      <c r="L74" s="66"/>
      <c r="M74" s="66"/>
      <c r="N74" s="66"/>
      <c r="O74" s="66"/>
      <c r="P74" s="66"/>
      <c r="Q74" s="66"/>
      <c r="R74" s="66"/>
    </row>
    <row r="75" spans="1:18" x14ac:dyDescent="0.15">
      <c r="A75" s="5"/>
      <c r="B75" s="5"/>
      <c r="C75" s="5"/>
      <c r="D75" s="5"/>
      <c r="E75" s="5"/>
      <c r="F75" s="5"/>
      <c r="G75" s="5"/>
      <c r="H75" s="66"/>
      <c r="I75" s="66"/>
      <c r="J75" s="66"/>
      <c r="K75" s="66"/>
      <c r="L75" s="66"/>
      <c r="M75" s="66"/>
      <c r="N75" s="66"/>
      <c r="O75" s="66"/>
      <c r="P75" s="66"/>
      <c r="Q75" s="66"/>
      <c r="R75" s="66"/>
    </row>
    <row r="76" spans="1:18" x14ac:dyDescent="0.15">
      <c r="A76" s="5"/>
      <c r="B76" s="5"/>
      <c r="C76" s="5"/>
      <c r="D76" s="5"/>
      <c r="E76" s="5"/>
      <c r="F76" s="5"/>
      <c r="G76" s="5"/>
      <c r="H76" s="66"/>
      <c r="I76" s="66"/>
      <c r="J76" s="66"/>
      <c r="K76" s="66"/>
      <c r="L76" s="66"/>
      <c r="M76" s="66"/>
      <c r="N76" s="66"/>
      <c r="O76" s="66"/>
      <c r="P76" s="66"/>
      <c r="Q76" s="66"/>
      <c r="R76" s="66"/>
    </row>
    <row r="77" spans="1:18" x14ac:dyDescent="0.15">
      <c r="A77" s="5"/>
      <c r="B77" s="5"/>
      <c r="C77" s="5"/>
      <c r="D77" s="5"/>
      <c r="E77" s="5"/>
      <c r="F77" s="5"/>
      <c r="G77" s="5"/>
      <c r="H77" s="66"/>
      <c r="I77" s="66"/>
      <c r="J77" s="66"/>
      <c r="K77" s="66"/>
      <c r="L77" s="66"/>
      <c r="M77" s="66"/>
      <c r="N77" s="66"/>
      <c r="O77" s="66"/>
      <c r="P77" s="66"/>
      <c r="Q77" s="66"/>
      <c r="R77" s="66"/>
    </row>
    <row r="78" spans="1:18" x14ac:dyDescent="0.15">
      <c r="A78" s="5"/>
      <c r="B78" s="5"/>
      <c r="C78" s="5"/>
      <c r="D78" s="5"/>
      <c r="E78" s="5"/>
      <c r="F78" s="5"/>
      <c r="G78" s="5"/>
      <c r="H78" s="66"/>
      <c r="I78" s="66"/>
      <c r="J78" s="66"/>
      <c r="K78" s="66"/>
      <c r="L78" s="66"/>
      <c r="M78" s="66"/>
      <c r="N78" s="66"/>
      <c r="O78" s="66"/>
      <c r="P78" s="66"/>
      <c r="Q78" s="66"/>
      <c r="R78" s="66"/>
    </row>
    <row r="79" spans="1:18" x14ac:dyDescent="0.15">
      <c r="A79" s="5"/>
      <c r="B79" s="5"/>
      <c r="C79" s="5"/>
      <c r="D79" s="5"/>
      <c r="E79" s="5"/>
      <c r="F79" s="5"/>
      <c r="G79" s="5"/>
      <c r="H79" s="66"/>
      <c r="I79" s="66"/>
      <c r="J79" s="66"/>
      <c r="K79" s="66"/>
      <c r="L79" s="66"/>
      <c r="M79" s="66"/>
      <c r="N79" s="66"/>
      <c r="O79" s="66"/>
      <c r="P79" s="66"/>
      <c r="Q79" s="66"/>
      <c r="R79" s="66"/>
    </row>
    <row r="80" spans="1:18" x14ac:dyDescent="0.15">
      <c r="A80" s="5"/>
      <c r="B80" s="5"/>
      <c r="C80" s="5"/>
      <c r="D80" s="5"/>
      <c r="E80" s="5"/>
      <c r="F80" s="5"/>
      <c r="G80" s="5"/>
      <c r="H80" s="66"/>
      <c r="I80" s="66"/>
      <c r="J80" s="66"/>
      <c r="K80" s="66"/>
      <c r="L80" s="66"/>
      <c r="M80" s="66"/>
      <c r="N80" s="66"/>
      <c r="O80" s="66"/>
      <c r="P80" s="66"/>
      <c r="Q80" s="66"/>
      <c r="R80" s="66"/>
    </row>
    <row r="81" spans="1:18" x14ac:dyDescent="0.15">
      <c r="A81" s="5"/>
      <c r="B81" s="5"/>
      <c r="C81" s="5"/>
      <c r="D81" s="5"/>
      <c r="E81" s="5"/>
      <c r="F81" s="5"/>
      <c r="G81" s="5"/>
      <c r="H81" s="66"/>
      <c r="I81" s="66"/>
      <c r="J81" s="66"/>
      <c r="K81" s="66"/>
      <c r="L81" s="66"/>
      <c r="M81" s="66"/>
      <c r="N81" s="66"/>
      <c r="O81" s="66"/>
      <c r="P81" s="66"/>
      <c r="Q81" s="66"/>
      <c r="R81" s="66"/>
    </row>
    <row r="82" spans="1:18" x14ac:dyDescent="0.15">
      <c r="A82" s="5"/>
      <c r="B82" s="5"/>
      <c r="C82" s="5"/>
      <c r="D82" s="5"/>
      <c r="E82" s="5"/>
      <c r="F82" s="5"/>
      <c r="G82" s="5"/>
      <c r="H82" s="66"/>
      <c r="I82" s="66"/>
      <c r="J82" s="66"/>
      <c r="K82" s="66"/>
      <c r="L82" s="66"/>
      <c r="M82" s="66"/>
      <c r="N82" s="66"/>
      <c r="O82" s="66"/>
      <c r="P82" s="66"/>
      <c r="Q82" s="66"/>
      <c r="R82" s="66"/>
    </row>
    <row r="83" spans="1:18" x14ac:dyDescent="0.15">
      <c r="A83" s="5"/>
      <c r="B83" s="5"/>
      <c r="C83" s="5"/>
      <c r="D83" s="5"/>
      <c r="E83" s="5"/>
      <c r="F83" s="5"/>
      <c r="G83" s="5"/>
      <c r="H83" s="66"/>
      <c r="I83" s="66"/>
      <c r="J83" s="66"/>
      <c r="K83" s="66"/>
      <c r="L83" s="66"/>
      <c r="M83" s="66"/>
      <c r="N83" s="66"/>
      <c r="O83" s="66"/>
      <c r="P83" s="66"/>
      <c r="Q83" s="66"/>
      <c r="R83" s="66"/>
    </row>
    <row r="84" spans="1:18" x14ac:dyDescent="0.15">
      <c r="A84" s="5"/>
      <c r="B84" s="5"/>
      <c r="C84" s="5"/>
      <c r="D84" s="5"/>
      <c r="E84" s="5"/>
      <c r="F84" s="5"/>
      <c r="G84" s="5"/>
      <c r="H84" s="66"/>
      <c r="I84" s="66"/>
      <c r="J84" s="66"/>
      <c r="K84" s="66"/>
      <c r="L84" s="66"/>
      <c r="M84" s="66"/>
      <c r="N84" s="66"/>
      <c r="O84" s="66"/>
      <c r="P84" s="66"/>
      <c r="Q84" s="66"/>
      <c r="R84" s="66"/>
    </row>
    <row r="85" spans="1:18" x14ac:dyDescent="0.15">
      <c r="A85" s="5"/>
      <c r="B85" s="5"/>
      <c r="C85" s="5"/>
      <c r="D85" s="5"/>
      <c r="E85" s="5"/>
      <c r="F85" s="5"/>
      <c r="G85" s="5"/>
      <c r="H85" s="66"/>
      <c r="I85" s="66"/>
      <c r="J85" s="66"/>
      <c r="K85" s="66"/>
      <c r="L85" s="66"/>
      <c r="M85" s="66"/>
      <c r="N85" s="66"/>
      <c r="O85" s="66"/>
      <c r="P85" s="66"/>
      <c r="Q85" s="66"/>
      <c r="R85" s="66"/>
    </row>
    <row r="86" spans="1:18" x14ac:dyDescent="0.15">
      <c r="A86" s="5"/>
      <c r="B86" s="5"/>
      <c r="C86" s="5"/>
      <c r="D86" s="5"/>
      <c r="E86" s="5"/>
      <c r="F86" s="5"/>
      <c r="G86" s="5"/>
      <c r="H86" s="66"/>
      <c r="I86" s="66"/>
      <c r="J86" s="66"/>
      <c r="K86" s="66"/>
      <c r="L86" s="66"/>
      <c r="M86" s="66"/>
      <c r="N86" s="66"/>
      <c r="O86" s="66"/>
      <c r="P86" s="66"/>
      <c r="Q86" s="66"/>
      <c r="R86" s="66"/>
    </row>
    <row r="87" spans="1:18" x14ac:dyDescent="0.15">
      <c r="A87" s="5"/>
      <c r="B87" s="5"/>
      <c r="C87" s="5"/>
      <c r="D87" s="5"/>
      <c r="E87" s="5"/>
      <c r="F87" s="5"/>
      <c r="G87" s="5"/>
      <c r="H87" s="66"/>
      <c r="I87" s="66"/>
      <c r="J87" s="66"/>
      <c r="K87" s="66"/>
      <c r="L87" s="66"/>
      <c r="M87" s="66"/>
      <c r="N87" s="66"/>
      <c r="O87" s="66"/>
      <c r="P87" s="66"/>
      <c r="Q87" s="66"/>
      <c r="R87" s="66"/>
    </row>
    <row r="88" spans="1:18" x14ac:dyDescent="0.15">
      <c r="A88" s="5"/>
      <c r="B88" s="5"/>
      <c r="C88" s="5"/>
      <c r="D88" s="5"/>
      <c r="E88" s="5"/>
      <c r="F88" s="5"/>
      <c r="G88" s="5"/>
      <c r="H88" s="66"/>
      <c r="I88" s="66"/>
      <c r="J88" s="66"/>
      <c r="K88" s="66"/>
      <c r="L88" s="66"/>
      <c r="M88" s="66"/>
      <c r="N88" s="66"/>
      <c r="O88" s="66"/>
      <c r="P88" s="66"/>
      <c r="Q88" s="66"/>
      <c r="R88" s="66"/>
    </row>
    <row r="89" spans="1:18" x14ac:dyDescent="0.15">
      <c r="A89" s="5"/>
      <c r="B89" s="5"/>
      <c r="C89" s="5"/>
      <c r="D89" s="5"/>
      <c r="E89" s="5"/>
      <c r="F89" s="5"/>
      <c r="G89" s="5"/>
      <c r="H89" s="66"/>
      <c r="I89" s="66"/>
      <c r="J89" s="66"/>
      <c r="K89" s="66"/>
      <c r="L89" s="66"/>
      <c r="M89" s="66"/>
      <c r="N89" s="66"/>
      <c r="O89" s="66"/>
      <c r="P89" s="66"/>
      <c r="Q89" s="66"/>
      <c r="R89" s="66"/>
    </row>
    <row r="90" spans="1:18" x14ac:dyDescent="0.15">
      <c r="A90" s="5"/>
      <c r="B90" s="5"/>
      <c r="C90" s="5"/>
      <c r="D90" s="5"/>
      <c r="E90" s="5"/>
      <c r="F90" s="5"/>
      <c r="G90" s="5"/>
      <c r="H90" s="66"/>
      <c r="I90" s="66"/>
      <c r="J90" s="66"/>
      <c r="K90" s="66"/>
      <c r="L90" s="66"/>
      <c r="M90" s="66"/>
      <c r="N90" s="66"/>
      <c r="O90" s="66"/>
      <c r="P90" s="66"/>
      <c r="Q90" s="66"/>
      <c r="R90" s="66"/>
    </row>
    <row r="91" spans="1:18" x14ac:dyDescent="0.15">
      <c r="A91" s="5"/>
      <c r="B91" s="5"/>
      <c r="C91" s="5"/>
      <c r="D91" s="5"/>
      <c r="E91" s="5"/>
      <c r="F91" s="5"/>
      <c r="G91" s="5"/>
      <c r="H91" s="66"/>
      <c r="I91" s="66"/>
      <c r="J91" s="66"/>
      <c r="K91" s="66"/>
      <c r="L91" s="66"/>
      <c r="M91" s="66"/>
      <c r="N91" s="66"/>
      <c r="O91" s="66"/>
      <c r="P91" s="66"/>
      <c r="Q91" s="66"/>
      <c r="R91" s="66"/>
    </row>
    <row r="92" spans="1:18" x14ac:dyDescent="0.15">
      <c r="A92" s="5"/>
      <c r="B92" s="5"/>
      <c r="C92" s="5"/>
      <c r="D92" s="5"/>
      <c r="E92" s="5"/>
      <c r="F92" s="5"/>
      <c r="G92" s="5"/>
      <c r="H92" s="66"/>
      <c r="I92" s="66"/>
      <c r="J92" s="66"/>
      <c r="K92" s="66"/>
      <c r="L92" s="66"/>
      <c r="M92" s="66"/>
      <c r="N92" s="66"/>
      <c r="O92" s="66"/>
      <c r="P92" s="66"/>
      <c r="Q92" s="66"/>
      <c r="R92" s="66"/>
    </row>
    <row r="93" spans="1:18" x14ac:dyDescent="0.15">
      <c r="A93" s="5"/>
      <c r="B93" s="5"/>
      <c r="C93" s="5"/>
      <c r="D93" s="5"/>
      <c r="E93" s="5"/>
      <c r="F93" s="5"/>
      <c r="G93" s="5"/>
      <c r="H93" s="66"/>
      <c r="I93" s="66"/>
      <c r="J93" s="66"/>
      <c r="K93" s="66"/>
      <c r="L93" s="66"/>
      <c r="M93" s="66"/>
      <c r="N93" s="66"/>
      <c r="O93" s="66"/>
      <c r="P93" s="66"/>
      <c r="Q93" s="66"/>
      <c r="R93" s="66"/>
    </row>
    <row r="94" spans="1:18" x14ac:dyDescent="0.15">
      <c r="A94" s="5"/>
      <c r="B94" s="5"/>
      <c r="C94" s="5"/>
      <c r="D94" s="5"/>
      <c r="E94" s="5"/>
      <c r="F94" s="5"/>
      <c r="G94" s="5"/>
      <c r="H94" s="66"/>
      <c r="I94" s="66"/>
      <c r="J94" s="66"/>
      <c r="K94" s="66"/>
      <c r="L94" s="66"/>
      <c r="M94" s="66"/>
      <c r="N94" s="66"/>
      <c r="O94" s="66"/>
      <c r="P94" s="66"/>
      <c r="Q94" s="66"/>
      <c r="R94" s="66"/>
    </row>
    <row r="95" spans="1:18" x14ac:dyDescent="0.15">
      <c r="A95" s="5"/>
      <c r="B95" s="5"/>
      <c r="C95" s="5"/>
      <c r="D95" s="5"/>
      <c r="E95" s="5"/>
      <c r="F95" s="5"/>
      <c r="G95" s="5"/>
      <c r="H95" s="66"/>
      <c r="I95" s="66"/>
      <c r="J95" s="66"/>
      <c r="K95" s="66"/>
      <c r="L95" s="66"/>
      <c r="M95" s="66"/>
      <c r="N95" s="66"/>
      <c r="O95" s="66"/>
      <c r="P95" s="66"/>
      <c r="Q95" s="66"/>
      <c r="R95" s="66"/>
    </row>
    <row r="96" spans="1:18" x14ac:dyDescent="0.15">
      <c r="A96" s="5"/>
      <c r="B96" s="5"/>
      <c r="C96" s="5"/>
      <c r="D96" s="5"/>
      <c r="E96" s="5"/>
      <c r="F96" s="5"/>
      <c r="G96" s="5"/>
      <c r="H96" s="66"/>
      <c r="I96" s="66"/>
      <c r="J96" s="66"/>
      <c r="K96" s="66"/>
      <c r="L96" s="66"/>
      <c r="M96" s="66"/>
      <c r="N96" s="66"/>
      <c r="O96" s="66"/>
      <c r="P96" s="66"/>
      <c r="Q96" s="66"/>
      <c r="R96" s="66"/>
    </row>
    <row r="97" spans="1:18" x14ac:dyDescent="0.15">
      <c r="A97" s="5"/>
      <c r="B97" s="5"/>
      <c r="C97" s="5"/>
      <c r="D97" s="5"/>
      <c r="E97" s="5"/>
      <c r="F97" s="5"/>
      <c r="G97" s="5"/>
      <c r="H97" s="66"/>
      <c r="I97" s="66"/>
      <c r="J97" s="66"/>
      <c r="K97" s="66"/>
      <c r="L97" s="66"/>
      <c r="M97" s="66"/>
      <c r="N97" s="66"/>
      <c r="O97" s="66"/>
      <c r="P97" s="66"/>
      <c r="Q97" s="66"/>
      <c r="R97" s="66"/>
    </row>
    <row r="98" spans="1:18" x14ac:dyDescent="0.15">
      <c r="A98" s="5"/>
      <c r="B98" s="5"/>
      <c r="C98" s="5"/>
      <c r="D98" s="5"/>
      <c r="E98" s="5"/>
      <c r="F98" s="5"/>
      <c r="G98" s="5"/>
      <c r="H98" s="66"/>
      <c r="I98" s="66"/>
      <c r="J98" s="66"/>
      <c r="K98" s="66"/>
      <c r="L98" s="66"/>
      <c r="M98" s="66"/>
      <c r="N98" s="66"/>
      <c r="O98" s="66"/>
      <c r="P98" s="66"/>
      <c r="Q98" s="66"/>
      <c r="R98" s="66"/>
    </row>
    <row r="99" spans="1:18" x14ac:dyDescent="0.15">
      <c r="A99" s="5"/>
      <c r="B99" s="5"/>
      <c r="C99" s="5"/>
      <c r="D99" s="5"/>
      <c r="E99" s="5"/>
      <c r="F99" s="5"/>
      <c r="G99" s="5"/>
      <c r="H99" s="66"/>
      <c r="I99" s="66"/>
      <c r="J99" s="66"/>
      <c r="K99" s="66"/>
      <c r="L99" s="66"/>
      <c r="M99" s="66"/>
      <c r="N99" s="66"/>
      <c r="O99" s="66"/>
      <c r="P99" s="66"/>
      <c r="Q99" s="66"/>
      <c r="R99" s="66"/>
    </row>
    <row r="100" spans="1:18" x14ac:dyDescent="0.15">
      <c r="A100" s="5"/>
      <c r="B100" s="5"/>
      <c r="C100" s="5"/>
      <c r="D100" s="5"/>
      <c r="E100" s="5"/>
      <c r="F100" s="5"/>
      <c r="G100" s="5"/>
      <c r="H100" s="66"/>
      <c r="I100" s="66"/>
      <c r="J100" s="66"/>
      <c r="K100" s="66"/>
      <c r="L100" s="66"/>
      <c r="M100" s="66"/>
      <c r="N100" s="66"/>
      <c r="O100" s="66"/>
      <c r="P100" s="66"/>
      <c r="Q100" s="66"/>
      <c r="R100" s="66"/>
    </row>
    <row r="101" spans="1:18" x14ac:dyDescent="0.15">
      <c r="A101" s="5"/>
      <c r="B101" s="5"/>
      <c r="C101" s="5"/>
      <c r="D101" s="5"/>
      <c r="E101" s="5"/>
      <c r="F101" s="5"/>
      <c r="G101" s="5"/>
      <c r="H101" s="66"/>
      <c r="I101" s="66"/>
      <c r="J101" s="66"/>
      <c r="K101" s="66"/>
      <c r="L101" s="66"/>
      <c r="M101" s="66"/>
      <c r="N101" s="66"/>
      <c r="O101" s="66"/>
      <c r="P101" s="66"/>
      <c r="Q101" s="66"/>
      <c r="R101" s="66"/>
    </row>
    <row r="102" spans="1:18" x14ac:dyDescent="0.15">
      <c r="A102" s="5"/>
      <c r="B102" s="5"/>
      <c r="C102" s="5"/>
      <c r="D102" s="5"/>
      <c r="E102" s="5"/>
      <c r="F102" s="5"/>
      <c r="G102" s="5"/>
      <c r="H102" s="66"/>
      <c r="I102" s="66"/>
      <c r="J102" s="66"/>
      <c r="K102" s="66"/>
      <c r="L102" s="66"/>
      <c r="M102" s="66"/>
      <c r="N102" s="66"/>
      <c r="O102" s="66"/>
      <c r="P102" s="66"/>
      <c r="Q102" s="66"/>
      <c r="R102" s="66"/>
    </row>
    <row r="103" spans="1:18" x14ac:dyDescent="0.15">
      <c r="A103" s="5"/>
      <c r="B103" s="5"/>
      <c r="C103" s="5"/>
      <c r="D103" s="5"/>
      <c r="E103" s="5"/>
      <c r="F103" s="5"/>
      <c r="G103" s="5"/>
      <c r="H103" s="66"/>
      <c r="I103" s="66"/>
      <c r="J103" s="66"/>
      <c r="K103" s="66"/>
      <c r="L103" s="66"/>
      <c r="M103" s="66"/>
      <c r="N103" s="66"/>
      <c r="O103" s="66"/>
      <c r="P103" s="66"/>
      <c r="Q103" s="66"/>
      <c r="R103" s="66"/>
    </row>
    <row r="104" spans="1:18" x14ac:dyDescent="0.15">
      <c r="A104" s="5"/>
      <c r="B104" s="5"/>
      <c r="C104" s="5"/>
      <c r="D104" s="5"/>
      <c r="E104" s="5"/>
      <c r="F104" s="5"/>
      <c r="G104" s="5"/>
      <c r="H104" s="66"/>
      <c r="I104" s="66"/>
      <c r="J104" s="66"/>
      <c r="K104" s="66"/>
      <c r="L104" s="66"/>
      <c r="M104" s="66"/>
      <c r="N104" s="66"/>
      <c r="O104" s="66"/>
      <c r="P104" s="66"/>
      <c r="Q104" s="66"/>
      <c r="R104" s="66"/>
    </row>
    <row r="105" spans="1:18" x14ac:dyDescent="0.15">
      <c r="A105" s="5"/>
      <c r="B105" s="5"/>
      <c r="C105" s="5"/>
      <c r="D105" s="5"/>
      <c r="E105" s="5"/>
      <c r="F105" s="5"/>
      <c r="G105" s="5"/>
      <c r="H105" s="66"/>
      <c r="I105" s="66"/>
      <c r="J105" s="66"/>
      <c r="K105" s="66"/>
      <c r="L105" s="66"/>
      <c r="M105" s="66"/>
      <c r="N105" s="66"/>
      <c r="O105" s="66"/>
      <c r="P105" s="66"/>
      <c r="Q105" s="66"/>
      <c r="R105" s="66"/>
    </row>
    <row r="106" spans="1:18" x14ac:dyDescent="0.15">
      <c r="A106" s="5"/>
      <c r="B106" s="5"/>
      <c r="C106" s="5"/>
      <c r="D106" s="5"/>
      <c r="E106" s="5"/>
      <c r="F106" s="5"/>
      <c r="G106" s="5"/>
      <c r="H106" s="66"/>
      <c r="I106" s="66"/>
      <c r="J106" s="66"/>
      <c r="K106" s="66"/>
      <c r="L106" s="66"/>
      <c r="M106" s="66"/>
      <c r="N106" s="66"/>
      <c r="O106" s="66"/>
      <c r="P106" s="66"/>
      <c r="Q106" s="66"/>
      <c r="R106" s="66"/>
    </row>
    <row r="107" spans="1:18" x14ac:dyDescent="0.15">
      <c r="A107" s="5"/>
      <c r="B107" s="5"/>
      <c r="C107" s="5"/>
      <c r="D107" s="5"/>
      <c r="E107" s="5"/>
      <c r="F107" s="5"/>
      <c r="G107" s="5"/>
      <c r="H107" s="66"/>
      <c r="I107" s="66"/>
      <c r="J107" s="66"/>
      <c r="K107" s="66"/>
      <c r="L107" s="66"/>
      <c r="M107" s="66"/>
      <c r="N107" s="66"/>
      <c r="O107" s="66"/>
      <c r="P107" s="66"/>
      <c r="Q107" s="66"/>
      <c r="R107" s="66"/>
    </row>
    <row r="108" spans="1:18" x14ac:dyDescent="0.15">
      <c r="A108" s="5"/>
      <c r="B108" s="5"/>
      <c r="C108" s="5"/>
      <c r="D108" s="5"/>
      <c r="E108" s="5"/>
      <c r="F108" s="5"/>
      <c r="G108" s="5"/>
      <c r="H108" s="66"/>
      <c r="I108" s="66"/>
      <c r="J108" s="66"/>
      <c r="K108" s="66"/>
      <c r="L108" s="66"/>
      <c r="M108" s="66"/>
      <c r="N108" s="66"/>
      <c r="O108" s="66"/>
      <c r="P108" s="66"/>
      <c r="Q108" s="66"/>
      <c r="R108" s="66"/>
    </row>
    <row r="109" spans="1:18" x14ac:dyDescent="0.15">
      <c r="A109" s="5"/>
      <c r="B109" s="5"/>
      <c r="C109" s="5"/>
      <c r="D109" s="5"/>
      <c r="E109" s="5"/>
      <c r="F109" s="5"/>
      <c r="G109" s="5"/>
      <c r="H109" s="66"/>
      <c r="I109" s="66"/>
      <c r="J109" s="66"/>
      <c r="K109" s="66"/>
      <c r="L109" s="66"/>
      <c r="M109" s="66"/>
      <c r="N109" s="66"/>
      <c r="O109" s="66"/>
      <c r="P109" s="66"/>
      <c r="Q109" s="66"/>
      <c r="R109" s="66"/>
    </row>
    <row r="110" spans="1:18" x14ac:dyDescent="0.15">
      <c r="A110" s="5"/>
      <c r="B110" s="5"/>
      <c r="C110" s="5"/>
      <c r="D110" s="5"/>
      <c r="E110" s="5"/>
      <c r="F110" s="5"/>
      <c r="G110" s="5"/>
      <c r="H110" s="66"/>
      <c r="I110" s="66"/>
      <c r="J110" s="66"/>
      <c r="K110" s="66"/>
      <c r="L110" s="66"/>
      <c r="M110" s="66"/>
      <c r="N110" s="66"/>
      <c r="O110" s="66"/>
      <c r="P110" s="66"/>
      <c r="Q110" s="66"/>
      <c r="R110" s="66"/>
    </row>
    <row r="111" spans="1:18" x14ac:dyDescent="0.15">
      <c r="A111" s="5"/>
      <c r="B111" s="5"/>
      <c r="C111" s="5"/>
      <c r="D111" s="5"/>
      <c r="E111" s="5"/>
      <c r="F111" s="5"/>
      <c r="G111" s="5"/>
      <c r="H111" s="66"/>
      <c r="I111" s="66"/>
      <c r="J111" s="66"/>
      <c r="K111" s="66"/>
      <c r="L111" s="66"/>
      <c r="M111" s="66"/>
      <c r="N111" s="66"/>
      <c r="O111" s="66"/>
      <c r="P111" s="66"/>
      <c r="Q111" s="66"/>
      <c r="R111" s="66"/>
    </row>
    <row r="112" spans="1:18" x14ac:dyDescent="0.15">
      <c r="A112" s="5"/>
      <c r="B112" s="5"/>
      <c r="C112" s="5"/>
      <c r="D112" s="5"/>
      <c r="E112" s="5"/>
      <c r="F112" s="5"/>
      <c r="G112" s="5"/>
      <c r="H112" s="66"/>
      <c r="I112" s="66"/>
      <c r="J112" s="66"/>
      <c r="K112" s="66"/>
      <c r="L112" s="66"/>
      <c r="M112" s="66"/>
      <c r="N112" s="66"/>
      <c r="O112" s="66"/>
      <c r="P112" s="66"/>
      <c r="Q112" s="66"/>
      <c r="R112" s="66"/>
    </row>
    <row r="113" spans="1:18" x14ac:dyDescent="0.15">
      <c r="A113" s="5"/>
      <c r="B113" s="5"/>
      <c r="C113" s="5"/>
      <c r="D113" s="5"/>
      <c r="E113" s="5"/>
      <c r="F113" s="5"/>
      <c r="G113" s="5"/>
      <c r="H113" s="66"/>
      <c r="I113" s="66"/>
      <c r="J113" s="66"/>
      <c r="K113" s="66"/>
      <c r="L113" s="66"/>
      <c r="M113" s="66"/>
      <c r="N113" s="66"/>
      <c r="O113" s="66"/>
      <c r="P113" s="66"/>
      <c r="Q113" s="66"/>
      <c r="R113" s="66"/>
    </row>
    <row r="114" spans="1:18" x14ac:dyDescent="0.15">
      <c r="A114" s="5"/>
      <c r="B114" s="5"/>
      <c r="C114" s="5"/>
      <c r="D114" s="5"/>
      <c r="E114" s="5"/>
      <c r="F114" s="5"/>
      <c r="G114" s="5"/>
      <c r="H114" s="66"/>
      <c r="I114" s="66"/>
      <c r="J114" s="66"/>
      <c r="K114" s="66"/>
      <c r="L114" s="66"/>
      <c r="M114" s="66"/>
      <c r="N114" s="66"/>
      <c r="O114" s="66"/>
      <c r="P114" s="66"/>
      <c r="Q114" s="66"/>
      <c r="R114" s="66"/>
    </row>
    <row r="115" spans="1:18" x14ac:dyDescent="0.15">
      <c r="A115" s="5"/>
      <c r="B115" s="5"/>
      <c r="C115" s="5"/>
      <c r="D115" s="5"/>
      <c r="E115" s="5"/>
      <c r="F115" s="5"/>
      <c r="G115" s="5"/>
      <c r="H115" s="66"/>
      <c r="I115" s="66"/>
      <c r="J115" s="66"/>
      <c r="K115" s="66"/>
      <c r="L115" s="66"/>
      <c r="M115" s="66"/>
      <c r="N115" s="66"/>
      <c r="O115" s="66"/>
      <c r="P115" s="66"/>
      <c r="Q115" s="66"/>
      <c r="R115" s="66"/>
    </row>
    <row r="116" spans="1:18" x14ac:dyDescent="0.15">
      <c r="A116" s="5"/>
      <c r="B116" s="5"/>
      <c r="C116" s="5"/>
      <c r="D116" s="5"/>
      <c r="E116" s="5"/>
      <c r="F116" s="5"/>
      <c r="G116" s="5"/>
      <c r="H116" s="66"/>
      <c r="I116" s="66"/>
      <c r="J116" s="66"/>
      <c r="K116" s="66"/>
      <c r="L116" s="66"/>
      <c r="M116" s="66"/>
      <c r="N116" s="66"/>
      <c r="O116" s="66"/>
      <c r="P116" s="66"/>
      <c r="Q116" s="66"/>
      <c r="R116" s="66"/>
    </row>
    <row r="117" spans="1:18" x14ac:dyDescent="0.15">
      <c r="A117" s="5"/>
      <c r="B117" s="5"/>
      <c r="C117" s="5"/>
      <c r="D117" s="5"/>
      <c r="E117" s="5"/>
      <c r="F117" s="5"/>
      <c r="G117" s="5"/>
      <c r="H117" s="66"/>
      <c r="I117" s="66"/>
      <c r="J117" s="66"/>
      <c r="K117" s="66"/>
      <c r="L117" s="66"/>
      <c r="M117" s="66"/>
      <c r="N117" s="66"/>
      <c r="O117" s="66"/>
      <c r="P117" s="66"/>
      <c r="Q117" s="66"/>
      <c r="R117" s="66"/>
    </row>
    <row r="118" spans="1:18" x14ac:dyDescent="0.15">
      <c r="A118" s="5"/>
      <c r="B118" s="5"/>
      <c r="C118" s="5"/>
      <c r="D118" s="5"/>
      <c r="E118" s="5"/>
      <c r="F118" s="5"/>
      <c r="G118" s="5"/>
      <c r="H118" s="66"/>
      <c r="I118" s="66"/>
      <c r="J118" s="66"/>
      <c r="K118" s="66"/>
      <c r="L118" s="66"/>
      <c r="M118" s="66"/>
      <c r="N118" s="66"/>
      <c r="O118" s="66"/>
      <c r="P118" s="66"/>
      <c r="Q118" s="66"/>
      <c r="R118" s="66"/>
    </row>
    <row r="119" spans="1:18" x14ac:dyDescent="0.15">
      <c r="A119" s="5"/>
      <c r="B119" s="5"/>
      <c r="C119" s="5"/>
      <c r="D119" s="5"/>
      <c r="E119" s="5"/>
      <c r="F119" s="5"/>
      <c r="G119" s="5"/>
      <c r="H119" s="66"/>
      <c r="I119" s="66"/>
      <c r="J119" s="66"/>
      <c r="K119" s="66"/>
      <c r="L119" s="66"/>
      <c r="M119" s="66"/>
      <c r="N119" s="66"/>
      <c r="O119" s="66"/>
      <c r="P119" s="66"/>
      <c r="Q119" s="66"/>
      <c r="R119" s="66"/>
    </row>
    <row r="120" spans="1:18" x14ac:dyDescent="0.15">
      <c r="A120" s="5"/>
      <c r="B120" s="5"/>
      <c r="C120" s="5"/>
      <c r="D120" s="5"/>
      <c r="E120" s="5"/>
      <c r="F120" s="5"/>
      <c r="G120" s="5"/>
      <c r="H120" s="66"/>
      <c r="I120" s="66"/>
      <c r="J120" s="66"/>
      <c r="K120" s="66"/>
      <c r="L120" s="66"/>
      <c r="M120" s="66"/>
      <c r="N120" s="66"/>
      <c r="O120" s="66"/>
      <c r="P120" s="66"/>
      <c r="Q120" s="66"/>
      <c r="R120" s="66"/>
    </row>
    <row r="121" spans="1:18" x14ac:dyDescent="0.15">
      <c r="A121" s="5"/>
      <c r="B121" s="5"/>
      <c r="C121" s="5"/>
      <c r="D121" s="5"/>
      <c r="E121" s="5"/>
      <c r="F121" s="5"/>
      <c r="G121" s="5"/>
      <c r="H121" s="66"/>
      <c r="I121" s="66"/>
      <c r="J121" s="66"/>
      <c r="K121" s="66"/>
      <c r="L121" s="66"/>
      <c r="M121" s="66"/>
      <c r="N121" s="66"/>
      <c r="O121" s="66"/>
      <c r="P121" s="66"/>
      <c r="Q121" s="66"/>
      <c r="R121" s="66"/>
    </row>
    <row r="122" spans="1:18" x14ac:dyDescent="0.15">
      <c r="A122" s="5"/>
      <c r="B122" s="5"/>
      <c r="C122" s="5"/>
      <c r="D122" s="5"/>
      <c r="E122" s="5"/>
      <c r="F122" s="5"/>
      <c r="G122" s="5"/>
      <c r="H122" s="66"/>
      <c r="I122" s="66"/>
      <c r="J122" s="66"/>
      <c r="K122" s="66"/>
      <c r="L122" s="66"/>
      <c r="M122" s="66"/>
      <c r="N122" s="66"/>
      <c r="O122" s="66"/>
      <c r="P122" s="66"/>
      <c r="Q122" s="66"/>
      <c r="R122" s="66"/>
    </row>
    <row r="123" spans="1:18" x14ac:dyDescent="0.15">
      <c r="A123" s="5"/>
      <c r="B123" s="5"/>
      <c r="C123" s="5"/>
      <c r="D123" s="5"/>
      <c r="E123" s="5"/>
      <c r="F123" s="5"/>
      <c r="G123" s="5"/>
      <c r="H123" s="66"/>
      <c r="I123" s="66"/>
      <c r="J123" s="66"/>
      <c r="K123" s="66"/>
      <c r="L123" s="66"/>
      <c r="M123" s="66"/>
      <c r="N123" s="66"/>
      <c r="O123" s="66"/>
      <c r="P123" s="66"/>
      <c r="Q123" s="66"/>
      <c r="R123" s="66"/>
    </row>
    <row r="124" spans="1:18" x14ac:dyDescent="0.15">
      <c r="A124" s="5"/>
      <c r="B124" s="5"/>
      <c r="C124" s="5"/>
      <c r="D124" s="5"/>
      <c r="E124" s="5"/>
      <c r="F124" s="5"/>
      <c r="G124" s="5"/>
      <c r="H124" s="66"/>
      <c r="I124" s="66"/>
      <c r="J124" s="66"/>
      <c r="K124" s="66"/>
      <c r="L124" s="66"/>
      <c r="M124" s="66"/>
      <c r="N124" s="66"/>
      <c r="O124" s="66"/>
      <c r="P124" s="66"/>
      <c r="Q124" s="66"/>
      <c r="R124" s="66"/>
    </row>
    <row r="125" spans="1:18" x14ac:dyDescent="0.15">
      <c r="A125" s="5"/>
      <c r="B125" s="5"/>
      <c r="C125" s="5"/>
      <c r="D125" s="5"/>
      <c r="E125" s="5"/>
      <c r="F125" s="5"/>
      <c r="G125" s="5"/>
      <c r="H125" s="66"/>
      <c r="I125" s="66"/>
      <c r="J125" s="66"/>
      <c r="K125" s="66"/>
      <c r="L125" s="66"/>
      <c r="M125" s="66"/>
      <c r="N125" s="66"/>
      <c r="O125" s="66"/>
      <c r="P125" s="66"/>
      <c r="Q125" s="66"/>
      <c r="R125" s="66"/>
    </row>
    <row r="126" spans="1:18" x14ac:dyDescent="0.15">
      <c r="A126" s="5"/>
      <c r="B126" s="5"/>
      <c r="C126" s="5"/>
      <c r="D126" s="5"/>
      <c r="E126" s="5"/>
      <c r="F126" s="5"/>
      <c r="G126" s="5"/>
      <c r="H126" s="66"/>
      <c r="I126" s="66"/>
      <c r="J126" s="66"/>
      <c r="K126" s="66"/>
      <c r="L126" s="66"/>
      <c r="M126" s="66"/>
      <c r="N126" s="66"/>
      <c r="O126" s="66"/>
      <c r="P126" s="66"/>
      <c r="Q126" s="66"/>
      <c r="R126" s="66"/>
    </row>
    <row r="127" spans="1:18" x14ac:dyDescent="0.15">
      <c r="A127" s="5"/>
      <c r="B127" s="5"/>
      <c r="C127" s="5"/>
      <c r="D127" s="5"/>
      <c r="E127" s="5"/>
      <c r="F127" s="5"/>
      <c r="G127" s="5"/>
      <c r="H127" s="66"/>
      <c r="I127" s="66"/>
      <c r="J127" s="66"/>
      <c r="K127" s="66"/>
      <c r="L127" s="66"/>
      <c r="M127" s="66"/>
      <c r="N127" s="66"/>
      <c r="O127" s="66"/>
      <c r="P127" s="66"/>
      <c r="Q127" s="66"/>
      <c r="R127" s="66"/>
    </row>
    <row r="128" spans="1:18" x14ac:dyDescent="0.15">
      <c r="A128" s="5"/>
      <c r="B128" s="5"/>
      <c r="C128" s="5"/>
      <c r="D128" s="5"/>
      <c r="E128" s="5"/>
      <c r="F128" s="5"/>
      <c r="G128" s="5"/>
      <c r="H128" s="66"/>
      <c r="I128" s="66"/>
      <c r="J128" s="66"/>
      <c r="K128" s="66"/>
      <c r="L128" s="66"/>
      <c r="M128" s="66"/>
      <c r="N128" s="66"/>
      <c r="O128" s="66"/>
      <c r="P128" s="66"/>
      <c r="Q128" s="66"/>
      <c r="R128" s="66"/>
    </row>
    <row r="129" spans="1:18" x14ac:dyDescent="0.15">
      <c r="A129" s="5"/>
      <c r="B129" s="5"/>
      <c r="C129" s="5"/>
      <c r="D129" s="5"/>
      <c r="E129" s="5"/>
      <c r="F129" s="5"/>
      <c r="G129" s="5"/>
      <c r="H129" s="66"/>
      <c r="I129" s="66"/>
      <c r="J129" s="66"/>
      <c r="K129" s="66"/>
      <c r="L129" s="66"/>
      <c r="M129" s="66"/>
      <c r="N129" s="66"/>
      <c r="O129" s="66"/>
      <c r="P129" s="66"/>
      <c r="Q129" s="66"/>
      <c r="R129" s="66"/>
    </row>
    <row r="130" spans="1:18" x14ac:dyDescent="0.15">
      <c r="A130" s="5"/>
      <c r="B130" s="5"/>
      <c r="C130" s="5"/>
      <c r="D130" s="5"/>
      <c r="E130" s="5"/>
      <c r="F130" s="5"/>
      <c r="G130" s="5"/>
      <c r="H130" s="66"/>
      <c r="I130" s="66"/>
      <c r="J130" s="66"/>
      <c r="K130" s="66"/>
      <c r="L130" s="66"/>
      <c r="M130" s="66"/>
      <c r="N130" s="66"/>
      <c r="O130" s="66"/>
      <c r="P130" s="66"/>
      <c r="Q130" s="66"/>
      <c r="R130" s="66"/>
    </row>
    <row r="131" spans="1:18" x14ac:dyDescent="0.15">
      <c r="A131" s="5"/>
      <c r="B131" s="5"/>
      <c r="C131" s="5"/>
      <c r="D131" s="5"/>
      <c r="E131" s="5"/>
      <c r="F131" s="5"/>
      <c r="G131" s="5"/>
      <c r="H131" s="66"/>
      <c r="I131" s="66"/>
      <c r="J131" s="66"/>
      <c r="K131" s="66"/>
      <c r="L131" s="66"/>
      <c r="M131" s="66"/>
      <c r="N131" s="66"/>
      <c r="O131" s="66"/>
      <c r="P131" s="66"/>
      <c r="Q131" s="66"/>
      <c r="R131" s="66"/>
    </row>
    <row r="132" spans="1:18" x14ac:dyDescent="0.15">
      <c r="A132" s="5"/>
      <c r="B132" s="5"/>
      <c r="C132" s="5"/>
      <c r="D132" s="5"/>
      <c r="E132" s="5"/>
      <c r="F132" s="5"/>
      <c r="G132" s="5"/>
      <c r="H132" s="66"/>
      <c r="I132" s="66"/>
      <c r="J132" s="66"/>
      <c r="K132" s="66"/>
      <c r="L132" s="66"/>
      <c r="M132" s="66"/>
      <c r="N132" s="66"/>
      <c r="O132" s="66"/>
      <c r="P132" s="66"/>
      <c r="Q132" s="66"/>
      <c r="R132" s="66"/>
    </row>
    <row r="133" spans="1:18" x14ac:dyDescent="0.15">
      <c r="A133" s="5"/>
      <c r="B133" s="5"/>
      <c r="C133" s="5"/>
      <c r="D133" s="5"/>
      <c r="E133" s="5"/>
      <c r="F133" s="5"/>
      <c r="G133" s="5"/>
      <c r="H133" s="66"/>
      <c r="I133" s="66"/>
      <c r="J133" s="66"/>
      <c r="K133" s="66"/>
      <c r="L133" s="66"/>
      <c r="M133" s="66"/>
      <c r="N133" s="66"/>
      <c r="O133" s="66"/>
      <c r="P133" s="66"/>
      <c r="Q133" s="66"/>
      <c r="R133" s="66"/>
    </row>
    <row r="134" spans="1:18" x14ac:dyDescent="0.15">
      <c r="A134" s="5"/>
      <c r="B134" s="5"/>
      <c r="C134" s="5"/>
      <c r="D134" s="5"/>
      <c r="E134" s="5"/>
      <c r="F134" s="5"/>
      <c r="G134" s="5"/>
      <c r="H134" s="66"/>
      <c r="I134" s="66"/>
      <c r="J134" s="66"/>
      <c r="K134" s="66"/>
      <c r="L134" s="66"/>
      <c r="M134" s="66"/>
      <c r="N134" s="66"/>
      <c r="O134" s="66"/>
      <c r="P134" s="66"/>
      <c r="Q134" s="66"/>
      <c r="R134" s="66"/>
    </row>
    <row r="135" spans="1:18" x14ac:dyDescent="0.15">
      <c r="A135" s="5"/>
      <c r="B135" s="5"/>
      <c r="C135" s="5"/>
      <c r="D135" s="5"/>
      <c r="E135" s="5"/>
      <c r="F135" s="5"/>
      <c r="G135" s="5"/>
      <c r="H135" s="66"/>
      <c r="I135" s="66"/>
      <c r="J135" s="66"/>
      <c r="K135" s="66"/>
      <c r="L135" s="66"/>
      <c r="M135" s="66"/>
      <c r="N135" s="66"/>
      <c r="O135" s="66"/>
      <c r="P135" s="66"/>
      <c r="Q135" s="66"/>
      <c r="R135" s="66"/>
    </row>
    <row r="136" spans="1:18" x14ac:dyDescent="0.15">
      <c r="A136" s="5"/>
      <c r="B136" s="5"/>
      <c r="C136" s="5"/>
      <c r="D136" s="5"/>
      <c r="E136" s="5"/>
      <c r="F136" s="5"/>
      <c r="G136" s="5"/>
      <c r="H136" s="66"/>
      <c r="I136" s="66"/>
      <c r="J136" s="66"/>
      <c r="K136" s="66"/>
      <c r="L136" s="66"/>
      <c r="M136" s="66"/>
      <c r="N136" s="66"/>
      <c r="O136" s="66"/>
      <c r="P136" s="66"/>
      <c r="Q136" s="66"/>
      <c r="R136" s="66"/>
    </row>
    <row r="137" spans="1:18" x14ac:dyDescent="0.15">
      <c r="A137" s="5"/>
      <c r="B137" s="5"/>
      <c r="C137" s="5"/>
      <c r="D137" s="5"/>
      <c r="E137" s="5"/>
      <c r="F137" s="5"/>
      <c r="G137" s="5"/>
      <c r="H137" s="66"/>
      <c r="I137" s="66"/>
      <c r="J137" s="66"/>
      <c r="K137" s="66"/>
      <c r="L137" s="66"/>
      <c r="M137" s="66"/>
      <c r="N137" s="66"/>
      <c r="O137" s="66"/>
      <c r="P137" s="66"/>
      <c r="Q137" s="66"/>
      <c r="R137" s="66"/>
    </row>
    <row r="138" spans="1:18" x14ac:dyDescent="0.15">
      <c r="A138" s="5"/>
      <c r="B138" s="5"/>
      <c r="C138" s="5"/>
      <c r="D138" s="5"/>
      <c r="E138" s="5"/>
      <c r="F138" s="5"/>
      <c r="G138" s="5"/>
      <c r="H138" s="66"/>
      <c r="I138" s="66"/>
      <c r="J138" s="66"/>
      <c r="K138" s="66"/>
      <c r="L138" s="66"/>
      <c r="M138" s="66"/>
      <c r="N138" s="66"/>
      <c r="O138" s="66"/>
      <c r="P138" s="66"/>
      <c r="Q138" s="66"/>
      <c r="R138" s="66"/>
    </row>
    <row r="139" spans="1:18" x14ac:dyDescent="0.15">
      <c r="A139" s="5"/>
      <c r="B139" s="5"/>
      <c r="C139" s="5"/>
      <c r="D139" s="5"/>
      <c r="E139" s="5"/>
      <c r="F139" s="5"/>
      <c r="G139" s="5"/>
      <c r="H139" s="66"/>
      <c r="I139" s="66"/>
      <c r="J139" s="66"/>
      <c r="K139" s="66"/>
      <c r="L139" s="66"/>
      <c r="M139" s="66"/>
      <c r="N139" s="66"/>
      <c r="O139" s="66"/>
      <c r="P139" s="66"/>
      <c r="Q139" s="66"/>
      <c r="R139" s="66"/>
    </row>
    <row r="140" spans="1:18" x14ac:dyDescent="0.15">
      <c r="A140" s="5"/>
      <c r="B140" s="5"/>
      <c r="C140" s="5"/>
      <c r="D140" s="5"/>
      <c r="E140" s="5"/>
      <c r="F140" s="5"/>
      <c r="G140" s="5"/>
      <c r="H140" s="66"/>
      <c r="I140" s="66"/>
      <c r="J140" s="66"/>
      <c r="K140" s="66"/>
      <c r="L140" s="66"/>
      <c r="M140" s="66"/>
      <c r="N140" s="66"/>
      <c r="O140" s="66"/>
      <c r="P140" s="66"/>
      <c r="Q140" s="66"/>
      <c r="R140" s="66"/>
    </row>
    <row r="141" spans="1:18" x14ac:dyDescent="0.15">
      <c r="A141" s="5"/>
      <c r="B141" s="5"/>
      <c r="C141" s="5"/>
      <c r="D141" s="5"/>
      <c r="E141" s="5"/>
      <c r="F141" s="5"/>
      <c r="G141" s="5"/>
      <c r="H141" s="66"/>
      <c r="I141" s="66"/>
      <c r="J141" s="66"/>
      <c r="K141" s="66"/>
      <c r="L141" s="66"/>
      <c r="M141" s="66"/>
      <c r="N141" s="66"/>
      <c r="O141" s="66"/>
      <c r="P141" s="66"/>
      <c r="Q141" s="66"/>
      <c r="R141" s="66"/>
    </row>
    <row r="142" spans="1:18" x14ac:dyDescent="0.15">
      <c r="A142" s="5"/>
      <c r="B142" s="5"/>
      <c r="C142" s="5"/>
      <c r="D142" s="5"/>
      <c r="E142" s="5"/>
      <c r="F142" s="5"/>
      <c r="G142" s="5"/>
      <c r="H142" s="66"/>
      <c r="I142" s="66"/>
      <c r="J142" s="66"/>
      <c r="K142" s="66"/>
      <c r="L142" s="66"/>
      <c r="M142" s="66"/>
      <c r="N142" s="66"/>
      <c r="O142" s="66"/>
      <c r="P142" s="66"/>
      <c r="Q142" s="66"/>
      <c r="R142" s="66"/>
    </row>
    <row r="143" spans="1:18" x14ac:dyDescent="0.15">
      <c r="A143" s="5"/>
      <c r="B143" s="5"/>
      <c r="C143" s="5"/>
      <c r="D143" s="5"/>
      <c r="E143" s="5"/>
      <c r="F143" s="5"/>
      <c r="G143" s="5"/>
      <c r="H143" s="66"/>
      <c r="I143" s="66"/>
      <c r="J143" s="66"/>
      <c r="K143" s="66"/>
      <c r="L143" s="66"/>
      <c r="M143" s="66"/>
      <c r="N143" s="66"/>
      <c r="O143" s="66"/>
      <c r="P143" s="66"/>
      <c r="Q143" s="66"/>
      <c r="R143" s="66"/>
    </row>
    <row r="144" spans="1:18" x14ac:dyDescent="0.15">
      <c r="A144" s="5"/>
      <c r="B144" s="5"/>
      <c r="C144" s="5"/>
      <c r="D144" s="5"/>
      <c r="E144" s="5"/>
      <c r="F144" s="5"/>
      <c r="G144" s="5"/>
      <c r="H144" s="66"/>
      <c r="I144" s="66"/>
      <c r="J144" s="66"/>
      <c r="K144" s="66"/>
      <c r="L144" s="66"/>
      <c r="M144" s="66"/>
      <c r="N144" s="66"/>
      <c r="O144" s="66"/>
      <c r="P144" s="66"/>
      <c r="Q144" s="66"/>
      <c r="R144" s="66"/>
    </row>
    <row r="145" spans="1:18" x14ac:dyDescent="0.15">
      <c r="A145" s="5"/>
      <c r="B145" s="5"/>
      <c r="C145" s="5"/>
      <c r="D145" s="5"/>
      <c r="E145" s="5"/>
      <c r="F145" s="5"/>
      <c r="G145" s="5"/>
      <c r="H145" s="66"/>
      <c r="I145" s="66"/>
      <c r="J145" s="66"/>
      <c r="K145" s="66"/>
      <c r="L145" s="66"/>
      <c r="M145" s="66"/>
      <c r="N145" s="66"/>
      <c r="O145" s="66"/>
      <c r="P145" s="66"/>
      <c r="Q145" s="66"/>
      <c r="R145" s="66"/>
    </row>
    <row r="146" spans="1:18" x14ac:dyDescent="0.15">
      <c r="A146" s="5"/>
      <c r="B146" s="5"/>
      <c r="C146" s="5"/>
      <c r="D146" s="5"/>
      <c r="E146" s="5"/>
      <c r="F146" s="5"/>
      <c r="G146" s="5"/>
      <c r="H146" s="66"/>
      <c r="I146" s="66"/>
      <c r="J146" s="66"/>
      <c r="K146" s="66"/>
      <c r="L146" s="66"/>
      <c r="M146" s="66"/>
      <c r="N146" s="66"/>
      <c r="O146" s="66"/>
      <c r="P146" s="66"/>
      <c r="Q146" s="66"/>
      <c r="R146" s="66"/>
    </row>
    <row r="147" spans="1:18" x14ac:dyDescent="0.15">
      <c r="A147" s="5"/>
      <c r="B147" s="5"/>
      <c r="C147" s="5"/>
      <c r="D147" s="5"/>
      <c r="E147" s="5"/>
      <c r="F147" s="5"/>
      <c r="G147" s="5"/>
      <c r="H147" s="66"/>
      <c r="I147" s="66"/>
      <c r="J147" s="66"/>
      <c r="K147" s="66"/>
      <c r="L147" s="66"/>
      <c r="M147" s="66"/>
      <c r="N147" s="66"/>
      <c r="O147" s="66"/>
      <c r="P147" s="66"/>
      <c r="Q147" s="66"/>
      <c r="R147" s="66"/>
    </row>
    <row r="148" spans="1:18" x14ac:dyDescent="0.15">
      <c r="A148" s="5"/>
      <c r="B148" s="5"/>
      <c r="C148" s="5"/>
      <c r="D148" s="5"/>
      <c r="E148" s="5"/>
      <c r="F148" s="5"/>
      <c r="G148" s="5"/>
      <c r="H148" s="66"/>
      <c r="I148" s="66"/>
      <c r="J148" s="66"/>
      <c r="K148" s="66"/>
      <c r="L148" s="66"/>
      <c r="M148" s="66"/>
      <c r="N148" s="66"/>
      <c r="O148" s="66"/>
      <c r="P148" s="66"/>
      <c r="Q148" s="66"/>
      <c r="R148" s="66"/>
    </row>
    <row r="149" spans="1:18" x14ac:dyDescent="0.15">
      <c r="A149" s="5"/>
      <c r="B149" s="5"/>
      <c r="C149" s="5"/>
      <c r="D149" s="5"/>
      <c r="E149" s="5"/>
      <c r="F149" s="5"/>
      <c r="G149" s="5"/>
      <c r="H149" s="66"/>
      <c r="I149" s="66"/>
      <c r="J149" s="66"/>
      <c r="K149" s="66"/>
      <c r="L149" s="66"/>
      <c r="M149" s="66"/>
      <c r="N149" s="66"/>
      <c r="O149" s="66"/>
      <c r="P149" s="66"/>
      <c r="Q149" s="66"/>
      <c r="R149" s="66"/>
    </row>
    <row r="150" spans="1:18" x14ac:dyDescent="0.15">
      <c r="A150" s="5"/>
      <c r="B150" s="5"/>
      <c r="C150" s="5"/>
      <c r="D150" s="5"/>
      <c r="E150" s="5"/>
      <c r="F150" s="5"/>
      <c r="G150" s="5"/>
      <c r="H150" s="66"/>
      <c r="I150" s="66"/>
      <c r="J150" s="66"/>
      <c r="K150" s="66"/>
      <c r="L150" s="66"/>
      <c r="M150" s="66"/>
      <c r="N150" s="66"/>
      <c r="O150" s="66"/>
      <c r="P150" s="66"/>
      <c r="Q150" s="66"/>
      <c r="R150" s="66"/>
    </row>
    <row r="151" spans="1:18" x14ac:dyDescent="0.15">
      <c r="A151" s="5"/>
      <c r="B151" s="5"/>
      <c r="C151" s="5"/>
      <c r="D151" s="5"/>
      <c r="E151" s="5"/>
      <c r="F151" s="5"/>
      <c r="G151" s="5"/>
      <c r="H151" s="66"/>
      <c r="I151" s="66"/>
      <c r="J151" s="66"/>
      <c r="K151" s="66"/>
      <c r="L151" s="66"/>
      <c r="M151" s="66"/>
      <c r="N151" s="66"/>
      <c r="O151" s="66"/>
      <c r="P151" s="66"/>
      <c r="Q151" s="66"/>
      <c r="R151" s="66"/>
    </row>
    <row r="152" spans="1:18" x14ac:dyDescent="0.15">
      <c r="A152" s="5"/>
      <c r="B152" s="5"/>
      <c r="C152" s="5"/>
      <c r="D152" s="5"/>
      <c r="E152" s="5"/>
      <c r="F152" s="5"/>
      <c r="G152" s="5"/>
      <c r="H152" s="66"/>
      <c r="I152" s="66"/>
      <c r="J152" s="66"/>
      <c r="K152" s="66"/>
      <c r="L152" s="66"/>
      <c r="M152" s="66"/>
      <c r="N152" s="66"/>
      <c r="O152" s="66"/>
      <c r="P152" s="66"/>
      <c r="Q152" s="66"/>
      <c r="R152" s="66"/>
    </row>
    <row r="153" spans="1:18" x14ac:dyDescent="0.15">
      <c r="A153" s="5"/>
      <c r="B153" s="5"/>
      <c r="C153" s="5"/>
      <c r="D153" s="5"/>
      <c r="E153" s="5"/>
      <c r="F153" s="5"/>
      <c r="G153" s="5"/>
      <c r="H153" s="66"/>
      <c r="I153" s="66"/>
      <c r="J153" s="66"/>
      <c r="K153" s="66"/>
      <c r="L153" s="66"/>
      <c r="M153" s="66"/>
      <c r="N153" s="66"/>
      <c r="O153" s="66"/>
      <c r="P153" s="66"/>
      <c r="Q153" s="66"/>
      <c r="R153" s="66"/>
    </row>
    <row r="154" spans="1:18" x14ac:dyDescent="0.15">
      <c r="A154" s="5"/>
      <c r="B154" s="5"/>
      <c r="C154" s="5"/>
      <c r="D154" s="5"/>
      <c r="E154" s="5"/>
      <c r="F154" s="5"/>
      <c r="G154" s="5"/>
      <c r="H154" s="66"/>
      <c r="I154" s="66"/>
      <c r="J154" s="66"/>
      <c r="K154" s="66"/>
      <c r="L154" s="66"/>
      <c r="M154" s="66"/>
      <c r="N154" s="66"/>
      <c r="O154" s="66"/>
      <c r="P154" s="66"/>
      <c r="Q154" s="66"/>
      <c r="R154" s="66"/>
    </row>
    <row r="155" spans="1:18" x14ac:dyDescent="0.15">
      <c r="A155" s="5"/>
      <c r="B155" s="5"/>
      <c r="C155" s="5"/>
      <c r="D155" s="5"/>
      <c r="E155" s="5"/>
      <c r="F155" s="5"/>
      <c r="G155" s="5"/>
      <c r="H155" s="66"/>
      <c r="I155" s="66"/>
      <c r="J155" s="66"/>
      <c r="K155" s="66"/>
      <c r="L155" s="66"/>
      <c r="M155" s="66"/>
      <c r="N155" s="66"/>
      <c r="O155" s="66"/>
      <c r="P155" s="66"/>
      <c r="Q155" s="66"/>
      <c r="R155" s="66"/>
    </row>
    <row r="156" spans="1:18" x14ac:dyDescent="0.15">
      <c r="A156" s="5"/>
      <c r="B156" s="5"/>
      <c r="C156" s="5"/>
      <c r="D156" s="5"/>
      <c r="E156" s="5"/>
      <c r="F156" s="5"/>
      <c r="G156" s="5"/>
      <c r="H156" s="66"/>
      <c r="I156" s="66"/>
      <c r="J156" s="66"/>
      <c r="K156" s="66"/>
      <c r="L156" s="66"/>
      <c r="M156" s="66"/>
      <c r="N156" s="66"/>
      <c r="O156" s="66"/>
      <c r="P156" s="66"/>
      <c r="Q156" s="66"/>
      <c r="R156" s="66"/>
    </row>
    <row r="157" spans="1:18" x14ac:dyDescent="0.15">
      <c r="A157" s="5"/>
      <c r="B157" s="5"/>
      <c r="C157" s="5"/>
      <c r="D157" s="5"/>
      <c r="E157" s="5"/>
      <c r="F157" s="5"/>
      <c r="G157" s="5"/>
      <c r="H157" s="66"/>
      <c r="I157" s="66"/>
      <c r="J157" s="66"/>
      <c r="K157" s="66"/>
      <c r="L157" s="66"/>
      <c r="M157" s="66"/>
      <c r="N157" s="66"/>
      <c r="O157" s="66"/>
      <c r="P157" s="66"/>
      <c r="Q157" s="66"/>
      <c r="R157" s="66"/>
    </row>
    <row r="158" spans="1:18" x14ac:dyDescent="0.15">
      <c r="A158" s="5"/>
      <c r="B158" s="5"/>
      <c r="C158" s="5"/>
      <c r="D158" s="5"/>
      <c r="E158" s="5"/>
      <c r="F158" s="5"/>
      <c r="G158" s="5"/>
      <c r="H158" s="66"/>
      <c r="I158" s="66"/>
      <c r="J158" s="66"/>
      <c r="K158" s="66"/>
      <c r="L158" s="66"/>
      <c r="M158" s="66"/>
      <c r="N158" s="66"/>
      <c r="O158" s="66"/>
      <c r="P158" s="66"/>
      <c r="Q158" s="66"/>
      <c r="R158" s="66"/>
    </row>
    <row r="159" spans="1:18" x14ac:dyDescent="0.15">
      <c r="A159" s="5"/>
      <c r="B159" s="5"/>
      <c r="C159" s="5"/>
      <c r="D159" s="5"/>
      <c r="E159" s="5"/>
      <c r="F159" s="5"/>
      <c r="G159" s="5"/>
      <c r="H159" s="66"/>
      <c r="I159" s="66"/>
      <c r="J159" s="66"/>
      <c r="K159" s="66"/>
      <c r="L159" s="66"/>
      <c r="M159" s="66"/>
      <c r="N159" s="66"/>
      <c r="O159" s="66"/>
      <c r="P159" s="66"/>
      <c r="Q159" s="66"/>
      <c r="R159" s="66"/>
    </row>
    <row r="160" spans="1:18" x14ac:dyDescent="0.15">
      <c r="A160" s="5"/>
      <c r="B160" s="5"/>
      <c r="C160" s="5"/>
      <c r="D160" s="5"/>
      <c r="E160" s="5"/>
      <c r="F160" s="5"/>
      <c r="G160" s="5"/>
      <c r="H160" s="66"/>
      <c r="I160" s="66"/>
      <c r="J160" s="66"/>
      <c r="K160" s="66"/>
      <c r="L160" s="66"/>
      <c r="M160" s="66"/>
      <c r="N160" s="66"/>
      <c r="O160" s="66"/>
      <c r="P160" s="66"/>
      <c r="Q160" s="66"/>
      <c r="R160" s="66"/>
    </row>
    <row r="161" spans="1:18" x14ac:dyDescent="0.15">
      <c r="A161" s="5"/>
      <c r="B161" s="5"/>
      <c r="C161" s="5"/>
      <c r="D161" s="5"/>
      <c r="E161" s="5"/>
      <c r="F161" s="5"/>
      <c r="G161" s="5"/>
      <c r="H161" s="66"/>
      <c r="I161" s="66"/>
      <c r="J161" s="66"/>
      <c r="K161" s="66"/>
      <c r="L161" s="66"/>
      <c r="M161" s="66"/>
      <c r="N161" s="66"/>
      <c r="O161" s="66"/>
      <c r="P161" s="66"/>
      <c r="Q161" s="66"/>
      <c r="R161" s="66"/>
    </row>
    <row r="162" spans="1:18" x14ac:dyDescent="0.15">
      <c r="A162" s="5"/>
      <c r="B162" s="5"/>
      <c r="C162" s="5"/>
      <c r="D162" s="5"/>
      <c r="E162" s="5"/>
      <c r="F162" s="5"/>
      <c r="G162" s="5"/>
      <c r="H162" s="66"/>
      <c r="I162" s="66"/>
      <c r="J162" s="66"/>
      <c r="K162" s="66"/>
      <c r="L162" s="66"/>
      <c r="M162" s="66"/>
      <c r="N162" s="66"/>
      <c r="O162" s="66"/>
      <c r="P162" s="66"/>
      <c r="Q162" s="66"/>
      <c r="R162" s="66"/>
    </row>
    <row r="163" spans="1:18" x14ac:dyDescent="0.15">
      <c r="A163" s="5"/>
      <c r="B163" s="5"/>
      <c r="C163" s="5"/>
      <c r="D163" s="5"/>
      <c r="E163" s="5"/>
      <c r="F163" s="5"/>
      <c r="G163" s="5"/>
      <c r="H163" s="66"/>
      <c r="I163" s="66"/>
      <c r="J163" s="66"/>
      <c r="K163" s="66"/>
      <c r="L163" s="66"/>
      <c r="M163" s="66"/>
      <c r="N163" s="66"/>
      <c r="O163" s="66"/>
      <c r="P163" s="66"/>
      <c r="Q163" s="66"/>
      <c r="R163" s="66"/>
    </row>
    <row r="164" spans="1:18" x14ac:dyDescent="0.15">
      <c r="A164" s="5"/>
      <c r="B164" s="5"/>
      <c r="C164" s="5"/>
      <c r="D164" s="5"/>
      <c r="E164" s="5"/>
      <c r="F164" s="5"/>
      <c r="G164" s="5"/>
      <c r="H164" s="66"/>
      <c r="I164" s="66"/>
      <c r="J164" s="66"/>
      <c r="K164" s="66"/>
      <c r="L164" s="66"/>
      <c r="M164" s="66"/>
      <c r="N164" s="66"/>
      <c r="O164" s="66"/>
      <c r="P164" s="66"/>
      <c r="Q164" s="66"/>
      <c r="R164" s="66"/>
    </row>
    <row r="165" spans="1:18" x14ac:dyDescent="0.15">
      <c r="A165" s="5"/>
      <c r="B165" s="5"/>
      <c r="C165" s="5"/>
      <c r="D165" s="5"/>
      <c r="E165" s="5"/>
      <c r="F165" s="5"/>
      <c r="G165" s="5"/>
      <c r="H165" s="66"/>
      <c r="I165" s="66"/>
      <c r="J165" s="66"/>
      <c r="K165" s="66"/>
      <c r="L165" s="66"/>
      <c r="M165" s="66"/>
      <c r="N165" s="66"/>
      <c r="O165" s="66"/>
      <c r="P165" s="66"/>
      <c r="Q165" s="66"/>
      <c r="R165" s="66"/>
    </row>
    <row r="166" spans="1:18" x14ac:dyDescent="0.15">
      <c r="A166" s="5"/>
      <c r="B166" s="5"/>
      <c r="C166" s="5"/>
      <c r="D166" s="5"/>
      <c r="E166" s="5"/>
      <c r="F166" s="5"/>
      <c r="G166" s="5"/>
      <c r="H166" s="66"/>
      <c r="I166" s="66"/>
      <c r="J166" s="66"/>
      <c r="K166" s="66"/>
      <c r="L166" s="66"/>
      <c r="M166" s="66"/>
      <c r="N166" s="66"/>
      <c r="O166" s="66"/>
      <c r="P166" s="66"/>
      <c r="Q166" s="66"/>
      <c r="R166" s="66"/>
    </row>
    <row r="167" spans="1:18" x14ac:dyDescent="0.15">
      <c r="A167" s="5"/>
      <c r="B167" s="5"/>
      <c r="C167" s="5"/>
      <c r="D167" s="5"/>
      <c r="E167" s="5"/>
      <c r="F167" s="5"/>
      <c r="G167" s="5"/>
      <c r="H167" s="66"/>
      <c r="I167" s="66"/>
      <c r="J167" s="66"/>
      <c r="K167" s="66"/>
      <c r="L167" s="66"/>
      <c r="M167" s="66"/>
      <c r="N167" s="66"/>
      <c r="O167" s="66"/>
      <c r="P167" s="66"/>
      <c r="Q167" s="66"/>
      <c r="R167" s="66"/>
    </row>
    <row r="168" spans="1:18" x14ac:dyDescent="0.15">
      <c r="A168" s="5"/>
      <c r="B168" s="5"/>
      <c r="C168" s="5"/>
      <c r="D168" s="5"/>
      <c r="E168" s="5"/>
      <c r="F168" s="5"/>
      <c r="G168" s="5"/>
      <c r="H168" s="66"/>
      <c r="I168" s="66"/>
      <c r="J168" s="66"/>
      <c r="K168" s="66"/>
      <c r="L168" s="66"/>
      <c r="M168" s="66"/>
      <c r="N168" s="66"/>
      <c r="O168" s="66"/>
      <c r="P168" s="66"/>
      <c r="Q168" s="66"/>
      <c r="R168" s="66"/>
    </row>
    <row r="169" spans="1:18" x14ac:dyDescent="0.15">
      <c r="A169" s="5"/>
      <c r="B169" s="5"/>
      <c r="C169" s="5"/>
      <c r="D169" s="5"/>
      <c r="E169" s="5"/>
      <c r="F169" s="5"/>
      <c r="G169" s="5"/>
      <c r="H169" s="66"/>
      <c r="I169" s="66"/>
      <c r="J169" s="66"/>
      <c r="K169" s="66"/>
      <c r="L169" s="66"/>
      <c r="M169" s="66"/>
      <c r="N169" s="66"/>
      <c r="O169" s="66"/>
      <c r="P169" s="66"/>
      <c r="Q169" s="66"/>
      <c r="R169" s="66"/>
    </row>
    <row r="170" spans="1:18" x14ac:dyDescent="0.15">
      <c r="A170" s="5"/>
      <c r="B170" s="5"/>
      <c r="C170" s="5"/>
      <c r="D170" s="5"/>
      <c r="E170" s="5"/>
      <c r="F170" s="5"/>
      <c r="G170" s="5"/>
      <c r="H170" s="66"/>
      <c r="I170" s="66"/>
      <c r="J170" s="66"/>
      <c r="K170" s="66"/>
      <c r="L170" s="66"/>
      <c r="M170" s="66"/>
      <c r="N170" s="66"/>
      <c r="O170" s="66"/>
      <c r="P170" s="66"/>
      <c r="Q170" s="66"/>
      <c r="R170" s="66"/>
    </row>
    <row r="171" spans="1:18" x14ac:dyDescent="0.15">
      <c r="A171" s="5"/>
      <c r="B171" s="5"/>
      <c r="C171" s="5"/>
      <c r="D171" s="5"/>
      <c r="E171" s="5"/>
      <c r="F171" s="5"/>
      <c r="G171" s="5"/>
      <c r="H171" s="66"/>
      <c r="I171" s="66"/>
      <c r="J171" s="66"/>
      <c r="K171" s="66"/>
      <c r="L171" s="66"/>
      <c r="M171" s="66"/>
      <c r="N171" s="66"/>
      <c r="O171" s="66"/>
      <c r="P171" s="66"/>
      <c r="Q171" s="66"/>
      <c r="R171" s="66"/>
    </row>
    <row r="172" spans="1:18" x14ac:dyDescent="0.15">
      <c r="A172" s="5"/>
      <c r="B172" s="5"/>
      <c r="C172" s="5"/>
      <c r="D172" s="5"/>
      <c r="E172" s="5"/>
      <c r="F172" s="5"/>
      <c r="G172" s="5"/>
      <c r="H172" s="66"/>
      <c r="I172" s="66"/>
      <c r="J172" s="66"/>
      <c r="K172" s="66"/>
      <c r="L172" s="66"/>
      <c r="M172" s="66"/>
      <c r="N172" s="66"/>
      <c r="O172" s="66"/>
      <c r="P172" s="66"/>
      <c r="Q172" s="66"/>
      <c r="R172" s="66"/>
    </row>
    <row r="173" spans="1:18" x14ac:dyDescent="0.15">
      <c r="A173" s="5"/>
      <c r="B173" s="5"/>
      <c r="C173" s="5"/>
      <c r="D173" s="5"/>
      <c r="E173" s="5"/>
      <c r="F173" s="5"/>
      <c r="G173" s="5"/>
      <c r="H173" s="66"/>
      <c r="I173" s="66"/>
      <c r="J173" s="66"/>
      <c r="K173" s="66"/>
      <c r="L173" s="66"/>
      <c r="M173" s="66"/>
      <c r="N173" s="66"/>
      <c r="O173" s="66"/>
      <c r="P173" s="66"/>
      <c r="Q173" s="66"/>
      <c r="R173" s="66"/>
    </row>
    <row r="174" spans="1:18" x14ac:dyDescent="0.15">
      <c r="A174" s="5"/>
      <c r="B174" s="5"/>
      <c r="C174" s="5"/>
      <c r="D174" s="5"/>
      <c r="E174" s="5"/>
      <c r="F174" s="5"/>
      <c r="G174" s="5"/>
      <c r="H174" s="66"/>
      <c r="I174" s="66"/>
      <c r="J174" s="66"/>
      <c r="K174" s="66"/>
      <c r="L174" s="66"/>
      <c r="M174" s="66"/>
      <c r="N174" s="66"/>
      <c r="O174" s="66"/>
      <c r="P174" s="66"/>
      <c r="Q174" s="66"/>
      <c r="R174" s="66"/>
    </row>
    <row r="175" spans="1:18" x14ac:dyDescent="0.15">
      <c r="A175" s="5"/>
      <c r="B175" s="5"/>
      <c r="C175" s="5"/>
      <c r="D175" s="5"/>
      <c r="E175" s="5"/>
      <c r="F175" s="5"/>
      <c r="G175" s="5"/>
      <c r="H175" s="66"/>
      <c r="I175" s="66"/>
      <c r="J175" s="66"/>
      <c r="K175" s="66"/>
      <c r="L175" s="66"/>
      <c r="M175" s="66"/>
      <c r="N175" s="66"/>
      <c r="O175" s="66"/>
      <c r="P175" s="66"/>
      <c r="Q175" s="66"/>
      <c r="R175" s="66"/>
    </row>
    <row r="176" spans="1:18" x14ac:dyDescent="0.15">
      <c r="A176" s="5"/>
      <c r="B176" s="5"/>
      <c r="C176" s="5"/>
      <c r="D176" s="5"/>
      <c r="E176" s="5"/>
      <c r="F176" s="5"/>
      <c r="G176" s="5"/>
      <c r="H176" s="66"/>
      <c r="I176" s="66"/>
      <c r="J176" s="66"/>
      <c r="K176" s="66"/>
      <c r="L176" s="66"/>
      <c r="M176" s="66"/>
      <c r="N176" s="66"/>
      <c r="O176" s="66"/>
      <c r="P176" s="66"/>
      <c r="Q176" s="66"/>
      <c r="R176" s="66"/>
    </row>
    <row r="177" spans="1:18" x14ac:dyDescent="0.15">
      <c r="A177" s="5"/>
      <c r="B177" s="5"/>
      <c r="C177" s="5"/>
      <c r="D177" s="5"/>
      <c r="E177" s="5"/>
      <c r="F177" s="5"/>
      <c r="G177" s="5"/>
      <c r="H177" s="66"/>
      <c r="I177" s="66"/>
      <c r="J177" s="66"/>
      <c r="K177" s="66"/>
      <c r="L177" s="66"/>
      <c r="M177" s="66"/>
      <c r="N177" s="66"/>
      <c r="O177" s="66"/>
      <c r="P177" s="66"/>
      <c r="Q177" s="66"/>
      <c r="R177" s="66"/>
    </row>
    <row r="178" spans="1:18" x14ac:dyDescent="0.15">
      <c r="A178" s="5"/>
      <c r="B178" s="5"/>
      <c r="C178" s="5"/>
      <c r="D178" s="5"/>
      <c r="E178" s="5"/>
      <c r="F178" s="5"/>
      <c r="G178" s="5"/>
      <c r="H178" s="66"/>
      <c r="I178" s="66"/>
      <c r="J178" s="66"/>
      <c r="K178" s="66"/>
      <c r="L178" s="66"/>
      <c r="M178" s="66"/>
      <c r="N178" s="66"/>
      <c r="O178" s="66"/>
      <c r="P178" s="66"/>
      <c r="Q178" s="66"/>
      <c r="R178" s="66"/>
    </row>
    <row r="179" spans="1:18" x14ac:dyDescent="0.15">
      <c r="A179" s="5"/>
      <c r="B179" s="5"/>
      <c r="C179" s="5"/>
      <c r="D179" s="5"/>
      <c r="E179" s="5"/>
      <c r="F179" s="5"/>
      <c r="G179" s="5"/>
      <c r="H179" s="66"/>
      <c r="I179" s="66"/>
      <c r="J179" s="66"/>
      <c r="K179" s="66"/>
      <c r="L179" s="66"/>
      <c r="M179" s="66"/>
      <c r="N179" s="66"/>
      <c r="O179" s="66"/>
      <c r="P179" s="66"/>
      <c r="Q179" s="66"/>
      <c r="R179" s="66"/>
    </row>
    <row r="180" spans="1:18" x14ac:dyDescent="0.15">
      <c r="A180" s="5"/>
      <c r="B180" s="5"/>
      <c r="C180" s="5"/>
      <c r="D180" s="5"/>
      <c r="E180" s="5"/>
      <c r="F180" s="5"/>
      <c r="G180" s="5"/>
      <c r="H180" s="66"/>
      <c r="I180" s="66"/>
      <c r="J180" s="66"/>
      <c r="K180" s="66"/>
      <c r="L180" s="66"/>
      <c r="M180" s="66"/>
      <c r="N180" s="66"/>
      <c r="O180" s="66"/>
      <c r="P180" s="66"/>
      <c r="Q180" s="66"/>
      <c r="R180" s="66"/>
    </row>
    <row r="181" spans="1:18" x14ac:dyDescent="0.15">
      <c r="A181" s="5"/>
      <c r="B181" s="5"/>
      <c r="C181" s="5"/>
      <c r="D181" s="5"/>
      <c r="E181" s="5"/>
      <c r="F181" s="5"/>
      <c r="G181" s="5"/>
      <c r="H181" s="66"/>
      <c r="I181" s="66"/>
      <c r="J181" s="66"/>
      <c r="K181" s="66"/>
      <c r="L181" s="66"/>
      <c r="M181" s="66"/>
      <c r="N181" s="66"/>
      <c r="O181" s="66"/>
      <c r="P181" s="66"/>
      <c r="Q181" s="66"/>
      <c r="R181" s="66"/>
    </row>
    <row r="182" spans="1:18" x14ac:dyDescent="0.15">
      <c r="A182" s="5"/>
      <c r="B182" s="5"/>
      <c r="C182" s="5"/>
      <c r="D182" s="5"/>
      <c r="E182" s="5"/>
      <c r="F182" s="5"/>
      <c r="G182" s="5"/>
      <c r="H182" s="66"/>
      <c r="I182" s="66"/>
      <c r="J182" s="66"/>
      <c r="K182" s="66"/>
      <c r="L182" s="66"/>
      <c r="M182" s="66"/>
      <c r="N182" s="66"/>
      <c r="O182" s="66"/>
      <c r="P182" s="66"/>
      <c r="Q182" s="66"/>
      <c r="R182" s="66"/>
    </row>
    <row r="183" spans="1:18" x14ac:dyDescent="0.15">
      <c r="A183" s="5"/>
      <c r="B183" s="5"/>
      <c r="C183" s="5"/>
      <c r="D183" s="5"/>
      <c r="E183" s="5"/>
      <c r="F183" s="5"/>
      <c r="G183" s="5"/>
      <c r="H183" s="66"/>
      <c r="I183" s="66"/>
      <c r="J183" s="66"/>
      <c r="K183" s="66"/>
      <c r="L183" s="66"/>
      <c r="M183" s="66"/>
      <c r="N183" s="66"/>
      <c r="O183" s="66"/>
      <c r="P183" s="66"/>
      <c r="Q183" s="66"/>
      <c r="R183" s="66"/>
    </row>
    <row r="184" spans="1:18" x14ac:dyDescent="0.15">
      <c r="A184" s="5"/>
      <c r="B184" s="5"/>
      <c r="C184" s="5"/>
      <c r="D184" s="5"/>
      <c r="E184" s="5"/>
      <c r="F184" s="5"/>
      <c r="G184" s="5"/>
      <c r="H184" s="66"/>
      <c r="I184" s="66"/>
      <c r="J184" s="66"/>
      <c r="K184" s="66"/>
      <c r="L184" s="66"/>
      <c r="M184" s="66"/>
      <c r="N184" s="66"/>
      <c r="O184" s="66"/>
      <c r="P184" s="66"/>
      <c r="Q184" s="66"/>
      <c r="R184" s="66"/>
    </row>
    <row r="185" spans="1:18" x14ac:dyDescent="0.15">
      <c r="A185" s="5"/>
      <c r="B185" s="5"/>
      <c r="C185" s="5"/>
      <c r="D185" s="5"/>
      <c r="E185" s="5"/>
      <c r="F185" s="5"/>
      <c r="G185" s="5"/>
      <c r="H185" s="66"/>
      <c r="I185" s="66"/>
      <c r="J185" s="66"/>
      <c r="K185" s="66"/>
      <c r="L185" s="66"/>
      <c r="M185" s="66"/>
      <c r="N185" s="66"/>
      <c r="O185" s="66"/>
      <c r="P185" s="66"/>
      <c r="Q185" s="66"/>
      <c r="R185" s="66"/>
    </row>
    <row r="186" spans="1:18" x14ac:dyDescent="0.15">
      <c r="A186" s="5"/>
      <c r="B186" s="5"/>
      <c r="C186" s="5"/>
      <c r="D186" s="5"/>
      <c r="E186" s="5"/>
      <c r="F186" s="5"/>
      <c r="G186" s="5"/>
      <c r="H186" s="66"/>
      <c r="I186" s="66"/>
      <c r="J186" s="66"/>
      <c r="K186" s="66"/>
      <c r="L186" s="66"/>
      <c r="M186" s="66"/>
      <c r="N186" s="66"/>
      <c r="O186" s="66"/>
      <c r="P186" s="66"/>
      <c r="Q186" s="66"/>
      <c r="R186" s="66"/>
    </row>
    <row r="187" spans="1:18" x14ac:dyDescent="0.15">
      <c r="A187" s="5"/>
      <c r="B187" s="5"/>
      <c r="C187" s="5"/>
      <c r="D187" s="5"/>
      <c r="E187" s="5"/>
      <c r="F187" s="5"/>
      <c r="G187" s="5"/>
      <c r="H187" s="66"/>
      <c r="I187" s="66"/>
      <c r="J187" s="66"/>
      <c r="K187" s="66"/>
      <c r="L187" s="66"/>
      <c r="M187" s="66"/>
      <c r="N187" s="66"/>
      <c r="O187" s="66"/>
      <c r="P187" s="66"/>
      <c r="Q187" s="66"/>
      <c r="R187" s="66"/>
    </row>
    <row r="188" spans="1:18" x14ac:dyDescent="0.15">
      <c r="A188" s="5"/>
      <c r="B188" s="5"/>
      <c r="C188" s="5"/>
      <c r="D188" s="5"/>
      <c r="E188" s="5"/>
      <c r="F188" s="5"/>
      <c r="G188" s="5"/>
      <c r="H188" s="66"/>
      <c r="I188" s="66"/>
      <c r="J188" s="66"/>
      <c r="K188" s="66"/>
      <c r="L188" s="66"/>
      <c r="M188" s="66"/>
      <c r="N188" s="66"/>
      <c r="O188" s="66"/>
      <c r="P188" s="66"/>
      <c r="Q188" s="66"/>
      <c r="R188" s="66"/>
    </row>
    <row r="189" spans="1:18" x14ac:dyDescent="0.15">
      <c r="A189" s="5"/>
      <c r="B189" s="5"/>
      <c r="C189" s="5"/>
      <c r="D189" s="5"/>
      <c r="E189" s="5"/>
      <c r="F189" s="5"/>
      <c r="G189" s="5"/>
      <c r="H189" s="66"/>
      <c r="I189" s="66"/>
      <c r="J189" s="66"/>
      <c r="K189" s="66"/>
      <c r="L189" s="66"/>
      <c r="M189" s="66"/>
      <c r="N189" s="66"/>
      <c r="O189" s="66"/>
      <c r="P189" s="66"/>
      <c r="Q189" s="66"/>
      <c r="R189" s="66"/>
    </row>
    <row r="190" spans="1:18" x14ac:dyDescent="0.15">
      <c r="A190" s="5"/>
      <c r="B190" s="5"/>
      <c r="C190" s="5"/>
      <c r="D190" s="5"/>
      <c r="E190" s="5"/>
      <c r="F190" s="5"/>
      <c r="G190" s="5"/>
      <c r="H190" s="66"/>
      <c r="I190" s="66"/>
      <c r="J190" s="66"/>
      <c r="K190" s="66"/>
      <c r="L190" s="66"/>
      <c r="M190" s="66"/>
      <c r="N190" s="66"/>
      <c r="O190" s="66"/>
      <c r="P190" s="66"/>
      <c r="Q190" s="66"/>
      <c r="R190" s="66"/>
    </row>
    <row r="191" spans="1:18" x14ac:dyDescent="0.15">
      <c r="A191" s="5"/>
      <c r="B191" s="5"/>
      <c r="C191" s="5"/>
      <c r="D191" s="5"/>
      <c r="E191" s="5"/>
      <c r="F191" s="5"/>
      <c r="G191" s="5"/>
      <c r="H191" s="66"/>
      <c r="I191" s="66"/>
      <c r="J191" s="66"/>
      <c r="K191" s="66"/>
      <c r="L191" s="66"/>
      <c r="M191" s="66"/>
      <c r="N191" s="66"/>
      <c r="O191" s="66"/>
      <c r="P191" s="66"/>
      <c r="Q191" s="66"/>
      <c r="R191" s="66"/>
    </row>
    <row r="192" spans="1:18" x14ac:dyDescent="0.15">
      <c r="A192" s="5"/>
      <c r="B192" s="5"/>
      <c r="C192" s="5"/>
      <c r="D192" s="5"/>
      <c r="E192" s="5"/>
      <c r="F192" s="5"/>
      <c r="G192" s="5"/>
      <c r="H192" s="66"/>
      <c r="I192" s="66"/>
      <c r="J192" s="66"/>
      <c r="K192" s="66"/>
      <c r="L192" s="66"/>
      <c r="M192" s="66"/>
      <c r="N192" s="66"/>
      <c r="O192" s="66"/>
      <c r="P192" s="66"/>
      <c r="Q192" s="66"/>
      <c r="R192" s="66"/>
    </row>
    <row r="193" spans="1:18" x14ac:dyDescent="0.15">
      <c r="A193" s="5"/>
      <c r="B193" s="5"/>
      <c r="C193" s="5"/>
      <c r="D193" s="5"/>
      <c r="E193" s="5"/>
      <c r="F193" s="5"/>
      <c r="G193" s="5"/>
      <c r="H193" s="66"/>
      <c r="I193" s="66"/>
      <c r="J193" s="66"/>
      <c r="K193" s="66"/>
      <c r="L193" s="66"/>
      <c r="M193" s="66"/>
      <c r="N193" s="66"/>
      <c r="O193" s="66"/>
      <c r="P193" s="66"/>
      <c r="Q193" s="66"/>
      <c r="R193" s="66"/>
    </row>
    <row r="194" spans="1:18" x14ac:dyDescent="0.15">
      <c r="A194" s="5"/>
      <c r="B194" s="5"/>
      <c r="C194" s="5"/>
      <c r="D194" s="5"/>
      <c r="E194" s="5"/>
      <c r="F194" s="5"/>
      <c r="G194" s="5"/>
      <c r="H194" s="66"/>
      <c r="I194" s="66"/>
      <c r="J194" s="66"/>
      <c r="K194" s="66"/>
      <c r="L194" s="66"/>
      <c r="M194" s="66"/>
      <c r="N194" s="66"/>
      <c r="O194" s="66"/>
      <c r="P194" s="66"/>
      <c r="Q194" s="66"/>
      <c r="R194" s="66"/>
    </row>
    <row r="195" spans="1:18" x14ac:dyDescent="0.15">
      <c r="A195" s="5"/>
      <c r="B195" s="5"/>
      <c r="C195" s="5"/>
      <c r="D195" s="5"/>
      <c r="E195" s="5"/>
      <c r="F195" s="5"/>
      <c r="G195" s="5"/>
      <c r="H195" s="66"/>
      <c r="I195" s="66"/>
      <c r="J195" s="66"/>
      <c r="K195" s="66"/>
      <c r="L195" s="66"/>
      <c r="M195" s="66"/>
      <c r="N195" s="66"/>
      <c r="O195" s="66"/>
      <c r="P195" s="66"/>
      <c r="Q195" s="66"/>
      <c r="R195" s="66"/>
    </row>
    <row r="196" spans="1:18" x14ac:dyDescent="0.15">
      <c r="A196" s="5"/>
      <c r="B196" s="5"/>
      <c r="C196" s="5"/>
      <c r="D196" s="5"/>
      <c r="E196" s="5"/>
      <c r="F196" s="5"/>
      <c r="G196" s="5"/>
      <c r="H196" s="66"/>
      <c r="I196" s="66"/>
      <c r="J196" s="66"/>
      <c r="K196" s="66"/>
      <c r="L196" s="66"/>
      <c r="M196" s="66"/>
      <c r="N196" s="66"/>
      <c r="O196" s="66"/>
      <c r="P196" s="66"/>
      <c r="Q196" s="66"/>
      <c r="R196" s="66"/>
    </row>
    <row r="197" spans="1:18" x14ac:dyDescent="0.15">
      <c r="A197" s="5"/>
      <c r="B197" s="5"/>
      <c r="C197" s="5"/>
      <c r="D197" s="5"/>
      <c r="E197" s="5"/>
      <c r="F197" s="5"/>
      <c r="G197" s="5"/>
      <c r="H197" s="66"/>
      <c r="I197" s="66"/>
      <c r="J197" s="66"/>
      <c r="K197" s="66"/>
      <c r="L197" s="66"/>
      <c r="M197" s="66"/>
      <c r="N197" s="66"/>
      <c r="O197" s="66"/>
      <c r="P197" s="66"/>
      <c r="Q197" s="66"/>
      <c r="R197" s="66"/>
    </row>
    <row r="198" spans="1:18" x14ac:dyDescent="0.15">
      <c r="A198" s="5"/>
      <c r="B198" s="5"/>
      <c r="C198" s="5"/>
      <c r="D198" s="5"/>
      <c r="E198" s="5"/>
      <c r="F198" s="5"/>
      <c r="G198" s="5"/>
      <c r="H198" s="66"/>
      <c r="I198" s="66"/>
      <c r="J198" s="66"/>
      <c r="K198" s="66"/>
      <c r="L198" s="66"/>
      <c r="M198" s="66"/>
      <c r="N198" s="66"/>
      <c r="O198" s="66"/>
      <c r="P198" s="66"/>
      <c r="Q198" s="66"/>
      <c r="R198" s="66"/>
    </row>
    <row r="199" spans="1:18" x14ac:dyDescent="0.15">
      <c r="A199" s="5"/>
      <c r="B199" s="5"/>
      <c r="C199" s="5"/>
      <c r="D199" s="5"/>
      <c r="E199" s="5"/>
      <c r="F199" s="5"/>
      <c r="G199" s="5"/>
      <c r="H199" s="66"/>
      <c r="I199" s="66"/>
      <c r="J199" s="66"/>
      <c r="K199" s="66"/>
      <c r="L199" s="66"/>
      <c r="M199" s="66"/>
      <c r="N199" s="66"/>
      <c r="O199" s="66"/>
      <c r="P199" s="66"/>
      <c r="Q199" s="66"/>
      <c r="R199" s="66"/>
    </row>
    <row r="200" spans="1:18" x14ac:dyDescent="0.15">
      <c r="A200" s="5"/>
      <c r="B200" s="5"/>
      <c r="C200" s="5"/>
      <c r="D200" s="5"/>
      <c r="E200" s="5"/>
      <c r="F200" s="5"/>
      <c r="G200" s="5"/>
      <c r="H200" s="66"/>
      <c r="I200" s="66"/>
      <c r="J200" s="66"/>
      <c r="K200" s="66"/>
      <c r="L200" s="66"/>
      <c r="M200" s="66"/>
      <c r="N200" s="66"/>
      <c r="O200" s="66"/>
      <c r="P200" s="66"/>
      <c r="Q200" s="66"/>
      <c r="R200" s="66"/>
    </row>
    <row r="201" spans="1:18" x14ac:dyDescent="0.15">
      <c r="A201" s="5"/>
      <c r="B201" s="5"/>
      <c r="C201" s="5"/>
      <c r="D201" s="5"/>
      <c r="E201" s="5"/>
      <c r="F201" s="5"/>
      <c r="G201" s="5"/>
      <c r="H201" s="66"/>
      <c r="I201" s="66"/>
      <c r="J201" s="66"/>
      <c r="K201" s="66"/>
      <c r="L201" s="66"/>
      <c r="M201" s="66"/>
      <c r="N201" s="66"/>
      <c r="O201" s="66"/>
      <c r="P201" s="66"/>
      <c r="Q201" s="66"/>
      <c r="R201" s="66"/>
    </row>
    <row r="202" spans="1:18" x14ac:dyDescent="0.15">
      <c r="A202" s="5"/>
      <c r="B202" s="5"/>
      <c r="C202" s="5"/>
      <c r="D202" s="5"/>
      <c r="E202" s="5"/>
      <c r="F202" s="5"/>
      <c r="G202" s="5"/>
      <c r="H202" s="66"/>
      <c r="I202" s="66"/>
      <c r="J202" s="66"/>
      <c r="K202" s="66"/>
      <c r="L202" s="66"/>
      <c r="M202" s="66"/>
      <c r="N202" s="66"/>
      <c r="O202" s="66"/>
      <c r="P202" s="66"/>
      <c r="Q202" s="66"/>
      <c r="R202" s="66"/>
    </row>
    <row r="203" spans="1:18" x14ac:dyDescent="0.15">
      <c r="A203" s="5"/>
      <c r="B203" s="5"/>
      <c r="C203" s="5"/>
      <c r="D203" s="5"/>
      <c r="E203" s="5"/>
      <c r="F203" s="5"/>
      <c r="G203" s="5"/>
      <c r="H203" s="66"/>
      <c r="I203" s="66"/>
      <c r="J203" s="66"/>
      <c r="K203" s="66"/>
      <c r="L203" s="66"/>
      <c r="M203" s="66"/>
      <c r="N203" s="66"/>
      <c r="O203" s="66"/>
      <c r="P203" s="66"/>
      <c r="Q203" s="66"/>
      <c r="R203" s="66"/>
    </row>
    <row r="204" spans="1:18" x14ac:dyDescent="0.15">
      <c r="A204" s="5"/>
      <c r="B204" s="5"/>
      <c r="C204" s="5"/>
      <c r="D204" s="5"/>
      <c r="E204" s="5"/>
      <c r="F204" s="5"/>
      <c r="G204" s="5"/>
      <c r="H204" s="66"/>
      <c r="I204" s="66"/>
      <c r="J204" s="66"/>
      <c r="K204" s="66"/>
      <c r="L204" s="66"/>
      <c r="M204" s="66"/>
      <c r="N204" s="66"/>
      <c r="O204" s="66"/>
      <c r="P204" s="66"/>
      <c r="Q204" s="66"/>
      <c r="R204" s="66"/>
    </row>
    <row r="205" spans="1:18" x14ac:dyDescent="0.15">
      <c r="A205" s="5"/>
      <c r="B205" s="5"/>
      <c r="C205" s="5"/>
      <c r="D205" s="5"/>
      <c r="E205" s="5"/>
      <c r="F205" s="5"/>
      <c r="G205" s="5"/>
      <c r="H205" s="66"/>
      <c r="I205" s="66"/>
      <c r="J205" s="66"/>
      <c r="K205" s="66"/>
      <c r="L205" s="66"/>
      <c r="M205" s="66"/>
      <c r="N205" s="66"/>
      <c r="O205" s="66"/>
      <c r="P205" s="66"/>
      <c r="Q205" s="66"/>
      <c r="R205" s="66"/>
    </row>
    <row r="206" spans="1:18" x14ac:dyDescent="0.15">
      <c r="A206" s="5"/>
      <c r="B206" s="5"/>
      <c r="C206" s="5"/>
      <c r="D206" s="5"/>
      <c r="E206" s="5"/>
      <c r="F206" s="5"/>
      <c r="G206" s="5"/>
      <c r="H206" s="66"/>
      <c r="I206" s="66"/>
      <c r="J206" s="66"/>
      <c r="K206" s="66"/>
      <c r="L206" s="66"/>
      <c r="M206" s="66"/>
      <c r="N206" s="66"/>
      <c r="O206" s="66"/>
      <c r="P206" s="66"/>
      <c r="Q206" s="66"/>
      <c r="R206" s="66"/>
    </row>
    <row r="207" spans="1:18" x14ac:dyDescent="0.15">
      <c r="A207" s="5"/>
      <c r="B207" s="5"/>
      <c r="C207" s="5"/>
      <c r="D207" s="5"/>
      <c r="E207" s="5"/>
      <c r="F207" s="5"/>
      <c r="G207" s="5"/>
      <c r="H207" s="66"/>
      <c r="I207" s="66"/>
      <c r="J207" s="66"/>
      <c r="K207" s="66"/>
      <c r="L207" s="66"/>
      <c r="M207" s="66"/>
      <c r="N207" s="66"/>
      <c r="O207" s="66"/>
      <c r="P207" s="66"/>
      <c r="Q207" s="66"/>
      <c r="R207" s="66"/>
    </row>
  </sheetData>
  <mergeCells count="7">
    <mergeCell ref="H6:R6"/>
    <mergeCell ref="A1:R1"/>
    <mergeCell ref="A6:G6"/>
    <mergeCell ref="B4:C4"/>
    <mergeCell ref="F4:H4"/>
    <mergeCell ref="A3:J3"/>
    <mergeCell ref="I4:J4"/>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Drop Down 7">
              <controlPr defaultSize="0" autoLine="0" autoPict="0">
                <anchor moveWithCells="1">
                  <from>
                    <xdr:col>1</xdr:col>
                    <xdr:colOff>12700</xdr:colOff>
                    <xdr:row>3</xdr:row>
                    <xdr:rowOff>12700</xdr:rowOff>
                  </from>
                  <to>
                    <xdr:col>2</xdr:col>
                    <xdr:colOff>673100</xdr:colOff>
                    <xdr:row>4</xdr:row>
                    <xdr:rowOff>139700</xdr:rowOff>
                  </to>
                </anchor>
              </controlPr>
            </control>
          </mc:Choice>
        </mc:AlternateContent>
        <mc:AlternateContent xmlns:mc="http://schemas.openxmlformats.org/markup-compatibility/2006">
          <mc:Choice Requires="x14">
            <control shapeId="28680" r:id="rId5" name="Button 8">
              <controlPr defaultSize="0" print="0" autoFill="0" autoPict="0" macro="[0]!Sheet16.doQuery">
                <anchor moveWithCells="1" sizeWithCells="1">
                  <from>
                    <xdr:col>8</xdr:col>
                    <xdr:colOff>50800</xdr:colOff>
                    <xdr:row>2</xdr:row>
                    <xdr:rowOff>63500</xdr:rowOff>
                  </from>
                  <to>
                    <xdr:col>8</xdr:col>
                    <xdr:colOff>1460500</xdr:colOff>
                    <xdr:row>3</xdr:row>
                    <xdr:rowOff>127000</xdr:rowOff>
                  </to>
                </anchor>
              </controlPr>
            </control>
          </mc:Choice>
        </mc:AlternateContent>
        <mc:AlternateContent xmlns:mc="http://schemas.openxmlformats.org/markup-compatibility/2006">
          <mc:Choice Requires="x14">
            <control shapeId="28681" r:id="rId6" name="Button 9">
              <controlPr defaultSize="0" print="0" autoFill="0" autoPict="0" macro="[0]!Sheet16.clearReportedExecutions">
                <anchor moveWithCells="1" sizeWithCells="1">
                  <from>
                    <xdr:col>8</xdr:col>
                    <xdr:colOff>1587500</xdr:colOff>
                    <xdr:row>2</xdr:row>
                    <xdr:rowOff>63500</xdr:rowOff>
                  </from>
                  <to>
                    <xdr:col>9</xdr:col>
                    <xdr:colOff>1219200</xdr:colOff>
                    <xdr:row>3</xdr:row>
                    <xdr:rowOff>139700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W347"/>
  <sheetViews>
    <sheetView zoomScale="80" zoomScaleNormal="80" workbookViewId="0">
      <pane ySplit="5" topLeftCell="A6" activePane="bottomLeft" state="frozen"/>
      <selection pane="bottomLeft" activeCell="E33" sqref="E33"/>
    </sheetView>
  </sheetViews>
  <sheetFormatPr baseColWidth="10" defaultColWidth="8.83203125" defaultRowHeight="13" x14ac:dyDescent="0.15"/>
  <cols>
    <col min="1" max="1" width="11" customWidth="1"/>
    <col min="2" max="2" width="10.6640625" customWidth="1"/>
    <col min="3" max="3" width="12" customWidth="1"/>
    <col min="4" max="4" width="11" customWidth="1"/>
    <col min="5" max="5" width="11.5" bestFit="1" customWidth="1"/>
    <col min="6" max="6" width="11" customWidth="1"/>
    <col min="7" max="7" width="16.6640625" bestFit="1" customWidth="1"/>
    <col min="8" max="8" width="12.33203125" customWidth="1"/>
    <col min="9" max="9" width="14.1640625" customWidth="1"/>
    <col min="10" max="10" width="15.5" customWidth="1"/>
    <col min="11" max="14" width="14.33203125" customWidth="1"/>
    <col min="15" max="15" width="17" customWidth="1"/>
    <col min="16" max="16" width="16.83203125" customWidth="1"/>
    <col min="17" max="17" width="7" customWidth="1"/>
    <col min="19" max="19" width="12.5" customWidth="1"/>
    <col min="20" max="20" width="11.5" customWidth="1"/>
    <col min="21" max="21" width="10.6640625" customWidth="1"/>
  </cols>
  <sheetData>
    <row r="1" spans="1:23" x14ac:dyDescent="0.15">
      <c r="A1" s="360" t="s">
        <v>36</v>
      </c>
      <c r="B1" s="361"/>
      <c r="C1" s="361"/>
      <c r="D1" s="361"/>
      <c r="E1" s="361"/>
      <c r="F1" s="361"/>
      <c r="G1" s="361"/>
      <c r="H1" s="362"/>
      <c r="I1" s="362"/>
      <c r="J1" s="363"/>
      <c r="K1" s="7"/>
      <c r="N1" s="7"/>
      <c r="R1" s="7"/>
      <c r="U1" s="7"/>
      <c r="V1" s="7"/>
      <c r="W1" s="7"/>
    </row>
    <row r="2" spans="1:23" x14ac:dyDescent="0.15">
      <c r="A2" s="364"/>
      <c r="B2" s="365"/>
      <c r="C2" s="365"/>
      <c r="D2" s="365"/>
      <c r="E2" s="365"/>
      <c r="F2" s="365"/>
      <c r="G2" s="365"/>
      <c r="H2" s="366"/>
      <c r="I2" s="366"/>
      <c r="J2" s="367"/>
      <c r="K2" s="7"/>
      <c r="L2" s="373" t="s">
        <v>197</v>
      </c>
      <c r="M2" s="373"/>
      <c r="N2" s="7"/>
    </row>
    <row r="3" spans="1:23" x14ac:dyDescent="0.15">
      <c r="A3" s="368"/>
      <c r="B3" s="369"/>
      <c r="C3" s="369"/>
      <c r="D3" s="369"/>
      <c r="E3" s="369"/>
      <c r="F3" s="369"/>
      <c r="G3" s="369"/>
      <c r="H3" s="369"/>
      <c r="I3" s="369"/>
      <c r="J3" s="370"/>
      <c r="K3" s="7"/>
      <c r="L3" s="87"/>
      <c r="M3" s="89"/>
    </row>
    <row r="4" spans="1:23" x14ac:dyDescent="0.15">
      <c r="A4" s="371" t="s">
        <v>40</v>
      </c>
      <c r="B4" s="372"/>
      <c r="C4" s="372"/>
      <c r="D4" s="372"/>
      <c r="E4" s="372"/>
      <c r="F4" s="372"/>
      <c r="G4" s="372"/>
      <c r="H4" s="362"/>
      <c r="I4" s="362"/>
      <c r="J4" s="363"/>
      <c r="K4" s="7"/>
    </row>
    <row r="5" spans="1:23" x14ac:dyDescent="0.15">
      <c r="A5" s="42" t="s">
        <v>47</v>
      </c>
      <c r="B5" s="125" t="s">
        <v>338</v>
      </c>
      <c r="C5" s="65"/>
      <c r="D5" s="90" t="s">
        <v>92</v>
      </c>
      <c r="E5" s="91"/>
      <c r="F5" s="75"/>
      <c r="G5" s="90" t="s">
        <v>209</v>
      </c>
      <c r="H5" s="92"/>
      <c r="I5" s="75"/>
      <c r="J5" s="76"/>
      <c r="N5" s="29"/>
    </row>
    <row r="6" spans="1:23" x14ac:dyDescent="0.15">
      <c r="A6" s="376" t="s">
        <v>48</v>
      </c>
      <c r="B6" s="377"/>
      <c r="C6" s="377"/>
      <c r="D6" s="377"/>
      <c r="E6" s="377"/>
      <c r="F6" s="377"/>
      <c r="G6" s="377"/>
      <c r="H6" s="377"/>
      <c r="I6" s="377"/>
      <c r="J6" s="199"/>
      <c r="L6" s="378" t="s">
        <v>93</v>
      </c>
      <c r="M6" s="378"/>
    </row>
    <row r="7" spans="1:23" x14ac:dyDescent="0.15">
      <c r="A7" s="374" t="s">
        <v>0</v>
      </c>
      <c r="B7" s="375"/>
      <c r="C7" s="375"/>
      <c r="D7" s="374" t="s">
        <v>50</v>
      </c>
      <c r="E7" s="375"/>
      <c r="F7" s="375"/>
      <c r="G7" s="374" t="s">
        <v>31</v>
      </c>
      <c r="H7" s="375"/>
      <c r="I7" s="375"/>
      <c r="J7" s="178" t="s">
        <v>59</v>
      </c>
      <c r="L7" s="93" t="s">
        <v>13</v>
      </c>
      <c r="M7" s="94" t="s">
        <v>94</v>
      </c>
    </row>
    <row r="8" spans="1:23" x14ac:dyDescent="0.15">
      <c r="A8" s="26"/>
      <c r="B8" s="179"/>
      <c r="C8" s="168"/>
      <c r="D8" s="26"/>
      <c r="E8" s="179"/>
      <c r="F8" s="168"/>
      <c r="G8" s="26"/>
      <c r="H8" s="179"/>
      <c r="I8" s="168"/>
      <c r="J8" s="5"/>
      <c r="L8" s="93"/>
      <c r="M8" s="94"/>
    </row>
    <row r="9" spans="1:23" x14ac:dyDescent="0.15">
      <c r="A9" s="26"/>
      <c r="B9" s="179"/>
      <c r="C9" s="168"/>
      <c r="D9" s="26"/>
      <c r="E9" s="179"/>
      <c r="F9" s="168"/>
      <c r="G9" s="26"/>
      <c r="H9" s="179"/>
      <c r="I9" s="168"/>
      <c r="J9" s="5"/>
      <c r="L9" s="95"/>
      <c r="M9" s="96"/>
    </row>
    <row r="10" spans="1:23" x14ac:dyDescent="0.15">
      <c r="A10" s="26"/>
      <c r="B10" s="179"/>
      <c r="C10" s="168"/>
      <c r="D10" s="26"/>
      <c r="E10" s="179"/>
      <c r="F10" s="168"/>
      <c r="G10" s="26"/>
      <c r="H10" s="179"/>
      <c r="I10" s="168"/>
      <c r="J10" s="5"/>
    </row>
    <row r="11" spans="1:23" x14ac:dyDescent="0.15">
      <c r="A11" s="26"/>
      <c r="B11" s="179"/>
      <c r="C11" s="168"/>
      <c r="D11" s="26"/>
      <c r="E11" s="179"/>
      <c r="F11" s="168"/>
      <c r="G11" s="26"/>
      <c r="H11" s="179"/>
      <c r="I11" s="168"/>
      <c r="J11" s="5"/>
    </row>
    <row r="12" spans="1:23" x14ac:dyDescent="0.15">
      <c r="A12" s="26"/>
      <c r="B12" s="179"/>
      <c r="C12" s="168"/>
      <c r="D12" s="26"/>
      <c r="E12" s="179"/>
      <c r="F12" s="168"/>
      <c r="G12" s="26"/>
      <c r="H12" s="179"/>
      <c r="I12" s="168"/>
      <c r="J12" s="5"/>
    </row>
    <row r="13" spans="1:23" x14ac:dyDescent="0.15">
      <c r="A13" s="26"/>
      <c r="B13" s="179"/>
      <c r="C13" s="168"/>
      <c r="D13" s="26"/>
      <c r="E13" s="179"/>
      <c r="F13" s="168"/>
      <c r="G13" s="26"/>
      <c r="H13" s="179"/>
      <c r="I13" s="168"/>
      <c r="J13" s="5"/>
    </row>
    <row r="14" spans="1:23" x14ac:dyDescent="0.15">
      <c r="A14" s="26"/>
      <c r="B14" s="179"/>
      <c r="C14" s="168"/>
      <c r="D14" s="26"/>
      <c r="E14" s="179"/>
      <c r="F14" s="168"/>
      <c r="G14" s="26"/>
      <c r="H14" s="179"/>
      <c r="I14" s="168"/>
      <c r="J14" s="5"/>
    </row>
    <row r="15" spans="1:23" x14ac:dyDescent="0.15">
      <c r="A15" s="26"/>
      <c r="B15" s="179"/>
      <c r="C15" s="168"/>
      <c r="D15" s="26"/>
      <c r="E15" s="179"/>
      <c r="F15" s="168"/>
      <c r="G15" s="26"/>
      <c r="H15" s="179"/>
      <c r="I15" s="168"/>
      <c r="J15" s="5"/>
    </row>
    <row r="16" spans="1:23" x14ac:dyDescent="0.15">
      <c r="A16" s="26"/>
      <c r="B16" s="179"/>
      <c r="C16" s="168"/>
      <c r="D16" s="26"/>
      <c r="E16" s="179"/>
      <c r="F16" s="168"/>
      <c r="G16" s="26"/>
      <c r="H16" s="179"/>
      <c r="I16" s="168"/>
      <c r="J16" s="5"/>
    </row>
    <row r="17" spans="1:10" x14ac:dyDescent="0.15">
      <c r="A17" s="26"/>
      <c r="B17" s="179"/>
      <c r="C17" s="168"/>
      <c r="D17" s="26"/>
      <c r="E17" s="179"/>
      <c r="F17" s="168"/>
      <c r="G17" s="26"/>
      <c r="H17" s="179"/>
      <c r="I17" s="168"/>
      <c r="J17" s="5"/>
    </row>
    <row r="18" spans="1:10" x14ac:dyDescent="0.15">
      <c r="A18" s="26"/>
      <c r="B18" s="179"/>
      <c r="C18" s="168"/>
      <c r="D18" s="26"/>
      <c r="E18" s="179"/>
      <c r="F18" s="168"/>
      <c r="G18" s="26"/>
      <c r="H18" s="179"/>
      <c r="I18" s="168"/>
      <c r="J18" s="5"/>
    </row>
    <row r="19" spans="1:10" x14ac:dyDescent="0.15">
      <c r="A19" s="26"/>
      <c r="B19" s="179"/>
      <c r="C19" s="168"/>
      <c r="D19" s="26"/>
      <c r="E19" s="179"/>
      <c r="F19" s="168"/>
      <c r="G19" s="26"/>
      <c r="H19" s="179"/>
      <c r="I19" s="168"/>
      <c r="J19" s="5"/>
    </row>
    <row r="20" spans="1:10" x14ac:dyDescent="0.15">
      <c r="A20" s="26"/>
      <c r="B20" s="179"/>
      <c r="C20" s="168"/>
      <c r="D20" s="26"/>
      <c r="E20" s="179"/>
      <c r="F20" s="168"/>
      <c r="G20" s="26"/>
      <c r="H20" s="179"/>
      <c r="I20" s="168"/>
      <c r="J20" s="5"/>
    </row>
    <row r="21" spans="1:10" x14ac:dyDescent="0.15">
      <c r="A21" s="26"/>
      <c r="B21" s="179"/>
      <c r="C21" s="168"/>
      <c r="D21" s="26"/>
      <c r="E21" s="179"/>
      <c r="F21" s="168"/>
      <c r="G21" s="26"/>
      <c r="H21" s="179"/>
      <c r="I21" s="168"/>
      <c r="J21" s="5"/>
    </row>
    <row r="22" spans="1:10" x14ac:dyDescent="0.15">
      <c r="A22" s="26"/>
      <c r="B22" s="179"/>
      <c r="C22" s="168"/>
      <c r="D22" s="26"/>
      <c r="E22" s="179"/>
      <c r="F22" s="168"/>
      <c r="G22" s="26"/>
      <c r="H22" s="179"/>
      <c r="I22" s="168"/>
      <c r="J22" s="5"/>
    </row>
    <row r="23" spans="1:10" x14ac:dyDescent="0.15">
      <c r="A23" s="26"/>
      <c r="B23" s="179"/>
      <c r="C23" s="168"/>
      <c r="D23" s="26"/>
      <c r="E23" s="179"/>
      <c r="F23" s="168"/>
      <c r="G23" s="26"/>
      <c r="H23" s="179"/>
      <c r="I23" s="168"/>
      <c r="J23" s="5"/>
    </row>
    <row r="24" spans="1:10" x14ac:dyDescent="0.15">
      <c r="A24" s="26"/>
      <c r="B24" s="179"/>
      <c r="C24" s="168"/>
      <c r="D24" s="26"/>
      <c r="E24" s="179"/>
      <c r="F24" s="168"/>
      <c r="G24" s="26"/>
      <c r="H24" s="179"/>
      <c r="I24" s="168"/>
      <c r="J24" s="5"/>
    </row>
    <row r="25" spans="1:10" x14ac:dyDescent="0.15">
      <c r="A25" s="26"/>
      <c r="B25" s="179"/>
      <c r="C25" s="168"/>
      <c r="D25" s="26"/>
      <c r="E25" s="179"/>
      <c r="F25" s="168"/>
      <c r="G25" s="26"/>
      <c r="H25" s="179"/>
      <c r="I25" s="168"/>
      <c r="J25" s="5"/>
    </row>
    <row r="26" spans="1:10" x14ac:dyDescent="0.15">
      <c r="A26" s="26"/>
      <c r="B26" s="179"/>
      <c r="C26" s="168"/>
      <c r="D26" s="26"/>
      <c r="E26" s="179"/>
      <c r="F26" s="168"/>
      <c r="G26" s="26"/>
      <c r="H26" s="179"/>
      <c r="I26" s="168"/>
      <c r="J26" s="5"/>
    </row>
    <row r="27" spans="1:10" x14ac:dyDescent="0.15">
      <c r="A27" s="26"/>
      <c r="B27" s="179"/>
      <c r="C27" s="168"/>
      <c r="D27" s="26"/>
      <c r="E27" s="179"/>
      <c r="F27" s="168"/>
      <c r="G27" s="26"/>
      <c r="H27" s="179"/>
      <c r="I27" s="168"/>
      <c r="J27" s="5"/>
    </row>
    <row r="28" spans="1:10" x14ac:dyDescent="0.15">
      <c r="A28" s="26"/>
      <c r="B28" s="179"/>
      <c r="C28" s="168"/>
      <c r="D28" s="26"/>
      <c r="E28" s="179"/>
      <c r="F28" s="168"/>
      <c r="G28" s="26"/>
      <c r="H28" s="179"/>
      <c r="I28" s="168"/>
      <c r="J28" s="5"/>
    </row>
    <row r="29" spans="1:10" x14ac:dyDescent="0.15">
      <c r="A29" s="26"/>
      <c r="B29" s="179"/>
      <c r="C29" s="168"/>
      <c r="D29" s="26"/>
      <c r="E29" s="179"/>
      <c r="F29" s="168"/>
      <c r="G29" s="26"/>
      <c r="H29" s="179"/>
      <c r="I29" s="168"/>
      <c r="J29" s="5"/>
    </row>
    <row r="30" spans="1:10" x14ac:dyDescent="0.15">
      <c r="A30" s="26"/>
      <c r="B30" s="179"/>
      <c r="C30" s="168"/>
      <c r="D30" s="26"/>
      <c r="E30" s="179"/>
      <c r="F30" s="168"/>
      <c r="G30" s="26"/>
      <c r="H30" s="179"/>
      <c r="I30" s="168"/>
      <c r="J30" s="5"/>
    </row>
    <row r="31" spans="1:10" x14ac:dyDescent="0.15">
      <c r="A31" s="26"/>
      <c r="B31" s="179"/>
      <c r="C31" s="168"/>
      <c r="D31" s="26"/>
      <c r="E31" s="179"/>
      <c r="F31" s="168"/>
      <c r="G31" s="26"/>
      <c r="H31" s="179"/>
      <c r="I31" s="168"/>
      <c r="J31" s="5"/>
    </row>
    <row r="32" spans="1:10" x14ac:dyDescent="0.15">
      <c r="A32" s="26"/>
      <c r="B32" s="179"/>
      <c r="C32" s="168"/>
      <c r="D32" s="26"/>
      <c r="E32" s="179"/>
      <c r="F32" s="168"/>
      <c r="G32" s="26"/>
      <c r="H32" s="179"/>
      <c r="I32" s="168"/>
      <c r="J32" s="5"/>
    </row>
    <row r="33" spans="1:10" x14ac:dyDescent="0.15">
      <c r="A33" s="26"/>
      <c r="B33" s="179"/>
      <c r="C33" s="168"/>
      <c r="D33" s="26"/>
      <c r="E33" s="179"/>
      <c r="F33" s="168"/>
      <c r="G33" s="26"/>
      <c r="H33" s="179"/>
      <c r="I33" s="168"/>
      <c r="J33" s="5"/>
    </row>
    <row r="34" spans="1:10" x14ac:dyDescent="0.15">
      <c r="A34" s="26"/>
      <c r="B34" s="179"/>
      <c r="C34" s="168"/>
      <c r="D34" s="26"/>
      <c r="E34" s="179"/>
      <c r="F34" s="168"/>
      <c r="G34" s="26"/>
      <c r="H34" s="179"/>
      <c r="I34" s="168"/>
      <c r="J34" s="5"/>
    </row>
    <row r="35" spans="1:10" x14ac:dyDescent="0.15">
      <c r="A35" s="26"/>
      <c r="B35" s="179"/>
      <c r="C35" s="168"/>
      <c r="D35" s="26"/>
      <c r="E35" s="179"/>
      <c r="F35" s="168"/>
      <c r="G35" s="26"/>
      <c r="H35" s="179"/>
      <c r="I35" s="168"/>
      <c r="J35" s="5"/>
    </row>
    <row r="36" spans="1:10" x14ac:dyDescent="0.15">
      <c r="A36" s="26"/>
      <c r="B36" s="179"/>
      <c r="C36" s="168"/>
      <c r="D36" s="26"/>
      <c r="E36" s="179"/>
      <c r="F36" s="168"/>
      <c r="G36" s="26"/>
      <c r="H36" s="179"/>
      <c r="I36" s="168"/>
      <c r="J36" s="5"/>
    </row>
    <row r="37" spans="1:10" x14ac:dyDescent="0.15">
      <c r="A37" s="26"/>
      <c r="B37" s="179"/>
      <c r="C37" s="168"/>
      <c r="D37" s="26"/>
      <c r="E37" s="179"/>
      <c r="F37" s="168"/>
      <c r="G37" s="26"/>
      <c r="H37" s="179"/>
      <c r="I37" s="168"/>
      <c r="J37" s="5"/>
    </row>
    <row r="38" spans="1:10" x14ac:dyDescent="0.15">
      <c r="A38" s="26"/>
      <c r="B38" s="179"/>
      <c r="C38" s="168"/>
      <c r="D38" s="26"/>
      <c r="E38" s="179"/>
      <c r="F38" s="168"/>
      <c r="G38" s="26"/>
      <c r="H38" s="179"/>
      <c r="I38" s="168"/>
      <c r="J38" s="5"/>
    </row>
    <row r="39" spans="1:10" x14ac:dyDescent="0.15">
      <c r="A39" s="26"/>
      <c r="B39" s="179"/>
      <c r="C39" s="168"/>
      <c r="D39" s="26"/>
      <c r="E39" s="179"/>
      <c r="F39" s="168"/>
      <c r="G39" s="26"/>
      <c r="H39" s="179"/>
      <c r="I39" s="168"/>
      <c r="J39" s="5"/>
    </row>
    <row r="40" spans="1:10" x14ac:dyDescent="0.15">
      <c r="A40" s="26"/>
      <c r="B40" s="179"/>
      <c r="C40" s="168"/>
      <c r="D40" s="26"/>
      <c r="E40" s="179"/>
      <c r="F40" s="168"/>
      <c r="G40" s="26"/>
      <c r="H40" s="179"/>
      <c r="I40" s="168"/>
      <c r="J40" s="5"/>
    </row>
    <row r="41" spans="1:10" x14ac:dyDescent="0.15">
      <c r="A41" s="26"/>
      <c r="B41" s="179"/>
      <c r="C41" s="168"/>
      <c r="D41" s="26"/>
      <c r="E41" s="179"/>
      <c r="F41" s="168"/>
      <c r="G41" s="26"/>
      <c r="H41" s="179"/>
      <c r="I41" s="168"/>
      <c r="J41" s="5"/>
    </row>
    <row r="42" spans="1:10" x14ac:dyDescent="0.15">
      <c r="A42" s="26"/>
      <c r="B42" s="179"/>
      <c r="C42" s="168"/>
      <c r="D42" s="26"/>
      <c r="E42" s="179"/>
      <c r="F42" s="168"/>
      <c r="G42" s="26"/>
      <c r="H42" s="179"/>
      <c r="I42" s="168"/>
      <c r="J42" s="5"/>
    </row>
    <row r="43" spans="1:10" x14ac:dyDescent="0.15">
      <c r="A43" s="26"/>
      <c r="B43" s="179"/>
      <c r="C43" s="168"/>
      <c r="D43" s="26"/>
      <c r="E43" s="179"/>
      <c r="F43" s="168"/>
      <c r="G43" s="26"/>
      <c r="H43" s="179"/>
      <c r="I43" s="168"/>
      <c r="J43" s="5"/>
    </row>
    <row r="44" spans="1:10" x14ac:dyDescent="0.15">
      <c r="A44" s="26"/>
      <c r="B44" s="179"/>
      <c r="C44" s="168"/>
      <c r="D44" s="26"/>
      <c r="E44" s="179"/>
      <c r="F44" s="168"/>
      <c r="G44" s="26"/>
      <c r="H44" s="179"/>
      <c r="I44" s="168"/>
      <c r="J44" s="5"/>
    </row>
    <row r="45" spans="1:10" x14ac:dyDescent="0.15">
      <c r="A45" s="26"/>
      <c r="B45" s="179"/>
      <c r="C45" s="168"/>
      <c r="D45" s="26"/>
      <c r="E45" s="179"/>
      <c r="F45" s="168"/>
      <c r="G45" s="26"/>
      <c r="H45" s="179"/>
      <c r="I45" s="168"/>
      <c r="J45" s="5"/>
    </row>
    <row r="46" spans="1:10" x14ac:dyDescent="0.15">
      <c r="A46" s="26"/>
      <c r="B46" s="179"/>
      <c r="C46" s="168"/>
      <c r="D46" s="26"/>
      <c r="E46" s="179"/>
      <c r="F46" s="168"/>
      <c r="G46" s="26"/>
      <c r="H46" s="179"/>
      <c r="I46" s="168"/>
      <c r="J46" s="5"/>
    </row>
    <row r="47" spans="1:10" x14ac:dyDescent="0.15">
      <c r="A47" s="26"/>
      <c r="B47" s="179"/>
      <c r="C47" s="168"/>
      <c r="D47" s="26"/>
      <c r="E47" s="179"/>
      <c r="F47" s="168"/>
      <c r="G47" s="26"/>
      <c r="H47" s="179"/>
      <c r="I47" s="168"/>
      <c r="J47" s="5"/>
    </row>
    <row r="48" spans="1:10" x14ac:dyDescent="0.15">
      <c r="A48" s="26"/>
      <c r="B48" s="179"/>
      <c r="C48" s="168"/>
      <c r="D48" s="26"/>
      <c r="E48" s="179"/>
      <c r="F48" s="168"/>
      <c r="G48" s="26"/>
      <c r="H48" s="179"/>
      <c r="I48" s="168"/>
      <c r="J48" s="5"/>
    </row>
    <row r="49" spans="1:10" x14ac:dyDescent="0.15">
      <c r="A49" s="26"/>
      <c r="B49" s="179"/>
      <c r="C49" s="168"/>
      <c r="D49" s="26"/>
      <c r="E49" s="179"/>
      <c r="F49" s="168"/>
      <c r="G49" s="26"/>
      <c r="H49" s="179"/>
      <c r="I49" s="168"/>
      <c r="J49" s="5"/>
    </row>
    <row r="50" spans="1:10" x14ac:dyDescent="0.15">
      <c r="A50" s="26"/>
      <c r="B50" s="179"/>
      <c r="C50" s="168"/>
      <c r="D50" s="26"/>
      <c r="E50" s="179"/>
      <c r="F50" s="168"/>
      <c r="G50" s="26"/>
      <c r="H50" s="179"/>
      <c r="I50" s="168"/>
      <c r="J50" s="5"/>
    </row>
    <row r="51" spans="1:10" x14ac:dyDescent="0.15">
      <c r="A51" s="26"/>
      <c r="B51" s="179"/>
      <c r="C51" s="168"/>
      <c r="D51" s="26"/>
      <c r="E51" s="179"/>
      <c r="F51" s="168"/>
      <c r="G51" s="26"/>
      <c r="H51" s="179"/>
      <c r="I51" s="168"/>
      <c r="J51" s="5"/>
    </row>
    <row r="52" spans="1:10" x14ac:dyDescent="0.15">
      <c r="A52" s="26"/>
      <c r="B52" s="179"/>
      <c r="C52" s="168"/>
      <c r="D52" s="26"/>
      <c r="E52" s="179"/>
      <c r="F52" s="168"/>
      <c r="G52" s="26"/>
      <c r="H52" s="179"/>
      <c r="I52" s="168"/>
      <c r="J52" s="5"/>
    </row>
    <row r="53" spans="1:10" x14ac:dyDescent="0.15">
      <c r="A53" s="26"/>
      <c r="B53" s="179"/>
      <c r="C53" s="168"/>
      <c r="D53" s="26"/>
      <c r="E53" s="179"/>
      <c r="F53" s="168"/>
      <c r="G53" s="26"/>
      <c r="H53" s="179"/>
      <c r="I53" s="168"/>
      <c r="J53" s="5"/>
    </row>
    <row r="54" spans="1:10" x14ac:dyDescent="0.15">
      <c r="A54" s="26"/>
      <c r="B54" s="179"/>
      <c r="C54" s="168"/>
      <c r="D54" s="26"/>
      <c r="E54" s="179"/>
      <c r="F54" s="168"/>
      <c r="G54" s="26"/>
      <c r="H54" s="179"/>
      <c r="I54" s="168"/>
      <c r="J54" s="5"/>
    </row>
    <row r="55" spans="1:10" x14ac:dyDescent="0.15">
      <c r="A55" s="26"/>
      <c r="B55" s="179"/>
      <c r="C55" s="168"/>
      <c r="D55" s="26"/>
      <c r="E55" s="179"/>
      <c r="F55" s="168"/>
      <c r="G55" s="26"/>
      <c r="H55" s="179"/>
      <c r="I55" s="168"/>
      <c r="J55" s="5"/>
    </row>
    <row r="56" spans="1:10" x14ac:dyDescent="0.15">
      <c r="A56" s="26"/>
      <c r="B56" s="179"/>
      <c r="C56" s="168"/>
      <c r="D56" s="26"/>
      <c r="E56" s="179"/>
      <c r="F56" s="168"/>
      <c r="G56" s="26"/>
      <c r="H56" s="179"/>
      <c r="I56" s="168"/>
      <c r="J56" s="5"/>
    </row>
    <row r="57" spans="1:10" x14ac:dyDescent="0.15">
      <c r="A57" s="26"/>
      <c r="B57" s="179"/>
      <c r="C57" s="168"/>
      <c r="D57" s="26"/>
      <c r="E57" s="179"/>
      <c r="F57" s="168"/>
      <c r="G57" s="26"/>
      <c r="H57" s="179"/>
      <c r="I57" s="168"/>
      <c r="J57" s="5"/>
    </row>
    <row r="58" spans="1:10" x14ac:dyDescent="0.15">
      <c r="A58" s="26"/>
      <c r="B58" s="179"/>
      <c r="C58" s="168"/>
      <c r="D58" s="26"/>
      <c r="E58" s="179"/>
      <c r="F58" s="168"/>
      <c r="G58" s="26"/>
      <c r="H58" s="179"/>
      <c r="I58" s="168"/>
      <c r="J58" s="5"/>
    </row>
    <row r="59" spans="1:10" x14ac:dyDescent="0.15">
      <c r="A59" s="26"/>
      <c r="B59" s="179"/>
      <c r="C59" s="168"/>
      <c r="D59" s="26"/>
      <c r="E59" s="179"/>
      <c r="F59" s="168"/>
      <c r="G59" s="26"/>
      <c r="H59" s="179"/>
      <c r="I59" s="168"/>
      <c r="J59" s="5"/>
    </row>
    <row r="60" spans="1:10" x14ac:dyDescent="0.15">
      <c r="A60" s="26"/>
      <c r="B60" s="179"/>
      <c r="C60" s="168"/>
      <c r="D60" s="26"/>
      <c r="E60" s="179"/>
      <c r="F60" s="168"/>
      <c r="G60" s="26"/>
      <c r="H60" s="179"/>
      <c r="I60" s="168"/>
      <c r="J60" s="5"/>
    </row>
    <row r="61" spans="1:10" x14ac:dyDescent="0.15">
      <c r="A61" s="26"/>
      <c r="B61" s="179"/>
      <c r="C61" s="168"/>
      <c r="D61" s="26"/>
      <c r="E61" s="179"/>
      <c r="F61" s="168"/>
      <c r="G61" s="26"/>
      <c r="H61" s="179"/>
      <c r="I61" s="168"/>
      <c r="J61" s="5"/>
    </row>
    <row r="62" spans="1:10" x14ac:dyDescent="0.15">
      <c r="A62" s="26"/>
      <c r="B62" s="179"/>
      <c r="C62" s="168"/>
      <c r="D62" s="26"/>
      <c r="E62" s="179"/>
      <c r="F62" s="168"/>
      <c r="G62" s="26"/>
      <c r="H62" s="179"/>
      <c r="I62" s="168"/>
      <c r="J62" s="5"/>
    </row>
    <row r="63" spans="1:10" x14ac:dyDescent="0.15">
      <c r="A63" s="26"/>
      <c r="B63" s="179"/>
      <c r="C63" s="168"/>
      <c r="D63" s="26"/>
      <c r="E63" s="179"/>
      <c r="F63" s="168"/>
      <c r="G63" s="26"/>
      <c r="H63" s="179"/>
      <c r="I63" s="168"/>
      <c r="J63" s="5"/>
    </row>
    <row r="64" spans="1:10" x14ac:dyDescent="0.15">
      <c r="A64" s="26"/>
      <c r="B64" s="179"/>
      <c r="C64" s="168"/>
      <c r="D64" s="26"/>
      <c r="E64" s="179"/>
      <c r="F64" s="168"/>
      <c r="G64" s="26"/>
      <c r="H64" s="179"/>
      <c r="I64" s="168"/>
      <c r="J64" s="5"/>
    </row>
    <row r="65" spans="1:10" x14ac:dyDescent="0.15">
      <c r="A65" s="26"/>
      <c r="B65" s="179"/>
      <c r="C65" s="168"/>
      <c r="D65" s="26"/>
      <c r="E65" s="179"/>
      <c r="F65" s="168"/>
      <c r="G65" s="26"/>
      <c r="H65" s="179"/>
      <c r="I65" s="168"/>
      <c r="J65" s="5"/>
    </row>
    <row r="66" spans="1:10" x14ac:dyDescent="0.15">
      <c r="A66" s="26"/>
      <c r="B66" s="179"/>
      <c r="C66" s="168"/>
      <c r="D66" s="26"/>
      <c r="E66" s="179"/>
      <c r="F66" s="168"/>
      <c r="G66" s="26"/>
      <c r="H66" s="179"/>
      <c r="I66" s="168"/>
      <c r="J66" s="5"/>
    </row>
    <row r="67" spans="1:10" x14ac:dyDescent="0.15">
      <c r="A67" s="26"/>
      <c r="B67" s="179"/>
      <c r="C67" s="168"/>
      <c r="D67" s="26"/>
      <c r="E67" s="179"/>
      <c r="F67" s="168"/>
      <c r="G67" s="26"/>
      <c r="H67" s="179"/>
      <c r="I67" s="168"/>
      <c r="J67" s="5"/>
    </row>
    <row r="68" spans="1:10" x14ac:dyDescent="0.15">
      <c r="A68" s="26"/>
      <c r="B68" s="179"/>
      <c r="C68" s="168"/>
      <c r="D68" s="26"/>
      <c r="E68" s="179"/>
      <c r="F68" s="168"/>
      <c r="G68" s="26"/>
      <c r="H68" s="179"/>
      <c r="I68" s="168"/>
      <c r="J68" s="5"/>
    </row>
    <row r="69" spans="1:10" x14ac:dyDescent="0.15">
      <c r="A69" s="26"/>
      <c r="B69" s="179"/>
      <c r="C69" s="168"/>
      <c r="D69" s="26"/>
      <c r="E69" s="179"/>
      <c r="F69" s="168"/>
      <c r="G69" s="26"/>
      <c r="H69" s="179"/>
      <c r="I69" s="168"/>
      <c r="J69" s="5"/>
    </row>
    <row r="70" spans="1:10" x14ac:dyDescent="0.15">
      <c r="A70" s="26"/>
      <c r="B70" s="179"/>
      <c r="C70" s="168"/>
      <c r="D70" s="26"/>
      <c r="E70" s="179"/>
      <c r="F70" s="168"/>
      <c r="G70" s="26"/>
      <c r="H70" s="179"/>
      <c r="I70" s="168"/>
      <c r="J70" s="5"/>
    </row>
    <row r="71" spans="1:10" x14ac:dyDescent="0.15">
      <c r="A71" s="26"/>
      <c r="B71" s="179"/>
      <c r="C71" s="168"/>
      <c r="D71" s="26"/>
      <c r="E71" s="179"/>
      <c r="F71" s="168"/>
      <c r="G71" s="26"/>
      <c r="H71" s="179"/>
      <c r="I71" s="168"/>
      <c r="J71" s="5"/>
    </row>
    <row r="72" spans="1:10" x14ac:dyDescent="0.15">
      <c r="A72" s="26"/>
      <c r="B72" s="179"/>
      <c r="C72" s="168"/>
      <c r="D72" s="26"/>
      <c r="E72" s="179"/>
      <c r="F72" s="168"/>
      <c r="G72" s="26"/>
      <c r="H72" s="179"/>
      <c r="I72" s="168"/>
      <c r="J72" s="5"/>
    </row>
    <row r="73" spans="1:10" x14ac:dyDescent="0.15">
      <c r="A73" s="26"/>
      <c r="B73" s="179"/>
      <c r="C73" s="168"/>
      <c r="D73" s="26"/>
      <c r="E73" s="179"/>
      <c r="F73" s="168"/>
      <c r="G73" s="26"/>
      <c r="H73" s="179"/>
      <c r="I73" s="168"/>
      <c r="J73" s="5"/>
    </row>
    <row r="74" spans="1:10" x14ac:dyDescent="0.15">
      <c r="A74" s="26"/>
      <c r="B74" s="179"/>
      <c r="C74" s="168"/>
      <c r="D74" s="26"/>
      <c r="E74" s="179"/>
      <c r="F74" s="168"/>
      <c r="G74" s="26"/>
      <c r="H74" s="179"/>
      <c r="I74" s="168"/>
      <c r="J74" s="5"/>
    </row>
    <row r="75" spans="1:10" x14ac:dyDescent="0.15">
      <c r="A75" s="26"/>
      <c r="B75" s="179"/>
      <c r="C75" s="168"/>
      <c r="D75" s="26"/>
      <c r="E75" s="179"/>
      <c r="F75" s="168"/>
      <c r="G75" s="26"/>
      <c r="H75" s="179"/>
      <c r="I75" s="168"/>
      <c r="J75" s="5"/>
    </row>
    <row r="76" spans="1:10" x14ac:dyDescent="0.15">
      <c r="A76" s="26"/>
      <c r="B76" s="179"/>
      <c r="C76" s="168"/>
      <c r="D76" s="26"/>
      <c r="E76" s="179"/>
      <c r="F76" s="168"/>
      <c r="G76" s="26"/>
      <c r="H76" s="179"/>
      <c r="I76" s="168"/>
      <c r="J76" s="5"/>
    </row>
    <row r="77" spans="1:10" x14ac:dyDescent="0.15">
      <c r="A77" s="26"/>
      <c r="B77" s="179"/>
      <c r="C77" s="168"/>
      <c r="D77" s="26"/>
      <c r="E77" s="179"/>
      <c r="F77" s="168"/>
      <c r="G77" s="26"/>
      <c r="H77" s="179"/>
      <c r="I77" s="168"/>
      <c r="J77" s="5"/>
    </row>
    <row r="78" spans="1:10" x14ac:dyDescent="0.15">
      <c r="A78" s="26"/>
      <c r="B78" s="179"/>
      <c r="C78" s="168"/>
      <c r="D78" s="26"/>
      <c r="E78" s="179"/>
      <c r="F78" s="168"/>
      <c r="G78" s="26"/>
      <c r="H78" s="179"/>
      <c r="I78" s="168"/>
      <c r="J78" s="5"/>
    </row>
    <row r="79" spans="1:10" x14ac:dyDescent="0.15">
      <c r="A79" s="26"/>
      <c r="B79" s="179"/>
      <c r="C79" s="168"/>
      <c r="D79" s="26"/>
      <c r="E79" s="179"/>
      <c r="F79" s="168"/>
      <c r="G79" s="26"/>
      <c r="H79" s="179"/>
      <c r="I79" s="168"/>
      <c r="J79" s="5"/>
    </row>
    <row r="80" spans="1:10" x14ac:dyDescent="0.15">
      <c r="A80" s="26"/>
      <c r="B80" s="179"/>
      <c r="C80" s="168"/>
      <c r="D80" s="26"/>
      <c r="E80" s="179"/>
      <c r="F80" s="168"/>
      <c r="G80" s="26"/>
      <c r="H80" s="179"/>
      <c r="I80" s="168"/>
      <c r="J80" s="5"/>
    </row>
    <row r="81" spans="1:10" x14ac:dyDescent="0.15">
      <c r="A81" s="26"/>
      <c r="B81" s="179"/>
      <c r="C81" s="168"/>
      <c r="D81" s="26"/>
      <c r="E81" s="179"/>
      <c r="F81" s="168"/>
      <c r="G81" s="26"/>
      <c r="H81" s="179"/>
      <c r="I81" s="168"/>
      <c r="J81" s="5"/>
    </row>
    <row r="82" spans="1:10" x14ac:dyDescent="0.15">
      <c r="A82" s="26"/>
      <c r="B82" s="179"/>
      <c r="C82" s="168"/>
      <c r="D82" s="26"/>
      <c r="E82" s="179"/>
      <c r="F82" s="168"/>
      <c r="G82" s="26"/>
      <c r="H82" s="179"/>
      <c r="I82" s="168"/>
      <c r="J82" s="5"/>
    </row>
    <row r="83" spans="1:10" x14ac:dyDescent="0.15">
      <c r="A83" s="26"/>
      <c r="B83" s="179"/>
      <c r="C83" s="168"/>
      <c r="D83" s="26"/>
      <c r="E83" s="179"/>
      <c r="F83" s="168"/>
      <c r="G83" s="26"/>
      <c r="H83" s="179"/>
      <c r="I83" s="168"/>
      <c r="J83" s="5"/>
    </row>
    <row r="84" spans="1:10" x14ac:dyDescent="0.15">
      <c r="A84" s="26"/>
      <c r="B84" s="179"/>
      <c r="C84" s="168"/>
      <c r="D84" s="26"/>
      <c r="E84" s="179"/>
      <c r="F84" s="168"/>
      <c r="G84" s="26"/>
      <c r="H84" s="179"/>
      <c r="I84" s="168"/>
      <c r="J84" s="5"/>
    </row>
    <row r="85" spans="1:10" x14ac:dyDescent="0.15">
      <c r="A85" s="26"/>
      <c r="B85" s="179"/>
      <c r="C85" s="168"/>
      <c r="D85" s="26"/>
      <c r="E85" s="179"/>
      <c r="F85" s="168"/>
      <c r="G85" s="26"/>
      <c r="H85" s="179"/>
      <c r="I85" s="168"/>
      <c r="J85" s="5"/>
    </row>
    <row r="86" spans="1:10" x14ac:dyDescent="0.15">
      <c r="A86" s="26"/>
      <c r="B86" s="179"/>
      <c r="C86" s="168"/>
      <c r="D86" s="26"/>
      <c r="E86" s="179"/>
      <c r="F86" s="168"/>
      <c r="G86" s="26"/>
      <c r="H86" s="179"/>
      <c r="I86" s="168"/>
      <c r="J86" s="5"/>
    </row>
    <row r="87" spans="1:10" x14ac:dyDescent="0.15">
      <c r="A87" s="26"/>
      <c r="B87" s="179"/>
      <c r="C87" s="168"/>
      <c r="D87" s="26"/>
      <c r="E87" s="179"/>
      <c r="F87" s="168"/>
      <c r="G87" s="26"/>
      <c r="H87" s="179"/>
      <c r="I87" s="168"/>
      <c r="J87" s="5"/>
    </row>
    <row r="88" spans="1:10" x14ac:dyDescent="0.15">
      <c r="A88" s="26"/>
      <c r="B88" s="179"/>
      <c r="C88" s="168"/>
      <c r="D88" s="26"/>
      <c r="E88" s="179"/>
      <c r="F88" s="168"/>
      <c r="G88" s="26"/>
      <c r="H88" s="179"/>
      <c r="I88" s="168"/>
      <c r="J88" s="5"/>
    </row>
    <row r="89" spans="1:10" x14ac:dyDescent="0.15">
      <c r="A89" s="26"/>
      <c r="B89" s="179"/>
      <c r="C89" s="168"/>
      <c r="D89" s="26"/>
      <c r="E89" s="179"/>
      <c r="F89" s="168"/>
      <c r="G89" s="26"/>
      <c r="H89" s="179"/>
      <c r="I89" s="168"/>
      <c r="J89" s="5"/>
    </row>
    <row r="90" spans="1:10" x14ac:dyDescent="0.15">
      <c r="A90" s="26"/>
      <c r="B90" s="179"/>
      <c r="C90" s="168"/>
      <c r="D90" s="26"/>
      <c r="E90" s="179"/>
      <c r="F90" s="168"/>
      <c r="G90" s="26"/>
      <c r="H90" s="179"/>
      <c r="I90" s="168"/>
      <c r="J90" s="5"/>
    </row>
    <row r="91" spans="1:10" x14ac:dyDescent="0.15">
      <c r="A91" s="26"/>
      <c r="B91" s="179"/>
      <c r="C91" s="168"/>
      <c r="D91" s="26"/>
      <c r="E91" s="179"/>
      <c r="F91" s="168"/>
      <c r="G91" s="26"/>
      <c r="H91" s="179"/>
      <c r="I91" s="168"/>
      <c r="J91" s="5"/>
    </row>
    <row r="92" spans="1:10" x14ac:dyDescent="0.15">
      <c r="A92" s="26"/>
      <c r="B92" s="179"/>
      <c r="C92" s="168"/>
      <c r="D92" s="26"/>
      <c r="E92" s="179"/>
      <c r="F92" s="168"/>
      <c r="G92" s="26"/>
      <c r="H92" s="179"/>
      <c r="I92" s="168"/>
      <c r="J92" s="5"/>
    </row>
    <row r="93" spans="1:10" x14ac:dyDescent="0.15">
      <c r="A93" s="26"/>
      <c r="B93" s="179"/>
      <c r="C93" s="168"/>
      <c r="D93" s="26"/>
      <c r="E93" s="179"/>
      <c r="F93" s="168"/>
      <c r="G93" s="26"/>
      <c r="H93" s="179"/>
      <c r="I93" s="168"/>
      <c r="J93" s="5"/>
    </row>
    <row r="94" spans="1:10" x14ac:dyDescent="0.15">
      <c r="A94" s="26"/>
      <c r="B94" s="179"/>
      <c r="C94" s="168"/>
      <c r="D94" s="26"/>
      <c r="E94" s="179"/>
      <c r="F94" s="168"/>
      <c r="G94" s="26"/>
      <c r="H94" s="179"/>
      <c r="I94" s="168"/>
      <c r="J94" s="5"/>
    </row>
    <row r="95" spans="1:10" x14ac:dyDescent="0.15">
      <c r="A95" s="26"/>
      <c r="B95" s="179"/>
      <c r="C95" s="168"/>
      <c r="D95" s="26"/>
      <c r="E95" s="179"/>
      <c r="F95" s="168"/>
      <c r="G95" s="26"/>
      <c r="H95" s="179"/>
      <c r="I95" s="168"/>
      <c r="J95" s="5"/>
    </row>
    <row r="96" spans="1:10" x14ac:dyDescent="0.15">
      <c r="A96" s="26"/>
      <c r="B96" s="179"/>
      <c r="C96" s="168"/>
      <c r="D96" s="26"/>
      <c r="E96" s="179"/>
      <c r="F96" s="168"/>
      <c r="G96" s="26"/>
      <c r="H96" s="179"/>
      <c r="I96" s="168"/>
      <c r="J96" s="5"/>
    </row>
    <row r="97" spans="1:10" x14ac:dyDescent="0.15">
      <c r="A97" s="26"/>
      <c r="B97" s="179"/>
      <c r="C97" s="168"/>
      <c r="D97" s="26"/>
      <c r="E97" s="179"/>
      <c r="F97" s="168"/>
      <c r="G97" s="26"/>
      <c r="H97" s="179"/>
      <c r="I97" s="168"/>
      <c r="J97" s="5"/>
    </row>
    <row r="98" spans="1:10" x14ac:dyDescent="0.15">
      <c r="A98" s="26"/>
      <c r="B98" s="179"/>
      <c r="C98" s="168"/>
      <c r="D98" s="26"/>
      <c r="E98" s="179"/>
      <c r="F98" s="168"/>
      <c r="G98" s="26"/>
      <c r="H98" s="179"/>
      <c r="I98" s="168"/>
      <c r="J98" s="5"/>
    </row>
    <row r="99" spans="1:10" x14ac:dyDescent="0.15">
      <c r="A99" s="26"/>
      <c r="B99" s="179"/>
      <c r="C99" s="168"/>
      <c r="D99" s="26"/>
      <c r="E99" s="179"/>
      <c r="F99" s="168"/>
      <c r="G99" s="26"/>
      <c r="H99" s="179"/>
      <c r="I99" s="168"/>
      <c r="J99" s="5"/>
    </row>
    <row r="100" spans="1:10" x14ac:dyDescent="0.15">
      <c r="A100" s="26"/>
      <c r="B100" s="179"/>
      <c r="C100" s="168"/>
      <c r="D100" s="26"/>
      <c r="E100" s="179"/>
      <c r="F100" s="168"/>
      <c r="G100" s="26"/>
      <c r="H100" s="179"/>
      <c r="I100" s="168"/>
      <c r="J100" s="5"/>
    </row>
    <row r="101" spans="1:10" x14ac:dyDescent="0.15">
      <c r="A101" s="26"/>
      <c r="B101" s="179"/>
      <c r="C101" s="168"/>
      <c r="D101" s="26"/>
      <c r="E101" s="179"/>
      <c r="F101" s="168"/>
      <c r="G101" s="26"/>
      <c r="H101" s="179"/>
      <c r="I101" s="168"/>
      <c r="J101" s="5"/>
    </row>
    <row r="102" spans="1:10" x14ac:dyDescent="0.15">
      <c r="A102" s="26"/>
      <c r="B102" s="179"/>
      <c r="C102" s="168"/>
      <c r="D102" s="26"/>
      <c r="E102" s="179"/>
      <c r="F102" s="168"/>
      <c r="G102" s="26"/>
      <c r="H102" s="179"/>
      <c r="I102" s="168"/>
      <c r="J102" s="5"/>
    </row>
    <row r="103" spans="1:10" x14ac:dyDescent="0.15">
      <c r="A103" s="26"/>
      <c r="B103" s="179"/>
      <c r="C103" s="168"/>
      <c r="D103" s="26"/>
      <c r="E103" s="179"/>
      <c r="F103" s="168"/>
      <c r="G103" s="26"/>
      <c r="H103" s="179"/>
      <c r="I103" s="168"/>
      <c r="J103" s="5"/>
    </row>
    <row r="104" spans="1:10" x14ac:dyDescent="0.15">
      <c r="A104" s="26"/>
      <c r="B104" s="179"/>
      <c r="C104" s="168"/>
      <c r="D104" s="26"/>
      <c r="E104" s="179"/>
      <c r="F104" s="168"/>
      <c r="G104" s="26"/>
      <c r="H104" s="179"/>
      <c r="I104" s="168"/>
      <c r="J104" s="5"/>
    </row>
    <row r="105" spans="1:10" x14ac:dyDescent="0.15">
      <c r="A105" s="26"/>
      <c r="B105" s="179"/>
      <c r="C105" s="168"/>
      <c r="D105" s="26"/>
      <c r="E105" s="179"/>
      <c r="F105" s="168"/>
      <c r="G105" s="26"/>
      <c r="H105" s="179"/>
      <c r="I105" s="168"/>
      <c r="J105" s="5"/>
    </row>
    <row r="106" spans="1:10" x14ac:dyDescent="0.15">
      <c r="A106" s="26"/>
      <c r="B106" s="179"/>
      <c r="C106" s="168"/>
      <c r="D106" s="26"/>
      <c r="E106" s="179"/>
      <c r="F106" s="168"/>
      <c r="G106" s="26"/>
      <c r="H106" s="179"/>
      <c r="I106" s="168"/>
      <c r="J106" s="5"/>
    </row>
    <row r="107" spans="1:10" x14ac:dyDescent="0.15">
      <c r="A107" s="26"/>
      <c r="B107" s="179"/>
      <c r="C107" s="168"/>
      <c r="D107" s="26"/>
      <c r="E107" s="179"/>
      <c r="F107" s="168"/>
      <c r="G107" s="26"/>
      <c r="H107" s="179"/>
      <c r="I107" s="168"/>
      <c r="J107" s="5"/>
    </row>
    <row r="108" spans="1:10" x14ac:dyDescent="0.15">
      <c r="A108" s="26"/>
      <c r="B108" s="179"/>
      <c r="C108" s="168"/>
      <c r="D108" s="26"/>
      <c r="E108" s="179"/>
      <c r="F108" s="168"/>
      <c r="G108" s="26"/>
      <c r="H108" s="179"/>
      <c r="I108" s="168"/>
      <c r="J108" s="5"/>
    </row>
    <row r="109" spans="1:10" x14ac:dyDescent="0.15">
      <c r="A109" s="26"/>
      <c r="B109" s="179"/>
      <c r="C109" s="168"/>
      <c r="D109" s="26"/>
      <c r="E109" s="179"/>
      <c r="F109" s="168"/>
      <c r="G109" s="26"/>
      <c r="H109" s="179"/>
      <c r="I109" s="168"/>
      <c r="J109" s="5"/>
    </row>
    <row r="110" spans="1:10" x14ac:dyDescent="0.15">
      <c r="A110" s="26"/>
      <c r="B110" s="179"/>
      <c r="C110" s="168"/>
      <c r="D110" s="26"/>
      <c r="E110" s="179"/>
      <c r="F110" s="168"/>
      <c r="G110" s="26"/>
      <c r="H110" s="179"/>
      <c r="I110" s="168"/>
      <c r="J110" s="5"/>
    </row>
    <row r="111" spans="1:10" x14ac:dyDescent="0.15">
      <c r="A111" s="26"/>
      <c r="B111" s="179"/>
      <c r="C111" s="168"/>
      <c r="D111" s="26"/>
      <c r="E111" s="179"/>
      <c r="F111" s="168"/>
      <c r="G111" s="26"/>
      <c r="H111" s="179"/>
      <c r="I111" s="168"/>
      <c r="J111" s="5"/>
    </row>
    <row r="112" spans="1:10" x14ac:dyDescent="0.15">
      <c r="A112" s="26"/>
      <c r="B112" s="179"/>
      <c r="C112" s="168"/>
      <c r="D112" s="26"/>
      <c r="E112" s="179"/>
      <c r="F112" s="168"/>
      <c r="G112" s="26"/>
      <c r="H112" s="179"/>
      <c r="I112" s="168"/>
      <c r="J112" s="5"/>
    </row>
    <row r="113" spans="1:10" ht="13.5" customHeight="1" x14ac:dyDescent="0.15">
      <c r="A113" s="26"/>
      <c r="B113" s="179"/>
      <c r="C113" s="168"/>
      <c r="D113" s="26"/>
      <c r="E113" s="179"/>
      <c r="F113" s="168"/>
      <c r="G113" s="26"/>
      <c r="H113" s="179"/>
      <c r="I113" s="168"/>
      <c r="J113" s="5"/>
    </row>
    <row r="114" spans="1:10" ht="13.5" customHeight="1" x14ac:dyDescent="0.15">
      <c r="A114" s="26"/>
      <c r="B114" s="179"/>
      <c r="C114" s="168"/>
      <c r="D114" s="26"/>
      <c r="E114" s="179"/>
      <c r="F114" s="168"/>
      <c r="G114" s="26"/>
      <c r="H114" s="179"/>
      <c r="I114" s="168"/>
      <c r="J114" s="5"/>
    </row>
    <row r="115" spans="1:10" x14ac:dyDescent="0.15">
      <c r="A115" s="26"/>
      <c r="B115" s="179"/>
      <c r="C115" s="168"/>
      <c r="D115" s="26"/>
      <c r="E115" s="179"/>
      <c r="F115" s="168"/>
      <c r="G115" s="26"/>
      <c r="H115" s="179"/>
      <c r="I115" s="168"/>
      <c r="J115" s="5"/>
    </row>
    <row r="116" spans="1:10" x14ac:dyDescent="0.15">
      <c r="A116" s="26"/>
      <c r="B116" s="179"/>
      <c r="C116" s="168"/>
      <c r="D116" s="26"/>
      <c r="E116" s="179"/>
      <c r="F116" s="168"/>
      <c r="G116" s="26"/>
      <c r="H116" s="179"/>
      <c r="I116" s="168"/>
      <c r="J116" s="5"/>
    </row>
    <row r="117" spans="1:10" x14ac:dyDescent="0.15">
      <c r="A117" s="26"/>
      <c r="B117" s="179"/>
      <c r="C117" s="168"/>
      <c r="D117" s="26"/>
      <c r="E117" s="179"/>
      <c r="F117" s="168"/>
      <c r="G117" s="26"/>
      <c r="H117" s="179"/>
      <c r="I117" s="168"/>
      <c r="J117" s="5"/>
    </row>
    <row r="118" spans="1:10" x14ac:dyDescent="0.15">
      <c r="A118" s="26"/>
      <c r="B118" s="179"/>
      <c r="C118" s="168"/>
      <c r="D118" s="26"/>
      <c r="E118" s="179"/>
      <c r="F118" s="168"/>
      <c r="G118" s="26"/>
      <c r="H118" s="179"/>
      <c r="I118" s="168"/>
      <c r="J118" s="5"/>
    </row>
    <row r="119" spans="1:10" x14ac:dyDescent="0.15">
      <c r="A119" s="26"/>
      <c r="B119" s="179"/>
      <c r="C119" s="168"/>
      <c r="D119" s="26"/>
      <c r="E119" s="179"/>
      <c r="F119" s="168"/>
      <c r="G119" s="26"/>
      <c r="H119" s="179"/>
      <c r="I119" s="168"/>
      <c r="J119" s="5"/>
    </row>
    <row r="120" spans="1:10" x14ac:dyDescent="0.15">
      <c r="A120" s="26"/>
      <c r="B120" s="179"/>
      <c r="C120" s="168"/>
      <c r="D120" s="26"/>
      <c r="E120" s="179"/>
      <c r="F120" s="168"/>
      <c r="G120" s="26"/>
      <c r="H120" s="179"/>
      <c r="I120" s="168"/>
      <c r="J120" s="5"/>
    </row>
    <row r="121" spans="1:10" x14ac:dyDescent="0.15">
      <c r="A121" s="26"/>
      <c r="B121" s="179"/>
      <c r="C121" s="168"/>
      <c r="D121" s="26"/>
      <c r="E121" s="179"/>
      <c r="F121" s="168"/>
      <c r="G121" s="26"/>
      <c r="H121" s="179"/>
      <c r="I121" s="168"/>
      <c r="J121" s="5"/>
    </row>
    <row r="122" spans="1:10" x14ac:dyDescent="0.15">
      <c r="A122" s="26"/>
      <c r="B122" s="179"/>
      <c r="C122" s="168"/>
      <c r="D122" s="26"/>
      <c r="E122" s="179"/>
      <c r="F122" s="168"/>
      <c r="G122" s="26"/>
      <c r="H122" s="179"/>
      <c r="I122" s="168"/>
      <c r="J122" s="5"/>
    </row>
    <row r="123" spans="1:10" x14ac:dyDescent="0.15">
      <c r="A123" s="26"/>
      <c r="B123" s="179"/>
      <c r="C123" s="168"/>
      <c r="D123" s="26"/>
      <c r="E123" s="179"/>
      <c r="F123" s="168"/>
      <c r="G123" s="26"/>
      <c r="H123" s="179"/>
      <c r="I123" s="168"/>
      <c r="J123" s="5"/>
    </row>
    <row r="124" spans="1:10" x14ac:dyDescent="0.15">
      <c r="A124" s="26"/>
      <c r="B124" s="179"/>
      <c r="C124" s="168"/>
      <c r="D124" s="26"/>
      <c r="E124" s="179"/>
      <c r="F124" s="168"/>
      <c r="G124" s="26"/>
      <c r="H124" s="179"/>
      <c r="I124" s="168"/>
      <c r="J124" s="5"/>
    </row>
    <row r="125" spans="1:10" x14ac:dyDescent="0.15">
      <c r="A125" s="26"/>
      <c r="B125" s="179"/>
      <c r="C125" s="168"/>
      <c r="D125" s="26"/>
      <c r="E125" s="179"/>
      <c r="F125" s="168"/>
      <c r="G125" s="26"/>
      <c r="H125" s="179"/>
      <c r="I125" s="168"/>
      <c r="J125" s="5"/>
    </row>
    <row r="126" spans="1:10" x14ac:dyDescent="0.15">
      <c r="A126" s="26"/>
      <c r="B126" s="179"/>
      <c r="C126" s="168"/>
      <c r="D126" s="26"/>
      <c r="E126" s="179"/>
      <c r="F126" s="168"/>
      <c r="G126" s="26"/>
      <c r="H126" s="179"/>
      <c r="I126" s="168"/>
      <c r="J126" s="5"/>
    </row>
    <row r="127" spans="1:10" x14ac:dyDescent="0.15">
      <c r="A127" s="26"/>
      <c r="B127" s="179"/>
      <c r="C127" s="168"/>
      <c r="D127" s="26"/>
      <c r="E127" s="179"/>
      <c r="F127" s="168"/>
      <c r="G127" s="26"/>
      <c r="H127" s="179"/>
      <c r="I127" s="168"/>
      <c r="J127" s="5"/>
    </row>
    <row r="128" spans="1:10" x14ac:dyDescent="0.15">
      <c r="A128" s="26"/>
      <c r="B128" s="179"/>
      <c r="C128" s="168"/>
      <c r="D128" s="26"/>
      <c r="E128" s="179"/>
      <c r="F128" s="168"/>
      <c r="G128" s="26"/>
      <c r="H128" s="179"/>
      <c r="I128" s="168"/>
      <c r="J128" s="5"/>
    </row>
    <row r="129" spans="1:10" x14ac:dyDescent="0.15">
      <c r="A129" s="26"/>
      <c r="B129" s="179"/>
      <c r="C129" s="168"/>
      <c r="D129" s="26"/>
      <c r="E129" s="179"/>
      <c r="F129" s="168"/>
      <c r="G129" s="26"/>
      <c r="H129" s="179"/>
      <c r="I129" s="168"/>
      <c r="J129" s="5"/>
    </row>
    <row r="130" spans="1:10" x14ac:dyDescent="0.15">
      <c r="A130" s="26"/>
      <c r="B130" s="179"/>
      <c r="C130" s="168"/>
      <c r="D130" s="26"/>
      <c r="E130" s="179"/>
      <c r="F130" s="168"/>
      <c r="G130" s="26"/>
      <c r="H130" s="179"/>
      <c r="I130" s="168"/>
      <c r="J130" s="5"/>
    </row>
    <row r="131" spans="1:10" x14ac:dyDescent="0.15">
      <c r="A131" s="26"/>
      <c r="B131" s="179"/>
      <c r="C131" s="168"/>
      <c r="D131" s="26"/>
      <c r="E131" s="179"/>
      <c r="F131" s="168"/>
      <c r="G131" s="26"/>
      <c r="H131" s="179"/>
      <c r="I131" s="168"/>
      <c r="J131" s="5"/>
    </row>
    <row r="132" spans="1:10" x14ac:dyDescent="0.15">
      <c r="A132" s="26"/>
      <c r="B132" s="179"/>
      <c r="C132" s="168"/>
      <c r="D132" s="26"/>
      <c r="E132" s="179"/>
      <c r="F132" s="168"/>
      <c r="G132" s="26"/>
      <c r="H132" s="179"/>
      <c r="I132" s="168"/>
      <c r="J132" s="5"/>
    </row>
    <row r="133" spans="1:10" x14ac:dyDescent="0.15">
      <c r="A133" s="26"/>
      <c r="B133" s="179"/>
      <c r="C133" s="168"/>
      <c r="D133" s="26"/>
      <c r="E133" s="179"/>
      <c r="F133" s="168"/>
      <c r="G133" s="26"/>
      <c r="H133" s="179"/>
      <c r="I133" s="168"/>
      <c r="J133" s="5"/>
    </row>
    <row r="134" spans="1:10" x14ac:dyDescent="0.15">
      <c r="A134" s="26"/>
      <c r="B134" s="179"/>
      <c r="C134" s="168"/>
      <c r="D134" s="26"/>
      <c r="E134" s="179"/>
      <c r="F134" s="168"/>
      <c r="G134" s="26"/>
      <c r="H134" s="179"/>
      <c r="I134" s="168"/>
      <c r="J134" s="5"/>
    </row>
    <row r="135" spans="1:10" x14ac:dyDescent="0.15">
      <c r="A135" s="26"/>
      <c r="B135" s="179"/>
      <c r="C135" s="168"/>
      <c r="D135" s="26"/>
      <c r="E135" s="179"/>
      <c r="F135" s="168"/>
      <c r="G135" s="26"/>
      <c r="H135" s="179"/>
      <c r="I135" s="168"/>
      <c r="J135" s="5"/>
    </row>
    <row r="136" spans="1:10" x14ac:dyDescent="0.15">
      <c r="A136" s="26"/>
      <c r="B136" s="179"/>
      <c r="C136" s="168"/>
      <c r="D136" s="26"/>
      <c r="E136" s="179"/>
      <c r="F136" s="168"/>
      <c r="G136" s="26"/>
      <c r="H136" s="179"/>
      <c r="I136" s="168"/>
      <c r="J136" s="5"/>
    </row>
    <row r="137" spans="1:10" x14ac:dyDescent="0.15">
      <c r="A137" s="26"/>
      <c r="B137" s="179"/>
      <c r="C137" s="168"/>
      <c r="D137" s="26"/>
      <c r="E137" s="179"/>
      <c r="F137" s="168"/>
      <c r="G137" s="26"/>
      <c r="H137" s="179"/>
      <c r="I137" s="168"/>
      <c r="J137" s="5"/>
    </row>
    <row r="138" spans="1:10" x14ac:dyDescent="0.15">
      <c r="A138" s="26"/>
      <c r="B138" s="179"/>
      <c r="C138" s="168"/>
      <c r="D138" s="26"/>
      <c r="E138" s="179"/>
      <c r="F138" s="168"/>
      <c r="G138" s="26"/>
      <c r="H138" s="179"/>
      <c r="I138" s="168"/>
      <c r="J138" s="5"/>
    </row>
    <row r="139" spans="1:10" x14ac:dyDescent="0.15">
      <c r="A139" s="26"/>
      <c r="B139" s="179"/>
      <c r="C139" s="168"/>
      <c r="D139" s="26"/>
      <c r="E139" s="179"/>
      <c r="F139" s="168"/>
      <c r="G139" s="26"/>
      <c r="H139" s="179"/>
      <c r="I139" s="168"/>
      <c r="J139" s="5"/>
    </row>
    <row r="140" spans="1:10" x14ac:dyDescent="0.15">
      <c r="A140" s="26"/>
      <c r="B140" s="179"/>
      <c r="C140" s="168"/>
      <c r="D140" s="26"/>
      <c r="E140" s="179"/>
      <c r="F140" s="168"/>
      <c r="G140" s="26"/>
      <c r="H140" s="179"/>
      <c r="I140" s="168"/>
      <c r="J140" s="5"/>
    </row>
    <row r="141" spans="1:10" x14ac:dyDescent="0.15">
      <c r="A141" s="26"/>
      <c r="B141" s="179"/>
      <c r="C141" s="168"/>
      <c r="D141" s="26"/>
      <c r="E141" s="179"/>
      <c r="F141" s="168"/>
      <c r="G141" s="26"/>
      <c r="H141" s="179"/>
      <c r="I141" s="168"/>
      <c r="J141" s="5"/>
    </row>
    <row r="142" spans="1:10" x14ac:dyDescent="0.15">
      <c r="A142" s="26"/>
      <c r="B142" s="179"/>
      <c r="C142" s="168"/>
      <c r="D142" s="26"/>
      <c r="E142" s="179"/>
      <c r="F142" s="168"/>
      <c r="G142" s="26"/>
      <c r="H142" s="179"/>
      <c r="I142" s="168"/>
      <c r="J142" s="5"/>
    </row>
    <row r="143" spans="1:10" x14ac:dyDescent="0.15">
      <c r="A143" s="26"/>
      <c r="B143" s="179"/>
      <c r="C143" s="168"/>
      <c r="D143" s="26"/>
      <c r="E143" s="179"/>
      <c r="F143" s="168"/>
      <c r="G143" s="26"/>
      <c r="H143" s="179"/>
      <c r="I143" s="168"/>
      <c r="J143" s="5"/>
    </row>
    <row r="144" spans="1:10" x14ac:dyDescent="0.15">
      <c r="A144" s="26"/>
      <c r="B144" s="179"/>
      <c r="C144" s="168"/>
      <c r="D144" s="26"/>
      <c r="E144" s="179"/>
      <c r="F144" s="168"/>
      <c r="G144" s="26"/>
      <c r="H144" s="179"/>
      <c r="I144" s="168"/>
      <c r="J144" s="5"/>
    </row>
    <row r="145" spans="1:10" x14ac:dyDescent="0.15">
      <c r="A145" s="26"/>
      <c r="B145" s="179"/>
      <c r="C145" s="168"/>
      <c r="D145" s="26"/>
      <c r="E145" s="179"/>
      <c r="F145" s="168"/>
      <c r="G145" s="26"/>
      <c r="H145" s="179"/>
      <c r="I145" s="168"/>
      <c r="J145" s="5"/>
    </row>
    <row r="146" spans="1:10" x14ac:dyDescent="0.15">
      <c r="A146" s="26"/>
      <c r="B146" s="179"/>
      <c r="C146" s="168"/>
      <c r="D146" s="26"/>
      <c r="E146" s="179"/>
      <c r="F146" s="168"/>
      <c r="G146" s="26"/>
      <c r="H146" s="179"/>
      <c r="I146" s="168"/>
      <c r="J146" s="5"/>
    </row>
    <row r="147" spans="1:10" x14ac:dyDescent="0.15">
      <c r="A147" s="26"/>
      <c r="B147" s="179"/>
      <c r="C147" s="168"/>
      <c r="D147" s="26"/>
      <c r="E147" s="179"/>
      <c r="F147" s="168"/>
      <c r="G147" s="26"/>
      <c r="H147" s="179"/>
      <c r="I147" s="168"/>
      <c r="J147" s="5"/>
    </row>
    <row r="148" spans="1:10" x14ac:dyDescent="0.15">
      <c r="A148" s="26"/>
      <c r="B148" s="179"/>
      <c r="C148" s="168"/>
      <c r="D148" s="26"/>
      <c r="E148" s="179"/>
      <c r="F148" s="168"/>
      <c r="G148" s="26"/>
      <c r="H148" s="179"/>
      <c r="I148" s="168"/>
      <c r="J148" s="5"/>
    </row>
    <row r="149" spans="1:10" x14ac:dyDescent="0.15">
      <c r="A149" s="26"/>
      <c r="B149" s="179"/>
      <c r="C149" s="168"/>
      <c r="D149" s="26"/>
      <c r="E149" s="179"/>
      <c r="F149" s="168"/>
      <c r="G149" s="26"/>
      <c r="H149" s="179"/>
      <c r="I149" s="168"/>
      <c r="J149" s="5"/>
    </row>
    <row r="150" spans="1:10" x14ac:dyDescent="0.15">
      <c r="A150" s="26"/>
      <c r="B150" s="179"/>
      <c r="C150" s="168"/>
      <c r="D150" s="26"/>
      <c r="E150" s="179"/>
      <c r="F150" s="168"/>
      <c r="G150" s="26"/>
      <c r="H150" s="179"/>
      <c r="I150" s="168"/>
      <c r="J150" s="5"/>
    </row>
    <row r="151" spans="1:10" x14ac:dyDescent="0.15">
      <c r="A151" s="26"/>
      <c r="B151" s="179"/>
      <c r="C151" s="168"/>
      <c r="D151" s="26"/>
      <c r="E151" s="179"/>
      <c r="F151" s="168"/>
      <c r="G151" s="26"/>
      <c r="H151" s="179"/>
      <c r="I151" s="168"/>
      <c r="J151" s="5"/>
    </row>
    <row r="152" spans="1:10" x14ac:dyDescent="0.15">
      <c r="A152" s="26"/>
      <c r="B152" s="179"/>
      <c r="C152" s="168"/>
      <c r="D152" s="26"/>
      <c r="E152" s="179"/>
      <c r="F152" s="168"/>
      <c r="G152" s="26"/>
      <c r="H152" s="179"/>
      <c r="I152" s="168"/>
      <c r="J152" s="5"/>
    </row>
    <row r="153" spans="1:10" x14ac:dyDescent="0.15">
      <c r="A153" s="26"/>
      <c r="B153" s="179"/>
      <c r="C153" s="168"/>
      <c r="D153" s="26"/>
      <c r="E153" s="179"/>
      <c r="F153" s="168"/>
      <c r="G153" s="26"/>
      <c r="H153" s="179"/>
      <c r="I153" s="168"/>
      <c r="J153" s="5"/>
    </row>
    <row r="154" spans="1:10" x14ac:dyDescent="0.15">
      <c r="A154" s="26"/>
      <c r="B154" s="179"/>
      <c r="C154" s="168"/>
      <c r="D154" s="26"/>
      <c r="E154" s="179"/>
      <c r="F154" s="168"/>
      <c r="G154" s="26"/>
      <c r="H154" s="179"/>
      <c r="I154" s="168"/>
      <c r="J154" s="5"/>
    </row>
    <row r="155" spans="1:10" x14ac:dyDescent="0.15">
      <c r="A155" s="26"/>
      <c r="B155" s="179"/>
      <c r="C155" s="168"/>
      <c r="D155" s="26"/>
      <c r="E155" s="179"/>
      <c r="F155" s="168"/>
      <c r="G155" s="26"/>
      <c r="H155" s="179"/>
      <c r="I155" s="168"/>
      <c r="J155" s="5"/>
    </row>
    <row r="156" spans="1:10" x14ac:dyDescent="0.15">
      <c r="A156" s="26"/>
      <c r="B156" s="179"/>
      <c r="C156" s="168"/>
      <c r="D156" s="26"/>
      <c r="E156" s="179"/>
      <c r="F156" s="168"/>
      <c r="G156" s="26"/>
      <c r="H156" s="179"/>
      <c r="I156" s="168"/>
      <c r="J156" s="5"/>
    </row>
    <row r="157" spans="1:10" x14ac:dyDescent="0.15">
      <c r="A157" s="26"/>
      <c r="B157" s="179"/>
      <c r="C157" s="168"/>
      <c r="D157" s="26"/>
      <c r="E157" s="179"/>
      <c r="F157" s="168"/>
      <c r="G157" s="26"/>
      <c r="H157" s="179"/>
      <c r="I157" s="168"/>
      <c r="J157" s="5"/>
    </row>
    <row r="158" spans="1:10" x14ac:dyDescent="0.15">
      <c r="A158" s="26"/>
      <c r="B158" s="179"/>
      <c r="C158" s="168"/>
      <c r="D158" s="26"/>
      <c r="E158" s="179"/>
      <c r="F158" s="168"/>
      <c r="G158" s="26"/>
      <c r="H158" s="179"/>
      <c r="I158" s="168"/>
      <c r="J158" s="5"/>
    </row>
    <row r="159" spans="1:10" x14ac:dyDescent="0.15">
      <c r="A159" s="26"/>
      <c r="B159" s="179"/>
      <c r="C159" s="168"/>
      <c r="D159" s="26"/>
      <c r="E159" s="179"/>
      <c r="F159" s="168"/>
      <c r="G159" s="26"/>
      <c r="H159" s="179"/>
      <c r="I159" s="168"/>
      <c r="J159" s="5"/>
    </row>
    <row r="160" spans="1:10" x14ac:dyDescent="0.15">
      <c r="A160" s="26"/>
      <c r="B160" s="179"/>
      <c r="C160" s="168"/>
      <c r="D160" s="26"/>
      <c r="E160" s="179"/>
      <c r="F160" s="168"/>
      <c r="G160" s="26"/>
      <c r="H160" s="179"/>
      <c r="I160" s="168"/>
      <c r="J160" s="5"/>
    </row>
    <row r="161" spans="1:10" x14ac:dyDescent="0.15">
      <c r="A161" s="26"/>
      <c r="B161" s="179"/>
      <c r="C161" s="168"/>
      <c r="D161" s="26"/>
      <c r="E161" s="179"/>
      <c r="F161" s="168"/>
      <c r="G161" s="26"/>
      <c r="H161" s="179"/>
      <c r="I161" s="168"/>
      <c r="J161" s="5"/>
    </row>
    <row r="162" spans="1:10" x14ac:dyDescent="0.15">
      <c r="A162" s="26"/>
      <c r="B162" s="179"/>
      <c r="C162" s="168"/>
      <c r="D162" s="26"/>
      <c r="E162" s="179"/>
      <c r="F162" s="168"/>
      <c r="G162" s="26"/>
      <c r="H162" s="179"/>
      <c r="I162" s="168"/>
      <c r="J162" s="5"/>
    </row>
    <row r="163" spans="1:10" x14ac:dyDescent="0.15">
      <c r="A163" s="26"/>
      <c r="B163" s="179"/>
      <c r="C163" s="168"/>
      <c r="D163" s="26"/>
      <c r="E163" s="179"/>
      <c r="F163" s="168"/>
      <c r="G163" s="26"/>
      <c r="H163" s="179"/>
      <c r="I163" s="168"/>
      <c r="J163" s="5"/>
    </row>
    <row r="164" spans="1:10" x14ac:dyDescent="0.15">
      <c r="A164" s="26"/>
      <c r="B164" s="179"/>
      <c r="C164" s="168"/>
      <c r="D164" s="26"/>
      <c r="E164" s="179"/>
      <c r="F164" s="168"/>
      <c r="G164" s="26"/>
      <c r="H164" s="179"/>
      <c r="I164" s="168"/>
      <c r="J164" s="5"/>
    </row>
    <row r="165" spans="1:10" x14ac:dyDescent="0.15">
      <c r="A165" s="26"/>
      <c r="B165" s="179"/>
      <c r="C165" s="168"/>
      <c r="D165" s="26"/>
      <c r="E165" s="179"/>
      <c r="F165" s="168"/>
      <c r="G165" s="26"/>
      <c r="H165" s="179"/>
      <c r="I165" s="168"/>
      <c r="J165" s="5"/>
    </row>
    <row r="166" spans="1:10" x14ac:dyDescent="0.15">
      <c r="A166" s="26"/>
      <c r="B166" s="179"/>
      <c r="C166" s="168"/>
      <c r="D166" s="26"/>
      <c r="E166" s="179"/>
      <c r="F166" s="168"/>
      <c r="G166" s="26"/>
      <c r="H166" s="179"/>
      <c r="I166" s="168"/>
      <c r="J166" s="5"/>
    </row>
    <row r="167" spans="1:10" x14ac:dyDescent="0.15">
      <c r="A167" s="26"/>
      <c r="B167" s="179"/>
      <c r="C167" s="168"/>
      <c r="D167" s="26"/>
      <c r="E167" s="179"/>
      <c r="F167" s="168"/>
      <c r="G167" s="26"/>
      <c r="H167" s="179"/>
      <c r="I167" s="168"/>
      <c r="J167" s="5"/>
    </row>
    <row r="168" spans="1:10" x14ac:dyDescent="0.15">
      <c r="A168" s="26"/>
      <c r="B168" s="179"/>
      <c r="C168" s="168"/>
      <c r="D168" s="26"/>
      <c r="E168" s="179"/>
      <c r="F168" s="168"/>
      <c r="G168" s="26"/>
      <c r="H168" s="179"/>
      <c r="I168" s="168"/>
      <c r="J168" s="5"/>
    </row>
    <row r="169" spans="1:10" x14ac:dyDescent="0.15">
      <c r="A169" s="26"/>
      <c r="B169" s="179"/>
      <c r="C169" s="168"/>
      <c r="D169" s="26"/>
      <c r="E169" s="179"/>
      <c r="F169" s="168"/>
      <c r="G169" s="26"/>
      <c r="H169" s="179"/>
      <c r="I169" s="168"/>
      <c r="J169" s="5"/>
    </row>
    <row r="170" spans="1:10" x14ac:dyDescent="0.15">
      <c r="A170" s="26"/>
      <c r="B170" s="179"/>
      <c r="C170" s="168"/>
      <c r="D170" s="26"/>
      <c r="E170" s="179"/>
      <c r="F170" s="168"/>
      <c r="G170" s="26"/>
      <c r="H170" s="179"/>
      <c r="I170" s="168"/>
      <c r="J170" s="5"/>
    </row>
    <row r="171" spans="1:10" x14ac:dyDescent="0.15">
      <c r="A171" s="26"/>
      <c r="B171" s="179"/>
      <c r="C171" s="168"/>
      <c r="D171" s="26"/>
      <c r="E171" s="179"/>
      <c r="F171" s="168"/>
      <c r="G171" s="26"/>
      <c r="H171" s="179"/>
      <c r="I171" s="168"/>
      <c r="J171" s="5"/>
    </row>
    <row r="172" spans="1:10" x14ac:dyDescent="0.15">
      <c r="A172" s="26"/>
      <c r="B172" s="179"/>
      <c r="C172" s="168"/>
      <c r="D172" s="26"/>
      <c r="E172" s="179"/>
      <c r="F172" s="168"/>
      <c r="G172" s="26"/>
      <c r="H172" s="179"/>
      <c r="I172" s="168"/>
      <c r="J172" s="5"/>
    </row>
    <row r="173" spans="1:10" x14ac:dyDescent="0.15">
      <c r="A173" s="26"/>
      <c r="B173" s="179"/>
      <c r="C173" s="168"/>
      <c r="D173" s="26"/>
      <c r="E173" s="179"/>
      <c r="F173" s="168"/>
      <c r="G173" s="26"/>
      <c r="H173" s="179"/>
      <c r="I173" s="168"/>
      <c r="J173" s="5"/>
    </row>
    <row r="174" spans="1:10" x14ac:dyDescent="0.15">
      <c r="A174" s="26"/>
      <c r="B174" s="179"/>
      <c r="C174" s="168"/>
      <c r="D174" s="26"/>
      <c r="E174" s="179"/>
      <c r="F174" s="168"/>
      <c r="G174" s="26"/>
      <c r="H174" s="179"/>
      <c r="I174" s="168"/>
      <c r="J174" s="5"/>
    </row>
    <row r="175" spans="1:10" x14ac:dyDescent="0.15">
      <c r="A175" s="26"/>
      <c r="B175" s="179"/>
      <c r="C175" s="168"/>
      <c r="D175" s="26"/>
      <c r="E175" s="179"/>
      <c r="F175" s="168"/>
      <c r="G175" s="26"/>
      <c r="H175" s="179"/>
      <c r="I175" s="168"/>
      <c r="J175" s="5"/>
    </row>
    <row r="176" spans="1:10" x14ac:dyDescent="0.15">
      <c r="A176" s="26"/>
      <c r="B176" s="179"/>
      <c r="C176" s="168"/>
      <c r="D176" s="26"/>
      <c r="E176" s="179"/>
      <c r="F176" s="168"/>
      <c r="G176" s="26"/>
      <c r="H176" s="179"/>
      <c r="I176" s="168"/>
      <c r="J176" s="5"/>
    </row>
    <row r="177" spans="1:10" x14ac:dyDescent="0.15">
      <c r="A177" s="26"/>
      <c r="B177" s="179"/>
      <c r="C177" s="168"/>
      <c r="D177" s="26"/>
      <c r="E177" s="179"/>
      <c r="F177" s="168"/>
      <c r="G177" s="26"/>
      <c r="H177" s="179"/>
      <c r="I177" s="168"/>
      <c r="J177" s="5"/>
    </row>
    <row r="178" spans="1:10" x14ac:dyDescent="0.15">
      <c r="A178" s="26"/>
      <c r="B178" s="179"/>
      <c r="C178" s="168"/>
      <c r="D178" s="26"/>
      <c r="E178" s="179"/>
      <c r="F178" s="168"/>
      <c r="G178" s="26"/>
      <c r="H178" s="179"/>
      <c r="I178" s="168"/>
      <c r="J178" s="5"/>
    </row>
    <row r="179" spans="1:10" x14ac:dyDescent="0.15">
      <c r="A179" s="26"/>
      <c r="B179" s="179"/>
      <c r="C179" s="168"/>
      <c r="D179" s="26"/>
      <c r="E179" s="179"/>
      <c r="F179" s="168"/>
      <c r="G179" s="26"/>
      <c r="H179" s="179"/>
      <c r="I179" s="168"/>
      <c r="J179" s="5"/>
    </row>
    <row r="180" spans="1:10" x14ac:dyDescent="0.15">
      <c r="A180" s="26"/>
      <c r="B180" s="179"/>
      <c r="C180" s="168"/>
      <c r="D180" s="26"/>
      <c r="E180" s="179"/>
      <c r="F180" s="168"/>
      <c r="G180" s="26"/>
      <c r="H180" s="179"/>
      <c r="I180" s="168"/>
      <c r="J180" s="5"/>
    </row>
    <row r="181" spans="1:10" x14ac:dyDescent="0.15">
      <c r="A181" s="26"/>
      <c r="B181" s="179"/>
      <c r="C181" s="168"/>
      <c r="D181" s="26"/>
      <c r="E181" s="179"/>
      <c r="F181" s="168"/>
      <c r="G181" s="26"/>
      <c r="H181" s="179"/>
      <c r="I181" s="168"/>
      <c r="J181" s="5"/>
    </row>
    <row r="182" spans="1:10" x14ac:dyDescent="0.15">
      <c r="A182" s="26"/>
      <c r="B182" s="179"/>
      <c r="C182" s="168"/>
      <c r="D182" s="26"/>
      <c r="E182" s="179"/>
      <c r="F182" s="168"/>
      <c r="G182" s="26"/>
      <c r="H182" s="179"/>
      <c r="I182" s="168"/>
      <c r="J182" s="5"/>
    </row>
    <row r="183" spans="1:10" x14ac:dyDescent="0.15">
      <c r="A183" s="26"/>
      <c r="B183" s="179"/>
      <c r="C183" s="168"/>
      <c r="D183" s="26"/>
      <c r="E183" s="179"/>
      <c r="F183" s="168"/>
      <c r="G183" s="26"/>
      <c r="H183" s="179"/>
      <c r="I183" s="168"/>
      <c r="J183" s="5"/>
    </row>
    <row r="184" spans="1:10" x14ac:dyDescent="0.15">
      <c r="A184" s="26"/>
      <c r="B184" s="179"/>
      <c r="C184" s="168"/>
      <c r="D184" s="26"/>
      <c r="E184" s="179"/>
      <c r="F184" s="168"/>
      <c r="G184" s="26"/>
      <c r="H184" s="179"/>
      <c r="I184" s="168"/>
      <c r="J184" s="5"/>
    </row>
    <row r="185" spans="1:10" x14ac:dyDescent="0.15">
      <c r="A185" s="26"/>
      <c r="B185" s="179"/>
      <c r="C185" s="168"/>
      <c r="D185" s="26"/>
      <c r="E185" s="179"/>
      <c r="F185" s="168"/>
      <c r="G185" s="26"/>
      <c r="H185" s="179"/>
      <c r="I185" s="168"/>
      <c r="J185" s="5"/>
    </row>
    <row r="186" spans="1:10" x14ac:dyDescent="0.15">
      <c r="A186" s="26"/>
      <c r="B186" s="179"/>
      <c r="C186" s="168"/>
      <c r="D186" s="26"/>
      <c r="E186" s="179"/>
      <c r="F186" s="168"/>
      <c r="G186" s="26"/>
      <c r="H186" s="179"/>
      <c r="I186" s="168"/>
      <c r="J186" s="5"/>
    </row>
    <row r="187" spans="1:10" x14ac:dyDescent="0.15">
      <c r="A187" s="26"/>
      <c r="B187" s="179"/>
      <c r="C187" s="168"/>
      <c r="D187" s="26"/>
      <c r="E187" s="179"/>
      <c r="F187" s="168"/>
      <c r="G187" s="26"/>
      <c r="H187" s="179"/>
      <c r="I187" s="168"/>
      <c r="J187" s="5"/>
    </row>
    <row r="188" spans="1:10" x14ac:dyDescent="0.15">
      <c r="A188" s="26"/>
      <c r="B188" s="179"/>
      <c r="C188" s="168"/>
      <c r="D188" s="26"/>
      <c r="E188" s="179"/>
      <c r="F188" s="168"/>
      <c r="G188" s="26"/>
      <c r="H188" s="179"/>
      <c r="I188" s="168"/>
      <c r="J188" s="5"/>
    </row>
    <row r="189" spans="1:10" x14ac:dyDescent="0.15">
      <c r="A189" s="26"/>
      <c r="B189" s="179"/>
      <c r="C189" s="168"/>
      <c r="D189" s="26"/>
      <c r="E189" s="179"/>
      <c r="F189" s="168"/>
      <c r="G189" s="26"/>
      <c r="H189" s="179"/>
      <c r="I189" s="168"/>
      <c r="J189" s="5"/>
    </row>
    <row r="190" spans="1:10" x14ac:dyDescent="0.15">
      <c r="A190" s="26"/>
      <c r="B190" s="179"/>
      <c r="C190" s="168"/>
      <c r="D190" s="26"/>
      <c r="E190" s="179"/>
      <c r="F190" s="168"/>
      <c r="G190" s="26"/>
      <c r="H190" s="179"/>
      <c r="I190" s="168"/>
      <c r="J190" s="5"/>
    </row>
    <row r="191" spans="1:10" x14ac:dyDescent="0.15">
      <c r="A191" s="26"/>
      <c r="B191" s="179"/>
      <c r="C191" s="168"/>
      <c r="D191" s="26"/>
      <c r="E191" s="179"/>
      <c r="F191" s="168"/>
      <c r="G191" s="26"/>
      <c r="H191" s="179"/>
      <c r="I191" s="168"/>
      <c r="J191" s="5"/>
    </row>
    <row r="192" spans="1:10" x14ac:dyDescent="0.15">
      <c r="A192" s="26"/>
      <c r="B192" s="179"/>
      <c r="C192" s="168"/>
      <c r="D192" s="26"/>
      <c r="E192" s="179"/>
      <c r="F192" s="168"/>
      <c r="G192" s="26"/>
      <c r="H192" s="179"/>
      <c r="I192" s="168"/>
      <c r="J192" s="5"/>
    </row>
    <row r="193" spans="1:10" x14ac:dyDescent="0.15">
      <c r="A193" s="26"/>
      <c r="B193" s="179"/>
      <c r="C193" s="168"/>
      <c r="D193" s="26"/>
      <c r="E193" s="179"/>
      <c r="F193" s="168"/>
      <c r="G193" s="26"/>
      <c r="H193" s="179"/>
      <c r="I193" s="168"/>
      <c r="J193" s="5"/>
    </row>
    <row r="194" spans="1:10" x14ac:dyDescent="0.15">
      <c r="A194" s="26"/>
      <c r="B194" s="179"/>
      <c r="C194" s="168"/>
      <c r="D194" s="26"/>
      <c r="E194" s="179"/>
      <c r="F194" s="168"/>
      <c r="G194" s="26"/>
      <c r="H194" s="179"/>
      <c r="I194" s="168"/>
      <c r="J194" s="5"/>
    </row>
    <row r="195" spans="1:10" x14ac:dyDescent="0.15">
      <c r="A195" s="26"/>
      <c r="B195" s="179"/>
      <c r="C195" s="168"/>
      <c r="D195" s="26"/>
      <c r="E195" s="179"/>
      <c r="F195" s="168"/>
      <c r="G195" s="26"/>
      <c r="H195" s="179"/>
      <c r="I195" s="168"/>
      <c r="J195" s="5"/>
    </row>
    <row r="196" spans="1:10" x14ac:dyDescent="0.15">
      <c r="A196" s="26"/>
      <c r="B196" s="179"/>
      <c r="C196" s="168"/>
      <c r="D196" s="26"/>
      <c r="E196" s="179"/>
      <c r="F196" s="168"/>
      <c r="G196" s="26"/>
      <c r="H196" s="179"/>
      <c r="I196" s="168"/>
      <c r="J196" s="5"/>
    </row>
    <row r="197" spans="1:10" x14ac:dyDescent="0.15">
      <c r="A197" s="26"/>
      <c r="B197" s="179"/>
      <c r="C197" s="168"/>
      <c r="D197" s="26"/>
      <c r="E197" s="179"/>
      <c r="F197" s="168"/>
      <c r="G197" s="26"/>
      <c r="H197" s="179"/>
      <c r="I197" s="168"/>
      <c r="J197" s="5"/>
    </row>
    <row r="198" spans="1:10" x14ac:dyDescent="0.15">
      <c r="A198" s="26"/>
      <c r="B198" s="179"/>
      <c r="C198" s="168"/>
      <c r="D198" s="26"/>
      <c r="E198" s="179"/>
      <c r="F198" s="168"/>
      <c r="G198" s="26"/>
      <c r="H198" s="179"/>
      <c r="I198" s="168"/>
      <c r="J198" s="5"/>
    </row>
    <row r="199" spans="1:10" x14ac:dyDescent="0.15">
      <c r="A199" s="26"/>
      <c r="B199" s="179"/>
      <c r="C199" s="168"/>
      <c r="D199" s="26"/>
      <c r="E199" s="179"/>
      <c r="F199" s="168"/>
      <c r="G199" s="26"/>
      <c r="H199" s="179"/>
      <c r="I199" s="168"/>
      <c r="J199" s="5"/>
    </row>
    <row r="200" spans="1:10" x14ac:dyDescent="0.15">
      <c r="A200" s="26"/>
      <c r="B200" s="179"/>
      <c r="C200" s="168"/>
      <c r="D200" s="26"/>
      <c r="E200" s="179"/>
      <c r="F200" s="168"/>
      <c r="G200" s="26"/>
      <c r="H200" s="179"/>
      <c r="I200" s="168"/>
      <c r="J200" s="5"/>
    </row>
    <row r="201" spans="1:10" x14ac:dyDescent="0.15">
      <c r="A201" s="26"/>
      <c r="B201" s="179"/>
      <c r="C201" s="168"/>
      <c r="D201" s="26"/>
      <c r="E201" s="179"/>
      <c r="F201" s="168"/>
      <c r="G201" s="26"/>
      <c r="H201" s="179"/>
      <c r="I201" s="168"/>
      <c r="J201" s="5"/>
    </row>
    <row r="202" spans="1:10" x14ac:dyDescent="0.15">
      <c r="A202" s="26"/>
      <c r="B202" s="179"/>
      <c r="C202" s="168"/>
      <c r="D202" s="26"/>
      <c r="E202" s="179"/>
      <c r="F202" s="168"/>
      <c r="G202" s="26"/>
      <c r="H202" s="179"/>
      <c r="I202" s="168"/>
      <c r="J202" s="5"/>
    </row>
    <row r="203" spans="1:10" x14ac:dyDescent="0.15">
      <c r="A203" s="26"/>
      <c r="B203" s="179"/>
      <c r="C203" s="168"/>
      <c r="D203" s="26"/>
      <c r="E203" s="179"/>
      <c r="F203" s="168"/>
      <c r="G203" s="26"/>
      <c r="H203" s="179"/>
      <c r="I203" s="168"/>
      <c r="J203" s="5"/>
    </row>
    <row r="204" spans="1:10" x14ac:dyDescent="0.15">
      <c r="A204" s="26"/>
      <c r="B204" s="179"/>
      <c r="C204" s="168"/>
      <c r="D204" s="26"/>
      <c r="E204" s="179"/>
      <c r="F204" s="168"/>
      <c r="G204" s="26"/>
      <c r="H204" s="179"/>
      <c r="I204" s="168"/>
      <c r="J204" s="5"/>
    </row>
    <row r="205" spans="1:10" x14ac:dyDescent="0.15">
      <c r="A205" s="26"/>
      <c r="B205" s="179"/>
      <c r="C205" s="168"/>
      <c r="D205" s="26"/>
      <c r="E205" s="179"/>
      <c r="F205" s="168"/>
      <c r="G205" s="26"/>
      <c r="H205" s="179"/>
      <c r="I205" s="168"/>
      <c r="J205" s="5"/>
    </row>
    <row r="206" spans="1:10" x14ac:dyDescent="0.15">
      <c r="A206" s="26"/>
      <c r="B206" s="179"/>
      <c r="C206" s="168"/>
      <c r="D206" s="26"/>
      <c r="E206" s="179"/>
      <c r="F206" s="168"/>
      <c r="G206" s="26"/>
      <c r="H206" s="179"/>
      <c r="I206" s="168"/>
      <c r="J206" s="5"/>
    </row>
    <row r="207" spans="1:10" x14ac:dyDescent="0.15">
      <c r="A207" s="26"/>
      <c r="B207" s="179"/>
      <c r="C207" s="168"/>
      <c r="D207" s="26"/>
      <c r="E207" s="179"/>
      <c r="F207" s="168"/>
      <c r="G207" s="26"/>
      <c r="H207" s="179"/>
      <c r="I207" s="168"/>
      <c r="J207" s="5"/>
    </row>
    <row r="208" spans="1:10" x14ac:dyDescent="0.15">
      <c r="A208" t="s">
        <v>352</v>
      </c>
      <c r="E208">
        <v>0</v>
      </c>
      <c r="H208" t="s">
        <v>466</v>
      </c>
      <c r="J208" t="s">
        <v>344</v>
      </c>
    </row>
    <row r="209" spans="1:10" x14ac:dyDescent="0.15">
      <c r="A209" t="s">
        <v>353</v>
      </c>
      <c r="E209">
        <v>0</v>
      </c>
      <c r="H209" t="s">
        <v>466</v>
      </c>
      <c r="J209" t="s">
        <v>344</v>
      </c>
    </row>
    <row r="210" spans="1:10" x14ac:dyDescent="0.15">
      <c r="A210" t="s">
        <v>354</v>
      </c>
      <c r="E210">
        <v>0</v>
      </c>
      <c r="H210" t="s">
        <v>466</v>
      </c>
      <c r="J210" t="s">
        <v>344</v>
      </c>
    </row>
    <row r="211" spans="1:10" x14ac:dyDescent="0.15">
      <c r="A211" t="s">
        <v>355</v>
      </c>
      <c r="E211">
        <v>0</v>
      </c>
      <c r="H211" t="s">
        <v>466</v>
      </c>
      <c r="J211" t="s">
        <v>344</v>
      </c>
    </row>
    <row r="212" spans="1:10" x14ac:dyDescent="0.15">
      <c r="A212" t="s">
        <v>356</v>
      </c>
      <c r="E212">
        <v>0</v>
      </c>
      <c r="H212" t="s">
        <v>466</v>
      </c>
      <c r="J212" t="s">
        <v>344</v>
      </c>
    </row>
    <row r="213" spans="1:10" x14ac:dyDescent="0.15">
      <c r="A213" t="s">
        <v>357</v>
      </c>
      <c r="E213">
        <v>0</v>
      </c>
      <c r="H213" t="s">
        <v>466</v>
      </c>
      <c r="J213" t="s">
        <v>344</v>
      </c>
    </row>
    <row r="214" spans="1:10" x14ac:dyDescent="0.15">
      <c r="A214" t="s">
        <v>358</v>
      </c>
      <c r="E214">
        <v>205469818</v>
      </c>
      <c r="H214" t="s">
        <v>466</v>
      </c>
      <c r="J214" t="s">
        <v>344</v>
      </c>
    </row>
    <row r="215" spans="1:10" x14ac:dyDescent="0.15">
      <c r="A215" t="s">
        <v>359</v>
      </c>
      <c r="E215">
        <v>0</v>
      </c>
      <c r="H215" t="s">
        <v>466</v>
      </c>
      <c r="J215" t="s">
        <v>344</v>
      </c>
    </row>
    <row r="216" spans="1:10" x14ac:dyDescent="0.15">
      <c r="A216" t="s">
        <v>360</v>
      </c>
      <c r="E216" t="s">
        <v>466</v>
      </c>
      <c r="H216" t="s">
        <v>466</v>
      </c>
      <c r="J216" t="s">
        <v>344</v>
      </c>
    </row>
    <row r="217" spans="1:10" x14ac:dyDescent="0.15">
      <c r="A217" t="s">
        <v>361</v>
      </c>
      <c r="E217">
        <v>0</v>
      </c>
      <c r="H217" t="s">
        <v>466</v>
      </c>
      <c r="J217" t="s">
        <v>344</v>
      </c>
    </row>
    <row r="218" spans="1:10" x14ac:dyDescent="0.15">
      <c r="A218" t="s">
        <v>362</v>
      </c>
      <c r="E218">
        <v>0</v>
      </c>
      <c r="H218" t="s">
        <v>466</v>
      </c>
      <c r="J218" t="s">
        <v>344</v>
      </c>
    </row>
    <row r="219" spans="1:10" x14ac:dyDescent="0.15">
      <c r="A219" t="s">
        <v>363</v>
      </c>
      <c r="E219">
        <v>0</v>
      </c>
      <c r="H219" t="s">
        <v>466</v>
      </c>
      <c r="J219" t="s">
        <v>344</v>
      </c>
    </row>
    <row r="220" spans="1:10" x14ac:dyDescent="0.15">
      <c r="A220" t="s">
        <v>364</v>
      </c>
      <c r="E220">
        <v>0</v>
      </c>
      <c r="H220" t="s">
        <v>466</v>
      </c>
      <c r="J220" t="s">
        <v>344</v>
      </c>
    </row>
    <row r="221" spans="1:10" x14ac:dyDescent="0.15">
      <c r="A221" t="s">
        <v>365</v>
      </c>
      <c r="E221">
        <v>205488235</v>
      </c>
      <c r="H221" t="s">
        <v>466</v>
      </c>
      <c r="J221" t="s">
        <v>344</v>
      </c>
    </row>
    <row r="222" spans="1:10" x14ac:dyDescent="0.15">
      <c r="A222" t="s">
        <v>366</v>
      </c>
      <c r="E222">
        <v>0</v>
      </c>
      <c r="H222" t="s">
        <v>466</v>
      </c>
      <c r="J222" t="s">
        <v>344</v>
      </c>
    </row>
    <row r="223" spans="1:10" x14ac:dyDescent="0.15">
      <c r="A223" t="s">
        <v>367</v>
      </c>
      <c r="E223">
        <v>0</v>
      </c>
      <c r="H223" t="s">
        <v>466</v>
      </c>
      <c r="J223" t="s">
        <v>344</v>
      </c>
    </row>
    <row r="224" spans="1:10" x14ac:dyDescent="0.15">
      <c r="A224" t="s">
        <v>345</v>
      </c>
      <c r="E224" t="s">
        <v>344</v>
      </c>
      <c r="H224" t="s">
        <v>34</v>
      </c>
      <c r="J224" t="s">
        <v>344</v>
      </c>
    </row>
    <row r="225" spans="1:10" x14ac:dyDescent="0.15">
      <c r="A225" t="s">
        <v>346</v>
      </c>
      <c r="E225">
        <v>32003.46</v>
      </c>
      <c r="H225" t="s">
        <v>34</v>
      </c>
      <c r="J225" t="s">
        <v>344</v>
      </c>
    </row>
    <row r="226" spans="1:10" x14ac:dyDescent="0.15">
      <c r="A226" t="s">
        <v>368</v>
      </c>
      <c r="E226">
        <v>0</v>
      </c>
      <c r="H226" t="s">
        <v>34</v>
      </c>
      <c r="J226" t="s">
        <v>344</v>
      </c>
    </row>
    <row r="227" spans="1:10" x14ac:dyDescent="0.15">
      <c r="A227" t="s">
        <v>369</v>
      </c>
      <c r="E227">
        <v>33274.22</v>
      </c>
      <c r="H227" t="s">
        <v>34</v>
      </c>
      <c r="J227" t="s">
        <v>344</v>
      </c>
    </row>
    <row r="228" spans="1:10" x14ac:dyDescent="0.15">
      <c r="A228" t="s">
        <v>370</v>
      </c>
      <c r="E228">
        <v>0</v>
      </c>
      <c r="H228" t="s">
        <v>34</v>
      </c>
      <c r="J228" t="s">
        <v>344</v>
      </c>
    </row>
    <row r="229" spans="1:10" x14ac:dyDescent="0.15">
      <c r="A229" t="s">
        <v>371</v>
      </c>
      <c r="E229">
        <v>0</v>
      </c>
      <c r="H229" t="s">
        <v>34</v>
      </c>
      <c r="J229" t="s">
        <v>344</v>
      </c>
    </row>
    <row r="230" spans="1:10" x14ac:dyDescent="0.15">
      <c r="A230" t="s">
        <v>372</v>
      </c>
      <c r="E230">
        <v>0</v>
      </c>
      <c r="H230" t="s">
        <v>34</v>
      </c>
      <c r="J230" t="s">
        <v>344</v>
      </c>
    </row>
    <row r="231" spans="1:10" x14ac:dyDescent="0.15">
      <c r="A231" t="s">
        <v>373</v>
      </c>
      <c r="E231">
        <v>199678210.13999999</v>
      </c>
      <c r="H231" t="s">
        <v>34</v>
      </c>
      <c r="J231" t="s">
        <v>344</v>
      </c>
    </row>
    <row r="232" spans="1:10" x14ac:dyDescent="0.15">
      <c r="A232" t="s">
        <v>374</v>
      </c>
      <c r="E232">
        <v>1779.91</v>
      </c>
      <c r="H232" t="s">
        <v>34</v>
      </c>
      <c r="J232" t="s">
        <v>344</v>
      </c>
    </row>
    <row r="233" spans="1:10" x14ac:dyDescent="0.15">
      <c r="A233" t="s">
        <v>375</v>
      </c>
      <c r="E233">
        <v>199676430.22</v>
      </c>
      <c r="H233" t="s">
        <v>34</v>
      </c>
      <c r="J233" t="s">
        <v>344</v>
      </c>
    </row>
    <row r="234" spans="1:10" x14ac:dyDescent="0.15">
      <c r="A234" t="s">
        <v>376</v>
      </c>
      <c r="E234">
        <v>0</v>
      </c>
      <c r="H234" t="s">
        <v>34</v>
      </c>
      <c r="J234" t="s">
        <v>344</v>
      </c>
    </row>
    <row r="235" spans="1:10" x14ac:dyDescent="0.15">
      <c r="A235" t="s">
        <v>377</v>
      </c>
      <c r="E235">
        <v>0</v>
      </c>
      <c r="H235" t="s">
        <v>34</v>
      </c>
      <c r="J235" t="s">
        <v>344</v>
      </c>
    </row>
    <row r="236" spans="1:10" x14ac:dyDescent="0.15">
      <c r="A236" t="s">
        <v>378</v>
      </c>
      <c r="E236">
        <v>0</v>
      </c>
      <c r="H236" t="s">
        <v>34</v>
      </c>
      <c r="J236" t="s">
        <v>344</v>
      </c>
    </row>
    <row r="237" spans="1:10" x14ac:dyDescent="0.15">
      <c r="A237" t="s">
        <v>379</v>
      </c>
      <c r="E237">
        <v>798720340.54999995</v>
      </c>
      <c r="H237" t="s">
        <v>34</v>
      </c>
      <c r="J237" t="s">
        <v>344</v>
      </c>
    </row>
    <row r="238" spans="1:10" x14ac:dyDescent="0.15">
      <c r="A238" t="s">
        <v>347</v>
      </c>
      <c r="E238">
        <v>202560661.6846</v>
      </c>
      <c r="H238" t="s">
        <v>34</v>
      </c>
      <c r="J238" t="s">
        <v>344</v>
      </c>
    </row>
    <row r="239" spans="1:10" x14ac:dyDescent="0.15">
      <c r="A239" t="s">
        <v>348</v>
      </c>
      <c r="E239">
        <v>0</v>
      </c>
      <c r="H239" t="s">
        <v>34</v>
      </c>
      <c r="J239" t="s">
        <v>344</v>
      </c>
    </row>
    <row r="240" spans="1:10" x14ac:dyDescent="0.15">
      <c r="A240" t="s">
        <v>31</v>
      </c>
      <c r="E240" t="s">
        <v>34</v>
      </c>
      <c r="H240" t="s">
        <v>34</v>
      </c>
      <c r="J240" t="s">
        <v>344</v>
      </c>
    </row>
    <row r="241" spans="1:10" x14ac:dyDescent="0.15">
      <c r="A241" t="s">
        <v>380</v>
      </c>
      <c r="E241">
        <v>201721084.71000001</v>
      </c>
      <c r="H241" t="s">
        <v>34</v>
      </c>
      <c r="J241" t="s">
        <v>344</v>
      </c>
    </row>
    <row r="242" spans="1:10" x14ac:dyDescent="0.15">
      <c r="A242" t="s">
        <v>381</v>
      </c>
      <c r="E242">
        <v>3690</v>
      </c>
      <c r="H242" t="s">
        <v>34</v>
      </c>
      <c r="J242" t="s">
        <v>344</v>
      </c>
    </row>
    <row r="243" spans="1:10" x14ac:dyDescent="0.15">
      <c r="A243" t="s">
        <v>382</v>
      </c>
      <c r="E243">
        <v>201717394.69999999</v>
      </c>
      <c r="H243" t="s">
        <v>34</v>
      </c>
      <c r="J243" t="s">
        <v>344</v>
      </c>
    </row>
    <row r="244" spans="1:10" x14ac:dyDescent="0.15">
      <c r="A244" t="s">
        <v>383</v>
      </c>
      <c r="E244">
        <v>199897212.47</v>
      </c>
      <c r="H244" t="s">
        <v>34</v>
      </c>
      <c r="J244" t="s">
        <v>344</v>
      </c>
    </row>
    <row r="245" spans="1:10" x14ac:dyDescent="0.15">
      <c r="A245" t="s">
        <v>384</v>
      </c>
      <c r="E245">
        <v>3690</v>
      </c>
      <c r="H245" t="s">
        <v>34</v>
      </c>
      <c r="J245" t="s">
        <v>344</v>
      </c>
    </row>
    <row r="246" spans="1:10" x14ac:dyDescent="0.15">
      <c r="A246" t="s">
        <v>385</v>
      </c>
      <c r="E246">
        <v>199893522.46000001</v>
      </c>
      <c r="H246" t="s">
        <v>34</v>
      </c>
      <c r="J246" t="s">
        <v>344</v>
      </c>
    </row>
    <row r="247" spans="1:10" x14ac:dyDescent="0.15">
      <c r="A247" t="s">
        <v>349</v>
      </c>
      <c r="E247">
        <v>1</v>
      </c>
      <c r="H247" t="s">
        <v>34</v>
      </c>
      <c r="J247" t="s">
        <v>344</v>
      </c>
    </row>
    <row r="248" spans="1:10" x14ac:dyDescent="0.15">
      <c r="A248" t="s">
        <v>386</v>
      </c>
      <c r="E248">
        <v>199678210.13999999</v>
      </c>
      <c r="H248" t="s">
        <v>34</v>
      </c>
      <c r="J248" t="s">
        <v>344</v>
      </c>
    </row>
    <row r="249" spans="1:10" x14ac:dyDescent="0.15">
      <c r="A249" t="s">
        <v>387</v>
      </c>
      <c r="E249">
        <v>1779.91</v>
      </c>
      <c r="H249" t="s">
        <v>34</v>
      </c>
      <c r="J249" t="s">
        <v>344</v>
      </c>
    </row>
    <row r="250" spans="1:10" x14ac:dyDescent="0.15">
      <c r="A250" t="s">
        <v>388</v>
      </c>
      <c r="E250">
        <v>199676430.22</v>
      </c>
      <c r="H250" t="s">
        <v>34</v>
      </c>
      <c r="J250" t="s">
        <v>344</v>
      </c>
    </row>
    <row r="251" spans="1:10" x14ac:dyDescent="0.15">
      <c r="A251" t="s">
        <v>389</v>
      </c>
      <c r="E251">
        <v>199897212.47</v>
      </c>
      <c r="H251" t="s">
        <v>34</v>
      </c>
      <c r="J251" t="s">
        <v>344</v>
      </c>
    </row>
    <row r="252" spans="1:10" x14ac:dyDescent="0.15">
      <c r="A252" t="s">
        <v>390</v>
      </c>
      <c r="E252">
        <v>3690</v>
      </c>
      <c r="H252" t="s">
        <v>34</v>
      </c>
      <c r="J252" t="s">
        <v>344</v>
      </c>
    </row>
    <row r="253" spans="1:10" x14ac:dyDescent="0.15">
      <c r="A253" t="s">
        <v>391</v>
      </c>
      <c r="E253">
        <v>199893522.46000001</v>
      </c>
      <c r="H253" t="s">
        <v>34</v>
      </c>
      <c r="J253" t="s">
        <v>344</v>
      </c>
    </row>
    <row r="254" spans="1:10" x14ac:dyDescent="0.15">
      <c r="A254" t="s">
        <v>392</v>
      </c>
      <c r="E254">
        <v>2050339.48</v>
      </c>
      <c r="H254" t="s">
        <v>34</v>
      </c>
      <c r="J254" t="s">
        <v>344</v>
      </c>
    </row>
    <row r="255" spans="1:10" x14ac:dyDescent="0.15">
      <c r="A255" t="s">
        <v>393</v>
      </c>
      <c r="E255">
        <v>9375</v>
      </c>
      <c r="H255" t="s">
        <v>34</v>
      </c>
      <c r="J255" t="s">
        <v>344</v>
      </c>
    </row>
    <row r="256" spans="1:10" x14ac:dyDescent="0.15">
      <c r="A256" t="s">
        <v>394</v>
      </c>
      <c r="E256">
        <v>2040964.48</v>
      </c>
      <c r="H256" t="s">
        <v>34</v>
      </c>
      <c r="J256" t="s">
        <v>344</v>
      </c>
    </row>
    <row r="257" spans="1:10" x14ac:dyDescent="0.15">
      <c r="A257" t="s">
        <v>395</v>
      </c>
      <c r="E257">
        <v>1831680.36</v>
      </c>
      <c r="H257" t="s">
        <v>34</v>
      </c>
      <c r="J257" t="s">
        <v>344</v>
      </c>
    </row>
    <row r="258" spans="1:10" x14ac:dyDescent="0.15">
      <c r="A258" t="s">
        <v>396</v>
      </c>
      <c r="E258">
        <v>7500</v>
      </c>
      <c r="H258" t="s">
        <v>34</v>
      </c>
      <c r="J258" t="s">
        <v>344</v>
      </c>
    </row>
    <row r="259" spans="1:10" x14ac:dyDescent="0.15">
      <c r="A259" t="s">
        <v>397</v>
      </c>
      <c r="E259">
        <v>1824180.36</v>
      </c>
      <c r="H259" t="s">
        <v>34</v>
      </c>
      <c r="J259" t="s">
        <v>344</v>
      </c>
    </row>
    <row r="260" spans="1:10" x14ac:dyDescent="0.15">
      <c r="A260" t="s">
        <v>350</v>
      </c>
      <c r="E260">
        <v>0</v>
      </c>
      <c r="H260" t="s">
        <v>34</v>
      </c>
      <c r="J260" t="s">
        <v>344</v>
      </c>
    </row>
    <row r="261" spans="1:10" x14ac:dyDescent="0.15">
      <c r="A261" t="s">
        <v>351</v>
      </c>
      <c r="E261">
        <v>0</v>
      </c>
      <c r="H261" t="s">
        <v>34</v>
      </c>
      <c r="J261" t="s">
        <v>344</v>
      </c>
    </row>
    <row r="262" spans="1:10" x14ac:dyDescent="0.15">
      <c r="A262" t="s">
        <v>352</v>
      </c>
      <c r="E262">
        <v>-525</v>
      </c>
      <c r="H262" t="s">
        <v>34</v>
      </c>
      <c r="J262" t="s">
        <v>344</v>
      </c>
    </row>
    <row r="263" spans="1:10" x14ac:dyDescent="0.15">
      <c r="A263" t="s">
        <v>353</v>
      </c>
      <c r="E263">
        <v>0</v>
      </c>
      <c r="H263" t="s">
        <v>34</v>
      </c>
      <c r="J263" t="s">
        <v>344</v>
      </c>
    </row>
    <row r="264" spans="1:10" x14ac:dyDescent="0.15">
      <c r="A264" t="s">
        <v>398</v>
      </c>
      <c r="E264">
        <v>2638186.27</v>
      </c>
      <c r="H264" t="s">
        <v>34</v>
      </c>
      <c r="J264" t="s">
        <v>344</v>
      </c>
    </row>
    <row r="265" spans="1:10" x14ac:dyDescent="0.15">
      <c r="A265" t="s">
        <v>399</v>
      </c>
      <c r="E265">
        <v>2638186.27</v>
      </c>
      <c r="H265" t="s">
        <v>34</v>
      </c>
      <c r="J265" t="s">
        <v>344</v>
      </c>
    </row>
    <row r="266" spans="1:10" x14ac:dyDescent="0.15">
      <c r="A266" t="s">
        <v>400</v>
      </c>
      <c r="E266">
        <v>0</v>
      </c>
      <c r="H266" t="s">
        <v>34</v>
      </c>
      <c r="J266" t="s">
        <v>344</v>
      </c>
    </row>
    <row r="267" spans="1:10" x14ac:dyDescent="0.15">
      <c r="A267" t="s">
        <v>401</v>
      </c>
      <c r="E267">
        <v>0</v>
      </c>
      <c r="H267" t="s">
        <v>34</v>
      </c>
      <c r="J267" t="s">
        <v>344</v>
      </c>
    </row>
    <row r="268" spans="1:10" x14ac:dyDescent="0.15">
      <c r="A268" t="s">
        <v>402</v>
      </c>
      <c r="E268">
        <v>0</v>
      </c>
      <c r="H268" t="s">
        <v>34</v>
      </c>
      <c r="J268" t="s">
        <v>344</v>
      </c>
    </row>
    <row r="269" spans="1:10" x14ac:dyDescent="0.15">
      <c r="A269" t="s">
        <v>403</v>
      </c>
      <c r="E269">
        <v>0</v>
      </c>
      <c r="H269" t="s">
        <v>34</v>
      </c>
      <c r="J269" t="s">
        <v>344</v>
      </c>
    </row>
    <row r="270" spans="1:10" x14ac:dyDescent="0.15">
      <c r="A270" t="s">
        <v>404</v>
      </c>
      <c r="E270">
        <v>0</v>
      </c>
      <c r="H270" t="s">
        <v>34</v>
      </c>
      <c r="J270" t="s">
        <v>344</v>
      </c>
    </row>
    <row r="271" spans="1:10" x14ac:dyDescent="0.15">
      <c r="A271" t="s">
        <v>405</v>
      </c>
      <c r="E271">
        <v>0</v>
      </c>
      <c r="H271" t="s">
        <v>34</v>
      </c>
      <c r="J271" t="s">
        <v>344</v>
      </c>
    </row>
    <row r="272" spans="1:10" x14ac:dyDescent="0.15">
      <c r="A272" t="s">
        <v>406</v>
      </c>
      <c r="E272">
        <v>2050339.48</v>
      </c>
      <c r="H272" t="s">
        <v>34</v>
      </c>
      <c r="J272" t="s">
        <v>344</v>
      </c>
    </row>
    <row r="273" spans="1:10" x14ac:dyDescent="0.15">
      <c r="A273" t="s">
        <v>407</v>
      </c>
      <c r="E273">
        <v>9375</v>
      </c>
      <c r="H273" t="s">
        <v>34</v>
      </c>
      <c r="J273" t="s">
        <v>344</v>
      </c>
    </row>
    <row r="274" spans="1:10" x14ac:dyDescent="0.15">
      <c r="A274" t="s">
        <v>408</v>
      </c>
      <c r="E274">
        <v>2040964.48</v>
      </c>
      <c r="H274" t="s">
        <v>34</v>
      </c>
      <c r="J274" t="s">
        <v>344</v>
      </c>
    </row>
    <row r="275" spans="1:10" x14ac:dyDescent="0.15">
      <c r="A275" t="s">
        <v>354</v>
      </c>
      <c r="E275">
        <v>0</v>
      </c>
      <c r="H275" t="s">
        <v>34</v>
      </c>
      <c r="J275" t="s">
        <v>344</v>
      </c>
    </row>
    <row r="276" spans="1:10" x14ac:dyDescent="0.15">
      <c r="A276" t="s">
        <v>409</v>
      </c>
      <c r="E276">
        <v>199678210.13999999</v>
      </c>
      <c r="H276" t="s">
        <v>34</v>
      </c>
      <c r="J276" t="s">
        <v>344</v>
      </c>
    </row>
    <row r="277" spans="1:10" x14ac:dyDescent="0.15">
      <c r="A277" t="s">
        <v>410</v>
      </c>
      <c r="E277">
        <v>1779.91</v>
      </c>
      <c r="H277" t="s">
        <v>34</v>
      </c>
      <c r="J277" t="s">
        <v>344</v>
      </c>
    </row>
    <row r="278" spans="1:10" x14ac:dyDescent="0.15">
      <c r="A278" t="s">
        <v>411</v>
      </c>
      <c r="E278">
        <v>199676430.22</v>
      </c>
      <c r="H278" t="s">
        <v>34</v>
      </c>
      <c r="J278" t="s">
        <v>344</v>
      </c>
    </row>
    <row r="279" spans="1:10" x14ac:dyDescent="0.15">
      <c r="A279" t="s">
        <v>412</v>
      </c>
      <c r="E279">
        <v>199897212.47</v>
      </c>
      <c r="H279" t="s">
        <v>34</v>
      </c>
      <c r="J279" t="s">
        <v>344</v>
      </c>
    </row>
    <row r="280" spans="1:10" x14ac:dyDescent="0.15">
      <c r="A280" t="s">
        <v>413</v>
      </c>
      <c r="E280">
        <v>3690</v>
      </c>
      <c r="H280" t="s">
        <v>34</v>
      </c>
      <c r="J280" t="s">
        <v>344</v>
      </c>
    </row>
    <row r="281" spans="1:10" x14ac:dyDescent="0.15">
      <c r="A281" t="s">
        <v>414</v>
      </c>
      <c r="E281">
        <v>199893522.46000001</v>
      </c>
      <c r="H281" t="s">
        <v>34</v>
      </c>
      <c r="J281" t="s">
        <v>344</v>
      </c>
    </row>
    <row r="282" spans="1:10" x14ac:dyDescent="0.15">
      <c r="A282" t="s">
        <v>415</v>
      </c>
      <c r="E282">
        <v>2050339.48</v>
      </c>
      <c r="H282" t="s">
        <v>34</v>
      </c>
      <c r="J282" t="s">
        <v>344</v>
      </c>
    </row>
    <row r="283" spans="1:10" x14ac:dyDescent="0.15">
      <c r="A283" t="s">
        <v>416</v>
      </c>
      <c r="E283">
        <v>9375</v>
      </c>
      <c r="H283" t="s">
        <v>34</v>
      </c>
      <c r="J283" t="s">
        <v>344</v>
      </c>
    </row>
    <row r="284" spans="1:10" x14ac:dyDescent="0.15">
      <c r="A284" t="s">
        <v>417</v>
      </c>
      <c r="E284">
        <v>2040964.48</v>
      </c>
      <c r="H284" t="s">
        <v>34</v>
      </c>
      <c r="J284" t="s">
        <v>344</v>
      </c>
    </row>
    <row r="285" spans="1:10" x14ac:dyDescent="0.15">
      <c r="A285" t="s">
        <v>418</v>
      </c>
      <c r="E285">
        <v>1831680.36</v>
      </c>
      <c r="H285" t="s">
        <v>34</v>
      </c>
      <c r="J285" t="s">
        <v>344</v>
      </c>
    </row>
    <row r="286" spans="1:10" x14ac:dyDescent="0.15">
      <c r="A286" t="s">
        <v>419</v>
      </c>
      <c r="E286">
        <v>7500</v>
      </c>
      <c r="H286" t="s">
        <v>34</v>
      </c>
      <c r="J286" t="s">
        <v>344</v>
      </c>
    </row>
    <row r="287" spans="1:10" x14ac:dyDescent="0.15">
      <c r="A287" t="s">
        <v>420</v>
      </c>
      <c r="E287">
        <v>1824180.36</v>
      </c>
      <c r="H287" t="s">
        <v>34</v>
      </c>
      <c r="J287" t="s">
        <v>344</v>
      </c>
    </row>
    <row r="288" spans="1:10" x14ac:dyDescent="0.15">
      <c r="A288" t="s">
        <v>421</v>
      </c>
      <c r="E288">
        <v>1831680.36</v>
      </c>
      <c r="H288" t="s">
        <v>34</v>
      </c>
      <c r="J288" t="s">
        <v>344</v>
      </c>
    </row>
    <row r="289" spans="1:10" x14ac:dyDescent="0.15">
      <c r="A289" t="s">
        <v>422</v>
      </c>
      <c r="E289">
        <v>7500</v>
      </c>
      <c r="H289" t="s">
        <v>34</v>
      </c>
      <c r="J289" t="s">
        <v>344</v>
      </c>
    </row>
    <row r="290" spans="1:10" x14ac:dyDescent="0.15">
      <c r="A290" t="s">
        <v>423</v>
      </c>
      <c r="E290">
        <v>1824180.36</v>
      </c>
      <c r="H290" t="s">
        <v>34</v>
      </c>
      <c r="J290" t="s">
        <v>344</v>
      </c>
    </row>
    <row r="291" spans="1:10" x14ac:dyDescent="0.15">
      <c r="A291" t="s">
        <v>355</v>
      </c>
      <c r="E291">
        <v>0</v>
      </c>
      <c r="H291" t="s">
        <v>34</v>
      </c>
      <c r="J291" t="s">
        <v>344</v>
      </c>
    </row>
    <row r="292" spans="1:10" x14ac:dyDescent="0.15">
      <c r="A292" t="s">
        <v>356</v>
      </c>
      <c r="E292">
        <v>0</v>
      </c>
      <c r="H292" t="s">
        <v>34</v>
      </c>
      <c r="J292" t="s">
        <v>344</v>
      </c>
    </row>
    <row r="293" spans="1:10" x14ac:dyDescent="0.15">
      <c r="A293" t="s">
        <v>357</v>
      </c>
      <c r="E293">
        <v>0</v>
      </c>
      <c r="H293" t="s">
        <v>34</v>
      </c>
      <c r="J293" t="s">
        <v>344</v>
      </c>
    </row>
    <row r="294" spans="1:10" x14ac:dyDescent="0.15">
      <c r="A294" t="s">
        <v>424</v>
      </c>
      <c r="E294">
        <v>201728892.81999999</v>
      </c>
      <c r="H294" t="s">
        <v>34</v>
      </c>
      <c r="J294" t="s">
        <v>344</v>
      </c>
    </row>
    <row r="295" spans="1:10" x14ac:dyDescent="0.15">
      <c r="A295" t="s">
        <v>425</v>
      </c>
      <c r="E295">
        <v>11190</v>
      </c>
      <c r="H295" t="s">
        <v>34</v>
      </c>
      <c r="J295" t="s">
        <v>344</v>
      </c>
    </row>
    <row r="296" spans="1:10" x14ac:dyDescent="0.15">
      <c r="A296" t="s">
        <v>426</v>
      </c>
      <c r="E296">
        <v>201717702.81999999</v>
      </c>
      <c r="H296" t="s">
        <v>34</v>
      </c>
      <c r="J296" t="s">
        <v>344</v>
      </c>
    </row>
    <row r="297" spans="1:10" x14ac:dyDescent="0.15">
      <c r="A297" t="s">
        <v>358</v>
      </c>
      <c r="E297">
        <v>202849839.75319999</v>
      </c>
      <c r="H297" t="s">
        <v>34</v>
      </c>
      <c r="J297" t="s">
        <v>344</v>
      </c>
    </row>
    <row r="298" spans="1:10" x14ac:dyDescent="0.15">
      <c r="A298" t="s">
        <v>427</v>
      </c>
      <c r="E298">
        <v>307.62</v>
      </c>
      <c r="H298" t="s">
        <v>34</v>
      </c>
      <c r="J298" t="s">
        <v>344</v>
      </c>
    </row>
    <row r="299" spans="1:10" x14ac:dyDescent="0.15">
      <c r="A299" t="s">
        <v>359</v>
      </c>
      <c r="E299">
        <v>0</v>
      </c>
      <c r="H299" t="s">
        <v>34</v>
      </c>
      <c r="J299" t="s">
        <v>344</v>
      </c>
    </row>
    <row r="300" spans="1:10" x14ac:dyDescent="0.15">
      <c r="A300" t="s">
        <v>428</v>
      </c>
      <c r="E300">
        <v>0</v>
      </c>
      <c r="H300" t="s">
        <v>34</v>
      </c>
      <c r="J300" t="s">
        <v>344</v>
      </c>
    </row>
    <row r="301" spans="1:10" x14ac:dyDescent="0.15">
      <c r="A301" t="s">
        <v>429</v>
      </c>
      <c r="E301">
        <v>0</v>
      </c>
      <c r="H301" t="s">
        <v>34</v>
      </c>
      <c r="J301" t="s">
        <v>344</v>
      </c>
    </row>
    <row r="302" spans="1:10" x14ac:dyDescent="0.15">
      <c r="A302" t="s">
        <v>430</v>
      </c>
      <c r="E302">
        <v>0</v>
      </c>
      <c r="H302" t="s">
        <v>34</v>
      </c>
      <c r="J302" t="s">
        <v>344</v>
      </c>
    </row>
    <row r="303" spans="1:10" x14ac:dyDescent="0.15">
      <c r="A303" t="s">
        <v>431</v>
      </c>
      <c r="E303">
        <v>0</v>
      </c>
      <c r="H303" t="s">
        <v>34</v>
      </c>
      <c r="J303" t="s">
        <v>344</v>
      </c>
    </row>
    <row r="304" spans="1:10" x14ac:dyDescent="0.15">
      <c r="A304" t="s">
        <v>432</v>
      </c>
      <c r="E304">
        <v>0</v>
      </c>
      <c r="H304" t="s">
        <v>34</v>
      </c>
      <c r="J304" t="s">
        <v>344</v>
      </c>
    </row>
    <row r="305" spans="1:10" x14ac:dyDescent="0.15">
      <c r="A305" t="s">
        <v>433</v>
      </c>
      <c r="E305">
        <v>0</v>
      </c>
      <c r="H305" t="s">
        <v>34</v>
      </c>
      <c r="J305" t="s">
        <v>344</v>
      </c>
    </row>
    <row r="306" spans="1:10" x14ac:dyDescent="0.15">
      <c r="A306" t="s">
        <v>434</v>
      </c>
      <c r="E306">
        <v>0</v>
      </c>
      <c r="H306" t="s">
        <v>34</v>
      </c>
      <c r="J306" t="s">
        <v>344</v>
      </c>
    </row>
    <row r="307" spans="1:10" x14ac:dyDescent="0.15">
      <c r="A307" t="s">
        <v>435</v>
      </c>
      <c r="E307">
        <v>0</v>
      </c>
      <c r="H307" t="s">
        <v>34</v>
      </c>
      <c r="J307" t="s">
        <v>344</v>
      </c>
    </row>
    <row r="308" spans="1:10" x14ac:dyDescent="0.15">
      <c r="A308" t="s">
        <v>436</v>
      </c>
      <c r="E308">
        <v>0</v>
      </c>
      <c r="H308" t="s">
        <v>34</v>
      </c>
      <c r="J308" t="s">
        <v>344</v>
      </c>
    </row>
    <row r="309" spans="1:10" x14ac:dyDescent="0.15">
      <c r="A309" t="s">
        <v>437</v>
      </c>
      <c r="E309">
        <v>201820777.81</v>
      </c>
      <c r="H309" t="s">
        <v>34</v>
      </c>
      <c r="J309" t="s">
        <v>344</v>
      </c>
    </row>
    <row r="310" spans="1:10" x14ac:dyDescent="0.15">
      <c r="A310" t="s">
        <v>438</v>
      </c>
      <c r="E310">
        <v>201820777.81</v>
      </c>
      <c r="H310" t="s">
        <v>34</v>
      </c>
      <c r="J310" t="s">
        <v>344</v>
      </c>
    </row>
    <row r="311" spans="1:10" x14ac:dyDescent="0.15">
      <c r="A311" t="s">
        <v>360</v>
      </c>
      <c r="E311" t="s">
        <v>34</v>
      </c>
      <c r="H311" t="s">
        <v>34</v>
      </c>
      <c r="J311" t="s">
        <v>344</v>
      </c>
    </row>
    <row r="312" spans="1:10" x14ac:dyDescent="0.15">
      <c r="A312" t="s">
        <v>361</v>
      </c>
      <c r="E312">
        <v>0</v>
      </c>
      <c r="H312" t="s">
        <v>34</v>
      </c>
      <c r="J312" t="s">
        <v>344</v>
      </c>
    </row>
    <row r="313" spans="1:10" x14ac:dyDescent="0.15">
      <c r="A313" t="s">
        <v>439</v>
      </c>
      <c r="E313">
        <v>201723945.30000001</v>
      </c>
      <c r="H313" t="s">
        <v>34</v>
      </c>
      <c r="J313" t="s">
        <v>344</v>
      </c>
    </row>
    <row r="314" spans="1:10" x14ac:dyDescent="0.15">
      <c r="A314" t="s">
        <v>440</v>
      </c>
      <c r="E314">
        <v>201723945.30000001</v>
      </c>
      <c r="H314" t="s">
        <v>34</v>
      </c>
      <c r="J314" t="s">
        <v>344</v>
      </c>
    </row>
    <row r="315" spans="1:10" x14ac:dyDescent="0.15">
      <c r="A315" t="s">
        <v>441</v>
      </c>
      <c r="E315">
        <v>1320925.97</v>
      </c>
      <c r="H315" t="s">
        <v>34</v>
      </c>
      <c r="J315" t="s">
        <v>344</v>
      </c>
    </row>
    <row r="316" spans="1:10" x14ac:dyDescent="0.15">
      <c r="A316" t="s">
        <v>442</v>
      </c>
      <c r="E316">
        <v>1320925.97</v>
      </c>
      <c r="H316" t="s">
        <v>34</v>
      </c>
      <c r="J316" t="s">
        <v>344</v>
      </c>
    </row>
    <row r="317" spans="1:10" x14ac:dyDescent="0.15">
      <c r="A317" t="s">
        <v>443</v>
      </c>
      <c r="E317">
        <v>201332655.97999999</v>
      </c>
      <c r="H317" t="s">
        <v>34</v>
      </c>
      <c r="J317" t="s">
        <v>344</v>
      </c>
    </row>
    <row r="318" spans="1:10" x14ac:dyDescent="0.15">
      <c r="A318" t="s">
        <v>444</v>
      </c>
      <c r="E318">
        <v>201332655.97999999</v>
      </c>
      <c r="H318" t="s">
        <v>34</v>
      </c>
      <c r="J318" t="s">
        <v>344</v>
      </c>
    </row>
    <row r="319" spans="1:10" x14ac:dyDescent="0.15">
      <c r="A319" t="s">
        <v>362</v>
      </c>
      <c r="E319">
        <v>257174.61</v>
      </c>
      <c r="H319" t="s">
        <v>34</v>
      </c>
      <c r="J319" t="s">
        <v>344</v>
      </c>
    </row>
    <row r="320" spans="1:10" x14ac:dyDescent="0.15">
      <c r="A320" t="s">
        <v>363</v>
      </c>
      <c r="E320">
        <v>0</v>
      </c>
      <c r="H320" t="s">
        <v>34</v>
      </c>
      <c r="J320" t="s">
        <v>344</v>
      </c>
    </row>
    <row r="321" spans="1:10" x14ac:dyDescent="0.15">
      <c r="A321" t="s">
        <v>364</v>
      </c>
      <c r="E321">
        <v>0</v>
      </c>
      <c r="H321" t="s">
        <v>34</v>
      </c>
      <c r="J321" t="s">
        <v>344</v>
      </c>
    </row>
    <row r="322" spans="1:10" x14ac:dyDescent="0.15">
      <c r="A322" t="s">
        <v>365</v>
      </c>
      <c r="E322">
        <v>202560661.6846</v>
      </c>
      <c r="H322" t="s">
        <v>34</v>
      </c>
      <c r="J322" t="s">
        <v>344</v>
      </c>
    </row>
    <row r="323" spans="1:10" x14ac:dyDescent="0.15">
      <c r="A323" t="s">
        <v>445</v>
      </c>
      <c r="E323">
        <v>199072814.27000001</v>
      </c>
      <c r="H323" t="s">
        <v>34</v>
      </c>
      <c r="J323" t="s">
        <v>344</v>
      </c>
    </row>
    <row r="324" spans="1:10" x14ac:dyDescent="0.15">
      <c r="A324" t="s">
        <v>446</v>
      </c>
      <c r="E324">
        <v>11190</v>
      </c>
      <c r="H324" t="s">
        <v>34</v>
      </c>
      <c r="J324" t="s">
        <v>344</v>
      </c>
    </row>
    <row r="325" spans="1:10" x14ac:dyDescent="0.15">
      <c r="A325" t="s">
        <v>447</v>
      </c>
      <c r="E325">
        <v>199061624.25999999</v>
      </c>
      <c r="H325" t="s">
        <v>34</v>
      </c>
      <c r="J325" t="s">
        <v>344</v>
      </c>
    </row>
    <row r="326" spans="1:10" x14ac:dyDescent="0.15">
      <c r="A326" t="s">
        <v>448</v>
      </c>
      <c r="E326">
        <v>0</v>
      </c>
      <c r="H326" t="s">
        <v>34</v>
      </c>
      <c r="J326" t="s">
        <v>344</v>
      </c>
    </row>
    <row r="327" spans="1:10" x14ac:dyDescent="0.15">
      <c r="A327" t="s">
        <v>449</v>
      </c>
      <c r="E327">
        <v>0</v>
      </c>
      <c r="H327" t="s">
        <v>34</v>
      </c>
      <c r="J327" t="s">
        <v>344</v>
      </c>
    </row>
    <row r="328" spans="1:10" x14ac:dyDescent="0.15">
      <c r="A328" t="s">
        <v>450</v>
      </c>
      <c r="E328">
        <v>0</v>
      </c>
      <c r="H328" t="s">
        <v>34</v>
      </c>
      <c r="J328" t="s">
        <v>344</v>
      </c>
    </row>
    <row r="329" spans="1:10" x14ac:dyDescent="0.15">
      <c r="A329" t="s">
        <v>366</v>
      </c>
      <c r="E329">
        <v>116665.47</v>
      </c>
      <c r="H329" t="s">
        <v>34</v>
      </c>
      <c r="J329" t="s">
        <v>344</v>
      </c>
    </row>
    <row r="330" spans="1:10" x14ac:dyDescent="0.15">
      <c r="A330" t="s">
        <v>367</v>
      </c>
      <c r="E330">
        <v>0</v>
      </c>
      <c r="H330" t="s">
        <v>34</v>
      </c>
      <c r="J330" t="s">
        <v>344</v>
      </c>
    </row>
    <row r="331" spans="1:10" x14ac:dyDescent="0.15">
      <c r="A331" t="s">
        <v>451</v>
      </c>
      <c r="E331" t="s">
        <v>344</v>
      </c>
      <c r="J331" t="s">
        <v>344</v>
      </c>
    </row>
    <row r="332" spans="1:10" x14ac:dyDescent="0.15">
      <c r="A332" t="s">
        <v>452</v>
      </c>
      <c r="E332" t="b">
        <v>1</v>
      </c>
      <c r="J332" t="s">
        <v>344</v>
      </c>
    </row>
    <row r="333" spans="1:10" x14ac:dyDescent="0.15">
      <c r="A333" t="s">
        <v>453</v>
      </c>
      <c r="E333" t="s">
        <v>467</v>
      </c>
      <c r="J333" t="s">
        <v>344</v>
      </c>
    </row>
    <row r="334" spans="1:10" x14ac:dyDescent="0.15">
      <c r="A334" t="s">
        <v>454</v>
      </c>
      <c r="E334">
        <v>0.99092000000000002</v>
      </c>
      <c r="J334" t="s">
        <v>344</v>
      </c>
    </row>
    <row r="335" spans="1:10" x14ac:dyDescent="0.15">
      <c r="A335" t="s">
        <v>455</v>
      </c>
      <c r="E335">
        <v>-1</v>
      </c>
      <c r="J335" t="s">
        <v>344</v>
      </c>
    </row>
    <row r="336" spans="1:10" x14ac:dyDescent="0.15">
      <c r="A336" t="s">
        <v>456</v>
      </c>
      <c r="E336">
        <v>-1</v>
      </c>
      <c r="J336" t="s">
        <v>344</v>
      </c>
    </row>
    <row r="337" spans="1:10" x14ac:dyDescent="0.15">
      <c r="A337" t="s">
        <v>457</v>
      </c>
      <c r="E337">
        <v>-1</v>
      </c>
      <c r="J337" t="s">
        <v>344</v>
      </c>
    </row>
    <row r="338" spans="1:10" x14ac:dyDescent="0.15">
      <c r="A338" t="s">
        <v>458</v>
      </c>
      <c r="E338">
        <v>-1</v>
      </c>
      <c r="J338" t="s">
        <v>344</v>
      </c>
    </row>
    <row r="339" spans="1:10" x14ac:dyDescent="0.15">
      <c r="A339" t="s">
        <v>459</v>
      </c>
      <c r="E339">
        <v>-1</v>
      </c>
      <c r="J339" t="s">
        <v>344</v>
      </c>
    </row>
    <row r="340" spans="1:10" x14ac:dyDescent="0.15">
      <c r="A340" t="s">
        <v>460</v>
      </c>
      <c r="E340">
        <v>0.01</v>
      </c>
      <c r="J340" t="s">
        <v>344</v>
      </c>
    </row>
    <row r="341" spans="1:10" x14ac:dyDescent="0.15">
      <c r="A341" t="s">
        <v>461</v>
      </c>
      <c r="E341">
        <v>1546871400</v>
      </c>
      <c r="J341" t="s">
        <v>344</v>
      </c>
    </row>
    <row r="342" spans="1:10" x14ac:dyDescent="0.15">
      <c r="A342" t="s">
        <v>462</v>
      </c>
      <c r="E342" t="b">
        <v>0</v>
      </c>
      <c r="J342" t="s">
        <v>344</v>
      </c>
    </row>
    <row r="343" spans="1:10" x14ac:dyDescent="0.15">
      <c r="A343" t="s">
        <v>463</v>
      </c>
      <c r="E343" t="s">
        <v>468</v>
      </c>
      <c r="J343" t="s">
        <v>344</v>
      </c>
    </row>
    <row r="344" spans="1:10" x14ac:dyDescent="0.15">
      <c r="A344" t="s">
        <v>464</v>
      </c>
      <c r="E344" t="s">
        <v>469</v>
      </c>
      <c r="J344" t="s">
        <v>344</v>
      </c>
    </row>
    <row r="345" spans="1:10" x14ac:dyDescent="0.15">
      <c r="A345" t="s">
        <v>465</v>
      </c>
      <c r="E345" t="s">
        <v>470</v>
      </c>
      <c r="J345" t="s">
        <v>344</v>
      </c>
    </row>
    <row r="346" spans="1:10" x14ac:dyDescent="0.15">
      <c r="A346" t="s">
        <v>321</v>
      </c>
      <c r="E346" t="b">
        <v>1</v>
      </c>
      <c r="J346" t="s">
        <v>344</v>
      </c>
    </row>
    <row r="347" spans="1:10" x14ac:dyDescent="0.15">
      <c r="A347" t="s">
        <v>321</v>
      </c>
      <c r="E347" t="b">
        <v>1</v>
      </c>
      <c r="J347" t="s">
        <v>319</v>
      </c>
    </row>
  </sheetData>
  <mergeCells count="9">
    <mergeCell ref="A1:J1"/>
    <mergeCell ref="A2:J3"/>
    <mergeCell ref="A4:J4"/>
    <mergeCell ref="L2:M2"/>
    <mergeCell ref="A7:C7"/>
    <mergeCell ref="D7:F7"/>
    <mergeCell ref="G7:I7"/>
    <mergeCell ref="A6:J6"/>
    <mergeCell ref="L6:M6"/>
  </mergeCells>
  <phoneticPr fontId="0" type="noConversion"/>
  <pageMargins left="0.75" right="0.75" top="1" bottom="1" header="0.5" footer="0.5"/>
  <pageSetup orientation="portrait"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6625" r:id="rId4" name="Button 1">
              <controlPr defaultSize="0" print="0" autoFill="0" autoPict="0" macro="[0]!Sheet14.subscribeToAccts">
                <anchor moveWithCells="1">
                  <from>
                    <xdr:col>0</xdr:col>
                    <xdr:colOff>63500</xdr:colOff>
                    <xdr:row>1</xdr:row>
                    <xdr:rowOff>63500</xdr:rowOff>
                  </from>
                  <to>
                    <xdr:col>2</xdr:col>
                    <xdr:colOff>533400</xdr:colOff>
                    <xdr:row>2</xdr:row>
                    <xdr:rowOff>101600</xdr:rowOff>
                  </to>
                </anchor>
              </controlPr>
            </control>
          </mc:Choice>
        </mc:AlternateContent>
        <mc:AlternateContent xmlns:mc="http://schemas.openxmlformats.org/markup-compatibility/2006">
          <mc:Choice Requires="x14">
            <control shapeId="26626" r:id="rId5" name="Button 2">
              <controlPr defaultSize="0" print="0" autoFill="0" autoPict="0" macro="[0]!Sheet14.cancelAcctsSubscription">
                <anchor moveWithCells="1" sizeWithCells="1">
                  <from>
                    <xdr:col>2</xdr:col>
                    <xdr:colOff>635000</xdr:colOff>
                    <xdr:row>1</xdr:row>
                    <xdr:rowOff>63500</xdr:rowOff>
                  </from>
                  <to>
                    <xdr:col>5</xdr:col>
                    <xdr:colOff>304800</xdr:colOff>
                    <xdr:row>2</xdr:row>
                    <xdr:rowOff>101600</xdr:rowOff>
                  </to>
                </anchor>
              </controlPr>
            </control>
          </mc:Choice>
        </mc:AlternateContent>
        <mc:AlternateContent xmlns:mc="http://schemas.openxmlformats.org/markup-compatibility/2006">
          <mc:Choice Requires="x14">
            <control shapeId="26627" r:id="rId6" name="Button 3">
              <controlPr defaultSize="0" print="0" autoFill="0" autoPict="0" macro="[0]!Sheet14.clearAccts">
                <anchor moveWithCells="1" sizeWithCells="1">
                  <from>
                    <xdr:col>5</xdr:col>
                    <xdr:colOff>393700</xdr:colOff>
                    <xdr:row>1</xdr:row>
                    <xdr:rowOff>63500</xdr:rowOff>
                  </from>
                  <to>
                    <xdr:col>6</xdr:col>
                    <xdr:colOff>977900</xdr:colOff>
                    <xdr:row>2</xdr:row>
                    <xdr:rowOff>101600</xdr:rowOff>
                  </to>
                </anchor>
              </controlPr>
            </control>
          </mc:Choice>
        </mc:AlternateContent>
        <mc:AlternateContent xmlns:mc="http://schemas.openxmlformats.org/markup-compatibility/2006">
          <mc:Choice Requires="x14">
            <control shapeId="26628" r:id="rId7" name="Button 4">
              <controlPr defaultSize="0" print="0" autoFill="0" autoPict="0" macro="[0]!Sheet14.onShowError">
                <anchor moveWithCells="1" sizeWithCells="1">
                  <from>
                    <xdr:col>9</xdr:col>
                    <xdr:colOff>25400</xdr:colOff>
                    <xdr:row>1</xdr:row>
                    <xdr:rowOff>63500</xdr:rowOff>
                  </from>
                  <to>
                    <xdr:col>9</xdr:col>
                    <xdr:colOff>977900</xdr:colOff>
                    <xdr:row>2</xdr:row>
                    <xdr:rowOff>101600</xdr:rowOff>
                  </to>
                </anchor>
              </controlPr>
            </control>
          </mc:Choice>
        </mc:AlternateContent>
        <mc:AlternateContent xmlns:mc="http://schemas.openxmlformats.org/markup-compatibility/2006">
          <mc:Choice Requires="x14">
            <control shapeId="26629" r:id="rId8" name="Button 5">
              <controlPr defaultSize="0" print="0" autoFill="0" autoPict="0" macro="[0]!Sheet14.requestManagedAccts">
                <anchor moveWithCells="1" sizeWithCells="1">
                  <from>
                    <xdr:col>6</xdr:col>
                    <xdr:colOff>1066800</xdr:colOff>
                    <xdr:row>1</xdr:row>
                    <xdr:rowOff>63500</xdr:rowOff>
                  </from>
                  <to>
                    <xdr:col>8</xdr:col>
                    <xdr:colOff>901700</xdr:colOff>
                    <xdr:row>2</xdr:row>
                    <xdr:rowOff>101600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W207"/>
  <sheetViews>
    <sheetView zoomScale="80" zoomScaleNormal="80" workbookViewId="0">
      <pane ySplit="5" topLeftCell="A6" activePane="bottomLeft" state="frozen"/>
      <selection pane="bottomLeft" activeCell="K24" sqref="K24"/>
    </sheetView>
  </sheetViews>
  <sheetFormatPr baseColWidth="10" defaultColWidth="8.83203125" defaultRowHeight="13" x14ac:dyDescent="0.15"/>
  <cols>
    <col min="1" max="1" width="17.5" customWidth="1"/>
    <col min="2" max="2" width="17" customWidth="1"/>
    <col min="3" max="3" width="16.5" customWidth="1"/>
    <col min="4" max="4" width="11" customWidth="1"/>
    <col min="5" max="5" width="11.5" bestFit="1" customWidth="1"/>
    <col min="6" max="6" width="15.5" customWidth="1"/>
    <col min="7" max="7" width="16.6640625" bestFit="1" customWidth="1"/>
    <col min="8" max="8" width="25.6640625" customWidth="1"/>
    <col min="9" max="9" width="14.1640625" customWidth="1"/>
    <col min="10" max="10" width="15.5" customWidth="1"/>
    <col min="11" max="14" width="14.33203125" customWidth="1"/>
    <col min="15" max="15" width="17" customWidth="1"/>
    <col min="16" max="16" width="16.83203125" customWidth="1"/>
    <col min="17" max="17" width="7" customWidth="1"/>
    <col min="19" max="19" width="12.5" customWidth="1"/>
    <col min="20" max="20" width="11.5" customWidth="1"/>
    <col min="21" max="21" width="10.6640625" customWidth="1"/>
  </cols>
  <sheetData>
    <row r="1" spans="1:23" x14ac:dyDescent="0.15">
      <c r="A1" s="379" t="s">
        <v>36</v>
      </c>
      <c r="B1" s="290"/>
      <c r="C1" s="290"/>
      <c r="D1" s="290"/>
      <c r="E1" s="290"/>
      <c r="F1" s="290"/>
      <c r="G1" s="290"/>
      <c r="H1" s="291"/>
      <c r="K1" s="7"/>
      <c r="N1" s="7"/>
      <c r="R1" s="7"/>
      <c r="U1" s="7"/>
      <c r="V1" s="7"/>
      <c r="W1" s="7"/>
    </row>
    <row r="2" spans="1:23" x14ac:dyDescent="0.15">
      <c r="A2" s="380"/>
      <c r="B2" s="210"/>
      <c r="C2" s="210"/>
      <c r="D2" s="210"/>
      <c r="E2" s="210"/>
      <c r="F2" s="210"/>
      <c r="G2" s="210"/>
      <c r="H2" s="211"/>
      <c r="J2" s="373" t="s">
        <v>197</v>
      </c>
      <c r="K2" s="373"/>
      <c r="M2" s="184" t="s">
        <v>486</v>
      </c>
      <c r="N2" s="185"/>
      <c r="O2" s="187"/>
    </row>
    <row r="3" spans="1:23" x14ac:dyDescent="0.15">
      <c r="A3" s="212"/>
      <c r="B3" s="213"/>
      <c r="C3" s="213"/>
      <c r="D3" s="213"/>
      <c r="E3" s="213"/>
      <c r="F3" s="213"/>
      <c r="G3" s="213"/>
      <c r="H3" s="214"/>
      <c r="J3" s="87" t="str">
        <f>[4]!id0?req?</f>
        <v>SUBSCRIBED</v>
      </c>
      <c r="K3" s="89"/>
      <c r="M3" s="171" t="s">
        <v>15</v>
      </c>
      <c r="N3" s="7" t="s">
        <v>487</v>
      </c>
      <c r="O3" s="188" t="s">
        <v>488</v>
      </c>
    </row>
    <row r="4" spans="1:23" x14ac:dyDescent="0.15">
      <c r="A4" s="98" t="s">
        <v>40</v>
      </c>
      <c r="B4" s="99"/>
      <c r="C4" s="99"/>
      <c r="D4" s="99"/>
      <c r="E4" s="99"/>
      <c r="F4" s="99"/>
      <c r="G4" s="99"/>
      <c r="H4" s="97"/>
      <c r="K4" s="7"/>
      <c r="M4" s="186">
        <f>[5]!id</f>
        <v>0</v>
      </c>
      <c r="N4" s="182">
        <f>[5]!errorCode</f>
        <v>354</v>
      </c>
      <c r="O4" s="183" t="str">
        <f>[5]!errorMsg</f>
        <v>Requested market data is not subscribed.Delayed market data is not available.NOKIA HEX/TOP/ALL</v>
      </c>
    </row>
    <row r="5" spans="1:23" x14ac:dyDescent="0.15">
      <c r="A5" s="42" t="s">
        <v>47</v>
      </c>
      <c r="B5" s="152" t="s">
        <v>485</v>
      </c>
      <c r="C5" s="65"/>
      <c r="D5" s="90" t="s">
        <v>92</v>
      </c>
      <c r="E5" s="100"/>
      <c r="F5" s="75"/>
      <c r="G5" s="90" t="s">
        <v>209</v>
      </c>
      <c r="H5" s="101">
        <f>[6]!id1?acctTime</f>
        <v>0.64861111111111114</v>
      </c>
      <c r="N5" s="29"/>
    </row>
    <row r="6" spans="1:23" x14ac:dyDescent="0.15">
      <c r="A6" s="381" t="s">
        <v>212</v>
      </c>
      <c r="B6" s="190"/>
      <c r="C6" s="190"/>
      <c r="D6" s="190"/>
      <c r="E6" s="190"/>
      <c r="F6" s="190"/>
      <c r="G6" s="190"/>
      <c r="H6" s="190"/>
      <c r="I6" s="190"/>
      <c r="J6" s="190"/>
      <c r="K6" s="190"/>
      <c r="L6" s="190"/>
      <c r="M6" s="190"/>
      <c r="N6" s="190"/>
      <c r="O6" s="190"/>
    </row>
    <row r="7" spans="1:23" x14ac:dyDescent="0.15">
      <c r="A7" s="170" t="s">
        <v>0</v>
      </c>
      <c r="B7" s="170" t="s">
        <v>51</v>
      </c>
      <c r="C7" s="170" t="s">
        <v>337</v>
      </c>
      <c r="D7" s="170" t="s">
        <v>1</v>
      </c>
      <c r="E7" s="170" t="s">
        <v>52</v>
      </c>
      <c r="F7" s="170" t="s">
        <v>71</v>
      </c>
      <c r="G7" s="170" t="s">
        <v>31</v>
      </c>
      <c r="H7" s="170" t="s">
        <v>95</v>
      </c>
      <c r="I7" s="170" t="s">
        <v>53</v>
      </c>
      <c r="J7" s="170" t="s">
        <v>64</v>
      </c>
      <c r="K7" s="170" t="s">
        <v>96</v>
      </c>
      <c r="L7" s="170" t="s">
        <v>91</v>
      </c>
      <c r="M7" s="170" t="s">
        <v>90</v>
      </c>
      <c r="N7" s="170" t="s">
        <v>89</v>
      </c>
      <c r="O7" s="170" t="s">
        <v>213</v>
      </c>
    </row>
    <row r="8" spans="1:23" ht="13.5" customHeight="1" x14ac:dyDescent="0.15">
      <c r="A8" s="67" t="s">
        <v>489</v>
      </c>
      <c r="B8" s="67" t="s">
        <v>21</v>
      </c>
      <c r="C8" s="67">
        <v>20210416</v>
      </c>
      <c r="D8" s="67">
        <v>37.5</v>
      </c>
      <c r="E8" s="67" t="s">
        <v>490</v>
      </c>
      <c r="F8" s="67" t="s">
        <v>489</v>
      </c>
      <c r="G8" s="67" t="s">
        <v>34</v>
      </c>
      <c r="H8" s="67" t="s">
        <v>491</v>
      </c>
      <c r="I8" s="67">
        <v>4</v>
      </c>
      <c r="J8" s="67">
        <v>0.85877000000000003</v>
      </c>
      <c r="K8" s="67">
        <v>343.51</v>
      </c>
      <c r="L8" s="67">
        <v>128.0838</v>
      </c>
      <c r="M8" s="67">
        <v>-168.83</v>
      </c>
      <c r="N8" s="67">
        <v>0</v>
      </c>
      <c r="O8" s="67" t="s">
        <v>492</v>
      </c>
    </row>
    <row r="9" spans="1:23" x14ac:dyDescent="0.15">
      <c r="A9" s="67" t="s">
        <v>493</v>
      </c>
      <c r="B9" s="67" t="s">
        <v>2</v>
      </c>
      <c r="C9" s="67"/>
      <c r="D9" s="67"/>
      <c r="E9" s="67"/>
      <c r="F9" s="67" t="s">
        <v>494</v>
      </c>
      <c r="G9" s="67" t="s">
        <v>34</v>
      </c>
      <c r="H9" s="67" t="s">
        <v>493</v>
      </c>
      <c r="I9" s="67">
        <v>700</v>
      </c>
      <c r="J9" s="67">
        <v>10.214472750000001</v>
      </c>
      <c r="K9" s="67">
        <v>7150.13</v>
      </c>
      <c r="L9" s="67">
        <v>10.205</v>
      </c>
      <c r="M9" s="67">
        <v>6.63</v>
      </c>
      <c r="N9" s="67">
        <v>0</v>
      </c>
      <c r="O9" s="67" t="s">
        <v>492</v>
      </c>
    </row>
    <row r="10" spans="1:23" x14ac:dyDescent="0.15">
      <c r="A10" s="67" t="s">
        <v>495</v>
      </c>
      <c r="B10" s="67" t="s">
        <v>21</v>
      </c>
      <c r="C10" s="67">
        <v>20210416</v>
      </c>
      <c r="D10" s="67">
        <v>10</v>
      </c>
      <c r="E10" s="67" t="s">
        <v>490</v>
      </c>
      <c r="F10" s="67" t="s">
        <v>495</v>
      </c>
      <c r="G10" s="67" t="s">
        <v>34</v>
      </c>
      <c r="H10" s="67" t="s">
        <v>496</v>
      </c>
      <c r="I10" s="67">
        <v>11</v>
      </c>
      <c r="J10" s="67">
        <v>0.5</v>
      </c>
      <c r="K10" s="67">
        <v>550</v>
      </c>
      <c r="L10" s="67">
        <v>148.7928909</v>
      </c>
      <c r="M10" s="67">
        <v>-1086.72</v>
      </c>
      <c r="N10" s="67">
        <v>0</v>
      </c>
      <c r="O10" s="67" t="s">
        <v>492</v>
      </c>
    </row>
    <row r="11" spans="1:23" x14ac:dyDescent="0.15">
      <c r="A11" s="67" t="s">
        <v>495</v>
      </c>
      <c r="B11" s="67" t="s">
        <v>21</v>
      </c>
      <c r="C11" s="67">
        <v>20210820</v>
      </c>
      <c r="D11" s="67">
        <v>7.5</v>
      </c>
      <c r="E11" s="67" t="s">
        <v>490</v>
      </c>
      <c r="F11" s="67" t="s">
        <v>495</v>
      </c>
      <c r="G11" s="67" t="s">
        <v>34</v>
      </c>
      <c r="H11" s="67" t="s">
        <v>497</v>
      </c>
      <c r="I11" s="67">
        <v>4</v>
      </c>
      <c r="J11" s="67">
        <v>3.14874695</v>
      </c>
      <c r="K11" s="67">
        <v>1259.5</v>
      </c>
      <c r="L11" s="67">
        <v>394.88380000000001</v>
      </c>
      <c r="M11" s="67">
        <v>-320.04000000000002</v>
      </c>
      <c r="N11" s="67">
        <v>0</v>
      </c>
      <c r="O11" s="67" t="s">
        <v>492</v>
      </c>
    </row>
    <row r="12" spans="1:23" x14ac:dyDescent="0.15">
      <c r="A12" s="67" t="s">
        <v>498</v>
      </c>
      <c r="B12" s="67" t="s">
        <v>21</v>
      </c>
      <c r="C12" s="67">
        <v>20210409</v>
      </c>
      <c r="D12" s="67">
        <v>75</v>
      </c>
      <c r="E12" s="67" t="s">
        <v>490</v>
      </c>
      <c r="F12" s="67" t="s">
        <v>498</v>
      </c>
      <c r="G12" s="67" t="s">
        <v>34</v>
      </c>
      <c r="H12" s="67" t="s">
        <v>499</v>
      </c>
      <c r="I12" s="67">
        <v>15</v>
      </c>
      <c r="J12" s="67">
        <v>2.1411538000000001</v>
      </c>
      <c r="K12" s="67">
        <v>3211.73</v>
      </c>
      <c r="L12" s="67">
        <v>252.00966665000001</v>
      </c>
      <c r="M12" s="67">
        <v>-568.41</v>
      </c>
      <c r="N12" s="67">
        <v>0</v>
      </c>
      <c r="O12" s="67" t="s">
        <v>492</v>
      </c>
    </row>
    <row r="13" spans="1:23" x14ac:dyDescent="0.15">
      <c r="A13" s="67" t="s">
        <v>498</v>
      </c>
      <c r="B13" s="67" t="s">
        <v>21</v>
      </c>
      <c r="C13" s="67">
        <v>20210416</v>
      </c>
      <c r="D13" s="67">
        <v>77</v>
      </c>
      <c r="E13" s="67" t="s">
        <v>490</v>
      </c>
      <c r="F13" s="67" t="s">
        <v>498</v>
      </c>
      <c r="G13" s="67" t="s">
        <v>34</v>
      </c>
      <c r="H13" s="67" t="s">
        <v>500</v>
      </c>
      <c r="I13" s="67">
        <v>6</v>
      </c>
      <c r="J13" s="67">
        <v>1.05061925</v>
      </c>
      <c r="K13" s="67">
        <v>630.37</v>
      </c>
      <c r="L13" s="67">
        <v>159.9333</v>
      </c>
      <c r="M13" s="67">
        <v>-329.23</v>
      </c>
      <c r="N13" s="67">
        <v>0</v>
      </c>
      <c r="O13" s="67" t="s">
        <v>492</v>
      </c>
    </row>
    <row r="14" spans="1:23" x14ac:dyDescent="0.15">
      <c r="A14" s="67" t="s">
        <v>501</v>
      </c>
      <c r="B14" s="67" t="s">
        <v>2</v>
      </c>
      <c r="C14" s="67"/>
      <c r="D14" s="67"/>
      <c r="E14" s="67"/>
      <c r="F14" s="67" t="s">
        <v>501</v>
      </c>
      <c r="G14" s="67" t="s">
        <v>34</v>
      </c>
      <c r="H14" s="67" t="s">
        <v>501</v>
      </c>
      <c r="I14" s="67">
        <v>800</v>
      </c>
      <c r="J14" s="67">
        <v>2.194</v>
      </c>
      <c r="K14" s="67">
        <v>1755.2</v>
      </c>
      <c r="L14" s="67">
        <v>2.2725111</v>
      </c>
      <c r="M14" s="67">
        <v>-62.81</v>
      </c>
      <c r="N14" s="67">
        <v>0</v>
      </c>
      <c r="O14" s="67" t="s">
        <v>492</v>
      </c>
    </row>
    <row r="15" spans="1:23" x14ac:dyDescent="0.15">
      <c r="A15" s="67" t="s">
        <v>34</v>
      </c>
      <c r="B15" s="67" t="s">
        <v>33</v>
      </c>
      <c r="C15" s="67"/>
      <c r="D15" s="67"/>
      <c r="E15" s="67"/>
      <c r="F15" s="67" t="s">
        <v>502</v>
      </c>
      <c r="G15" s="67" t="s">
        <v>35</v>
      </c>
      <c r="H15" s="67" t="s">
        <v>502</v>
      </c>
      <c r="I15" s="67">
        <v>-63</v>
      </c>
      <c r="J15" s="67">
        <v>7.7673101500000001</v>
      </c>
      <c r="K15" s="67">
        <v>-489.34</v>
      </c>
      <c r="L15" s="67">
        <v>7.8457206499999996</v>
      </c>
      <c r="M15" s="67">
        <v>4.9400000000000004</v>
      </c>
      <c r="N15" s="67">
        <v>0</v>
      </c>
      <c r="O15" s="67" t="s">
        <v>492</v>
      </c>
    </row>
    <row r="16" spans="1:23" x14ac:dyDescent="0.15">
      <c r="A16" s="67" t="s">
        <v>34</v>
      </c>
      <c r="B16" s="67" t="s">
        <v>33</v>
      </c>
      <c r="C16" s="67"/>
      <c r="D16" s="67"/>
      <c r="E16" s="67"/>
      <c r="F16" s="67" t="s">
        <v>503</v>
      </c>
      <c r="G16" s="67" t="s">
        <v>504</v>
      </c>
      <c r="H16" s="67" t="s">
        <v>503</v>
      </c>
      <c r="I16" s="67">
        <v>24707</v>
      </c>
      <c r="J16" s="67">
        <v>3.2753500999999998</v>
      </c>
      <c r="K16" s="67">
        <v>80924.070000000007</v>
      </c>
      <c r="L16" s="67">
        <v>3.6065678999999999</v>
      </c>
      <c r="M16" s="67">
        <v>-8183.4</v>
      </c>
      <c r="N16" s="67">
        <v>0</v>
      </c>
      <c r="O16" s="67" t="s">
        <v>492</v>
      </c>
    </row>
    <row r="17" spans="1:15" x14ac:dyDescent="0.15">
      <c r="A17" s="67" t="s">
        <v>505</v>
      </c>
      <c r="B17" s="67" t="s">
        <v>2</v>
      </c>
      <c r="C17" s="67"/>
      <c r="D17" s="67"/>
      <c r="E17" s="67"/>
      <c r="F17" s="67" t="s">
        <v>505</v>
      </c>
      <c r="G17" s="67" t="s">
        <v>34</v>
      </c>
      <c r="H17" s="67" t="s">
        <v>505</v>
      </c>
      <c r="I17" s="67">
        <v>301</v>
      </c>
      <c r="J17" s="67">
        <v>5.3232479000000001</v>
      </c>
      <c r="K17" s="67">
        <v>1602.3</v>
      </c>
      <c r="L17" s="67">
        <v>6.1697886999999998</v>
      </c>
      <c r="M17" s="67">
        <v>-254.81</v>
      </c>
      <c r="N17" s="67">
        <v>0</v>
      </c>
      <c r="O17" s="67" t="s">
        <v>492</v>
      </c>
    </row>
    <row r="18" spans="1:15" x14ac:dyDescent="0.15">
      <c r="A18" s="67" t="s">
        <v>506</v>
      </c>
      <c r="B18" s="67" t="s">
        <v>2</v>
      </c>
      <c r="C18" s="67"/>
      <c r="D18" s="67"/>
      <c r="E18" s="67"/>
      <c r="F18" s="67" t="s">
        <v>506</v>
      </c>
      <c r="G18" s="67" t="s">
        <v>34</v>
      </c>
      <c r="H18" s="67" t="s">
        <v>506</v>
      </c>
      <c r="I18" s="67">
        <v>100</v>
      </c>
      <c r="J18" s="67">
        <v>12.08600045</v>
      </c>
      <c r="K18" s="67">
        <v>1208.5999999999999</v>
      </c>
      <c r="L18" s="67">
        <v>16.329999999999998</v>
      </c>
      <c r="M18" s="67">
        <v>-424.4</v>
      </c>
      <c r="N18" s="67">
        <v>0</v>
      </c>
      <c r="O18" s="67" t="s">
        <v>492</v>
      </c>
    </row>
    <row r="19" spans="1:15" x14ac:dyDescent="0.15">
      <c r="A19" s="67" t="s">
        <v>507</v>
      </c>
      <c r="B19" s="67" t="s">
        <v>2</v>
      </c>
      <c r="C19" s="67"/>
      <c r="D19" s="67"/>
      <c r="E19" s="67"/>
      <c r="F19" s="67" t="s">
        <v>508</v>
      </c>
      <c r="G19" s="67" t="s">
        <v>34</v>
      </c>
      <c r="H19" s="67" t="s">
        <v>507</v>
      </c>
      <c r="I19" s="67">
        <v>500</v>
      </c>
      <c r="J19" s="67">
        <v>9.8639030499999993</v>
      </c>
      <c r="K19" s="67">
        <v>4931.95</v>
      </c>
      <c r="L19" s="67">
        <v>7.99</v>
      </c>
      <c r="M19" s="67">
        <v>936.95</v>
      </c>
      <c r="N19" s="67">
        <v>0</v>
      </c>
      <c r="O19" s="67" t="s">
        <v>492</v>
      </c>
    </row>
    <row r="20" spans="1:15" x14ac:dyDescent="0.15">
      <c r="A20" s="67" t="s">
        <v>509</v>
      </c>
      <c r="B20" s="67" t="s">
        <v>21</v>
      </c>
      <c r="C20" s="67">
        <v>20210716</v>
      </c>
      <c r="D20" s="67">
        <v>41.5</v>
      </c>
      <c r="E20" s="67" t="s">
        <v>490</v>
      </c>
      <c r="F20" s="67" t="s">
        <v>509</v>
      </c>
      <c r="G20" s="67" t="s">
        <v>34</v>
      </c>
      <c r="H20" s="67" t="s">
        <v>510</v>
      </c>
      <c r="I20" s="67">
        <v>1</v>
      </c>
      <c r="J20" s="67">
        <v>1.79598915</v>
      </c>
      <c r="K20" s="67">
        <v>179.6</v>
      </c>
      <c r="L20" s="67">
        <v>147.7578</v>
      </c>
      <c r="M20" s="67">
        <v>31.84</v>
      </c>
      <c r="N20" s="67">
        <v>0</v>
      </c>
      <c r="O20" s="67" t="s">
        <v>492</v>
      </c>
    </row>
    <row r="21" spans="1:15" x14ac:dyDescent="0.15">
      <c r="A21" s="67"/>
      <c r="B21" s="67"/>
      <c r="C21" s="67"/>
      <c r="D21" s="67"/>
      <c r="E21" s="67"/>
      <c r="F21" s="67"/>
      <c r="G21" s="67"/>
      <c r="H21" s="67"/>
      <c r="I21" s="67"/>
      <c r="J21" s="67"/>
      <c r="K21" s="67"/>
      <c r="L21" s="67"/>
      <c r="M21" s="67"/>
      <c r="N21" s="67"/>
      <c r="O21" s="67"/>
    </row>
    <row r="22" spans="1:15" x14ac:dyDescent="0.15">
      <c r="A22" s="67"/>
      <c r="B22" s="67"/>
      <c r="C22" s="67"/>
      <c r="D22" s="67"/>
      <c r="E22" s="67"/>
      <c r="F22" s="67"/>
      <c r="G22" s="67"/>
      <c r="H22" s="67"/>
      <c r="I22" s="67"/>
      <c r="J22" s="67"/>
      <c r="K22" s="67"/>
      <c r="L22" s="67"/>
      <c r="M22" s="67"/>
      <c r="N22" s="67"/>
      <c r="O22" s="67"/>
    </row>
    <row r="23" spans="1:15" x14ac:dyDescent="0.15">
      <c r="A23" s="67"/>
      <c r="B23" s="67"/>
      <c r="C23" s="67"/>
      <c r="D23" s="67"/>
      <c r="E23" s="67"/>
      <c r="F23" s="67"/>
      <c r="G23" s="67"/>
      <c r="H23" s="67"/>
      <c r="I23" s="67"/>
      <c r="J23" s="67"/>
      <c r="K23" s="67"/>
      <c r="L23" s="67"/>
      <c r="M23" s="67"/>
      <c r="N23" s="67"/>
      <c r="O23" s="67"/>
    </row>
    <row r="24" spans="1:15" x14ac:dyDescent="0.15">
      <c r="A24" s="67"/>
      <c r="B24" s="67"/>
      <c r="C24" s="67"/>
      <c r="D24" s="67"/>
      <c r="E24" s="67"/>
      <c r="F24" s="67"/>
      <c r="G24" s="67"/>
      <c r="H24" s="67"/>
      <c r="I24" s="67"/>
      <c r="J24" s="67"/>
      <c r="K24" s="67"/>
      <c r="L24" s="67"/>
      <c r="M24" s="67"/>
      <c r="N24" s="67"/>
      <c r="O24" s="67"/>
    </row>
    <row r="25" spans="1:15" x14ac:dyDescent="0.15">
      <c r="A25" s="67"/>
      <c r="B25" s="67"/>
      <c r="C25" s="67"/>
      <c r="D25" s="67"/>
      <c r="E25" s="67"/>
      <c r="F25" s="67"/>
      <c r="G25" s="67"/>
      <c r="H25" s="67"/>
      <c r="I25" s="67"/>
      <c r="J25" s="67"/>
      <c r="K25" s="67"/>
      <c r="L25" s="67"/>
      <c r="M25" s="67"/>
      <c r="N25" s="67"/>
      <c r="O25" s="67"/>
    </row>
    <row r="26" spans="1:15" x14ac:dyDescent="0.15">
      <c r="A26" s="67"/>
      <c r="B26" s="67"/>
      <c r="C26" s="67"/>
      <c r="D26" s="67"/>
      <c r="E26" s="67"/>
      <c r="F26" s="67"/>
      <c r="G26" s="67"/>
      <c r="H26" s="67"/>
      <c r="I26" s="67"/>
      <c r="J26" s="67"/>
      <c r="K26" s="67"/>
      <c r="L26" s="67"/>
      <c r="M26" s="67"/>
      <c r="N26" s="67"/>
      <c r="O26" s="67"/>
    </row>
    <row r="27" spans="1:15" x14ac:dyDescent="0.15">
      <c r="A27" s="67"/>
      <c r="B27" s="67"/>
      <c r="C27" s="67"/>
      <c r="D27" s="67"/>
      <c r="E27" s="67"/>
      <c r="F27" s="67"/>
      <c r="G27" s="67"/>
      <c r="H27" s="67"/>
      <c r="I27" s="67"/>
      <c r="J27" s="67"/>
      <c r="K27" s="67"/>
      <c r="L27" s="67"/>
      <c r="M27" s="67"/>
      <c r="N27" s="67"/>
      <c r="O27" s="67"/>
    </row>
    <row r="28" spans="1:15" x14ac:dyDescent="0.15">
      <c r="A28" s="67"/>
      <c r="B28" s="67"/>
      <c r="C28" s="67"/>
      <c r="D28" s="67"/>
      <c r="E28" s="67"/>
      <c r="F28" s="67"/>
      <c r="G28" s="67"/>
      <c r="H28" s="67"/>
      <c r="I28" s="67"/>
      <c r="J28" s="67"/>
      <c r="K28" s="67"/>
      <c r="L28" s="67"/>
      <c r="M28" s="67"/>
      <c r="N28" s="67"/>
      <c r="O28" s="67"/>
    </row>
    <row r="29" spans="1:15" x14ac:dyDescent="0.15">
      <c r="A29" s="67"/>
      <c r="B29" s="67"/>
      <c r="C29" s="67"/>
      <c r="D29" s="67"/>
      <c r="E29" s="67"/>
      <c r="F29" s="67"/>
      <c r="G29" s="67"/>
      <c r="H29" s="67"/>
      <c r="I29" s="67"/>
      <c r="J29" s="67"/>
      <c r="K29" s="67"/>
      <c r="L29" s="67"/>
      <c r="M29" s="67"/>
      <c r="N29" s="67"/>
      <c r="O29" s="67"/>
    </row>
    <row r="30" spans="1:15" x14ac:dyDescent="0.15">
      <c r="A30" s="67"/>
      <c r="B30" s="67"/>
      <c r="C30" s="67"/>
      <c r="D30" s="67"/>
      <c r="E30" s="67"/>
      <c r="F30" s="67"/>
      <c r="G30" s="67"/>
      <c r="H30" s="67"/>
      <c r="I30" s="67"/>
      <c r="J30" s="67"/>
      <c r="K30" s="67"/>
      <c r="L30" s="67"/>
      <c r="M30" s="67"/>
      <c r="N30" s="67"/>
      <c r="O30" s="67"/>
    </row>
    <row r="31" spans="1:15" x14ac:dyDescent="0.15">
      <c r="A31" s="67"/>
      <c r="B31" s="67"/>
      <c r="C31" s="67"/>
      <c r="D31" s="67"/>
      <c r="E31" s="67"/>
      <c r="F31" s="67"/>
      <c r="G31" s="67"/>
      <c r="H31" s="67"/>
      <c r="I31" s="67"/>
      <c r="J31" s="67"/>
      <c r="K31" s="67"/>
      <c r="L31" s="67"/>
      <c r="M31" s="67"/>
      <c r="N31" s="67"/>
      <c r="O31" s="67"/>
    </row>
    <row r="32" spans="1:15" x14ac:dyDescent="0.15">
      <c r="A32" s="67"/>
      <c r="B32" s="67"/>
      <c r="C32" s="67"/>
      <c r="D32" s="67"/>
      <c r="E32" s="67"/>
      <c r="F32" s="67"/>
      <c r="G32" s="67"/>
      <c r="H32" s="67"/>
      <c r="I32" s="67"/>
      <c r="J32" s="67"/>
      <c r="K32" s="67"/>
      <c r="L32" s="67"/>
      <c r="M32" s="67"/>
      <c r="N32" s="67"/>
      <c r="O32" s="67"/>
    </row>
    <row r="33" spans="1:15" x14ac:dyDescent="0.15">
      <c r="A33" s="67"/>
      <c r="B33" s="67"/>
      <c r="C33" s="67"/>
      <c r="D33" s="67"/>
      <c r="E33" s="67"/>
      <c r="F33" s="67"/>
      <c r="G33" s="67"/>
      <c r="H33" s="67"/>
      <c r="I33" s="67"/>
      <c r="J33" s="67"/>
      <c r="K33" s="67"/>
      <c r="L33" s="67"/>
      <c r="M33" s="67"/>
      <c r="N33" s="67"/>
      <c r="O33" s="67"/>
    </row>
    <row r="34" spans="1:15" x14ac:dyDescent="0.15">
      <c r="A34" s="67"/>
      <c r="B34" s="67"/>
      <c r="C34" s="67"/>
      <c r="D34" s="67"/>
      <c r="E34" s="67"/>
      <c r="F34" s="67"/>
      <c r="G34" s="67"/>
      <c r="H34" s="67"/>
      <c r="I34" s="67"/>
      <c r="J34" s="67"/>
      <c r="K34" s="67"/>
      <c r="L34" s="67"/>
      <c r="M34" s="67"/>
      <c r="N34" s="67"/>
      <c r="O34" s="67"/>
    </row>
    <row r="35" spans="1:15" x14ac:dyDescent="0.15">
      <c r="A35" s="67"/>
      <c r="B35" s="67"/>
      <c r="C35" s="67"/>
      <c r="D35" s="67"/>
      <c r="E35" s="67"/>
      <c r="F35" s="67"/>
      <c r="G35" s="67"/>
      <c r="H35" s="67"/>
      <c r="I35" s="67"/>
      <c r="J35" s="67"/>
      <c r="K35" s="67"/>
      <c r="L35" s="67"/>
      <c r="M35" s="67"/>
      <c r="N35" s="67"/>
      <c r="O35" s="67"/>
    </row>
    <row r="36" spans="1:15" x14ac:dyDescent="0.15">
      <c r="A36" s="67"/>
      <c r="B36" s="67"/>
      <c r="C36" s="67"/>
      <c r="D36" s="67"/>
      <c r="E36" s="67"/>
      <c r="F36" s="67"/>
      <c r="G36" s="67"/>
      <c r="H36" s="67"/>
      <c r="I36" s="67"/>
      <c r="J36" s="67"/>
      <c r="K36" s="67"/>
      <c r="L36" s="67"/>
      <c r="M36" s="67"/>
      <c r="N36" s="67"/>
      <c r="O36" s="67"/>
    </row>
    <row r="37" spans="1:15" x14ac:dyDescent="0.15">
      <c r="A37" s="67"/>
      <c r="B37" s="67"/>
      <c r="C37" s="67"/>
      <c r="D37" s="67"/>
      <c r="E37" s="67"/>
      <c r="F37" s="67"/>
      <c r="G37" s="67"/>
      <c r="H37" s="67"/>
      <c r="I37" s="67"/>
      <c r="J37" s="67"/>
      <c r="K37" s="67"/>
      <c r="L37" s="67"/>
      <c r="M37" s="67"/>
      <c r="N37" s="67"/>
      <c r="O37" s="67"/>
    </row>
    <row r="38" spans="1:15" x14ac:dyDescent="0.15">
      <c r="A38" s="67"/>
      <c r="B38" s="67"/>
      <c r="C38" s="67"/>
      <c r="D38" s="67"/>
      <c r="E38" s="67"/>
      <c r="F38" s="67"/>
      <c r="G38" s="67"/>
      <c r="H38" s="67"/>
      <c r="I38" s="67"/>
      <c r="J38" s="67"/>
      <c r="K38" s="67"/>
      <c r="L38" s="67"/>
      <c r="M38" s="67"/>
      <c r="N38" s="67"/>
      <c r="O38" s="67"/>
    </row>
    <row r="39" spans="1:15" x14ac:dyDescent="0.15">
      <c r="A39" s="67"/>
      <c r="B39" s="67"/>
      <c r="C39" s="67"/>
      <c r="D39" s="67"/>
      <c r="E39" s="67"/>
      <c r="F39" s="67"/>
      <c r="G39" s="67"/>
      <c r="H39" s="67"/>
      <c r="I39" s="67"/>
      <c r="J39" s="67"/>
      <c r="K39" s="67"/>
      <c r="L39" s="67"/>
      <c r="M39" s="67"/>
      <c r="N39" s="67"/>
      <c r="O39" s="67"/>
    </row>
    <row r="40" spans="1:15" x14ac:dyDescent="0.15">
      <c r="A40" s="67"/>
      <c r="B40" s="67"/>
      <c r="C40" s="67"/>
      <c r="D40" s="67"/>
      <c r="E40" s="67"/>
      <c r="F40" s="67"/>
      <c r="G40" s="67"/>
      <c r="H40" s="67"/>
      <c r="I40" s="67"/>
      <c r="J40" s="67"/>
      <c r="K40" s="67"/>
      <c r="L40" s="67"/>
      <c r="M40" s="67"/>
      <c r="N40" s="67"/>
      <c r="O40" s="67"/>
    </row>
    <row r="41" spans="1:15" x14ac:dyDescent="0.15">
      <c r="A41" s="67"/>
      <c r="B41" s="67"/>
      <c r="C41" s="67"/>
      <c r="D41" s="67"/>
      <c r="E41" s="67"/>
      <c r="F41" s="67"/>
      <c r="G41" s="67"/>
      <c r="H41" s="67"/>
      <c r="I41" s="67"/>
      <c r="J41" s="67"/>
      <c r="K41" s="67"/>
      <c r="L41" s="67"/>
      <c r="M41" s="67"/>
      <c r="N41" s="67"/>
      <c r="O41" s="67"/>
    </row>
    <row r="42" spans="1:15" x14ac:dyDescent="0.15">
      <c r="A42" s="67"/>
      <c r="B42" s="67"/>
      <c r="C42" s="67"/>
      <c r="D42" s="67"/>
      <c r="E42" s="67"/>
      <c r="F42" s="67"/>
      <c r="G42" s="67"/>
      <c r="H42" s="67"/>
      <c r="I42" s="67"/>
      <c r="J42" s="67"/>
      <c r="K42" s="67"/>
      <c r="L42" s="67"/>
      <c r="M42" s="67"/>
      <c r="N42" s="67"/>
      <c r="O42" s="67"/>
    </row>
    <row r="43" spans="1:15" x14ac:dyDescent="0.15">
      <c r="A43" s="67"/>
      <c r="B43" s="67"/>
      <c r="C43" s="67"/>
      <c r="D43" s="67"/>
      <c r="E43" s="67"/>
      <c r="F43" s="67"/>
      <c r="G43" s="67"/>
      <c r="H43" s="67"/>
      <c r="I43" s="67"/>
      <c r="J43" s="67"/>
      <c r="K43" s="67"/>
      <c r="L43" s="67"/>
      <c r="M43" s="67"/>
      <c r="N43" s="67"/>
      <c r="O43" s="67"/>
    </row>
    <row r="44" spans="1:15" x14ac:dyDescent="0.15">
      <c r="A44" s="67"/>
      <c r="B44" s="67"/>
      <c r="C44" s="67"/>
      <c r="D44" s="67"/>
      <c r="E44" s="67"/>
      <c r="F44" s="67"/>
      <c r="G44" s="67"/>
      <c r="H44" s="67"/>
      <c r="I44" s="67"/>
      <c r="J44" s="67"/>
      <c r="K44" s="67"/>
      <c r="L44" s="67"/>
      <c r="M44" s="67"/>
      <c r="N44" s="67"/>
      <c r="O44" s="67"/>
    </row>
    <row r="45" spans="1:15" x14ac:dyDescent="0.15">
      <c r="A45" s="67"/>
      <c r="B45" s="67"/>
      <c r="C45" s="67"/>
      <c r="D45" s="67"/>
      <c r="E45" s="67"/>
      <c r="F45" s="67"/>
      <c r="G45" s="67"/>
      <c r="H45" s="67"/>
      <c r="I45" s="67"/>
      <c r="J45" s="67"/>
      <c r="K45" s="67"/>
      <c r="L45" s="67"/>
      <c r="M45" s="67"/>
      <c r="N45" s="67"/>
      <c r="O45" s="67"/>
    </row>
    <row r="46" spans="1:15" x14ac:dyDescent="0.15">
      <c r="A46" s="67"/>
      <c r="B46" s="67"/>
      <c r="C46" s="67"/>
      <c r="D46" s="67"/>
      <c r="E46" s="67"/>
      <c r="F46" s="67"/>
      <c r="G46" s="67"/>
      <c r="H46" s="67"/>
      <c r="I46" s="67"/>
      <c r="J46" s="67"/>
      <c r="K46" s="67"/>
      <c r="L46" s="67"/>
      <c r="M46" s="67"/>
      <c r="N46" s="67"/>
      <c r="O46" s="67"/>
    </row>
    <row r="47" spans="1:15" x14ac:dyDescent="0.15">
      <c r="A47" s="67"/>
      <c r="B47" s="67"/>
      <c r="C47" s="67"/>
      <c r="D47" s="67"/>
      <c r="E47" s="67"/>
      <c r="F47" s="67"/>
      <c r="G47" s="67"/>
      <c r="H47" s="67"/>
      <c r="I47" s="67"/>
      <c r="J47" s="67"/>
      <c r="K47" s="67"/>
      <c r="L47" s="67"/>
      <c r="M47" s="67"/>
      <c r="N47" s="67"/>
      <c r="O47" s="67"/>
    </row>
    <row r="48" spans="1:15" x14ac:dyDescent="0.15">
      <c r="A48" s="67"/>
      <c r="B48" s="67"/>
      <c r="C48" s="67"/>
      <c r="D48" s="67"/>
      <c r="E48" s="67"/>
      <c r="F48" s="67"/>
      <c r="G48" s="67"/>
      <c r="H48" s="67"/>
      <c r="I48" s="67"/>
      <c r="J48" s="67"/>
      <c r="K48" s="67"/>
      <c r="L48" s="67"/>
      <c r="M48" s="67"/>
      <c r="N48" s="67"/>
      <c r="O48" s="67"/>
    </row>
    <row r="49" spans="1:15" x14ac:dyDescent="0.15">
      <c r="A49" s="67"/>
      <c r="B49" s="67"/>
      <c r="C49" s="67"/>
      <c r="D49" s="67"/>
      <c r="E49" s="67"/>
      <c r="F49" s="67"/>
      <c r="G49" s="67"/>
      <c r="H49" s="67"/>
      <c r="I49" s="67"/>
      <c r="J49" s="67"/>
      <c r="K49" s="67"/>
      <c r="L49" s="67"/>
      <c r="M49" s="67"/>
      <c r="N49" s="67"/>
      <c r="O49" s="67"/>
    </row>
    <row r="50" spans="1:15" x14ac:dyDescent="0.15">
      <c r="A50" s="67"/>
      <c r="B50" s="67"/>
      <c r="C50" s="67"/>
      <c r="D50" s="67"/>
      <c r="E50" s="67"/>
      <c r="F50" s="67"/>
      <c r="G50" s="67"/>
      <c r="H50" s="67"/>
      <c r="I50" s="67"/>
      <c r="J50" s="67"/>
      <c r="K50" s="67"/>
      <c r="L50" s="67"/>
      <c r="M50" s="67"/>
      <c r="N50" s="67"/>
      <c r="O50" s="67"/>
    </row>
    <row r="51" spans="1:15" x14ac:dyDescent="0.15">
      <c r="A51" s="67"/>
      <c r="B51" s="67"/>
      <c r="C51" s="67"/>
      <c r="D51" s="67"/>
      <c r="E51" s="67"/>
      <c r="F51" s="67"/>
      <c r="G51" s="67"/>
      <c r="H51" s="67"/>
      <c r="I51" s="67"/>
      <c r="J51" s="67"/>
      <c r="K51" s="67"/>
      <c r="L51" s="67"/>
      <c r="M51" s="67"/>
      <c r="N51" s="67"/>
      <c r="O51" s="67"/>
    </row>
    <row r="52" spans="1:15" x14ac:dyDescent="0.15">
      <c r="A52" s="67"/>
      <c r="B52" s="67"/>
      <c r="C52" s="67"/>
      <c r="D52" s="67"/>
      <c r="E52" s="67"/>
      <c r="F52" s="67"/>
      <c r="G52" s="67"/>
      <c r="H52" s="67"/>
      <c r="I52" s="67"/>
      <c r="J52" s="67"/>
      <c r="K52" s="67"/>
      <c r="L52" s="67"/>
      <c r="M52" s="67"/>
      <c r="N52" s="67"/>
      <c r="O52" s="67"/>
    </row>
    <row r="53" spans="1:15" x14ac:dyDescent="0.15">
      <c r="A53" s="67"/>
      <c r="B53" s="67"/>
      <c r="C53" s="67"/>
      <c r="D53" s="67"/>
      <c r="E53" s="67"/>
      <c r="F53" s="67"/>
      <c r="G53" s="67"/>
      <c r="H53" s="67"/>
      <c r="I53" s="67"/>
      <c r="J53" s="67"/>
      <c r="K53" s="67"/>
      <c r="L53" s="67"/>
      <c r="M53" s="67"/>
      <c r="N53" s="67"/>
      <c r="O53" s="67"/>
    </row>
    <row r="54" spans="1:15" x14ac:dyDescent="0.15">
      <c r="A54" s="67"/>
      <c r="B54" s="67"/>
      <c r="C54" s="67"/>
      <c r="D54" s="67"/>
      <c r="E54" s="67"/>
      <c r="F54" s="67"/>
      <c r="G54" s="67"/>
      <c r="H54" s="67"/>
      <c r="I54" s="67"/>
      <c r="J54" s="67"/>
      <c r="K54" s="67"/>
      <c r="L54" s="67"/>
      <c r="M54" s="67"/>
      <c r="N54" s="67"/>
      <c r="O54" s="67"/>
    </row>
    <row r="55" spans="1:15" x14ac:dyDescent="0.15">
      <c r="A55" s="67"/>
      <c r="B55" s="67"/>
      <c r="C55" s="67"/>
      <c r="D55" s="67"/>
      <c r="E55" s="67"/>
      <c r="F55" s="67"/>
      <c r="G55" s="67"/>
      <c r="H55" s="67"/>
      <c r="I55" s="67"/>
      <c r="J55" s="67"/>
      <c r="K55" s="67"/>
      <c r="L55" s="67"/>
      <c r="M55" s="67"/>
      <c r="N55" s="67"/>
      <c r="O55" s="67"/>
    </row>
    <row r="56" spans="1:15" x14ac:dyDescent="0.15">
      <c r="A56" s="67"/>
      <c r="B56" s="67"/>
      <c r="C56" s="67"/>
      <c r="D56" s="67"/>
      <c r="E56" s="67"/>
      <c r="F56" s="67"/>
      <c r="G56" s="67"/>
      <c r="H56" s="67"/>
      <c r="I56" s="67"/>
      <c r="J56" s="67"/>
      <c r="K56" s="67"/>
      <c r="L56" s="67"/>
      <c r="M56" s="67"/>
      <c r="N56" s="67"/>
      <c r="O56" s="67"/>
    </row>
    <row r="57" spans="1:15" x14ac:dyDescent="0.15">
      <c r="A57" s="67"/>
      <c r="B57" s="67"/>
      <c r="C57" s="67"/>
      <c r="D57" s="67"/>
      <c r="E57" s="67"/>
      <c r="F57" s="67"/>
      <c r="G57" s="67"/>
      <c r="H57" s="67"/>
      <c r="I57" s="67"/>
      <c r="J57" s="67"/>
      <c r="K57" s="67"/>
      <c r="L57" s="67"/>
      <c r="M57" s="67"/>
      <c r="N57" s="67"/>
      <c r="O57" s="67"/>
    </row>
    <row r="58" spans="1:15" x14ac:dyDescent="0.15">
      <c r="A58" s="67"/>
      <c r="B58" s="67"/>
      <c r="C58" s="67"/>
      <c r="D58" s="67"/>
      <c r="E58" s="67"/>
      <c r="F58" s="67"/>
      <c r="G58" s="67"/>
      <c r="H58" s="67"/>
      <c r="I58" s="67"/>
      <c r="J58" s="67"/>
      <c r="K58" s="67"/>
      <c r="L58" s="67"/>
      <c r="M58" s="67"/>
      <c r="N58" s="67"/>
      <c r="O58" s="67"/>
    </row>
    <row r="59" spans="1:15" x14ac:dyDescent="0.15">
      <c r="A59" s="67"/>
      <c r="B59" s="67"/>
      <c r="C59" s="67"/>
      <c r="D59" s="67"/>
      <c r="E59" s="67"/>
      <c r="F59" s="67"/>
      <c r="G59" s="67"/>
      <c r="H59" s="67"/>
      <c r="I59" s="67"/>
      <c r="J59" s="67"/>
      <c r="K59" s="67"/>
      <c r="L59" s="67"/>
      <c r="M59" s="67"/>
      <c r="N59" s="67"/>
      <c r="O59" s="67"/>
    </row>
    <row r="60" spans="1:15" x14ac:dyDescent="0.15">
      <c r="A60" s="67"/>
      <c r="B60" s="67"/>
      <c r="C60" s="67"/>
      <c r="D60" s="67"/>
      <c r="E60" s="67"/>
      <c r="F60" s="67"/>
      <c r="G60" s="67"/>
      <c r="H60" s="67"/>
      <c r="I60" s="67"/>
      <c r="J60" s="67"/>
      <c r="K60" s="67"/>
      <c r="L60" s="67"/>
      <c r="M60" s="67"/>
      <c r="N60" s="67"/>
      <c r="O60" s="67"/>
    </row>
    <row r="61" spans="1:15" x14ac:dyDescent="0.15">
      <c r="A61" s="67"/>
      <c r="B61" s="67"/>
      <c r="C61" s="67"/>
      <c r="D61" s="67"/>
      <c r="E61" s="67"/>
      <c r="F61" s="67"/>
      <c r="G61" s="67"/>
      <c r="H61" s="67"/>
      <c r="I61" s="67"/>
      <c r="J61" s="67"/>
      <c r="K61" s="67"/>
      <c r="L61" s="67"/>
      <c r="M61" s="67"/>
      <c r="N61" s="67"/>
      <c r="O61" s="67"/>
    </row>
    <row r="62" spans="1:15" x14ac:dyDescent="0.15">
      <c r="A62" s="67"/>
      <c r="B62" s="67"/>
      <c r="C62" s="67"/>
      <c r="D62" s="67"/>
      <c r="E62" s="67"/>
      <c r="F62" s="67"/>
      <c r="G62" s="67"/>
      <c r="H62" s="67"/>
      <c r="I62" s="67"/>
      <c r="J62" s="67"/>
      <c r="K62" s="67"/>
      <c r="L62" s="67"/>
      <c r="M62" s="67"/>
      <c r="N62" s="67"/>
      <c r="O62" s="67"/>
    </row>
    <row r="63" spans="1:15" x14ac:dyDescent="0.15">
      <c r="A63" s="67"/>
      <c r="B63" s="67"/>
      <c r="C63" s="67"/>
      <c r="D63" s="67"/>
      <c r="E63" s="67"/>
      <c r="F63" s="67"/>
      <c r="G63" s="67"/>
      <c r="H63" s="67"/>
      <c r="I63" s="67"/>
      <c r="J63" s="67"/>
      <c r="K63" s="67"/>
      <c r="L63" s="67"/>
      <c r="M63" s="67"/>
      <c r="N63" s="67"/>
      <c r="O63" s="67"/>
    </row>
    <row r="64" spans="1:15" x14ac:dyDescent="0.15">
      <c r="A64" s="67"/>
      <c r="B64" s="67"/>
      <c r="C64" s="67"/>
      <c r="D64" s="67"/>
      <c r="E64" s="67"/>
      <c r="F64" s="67"/>
      <c r="G64" s="67"/>
      <c r="H64" s="67"/>
      <c r="I64" s="67"/>
      <c r="J64" s="67"/>
      <c r="K64" s="67"/>
      <c r="L64" s="67"/>
      <c r="M64" s="67"/>
      <c r="N64" s="67"/>
      <c r="O64" s="67"/>
    </row>
    <row r="65" spans="1:15" x14ac:dyDescent="0.15">
      <c r="A65" s="67"/>
      <c r="B65" s="67"/>
      <c r="C65" s="67"/>
      <c r="D65" s="67"/>
      <c r="E65" s="67"/>
      <c r="F65" s="67"/>
      <c r="G65" s="67"/>
      <c r="H65" s="67"/>
      <c r="I65" s="67"/>
      <c r="J65" s="67"/>
      <c r="K65" s="67"/>
      <c r="L65" s="67"/>
      <c r="M65" s="67"/>
      <c r="N65" s="67"/>
      <c r="O65" s="67"/>
    </row>
    <row r="66" spans="1:15" x14ac:dyDescent="0.15">
      <c r="A66" s="67"/>
      <c r="B66" s="67"/>
      <c r="C66" s="67"/>
      <c r="D66" s="67"/>
      <c r="E66" s="67"/>
      <c r="F66" s="67"/>
      <c r="G66" s="67"/>
      <c r="H66" s="67"/>
      <c r="I66" s="67"/>
      <c r="J66" s="67"/>
      <c r="K66" s="67"/>
      <c r="L66" s="67"/>
      <c r="M66" s="67"/>
      <c r="N66" s="67"/>
      <c r="O66" s="67"/>
    </row>
    <row r="67" spans="1:15" x14ac:dyDescent="0.15">
      <c r="A67" s="67"/>
      <c r="B67" s="67"/>
      <c r="C67" s="67"/>
      <c r="D67" s="67"/>
      <c r="E67" s="67"/>
      <c r="F67" s="67"/>
      <c r="G67" s="67"/>
      <c r="H67" s="67"/>
      <c r="I67" s="67"/>
      <c r="J67" s="67"/>
      <c r="K67" s="67"/>
      <c r="L67" s="67"/>
      <c r="M67" s="67"/>
      <c r="N67" s="67"/>
      <c r="O67" s="67"/>
    </row>
    <row r="68" spans="1:15" x14ac:dyDescent="0.15">
      <c r="A68" s="67"/>
      <c r="B68" s="67"/>
      <c r="C68" s="67"/>
      <c r="D68" s="67"/>
      <c r="E68" s="67"/>
      <c r="F68" s="67"/>
      <c r="G68" s="67"/>
      <c r="H68" s="67"/>
      <c r="I68" s="67"/>
      <c r="J68" s="67"/>
      <c r="K68" s="67"/>
      <c r="L68" s="67"/>
      <c r="M68" s="67"/>
      <c r="N68" s="67"/>
      <c r="O68" s="67"/>
    </row>
    <row r="69" spans="1:15" x14ac:dyDescent="0.15">
      <c r="A69" s="67"/>
      <c r="B69" s="67"/>
      <c r="C69" s="67"/>
      <c r="D69" s="67"/>
      <c r="E69" s="67"/>
      <c r="F69" s="67"/>
      <c r="G69" s="67"/>
      <c r="H69" s="67"/>
      <c r="I69" s="67"/>
      <c r="J69" s="67"/>
      <c r="K69" s="67"/>
      <c r="L69" s="67"/>
      <c r="M69" s="67"/>
      <c r="N69" s="67"/>
      <c r="O69" s="67"/>
    </row>
    <row r="70" spans="1:15" x14ac:dyDescent="0.15">
      <c r="A70" s="67"/>
      <c r="B70" s="67"/>
      <c r="C70" s="67"/>
      <c r="D70" s="67"/>
      <c r="E70" s="67"/>
      <c r="F70" s="67"/>
      <c r="G70" s="67"/>
      <c r="H70" s="67"/>
      <c r="I70" s="67"/>
      <c r="J70" s="67"/>
      <c r="K70" s="67"/>
      <c r="L70" s="67"/>
      <c r="M70" s="67"/>
      <c r="N70" s="67"/>
      <c r="O70" s="67"/>
    </row>
    <row r="71" spans="1:15" x14ac:dyDescent="0.15">
      <c r="A71" s="67"/>
      <c r="B71" s="67"/>
      <c r="C71" s="67"/>
      <c r="D71" s="67"/>
      <c r="E71" s="67"/>
      <c r="F71" s="67"/>
      <c r="G71" s="67"/>
      <c r="H71" s="67"/>
      <c r="I71" s="67"/>
      <c r="J71" s="67"/>
      <c r="K71" s="67"/>
      <c r="L71" s="67"/>
      <c r="M71" s="67"/>
      <c r="N71" s="67"/>
      <c r="O71" s="67"/>
    </row>
    <row r="72" spans="1:15" x14ac:dyDescent="0.15">
      <c r="A72" s="67"/>
      <c r="B72" s="67"/>
      <c r="C72" s="67"/>
      <c r="D72" s="67"/>
      <c r="E72" s="67"/>
      <c r="F72" s="67"/>
      <c r="G72" s="67"/>
      <c r="H72" s="67"/>
      <c r="I72" s="67"/>
      <c r="J72" s="67"/>
      <c r="K72" s="67"/>
      <c r="L72" s="67"/>
      <c r="M72" s="67"/>
      <c r="N72" s="67"/>
      <c r="O72" s="67"/>
    </row>
    <row r="73" spans="1:15" x14ac:dyDescent="0.15">
      <c r="A73" s="67"/>
      <c r="B73" s="67"/>
      <c r="C73" s="67"/>
      <c r="D73" s="67"/>
      <c r="E73" s="67"/>
      <c r="F73" s="67"/>
      <c r="G73" s="67"/>
      <c r="H73" s="67"/>
      <c r="I73" s="67"/>
      <c r="J73" s="67"/>
      <c r="K73" s="67"/>
      <c r="L73" s="67"/>
      <c r="M73" s="67"/>
      <c r="N73" s="67"/>
      <c r="O73" s="67"/>
    </row>
    <row r="74" spans="1:15" x14ac:dyDescent="0.15">
      <c r="A74" s="67"/>
      <c r="B74" s="67"/>
      <c r="C74" s="67"/>
      <c r="D74" s="67"/>
      <c r="E74" s="67"/>
      <c r="F74" s="67"/>
      <c r="G74" s="67"/>
      <c r="H74" s="67"/>
      <c r="I74" s="67"/>
      <c r="J74" s="67"/>
      <c r="K74" s="67"/>
      <c r="L74" s="67"/>
      <c r="M74" s="67"/>
      <c r="N74" s="67"/>
      <c r="O74" s="67"/>
    </row>
    <row r="75" spans="1:15" x14ac:dyDescent="0.15">
      <c r="A75" s="67"/>
      <c r="B75" s="67"/>
      <c r="C75" s="67"/>
      <c r="D75" s="67"/>
      <c r="E75" s="67"/>
      <c r="F75" s="67"/>
      <c r="G75" s="67"/>
      <c r="H75" s="67"/>
      <c r="I75" s="67"/>
      <c r="J75" s="67"/>
      <c r="K75" s="67"/>
      <c r="L75" s="67"/>
      <c r="M75" s="67"/>
      <c r="N75" s="67"/>
      <c r="O75" s="67"/>
    </row>
    <row r="76" spans="1:15" x14ac:dyDescent="0.15">
      <c r="A76" s="67"/>
      <c r="B76" s="67"/>
      <c r="C76" s="67"/>
      <c r="D76" s="67"/>
      <c r="E76" s="67"/>
      <c r="F76" s="67"/>
      <c r="G76" s="67"/>
      <c r="H76" s="67"/>
      <c r="I76" s="67"/>
      <c r="J76" s="67"/>
      <c r="K76" s="67"/>
      <c r="L76" s="67"/>
      <c r="M76" s="67"/>
      <c r="N76" s="67"/>
      <c r="O76" s="67"/>
    </row>
    <row r="77" spans="1:15" x14ac:dyDescent="0.15">
      <c r="A77" s="67"/>
      <c r="B77" s="67"/>
      <c r="C77" s="67"/>
      <c r="D77" s="67"/>
      <c r="E77" s="67"/>
      <c r="F77" s="67"/>
      <c r="G77" s="67"/>
      <c r="H77" s="67"/>
      <c r="I77" s="67"/>
      <c r="J77" s="67"/>
      <c r="K77" s="67"/>
      <c r="L77" s="67"/>
      <c r="M77" s="67"/>
      <c r="N77" s="67"/>
      <c r="O77" s="67"/>
    </row>
    <row r="78" spans="1:15" x14ac:dyDescent="0.15">
      <c r="A78" s="67"/>
      <c r="B78" s="67"/>
      <c r="C78" s="67"/>
      <c r="D78" s="67"/>
      <c r="E78" s="67"/>
      <c r="F78" s="67"/>
      <c r="G78" s="67"/>
      <c r="H78" s="67"/>
      <c r="I78" s="67"/>
      <c r="J78" s="67"/>
      <c r="K78" s="67"/>
      <c r="L78" s="67"/>
      <c r="M78" s="67"/>
      <c r="N78" s="67"/>
      <c r="O78" s="67"/>
    </row>
    <row r="79" spans="1:15" x14ac:dyDescent="0.15">
      <c r="A79" s="67"/>
      <c r="B79" s="67"/>
      <c r="C79" s="67"/>
      <c r="D79" s="67"/>
      <c r="E79" s="67"/>
      <c r="F79" s="67"/>
      <c r="G79" s="67"/>
      <c r="H79" s="67"/>
      <c r="I79" s="67"/>
      <c r="J79" s="67"/>
      <c r="K79" s="67"/>
      <c r="L79" s="67"/>
      <c r="M79" s="67"/>
      <c r="N79" s="67"/>
      <c r="O79" s="67"/>
    </row>
    <row r="80" spans="1:15" x14ac:dyDescent="0.15">
      <c r="A80" s="67"/>
      <c r="B80" s="67"/>
      <c r="C80" s="67"/>
      <c r="D80" s="67"/>
      <c r="E80" s="67"/>
      <c r="F80" s="67"/>
      <c r="G80" s="67"/>
      <c r="H80" s="67"/>
      <c r="I80" s="67"/>
      <c r="J80" s="67"/>
      <c r="K80" s="67"/>
      <c r="L80" s="67"/>
      <c r="M80" s="67"/>
      <c r="N80" s="67"/>
      <c r="O80" s="67"/>
    </row>
    <row r="81" spans="1:15" x14ac:dyDescent="0.15">
      <c r="A81" s="67"/>
      <c r="B81" s="67"/>
      <c r="C81" s="67"/>
      <c r="D81" s="67"/>
      <c r="E81" s="67"/>
      <c r="F81" s="67"/>
      <c r="G81" s="67"/>
      <c r="H81" s="67"/>
      <c r="I81" s="67"/>
      <c r="J81" s="67"/>
      <c r="K81" s="67"/>
      <c r="L81" s="67"/>
      <c r="M81" s="67"/>
      <c r="N81" s="67"/>
      <c r="O81" s="67"/>
    </row>
    <row r="82" spans="1:15" x14ac:dyDescent="0.15">
      <c r="A82" s="67"/>
      <c r="B82" s="67"/>
      <c r="C82" s="67"/>
      <c r="D82" s="67"/>
      <c r="E82" s="67"/>
      <c r="F82" s="67"/>
      <c r="G82" s="67"/>
      <c r="H82" s="67"/>
      <c r="I82" s="67"/>
      <c r="J82" s="67"/>
      <c r="K82" s="67"/>
      <c r="L82" s="67"/>
      <c r="M82" s="67"/>
      <c r="N82" s="67"/>
      <c r="O82" s="67"/>
    </row>
    <row r="83" spans="1:15" x14ac:dyDescent="0.15">
      <c r="A83" s="67"/>
      <c r="B83" s="67"/>
      <c r="C83" s="67"/>
      <c r="D83" s="67"/>
      <c r="E83" s="67"/>
      <c r="F83" s="67"/>
      <c r="G83" s="67"/>
      <c r="H83" s="67"/>
      <c r="I83" s="67"/>
      <c r="J83" s="67"/>
      <c r="K83" s="67"/>
      <c r="L83" s="67"/>
      <c r="M83" s="67"/>
      <c r="N83" s="67"/>
      <c r="O83" s="67"/>
    </row>
    <row r="84" spans="1:15" x14ac:dyDescent="0.15">
      <c r="A84" s="67"/>
      <c r="B84" s="67"/>
      <c r="C84" s="67"/>
      <c r="D84" s="67"/>
      <c r="E84" s="67"/>
      <c r="F84" s="67"/>
      <c r="G84" s="67"/>
      <c r="H84" s="67"/>
      <c r="I84" s="67"/>
      <c r="J84" s="67"/>
      <c r="K84" s="67"/>
      <c r="L84" s="67"/>
      <c r="M84" s="67"/>
      <c r="N84" s="67"/>
      <c r="O84" s="67"/>
    </row>
    <row r="85" spans="1:15" x14ac:dyDescent="0.15">
      <c r="A85" s="67"/>
      <c r="B85" s="67"/>
      <c r="C85" s="67"/>
      <c r="D85" s="67"/>
      <c r="E85" s="67"/>
      <c r="F85" s="67"/>
      <c r="G85" s="67"/>
      <c r="H85" s="67"/>
      <c r="I85" s="67"/>
      <c r="J85" s="67"/>
      <c r="K85" s="67"/>
      <c r="L85" s="67"/>
      <c r="M85" s="67"/>
      <c r="N85" s="67"/>
      <c r="O85" s="67"/>
    </row>
    <row r="86" spans="1:15" x14ac:dyDescent="0.15">
      <c r="A86" s="67"/>
      <c r="B86" s="67"/>
      <c r="C86" s="67"/>
      <c r="D86" s="67"/>
      <c r="E86" s="67"/>
      <c r="F86" s="67"/>
      <c r="G86" s="67"/>
      <c r="H86" s="67"/>
      <c r="I86" s="67"/>
      <c r="J86" s="67"/>
      <c r="K86" s="67"/>
      <c r="L86" s="67"/>
      <c r="M86" s="67"/>
      <c r="N86" s="67"/>
      <c r="O86" s="67"/>
    </row>
    <row r="87" spans="1:15" x14ac:dyDescent="0.15">
      <c r="A87" s="67"/>
      <c r="B87" s="67"/>
      <c r="C87" s="67"/>
      <c r="D87" s="67"/>
      <c r="E87" s="67"/>
      <c r="F87" s="67"/>
      <c r="G87" s="67"/>
      <c r="H87" s="67"/>
      <c r="I87" s="67"/>
      <c r="J87" s="67"/>
      <c r="K87" s="67"/>
      <c r="L87" s="67"/>
      <c r="M87" s="67"/>
      <c r="N87" s="67"/>
      <c r="O87" s="67"/>
    </row>
    <row r="88" spans="1:15" x14ac:dyDescent="0.15">
      <c r="A88" s="67"/>
      <c r="B88" s="67"/>
      <c r="C88" s="67"/>
      <c r="D88" s="67"/>
      <c r="E88" s="67"/>
      <c r="F88" s="67"/>
      <c r="G88" s="67"/>
      <c r="H88" s="67"/>
      <c r="I88" s="67"/>
      <c r="J88" s="67"/>
      <c r="K88" s="67"/>
      <c r="L88" s="67"/>
      <c r="M88" s="67"/>
      <c r="N88" s="67"/>
      <c r="O88" s="67"/>
    </row>
    <row r="89" spans="1:15" x14ac:dyDescent="0.15">
      <c r="A89" s="67"/>
      <c r="B89" s="67"/>
      <c r="C89" s="67"/>
      <c r="D89" s="67"/>
      <c r="E89" s="67"/>
      <c r="F89" s="67"/>
      <c r="G89" s="67"/>
      <c r="H89" s="67"/>
      <c r="I89" s="67"/>
      <c r="J89" s="67"/>
      <c r="K89" s="67"/>
      <c r="L89" s="67"/>
      <c r="M89" s="67"/>
      <c r="N89" s="67"/>
      <c r="O89" s="67"/>
    </row>
    <row r="90" spans="1:15" x14ac:dyDescent="0.15">
      <c r="A90" s="67"/>
      <c r="B90" s="67"/>
      <c r="C90" s="67"/>
      <c r="D90" s="67"/>
      <c r="E90" s="67"/>
      <c r="F90" s="67"/>
      <c r="G90" s="67"/>
      <c r="H90" s="67"/>
      <c r="I90" s="67"/>
      <c r="J90" s="67"/>
      <c r="K90" s="67"/>
      <c r="L90" s="67"/>
      <c r="M90" s="67"/>
      <c r="N90" s="67"/>
      <c r="O90" s="67"/>
    </row>
    <row r="91" spans="1:15" x14ac:dyDescent="0.15">
      <c r="A91" s="67"/>
      <c r="B91" s="67"/>
      <c r="C91" s="67"/>
      <c r="D91" s="67"/>
      <c r="E91" s="67"/>
      <c r="F91" s="67"/>
      <c r="G91" s="67"/>
      <c r="H91" s="67"/>
      <c r="I91" s="67"/>
      <c r="J91" s="67"/>
      <c r="K91" s="67"/>
      <c r="L91" s="67"/>
      <c r="M91" s="67"/>
      <c r="N91" s="67"/>
      <c r="O91" s="67"/>
    </row>
    <row r="92" spans="1:15" x14ac:dyDescent="0.15">
      <c r="A92" s="67"/>
      <c r="B92" s="67"/>
      <c r="C92" s="67"/>
      <c r="D92" s="67"/>
      <c r="E92" s="67"/>
      <c r="F92" s="67"/>
      <c r="G92" s="67"/>
      <c r="H92" s="67"/>
      <c r="I92" s="67"/>
      <c r="J92" s="67"/>
      <c r="K92" s="67"/>
      <c r="L92" s="67"/>
      <c r="M92" s="67"/>
      <c r="N92" s="67"/>
      <c r="O92" s="67"/>
    </row>
    <row r="93" spans="1:15" x14ac:dyDescent="0.15">
      <c r="A93" s="67"/>
      <c r="B93" s="67"/>
      <c r="C93" s="67"/>
      <c r="D93" s="67"/>
      <c r="E93" s="67"/>
      <c r="F93" s="67"/>
      <c r="G93" s="67"/>
      <c r="H93" s="67"/>
      <c r="I93" s="67"/>
      <c r="J93" s="67"/>
      <c r="K93" s="67"/>
      <c r="L93" s="67"/>
      <c r="M93" s="67"/>
      <c r="N93" s="67"/>
      <c r="O93" s="67"/>
    </row>
    <row r="94" spans="1:15" x14ac:dyDescent="0.15">
      <c r="A94" s="67"/>
      <c r="B94" s="67"/>
      <c r="C94" s="67"/>
      <c r="D94" s="67"/>
      <c r="E94" s="67"/>
      <c r="F94" s="67"/>
      <c r="G94" s="67"/>
      <c r="H94" s="67"/>
      <c r="I94" s="67"/>
      <c r="J94" s="67"/>
      <c r="K94" s="67"/>
      <c r="L94" s="67"/>
      <c r="M94" s="67"/>
      <c r="N94" s="67"/>
      <c r="O94" s="67"/>
    </row>
    <row r="95" spans="1:15" x14ac:dyDescent="0.15">
      <c r="A95" s="67"/>
      <c r="B95" s="67"/>
      <c r="C95" s="67"/>
      <c r="D95" s="67"/>
      <c r="E95" s="67"/>
      <c r="F95" s="67"/>
      <c r="G95" s="67"/>
      <c r="H95" s="67"/>
      <c r="I95" s="67"/>
      <c r="J95" s="67"/>
      <c r="K95" s="67"/>
      <c r="L95" s="67"/>
      <c r="M95" s="67"/>
      <c r="N95" s="67"/>
      <c r="O95" s="67"/>
    </row>
    <row r="96" spans="1:15" x14ac:dyDescent="0.15">
      <c r="A96" s="67"/>
      <c r="B96" s="67"/>
      <c r="C96" s="67"/>
      <c r="D96" s="67"/>
      <c r="E96" s="67"/>
      <c r="F96" s="67"/>
      <c r="G96" s="67"/>
      <c r="H96" s="67"/>
      <c r="I96" s="67"/>
      <c r="J96" s="67"/>
      <c r="K96" s="67"/>
      <c r="L96" s="67"/>
      <c r="M96" s="67"/>
      <c r="N96" s="67"/>
      <c r="O96" s="67"/>
    </row>
    <row r="97" spans="1:15" x14ac:dyDescent="0.15">
      <c r="A97" s="67"/>
      <c r="B97" s="67"/>
      <c r="C97" s="67"/>
      <c r="D97" s="67"/>
      <c r="E97" s="67"/>
      <c r="F97" s="67"/>
      <c r="G97" s="67"/>
      <c r="H97" s="67"/>
      <c r="I97" s="67"/>
      <c r="J97" s="67"/>
      <c r="K97" s="67"/>
      <c r="L97" s="67"/>
      <c r="M97" s="67"/>
      <c r="N97" s="67"/>
      <c r="O97" s="67"/>
    </row>
    <row r="98" spans="1:15" x14ac:dyDescent="0.15">
      <c r="A98" s="67"/>
      <c r="B98" s="67"/>
      <c r="C98" s="67"/>
      <c r="D98" s="67"/>
      <c r="E98" s="67"/>
      <c r="F98" s="67"/>
      <c r="G98" s="67"/>
      <c r="H98" s="67"/>
      <c r="I98" s="67"/>
      <c r="J98" s="67"/>
      <c r="K98" s="67"/>
      <c r="L98" s="67"/>
      <c r="M98" s="67"/>
      <c r="N98" s="67"/>
      <c r="O98" s="67"/>
    </row>
    <row r="99" spans="1:15" x14ac:dyDescent="0.15">
      <c r="A99" s="67"/>
      <c r="B99" s="67"/>
      <c r="C99" s="67"/>
      <c r="D99" s="67"/>
      <c r="E99" s="67"/>
      <c r="F99" s="67"/>
      <c r="G99" s="67"/>
      <c r="H99" s="67"/>
      <c r="I99" s="67"/>
      <c r="J99" s="67"/>
      <c r="K99" s="67"/>
      <c r="L99" s="67"/>
      <c r="M99" s="67"/>
      <c r="N99" s="67"/>
      <c r="O99" s="67"/>
    </row>
    <row r="100" spans="1:15" x14ac:dyDescent="0.15">
      <c r="A100" s="67"/>
      <c r="B100" s="67"/>
      <c r="C100" s="67"/>
      <c r="D100" s="67"/>
      <c r="E100" s="67"/>
      <c r="F100" s="67"/>
      <c r="G100" s="67"/>
      <c r="H100" s="67"/>
      <c r="I100" s="67"/>
      <c r="J100" s="67"/>
      <c r="K100" s="67"/>
      <c r="L100" s="67"/>
      <c r="M100" s="67"/>
      <c r="N100" s="67"/>
      <c r="O100" s="67"/>
    </row>
    <row r="101" spans="1:15" x14ac:dyDescent="0.15">
      <c r="A101" s="67"/>
      <c r="B101" s="67"/>
      <c r="C101" s="67"/>
      <c r="D101" s="67"/>
      <c r="E101" s="67"/>
      <c r="F101" s="67"/>
      <c r="G101" s="67"/>
      <c r="H101" s="67"/>
      <c r="I101" s="67"/>
      <c r="J101" s="67"/>
      <c r="K101" s="67"/>
      <c r="L101" s="67"/>
      <c r="M101" s="67"/>
      <c r="N101" s="67"/>
      <c r="O101" s="67"/>
    </row>
    <row r="102" spans="1:15" x14ac:dyDescent="0.15">
      <c r="A102" s="67"/>
      <c r="B102" s="67"/>
      <c r="C102" s="67"/>
      <c r="D102" s="67"/>
      <c r="E102" s="67"/>
      <c r="F102" s="67"/>
      <c r="G102" s="67"/>
      <c r="H102" s="67"/>
      <c r="I102" s="67"/>
      <c r="J102" s="67"/>
      <c r="K102" s="67"/>
      <c r="L102" s="67"/>
      <c r="M102" s="67"/>
      <c r="N102" s="67"/>
      <c r="O102" s="67"/>
    </row>
    <row r="103" spans="1:15" x14ac:dyDescent="0.15">
      <c r="A103" s="67"/>
      <c r="B103" s="67"/>
      <c r="C103" s="67"/>
      <c r="D103" s="67"/>
      <c r="E103" s="67"/>
      <c r="F103" s="67"/>
      <c r="G103" s="67"/>
      <c r="H103" s="67"/>
      <c r="I103" s="67"/>
      <c r="J103" s="67"/>
      <c r="K103" s="67"/>
      <c r="L103" s="67"/>
      <c r="M103" s="67"/>
      <c r="N103" s="67"/>
      <c r="O103" s="67"/>
    </row>
    <row r="104" spans="1:15" x14ac:dyDescent="0.15">
      <c r="A104" s="67"/>
      <c r="B104" s="67"/>
      <c r="C104" s="67"/>
      <c r="D104" s="67"/>
      <c r="E104" s="67"/>
      <c r="F104" s="67"/>
      <c r="G104" s="67"/>
      <c r="H104" s="67"/>
      <c r="I104" s="67"/>
      <c r="J104" s="67"/>
      <c r="K104" s="67"/>
      <c r="L104" s="67"/>
      <c r="M104" s="67"/>
      <c r="N104" s="67"/>
      <c r="O104" s="67"/>
    </row>
    <row r="105" spans="1:15" x14ac:dyDescent="0.15">
      <c r="A105" s="67"/>
      <c r="B105" s="67"/>
      <c r="C105" s="67"/>
      <c r="D105" s="67"/>
      <c r="E105" s="67"/>
      <c r="F105" s="67"/>
      <c r="G105" s="67"/>
      <c r="H105" s="67"/>
      <c r="I105" s="67"/>
      <c r="J105" s="67"/>
      <c r="K105" s="67"/>
      <c r="L105" s="67"/>
      <c r="M105" s="67"/>
      <c r="N105" s="67"/>
      <c r="O105" s="67"/>
    </row>
    <row r="106" spans="1:15" x14ac:dyDescent="0.15">
      <c r="A106" s="67"/>
      <c r="B106" s="67"/>
      <c r="C106" s="67"/>
      <c r="D106" s="67"/>
      <c r="E106" s="67"/>
      <c r="F106" s="67"/>
      <c r="G106" s="67"/>
      <c r="H106" s="67"/>
      <c r="I106" s="67"/>
      <c r="J106" s="67"/>
      <c r="K106" s="67"/>
      <c r="L106" s="67"/>
      <c r="M106" s="67"/>
      <c r="N106" s="67"/>
      <c r="O106" s="67"/>
    </row>
    <row r="107" spans="1:15" x14ac:dyDescent="0.15">
      <c r="A107" s="67"/>
      <c r="B107" s="67"/>
      <c r="C107" s="67"/>
      <c r="D107" s="67"/>
      <c r="E107" s="67"/>
      <c r="F107" s="67"/>
      <c r="G107" s="67"/>
      <c r="H107" s="67"/>
      <c r="I107" s="67"/>
      <c r="J107" s="67"/>
      <c r="K107" s="67"/>
      <c r="L107" s="67"/>
      <c r="M107" s="67"/>
      <c r="N107" s="67"/>
      <c r="O107" s="67"/>
    </row>
    <row r="108" spans="1:15" x14ac:dyDescent="0.15">
      <c r="A108" s="67"/>
      <c r="B108" s="67"/>
      <c r="C108" s="67"/>
      <c r="D108" s="67"/>
      <c r="E108" s="67"/>
      <c r="F108" s="67"/>
      <c r="G108" s="67"/>
      <c r="H108" s="67"/>
      <c r="I108" s="67"/>
      <c r="J108" s="67"/>
      <c r="K108" s="67"/>
      <c r="L108" s="67"/>
      <c r="M108" s="67"/>
      <c r="N108" s="67"/>
      <c r="O108" s="67"/>
    </row>
    <row r="109" spans="1:15" x14ac:dyDescent="0.15">
      <c r="A109" s="67"/>
      <c r="B109" s="67"/>
      <c r="C109" s="67"/>
      <c r="D109" s="67"/>
      <c r="E109" s="67"/>
      <c r="F109" s="67"/>
      <c r="G109" s="67"/>
      <c r="H109" s="67"/>
      <c r="I109" s="67"/>
      <c r="J109" s="67"/>
      <c r="K109" s="67"/>
      <c r="L109" s="67"/>
      <c r="M109" s="67"/>
      <c r="N109" s="67"/>
      <c r="O109" s="67"/>
    </row>
    <row r="110" spans="1:15" x14ac:dyDescent="0.15">
      <c r="A110" s="67"/>
      <c r="B110" s="67"/>
      <c r="C110" s="67"/>
      <c r="D110" s="67"/>
      <c r="E110" s="67"/>
      <c r="F110" s="67"/>
      <c r="G110" s="67"/>
      <c r="H110" s="67"/>
      <c r="I110" s="67"/>
      <c r="J110" s="67"/>
      <c r="K110" s="67"/>
      <c r="L110" s="67"/>
      <c r="M110" s="67"/>
      <c r="N110" s="67"/>
      <c r="O110" s="67"/>
    </row>
    <row r="111" spans="1:15" x14ac:dyDescent="0.15">
      <c r="A111" s="67"/>
      <c r="B111" s="67"/>
      <c r="C111" s="67"/>
      <c r="D111" s="67"/>
      <c r="E111" s="67"/>
      <c r="F111" s="67"/>
      <c r="G111" s="67"/>
      <c r="H111" s="67"/>
      <c r="I111" s="67"/>
      <c r="J111" s="67"/>
      <c r="K111" s="67"/>
      <c r="L111" s="67"/>
      <c r="M111" s="67"/>
      <c r="N111" s="67"/>
      <c r="O111" s="67"/>
    </row>
    <row r="112" spans="1:15" x14ac:dyDescent="0.15">
      <c r="A112" s="67"/>
      <c r="B112" s="67"/>
      <c r="C112" s="67"/>
      <c r="D112" s="67"/>
      <c r="E112" s="67"/>
      <c r="F112" s="67"/>
      <c r="G112" s="67"/>
      <c r="H112" s="67"/>
      <c r="I112" s="67"/>
      <c r="J112" s="67"/>
      <c r="K112" s="67"/>
      <c r="L112" s="67"/>
      <c r="M112" s="67"/>
      <c r="N112" s="67"/>
      <c r="O112" s="67"/>
    </row>
    <row r="113" spans="1:15" x14ac:dyDescent="0.15">
      <c r="A113" s="67"/>
      <c r="B113" s="67"/>
      <c r="C113" s="67"/>
      <c r="D113" s="67"/>
      <c r="E113" s="67"/>
      <c r="F113" s="67"/>
      <c r="G113" s="67"/>
      <c r="H113" s="67"/>
      <c r="I113" s="67"/>
      <c r="J113" s="67"/>
      <c r="K113" s="67"/>
      <c r="L113" s="67"/>
      <c r="M113" s="67"/>
      <c r="N113" s="67"/>
      <c r="O113" s="67"/>
    </row>
    <row r="114" spans="1:15" x14ac:dyDescent="0.15">
      <c r="A114" s="67"/>
      <c r="B114" s="67"/>
      <c r="C114" s="67"/>
      <c r="D114" s="67"/>
      <c r="E114" s="67"/>
      <c r="F114" s="67"/>
      <c r="G114" s="67"/>
      <c r="H114" s="67"/>
      <c r="I114" s="67"/>
      <c r="J114" s="67"/>
      <c r="K114" s="67"/>
      <c r="L114" s="67"/>
      <c r="M114" s="67"/>
      <c r="N114" s="67"/>
      <c r="O114" s="67"/>
    </row>
    <row r="115" spans="1:15" x14ac:dyDescent="0.15">
      <c r="A115" s="67"/>
      <c r="B115" s="67"/>
      <c r="C115" s="67"/>
      <c r="D115" s="67"/>
      <c r="E115" s="67"/>
      <c r="F115" s="67"/>
      <c r="G115" s="67"/>
      <c r="H115" s="67"/>
      <c r="I115" s="67"/>
      <c r="J115" s="67"/>
      <c r="K115" s="67"/>
      <c r="L115" s="67"/>
      <c r="M115" s="67"/>
      <c r="N115" s="67"/>
      <c r="O115" s="67"/>
    </row>
    <row r="116" spans="1:15" x14ac:dyDescent="0.15">
      <c r="A116" s="67"/>
      <c r="B116" s="67"/>
      <c r="C116" s="67"/>
      <c r="D116" s="67"/>
      <c r="E116" s="67"/>
      <c r="F116" s="67"/>
      <c r="G116" s="67"/>
      <c r="H116" s="67"/>
      <c r="I116" s="67"/>
      <c r="J116" s="67"/>
      <c r="K116" s="67"/>
      <c r="L116" s="67"/>
      <c r="M116" s="67"/>
      <c r="N116" s="67"/>
      <c r="O116" s="67"/>
    </row>
    <row r="117" spans="1:15" x14ac:dyDescent="0.15">
      <c r="A117" s="67"/>
      <c r="B117" s="67"/>
      <c r="C117" s="67"/>
      <c r="D117" s="67"/>
      <c r="E117" s="67"/>
      <c r="F117" s="67"/>
      <c r="G117" s="67"/>
      <c r="H117" s="67"/>
      <c r="I117" s="67"/>
      <c r="J117" s="67"/>
      <c r="K117" s="67"/>
      <c r="L117" s="67"/>
      <c r="M117" s="67"/>
      <c r="N117" s="67"/>
      <c r="O117" s="67"/>
    </row>
    <row r="118" spans="1:15" x14ac:dyDescent="0.15">
      <c r="A118" s="67"/>
      <c r="B118" s="67"/>
      <c r="C118" s="67"/>
      <c r="D118" s="67"/>
      <c r="E118" s="67"/>
      <c r="F118" s="67"/>
      <c r="G118" s="67"/>
      <c r="H118" s="67"/>
      <c r="I118" s="67"/>
      <c r="J118" s="67"/>
      <c r="K118" s="67"/>
      <c r="L118" s="67"/>
      <c r="M118" s="67"/>
      <c r="N118" s="67"/>
      <c r="O118" s="67"/>
    </row>
    <row r="119" spans="1:15" x14ac:dyDescent="0.15">
      <c r="A119" s="67"/>
      <c r="B119" s="67"/>
      <c r="C119" s="67"/>
      <c r="D119" s="67"/>
      <c r="E119" s="67"/>
      <c r="F119" s="67"/>
      <c r="G119" s="67"/>
      <c r="H119" s="67"/>
      <c r="I119" s="67"/>
      <c r="J119" s="67"/>
      <c r="K119" s="67"/>
      <c r="L119" s="67"/>
      <c r="M119" s="67"/>
      <c r="N119" s="67"/>
      <c r="O119" s="67"/>
    </row>
    <row r="120" spans="1:15" x14ac:dyDescent="0.15">
      <c r="A120" s="67"/>
      <c r="B120" s="67"/>
      <c r="C120" s="67"/>
      <c r="D120" s="67"/>
      <c r="E120" s="67"/>
      <c r="F120" s="67"/>
      <c r="G120" s="67"/>
      <c r="H120" s="67"/>
      <c r="I120" s="67"/>
      <c r="J120" s="67"/>
      <c r="K120" s="67"/>
      <c r="L120" s="67"/>
      <c r="M120" s="67"/>
      <c r="N120" s="67"/>
      <c r="O120" s="67"/>
    </row>
    <row r="121" spans="1:15" x14ac:dyDescent="0.15">
      <c r="A121" s="67"/>
      <c r="B121" s="67"/>
      <c r="C121" s="67"/>
      <c r="D121" s="67"/>
      <c r="E121" s="67"/>
      <c r="F121" s="67"/>
      <c r="G121" s="67"/>
      <c r="H121" s="67"/>
      <c r="I121" s="67"/>
      <c r="J121" s="67"/>
      <c r="K121" s="67"/>
      <c r="L121" s="67"/>
      <c r="M121" s="67"/>
      <c r="N121" s="67"/>
      <c r="O121" s="67"/>
    </row>
    <row r="122" spans="1:15" x14ac:dyDescent="0.15">
      <c r="A122" s="67"/>
      <c r="B122" s="67"/>
      <c r="C122" s="67"/>
      <c r="D122" s="67"/>
      <c r="E122" s="67"/>
      <c r="F122" s="67"/>
      <c r="G122" s="67"/>
      <c r="H122" s="67"/>
      <c r="I122" s="67"/>
      <c r="J122" s="67"/>
      <c r="K122" s="67"/>
      <c r="L122" s="67"/>
      <c r="M122" s="67"/>
      <c r="N122" s="67"/>
      <c r="O122" s="67"/>
    </row>
    <row r="123" spans="1:15" x14ac:dyDescent="0.15">
      <c r="A123" s="67"/>
      <c r="B123" s="67"/>
      <c r="C123" s="67"/>
      <c r="D123" s="67"/>
      <c r="E123" s="67"/>
      <c r="F123" s="67"/>
      <c r="G123" s="67"/>
      <c r="H123" s="67"/>
      <c r="I123" s="67"/>
      <c r="J123" s="67"/>
      <c r="K123" s="67"/>
      <c r="L123" s="67"/>
      <c r="M123" s="67"/>
      <c r="N123" s="67"/>
      <c r="O123" s="67"/>
    </row>
    <row r="124" spans="1:15" x14ac:dyDescent="0.15">
      <c r="A124" s="67"/>
      <c r="B124" s="67"/>
      <c r="C124" s="67"/>
      <c r="D124" s="67"/>
      <c r="E124" s="67"/>
      <c r="F124" s="67"/>
      <c r="G124" s="67"/>
      <c r="H124" s="67"/>
      <c r="I124" s="67"/>
      <c r="J124" s="67"/>
      <c r="K124" s="67"/>
      <c r="L124" s="67"/>
      <c r="M124" s="67"/>
      <c r="N124" s="67"/>
      <c r="O124" s="67"/>
    </row>
    <row r="125" spans="1:15" x14ac:dyDescent="0.15">
      <c r="A125" s="67"/>
      <c r="B125" s="67"/>
      <c r="C125" s="67"/>
      <c r="D125" s="67"/>
      <c r="E125" s="67"/>
      <c r="F125" s="67"/>
      <c r="G125" s="67"/>
      <c r="H125" s="67"/>
      <c r="I125" s="67"/>
      <c r="J125" s="67"/>
      <c r="K125" s="67"/>
      <c r="L125" s="67"/>
      <c r="M125" s="67"/>
      <c r="N125" s="67"/>
      <c r="O125" s="67"/>
    </row>
    <row r="126" spans="1:15" x14ac:dyDescent="0.15">
      <c r="A126" s="67"/>
      <c r="B126" s="67"/>
      <c r="C126" s="67"/>
      <c r="D126" s="67"/>
      <c r="E126" s="67"/>
      <c r="F126" s="67"/>
      <c r="G126" s="67"/>
      <c r="H126" s="67"/>
      <c r="I126" s="67"/>
      <c r="J126" s="67"/>
      <c r="K126" s="67"/>
      <c r="L126" s="67"/>
      <c r="M126" s="67"/>
      <c r="N126" s="67"/>
      <c r="O126" s="67"/>
    </row>
    <row r="127" spans="1:15" x14ac:dyDescent="0.15">
      <c r="A127" s="67"/>
      <c r="B127" s="67"/>
      <c r="C127" s="67"/>
      <c r="D127" s="67"/>
      <c r="E127" s="67"/>
      <c r="F127" s="67"/>
      <c r="G127" s="67"/>
      <c r="H127" s="67"/>
      <c r="I127" s="67"/>
      <c r="J127" s="67"/>
      <c r="K127" s="67"/>
      <c r="L127" s="67"/>
      <c r="M127" s="67"/>
      <c r="N127" s="67"/>
      <c r="O127" s="67"/>
    </row>
    <row r="128" spans="1:15" x14ac:dyDescent="0.15">
      <c r="A128" s="67"/>
      <c r="B128" s="67"/>
      <c r="C128" s="67"/>
      <c r="D128" s="67"/>
      <c r="E128" s="67"/>
      <c r="F128" s="67"/>
      <c r="G128" s="67"/>
      <c r="H128" s="67"/>
      <c r="I128" s="67"/>
      <c r="J128" s="67"/>
      <c r="K128" s="67"/>
      <c r="L128" s="67"/>
      <c r="M128" s="67"/>
      <c r="N128" s="67"/>
      <c r="O128" s="67"/>
    </row>
    <row r="129" spans="1:15" x14ac:dyDescent="0.15">
      <c r="A129" s="67"/>
      <c r="B129" s="67"/>
      <c r="C129" s="67"/>
      <c r="D129" s="67"/>
      <c r="E129" s="67"/>
      <c r="F129" s="67"/>
      <c r="G129" s="67"/>
      <c r="H129" s="67"/>
      <c r="I129" s="67"/>
      <c r="J129" s="67"/>
      <c r="K129" s="67"/>
      <c r="L129" s="67"/>
      <c r="M129" s="67"/>
      <c r="N129" s="67"/>
      <c r="O129" s="67"/>
    </row>
    <row r="130" spans="1:15" x14ac:dyDescent="0.15">
      <c r="A130" s="67"/>
      <c r="B130" s="67"/>
      <c r="C130" s="67"/>
      <c r="D130" s="67"/>
      <c r="E130" s="67"/>
      <c r="F130" s="67"/>
      <c r="G130" s="67"/>
      <c r="H130" s="67"/>
      <c r="I130" s="67"/>
      <c r="J130" s="67"/>
      <c r="K130" s="67"/>
      <c r="L130" s="67"/>
      <c r="M130" s="67"/>
      <c r="N130" s="67"/>
      <c r="O130" s="67"/>
    </row>
    <row r="131" spans="1:15" x14ac:dyDescent="0.15">
      <c r="A131" s="67"/>
      <c r="B131" s="67"/>
      <c r="C131" s="67"/>
      <c r="D131" s="67"/>
      <c r="E131" s="67"/>
      <c r="F131" s="67"/>
      <c r="G131" s="67"/>
      <c r="H131" s="67"/>
      <c r="I131" s="67"/>
      <c r="J131" s="67"/>
      <c r="K131" s="67"/>
      <c r="L131" s="67"/>
      <c r="M131" s="67"/>
      <c r="N131" s="67"/>
      <c r="O131" s="67"/>
    </row>
    <row r="132" spans="1:15" x14ac:dyDescent="0.15">
      <c r="A132" s="67"/>
      <c r="B132" s="67"/>
      <c r="C132" s="67"/>
      <c r="D132" s="67"/>
      <c r="E132" s="67"/>
      <c r="F132" s="67"/>
      <c r="G132" s="67"/>
      <c r="H132" s="67"/>
      <c r="I132" s="67"/>
      <c r="J132" s="67"/>
      <c r="K132" s="67"/>
      <c r="L132" s="67"/>
      <c r="M132" s="67"/>
      <c r="N132" s="67"/>
      <c r="O132" s="67"/>
    </row>
    <row r="133" spans="1:15" x14ac:dyDescent="0.15">
      <c r="A133" s="67"/>
      <c r="B133" s="67"/>
      <c r="C133" s="67"/>
      <c r="D133" s="67"/>
      <c r="E133" s="67"/>
      <c r="F133" s="67"/>
      <c r="G133" s="67"/>
      <c r="H133" s="67"/>
      <c r="I133" s="67"/>
      <c r="J133" s="67"/>
      <c r="K133" s="67"/>
      <c r="L133" s="67"/>
      <c r="M133" s="67"/>
      <c r="N133" s="67"/>
      <c r="O133" s="67"/>
    </row>
    <row r="134" spans="1:15" x14ac:dyDescent="0.15">
      <c r="A134" s="67"/>
      <c r="B134" s="67"/>
      <c r="C134" s="67"/>
      <c r="D134" s="67"/>
      <c r="E134" s="67"/>
      <c r="F134" s="67"/>
      <c r="G134" s="67"/>
      <c r="H134" s="67"/>
      <c r="I134" s="67"/>
      <c r="J134" s="67"/>
      <c r="K134" s="67"/>
      <c r="L134" s="67"/>
      <c r="M134" s="67"/>
      <c r="N134" s="67"/>
      <c r="O134" s="67"/>
    </row>
    <row r="135" spans="1:15" x14ac:dyDescent="0.15">
      <c r="A135" s="67"/>
      <c r="B135" s="67"/>
      <c r="C135" s="67"/>
      <c r="D135" s="67"/>
      <c r="E135" s="67"/>
      <c r="F135" s="67"/>
      <c r="G135" s="67"/>
      <c r="H135" s="67"/>
      <c r="I135" s="67"/>
      <c r="J135" s="67"/>
      <c r="K135" s="67"/>
      <c r="L135" s="67"/>
      <c r="M135" s="67"/>
      <c r="N135" s="67"/>
      <c r="O135" s="67"/>
    </row>
    <row r="136" spans="1:15" x14ac:dyDescent="0.15">
      <c r="A136" s="67"/>
      <c r="B136" s="67"/>
      <c r="C136" s="67"/>
      <c r="D136" s="67"/>
      <c r="E136" s="67"/>
      <c r="F136" s="67"/>
      <c r="G136" s="67"/>
      <c r="H136" s="67"/>
      <c r="I136" s="67"/>
      <c r="J136" s="67"/>
      <c r="K136" s="67"/>
      <c r="L136" s="67"/>
      <c r="M136" s="67"/>
      <c r="N136" s="67"/>
      <c r="O136" s="67"/>
    </row>
    <row r="137" spans="1:15" x14ac:dyDescent="0.15">
      <c r="A137" s="67"/>
      <c r="B137" s="67"/>
      <c r="C137" s="67"/>
      <c r="D137" s="67"/>
      <c r="E137" s="67"/>
      <c r="F137" s="67"/>
      <c r="G137" s="67"/>
      <c r="H137" s="67"/>
      <c r="I137" s="67"/>
      <c r="J137" s="67"/>
      <c r="K137" s="67"/>
      <c r="L137" s="67"/>
      <c r="M137" s="67"/>
      <c r="N137" s="67"/>
      <c r="O137" s="67"/>
    </row>
    <row r="138" spans="1:15" x14ac:dyDescent="0.15">
      <c r="A138" s="67"/>
      <c r="B138" s="67"/>
      <c r="C138" s="67"/>
      <c r="D138" s="67"/>
      <c r="E138" s="67"/>
      <c r="F138" s="67"/>
      <c r="G138" s="67"/>
      <c r="H138" s="67"/>
      <c r="I138" s="67"/>
      <c r="J138" s="67"/>
      <c r="K138" s="67"/>
      <c r="L138" s="67"/>
      <c r="M138" s="67"/>
      <c r="N138" s="67"/>
      <c r="O138" s="67"/>
    </row>
    <row r="139" spans="1:15" x14ac:dyDescent="0.15">
      <c r="A139" s="67"/>
      <c r="B139" s="67"/>
      <c r="C139" s="67"/>
      <c r="D139" s="67"/>
      <c r="E139" s="67"/>
      <c r="F139" s="67"/>
      <c r="G139" s="67"/>
      <c r="H139" s="67"/>
      <c r="I139" s="67"/>
      <c r="J139" s="67"/>
      <c r="K139" s="67"/>
      <c r="L139" s="67"/>
      <c r="M139" s="67"/>
      <c r="N139" s="67"/>
      <c r="O139" s="67"/>
    </row>
    <row r="140" spans="1:15" x14ac:dyDescent="0.15">
      <c r="A140" s="67"/>
      <c r="B140" s="67"/>
      <c r="C140" s="67"/>
      <c r="D140" s="67"/>
      <c r="E140" s="67"/>
      <c r="F140" s="67"/>
      <c r="G140" s="67"/>
      <c r="H140" s="67"/>
      <c r="I140" s="67"/>
      <c r="J140" s="67"/>
      <c r="K140" s="67"/>
      <c r="L140" s="67"/>
      <c r="M140" s="67"/>
      <c r="N140" s="67"/>
      <c r="O140" s="67"/>
    </row>
    <row r="141" spans="1:15" x14ac:dyDescent="0.15">
      <c r="A141" s="67"/>
      <c r="B141" s="67"/>
      <c r="C141" s="67"/>
      <c r="D141" s="67"/>
      <c r="E141" s="67"/>
      <c r="F141" s="67"/>
      <c r="G141" s="67"/>
      <c r="H141" s="67"/>
      <c r="I141" s="67"/>
      <c r="J141" s="67"/>
      <c r="K141" s="67"/>
      <c r="L141" s="67"/>
      <c r="M141" s="67"/>
      <c r="N141" s="67"/>
      <c r="O141" s="67"/>
    </row>
    <row r="142" spans="1:15" x14ac:dyDescent="0.15">
      <c r="A142" s="67"/>
      <c r="B142" s="67"/>
      <c r="C142" s="67"/>
      <c r="D142" s="67"/>
      <c r="E142" s="67"/>
      <c r="F142" s="67"/>
      <c r="G142" s="67"/>
      <c r="H142" s="67"/>
      <c r="I142" s="67"/>
      <c r="J142" s="67"/>
      <c r="K142" s="67"/>
      <c r="L142" s="67"/>
      <c r="M142" s="67"/>
      <c r="N142" s="67"/>
      <c r="O142" s="67"/>
    </row>
    <row r="143" spans="1:15" x14ac:dyDescent="0.15">
      <c r="A143" s="67"/>
      <c r="B143" s="67"/>
      <c r="C143" s="67"/>
      <c r="D143" s="67"/>
      <c r="E143" s="67"/>
      <c r="F143" s="67"/>
      <c r="G143" s="67"/>
      <c r="H143" s="67"/>
      <c r="I143" s="67"/>
      <c r="J143" s="67"/>
      <c r="K143" s="67"/>
      <c r="L143" s="67"/>
      <c r="M143" s="67"/>
      <c r="N143" s="67"/>
      <c r="O143" s="67"/>
    </row>
    <row r="144" spans="1:15" x14ac:dyDescent="0.15">
      <c r="A144" s="67"/>
      <c r="B144" s="67"/>
      <c r="C144" s="67"/>
      <c r="D144" s="67"/>
      <c r="E144" s="67"/>
      <c r="F144" s="67"/>
      <c r="G144" s="67"/>
      <c r="H144" s="67"/>
      <c r="I144" s="67"/>
      <c r="J144" s="67"/>
      <c r="K144" s="67"/>
      <c r="L144" s="67"/>
      <c r="M144" s="67"/>
      <c r="N144" s="67"/>
      <c r="O144" s="67"/>
    </row>
    <row r="145" spans="1:15" x14ac:dyDescent="0.15">
      <c r="A145" s="67"/>
      <c r="B145" s="67"/>
      <c r="C145" s="67"/>
      <c r="D145" s="67"/>
      <c r="E145" s="67"/>
      <c r="F145" s="67"/>
      <c r="G145" s="67"/>
      <c r="H145" s="67"/>
      <c r="I145" s="67"/>
      <c r="J145" s="67"/>
      <c r="K145" s="67"/>
      <c r="L145" s="67"/>
      <c r="M145" s="67"/>
      <c r="N145" s="67"/>
      <c r="O145" s="67"/>
    </row>
    <row r="146" spans="1:15" x14ac:dyDescent="0.15">
      <c r="A146" s="67"/>
      <c r="B146" s="67"/>
      <c r="C146" s="67"/>
      <c r="D146" s="67"/>
      <c r="E146" s="67"/>
      <c r="F146" s="67"/>
      <c r="G146" s="67"/>
      <c r="H146" s="67"/>
      <c r="I146" s="67"/>
      <c r="J146" s="67"/>
      <c r="K146" s="67"/>
      <c r="L146" s="67"/>
      <c r="M146" s="67"/>
      <c r="N146" s="67"/>
      <c r="O146" s="67"/>
    </row>
    <row r="147" spans="1:15" x14ac:dyDescent="0.15">
      <c r="A147" s="67"/>
      <c r="B147" s="67"/>
      <c r="C147" s="67"/>
      <c r="D147" s="67"/>
      <c r="E147" s="67"/>
      <c r="F147" s="67"/>
      <c r="G147" s="67"/>
      <c r="H147" s="67"/>
      <c r="I147" s="67"/>
      <c r="J147" s="67"/>
      <c r="K147" s="67"/>
      <c r="L147" s="67"/>
      <c r="M147" s="67"/>
      <c r="N147" s="67"/>
      <c r="O147" s="67"/>
    </row>
    <row r="148" spans="1:15" x14ac:dyDescent="0.15">
      <c r="A148" s="67"/>
      <c r="B148" s="67"/>
      <c r="C148" s="67"/>
      <c r="D148" s="67"/>
      <c r="E148" s="67"/>
      <c r="F148" s="67"/>
      <c r="G148" s="67"/>
      <c r="H148" s="67"/>
      <c r="I148" s="67"/>
      <c r="J148" s="67"/>
      <c r="K148" s="67"/>
      <c r="L148" s="67"/>
      <c r="M148" s="67"/>
      <c r="N148" s="67"/>
      <c r="O148" s="67"/>
    </row>
    <row r="149" spans="1:15" x14ac:dyDescent="0.15">
      <c r="A149" s="67"/>
      <c r="B149" s="67"/>
      <c r="C149" s="67"/>
      <c r="D149" s="67"/>
      <c r="E149" s="67"/>
      <c r="F149" s="67"/>
      <c r="G149" s="67"/>
      <c r="H149" s="67"/>
      <c r="I149" s="67"/>
      <c r="J149" s="67"/>
      <c r="K149" s="67"/>
      <c r="L149" s="67"/>
      <c r="M149" s="67"/>
      <c r="N149" s="67"/>
      <c r="O149" s="67"/>
    </row>
    <row r="150" spans="1:15" x14ac:dyDescent="0.15">
      <c r="A150" s="67"/>
      <c r="B150" s="67"/>
      <c r="C150" s="67"/>
      <c r="D150" s="67"/>
      <c r="E150" s="67"/>
      <c r="F150" s="67"/>
      <c r="G150" s="67"/>
      <c r="H150" s="67"/>
      <c r="I150" s="67"/>
      <c r="J150" s="67"/>
      <c r="K150" s="67"/>
      <c r="L150" s="67"/>
      <c r="M150" s="67"/>
      <c r="N150" s="67"/>
      <c r="O150" s="67"/>
    </row>
    <row r="151" spans="1:15" x14ac:dyDescent="0.15">
      <c r="A151" s="67"/>
      <c r="B151" s="67"/>
      <c r="C151" s="67"/>
      <c r="D151" s="67"/>
      <c r="E151" s="67"/>
      <c r="F151" s="67"/>
      <c r="G151" s="67"/>
      <c r="H151" s="67"/>
      <c r="I151" s="67"/>
      <c r="J151" s="67"/>
      <c r="K151" s="67"/>
      <c r="L151" s="67"/>
      <c r="M151" s="67"/>
      <c r="N151" s="67"/>
      <c r="O151" s="67"/>
    </row>
    <row r="152" spans="1:15" x14ac:dyDescent="0.15">
      <c r="A152" s="67"/>
      <c r="B152" s="67"/>
      <c r="C152" s="67"/>
      <c r="D152" s="67"/>
      <c r="E152" s="67"/>
      <c r="F152" s="67"/>
      <c r="G152" s="67"/>
      <c r="H152" s="67"/>
      <c r="I152" s="67"/>
      <c r="J152" s="67"/>
      <c r="K152" s="67"/>
      <c r="L152" s="67"/>
      <c r="M152" s="67"/>
      <c r="N152" s="67"/>
      <c r="O152" s="67"/>
    </row>
    <row r="153" spans="1:15" x14ac:dyDescent="0.15">
      <c r="A153" s="67"/>
      <c r="B153" s="67"/>
      <c r="C153" s="67"/>
      <c r="D153" s="67"/>
      <c r="E153" s="67"/>
      <c r="F153" s="67"/>
      <c r="G153" s="67"/>
      <c r="H153" s="67"/>
      <c r="I153" s="67"/>
      <c r="J153" s="67"/>
      <c r="K153" s="67"/>
      <c r="L153" s="67"/>
      <c r="M153" s="67"/>
      <c r="N153" s="67"/>
      <c r="O153" s="67"/>
    </row>
    <row r="154" spans="1:15" x14ac:dyDescent="0.15">
      <c r="A154" s="67"/>
      <c r="B154" s="67"/>
      <c r="C154" s="67"/>
      <c r="D154" s="67"/>
      <c r="E154" s="67"/>
      <c r="F154" s="67"/>
      <c r="G154" s="67"/>
      <c r="H154" s="67"/>
      <c r="I154" s="67"/>
      <c r="J154" s="67"/>
      <c r="K154" s="67"/>
      <c r="L154" s="67"/>
      <c r="M154" s="67"/>
      <c r="N154" s="67"/>
      <c r="O154" s="67"/>
    </row>
    <row r="155" spans="1:15" x14ac:dyDescent="0.15">
      <c r="A155" s="67"/>
      <c r="B155" s="67"/>
      <c r="C155" s="67"/>
      <c r="D155" s="67"/>
      <c r="E155" s="67"/>
      <c r="F155" s="67"/>
      <c r="G155" s="67"/>
      <c r="H155" s="67"/>
      <c r="I155" s="67"/>
      <c r="J155" s="67"/>
      <c r="K155" s="67"/>
      <c r="L155" s="67"/>
      <c r="M155" s="67"/>
      <c r="N155" s="67"/>
      <c r="O155" s="67"/>
    </row>
    <row r="156" spans="1:15" x14ac:dyDescent="0.15">
      <c r="A156" s="67"/>
      <c r="B156" s="67"/>
      <c r="C156" s="67"/>
      <c r="D156" s="67"/>
      <c r="E156" s="67"/>
      <c r="F156" s="67"/>
      <c r="G156" s="67"/>
      <c r="H156" s="67"/>
      <c r="I156" s="67"/>
      <c r="J156" s="67"/>
      <c r="K156" s="67"/>
      <c r="L156" s="67"/>
      <c r="M156" s="67"/>
      <c r="N156" s="67"/>
      <c r="O156" s="67"/>
    </row>
    <row r="157" spans="1:15" x14ac:dyDescent="0.15">
      <c r="A157" s="67"/>
      <c r="B157" s="67"/>
      <c r="C157" s="67"/>
      <c r="D157" s="67"/>
      <c r="E157" s="67"/>
      <c r="F157" s="67"/>
      <c r="G157" s="67"/>
      <c r="H157" s="67"/>
      <c r="I157" s="67"/>
      <c r="J157" s="67"/>
      <c r="K157" s="67"/>
      <c r="L157" s="67"/>
      <c r="M157" s="67"/>
      <c r="N157" s="67"/>
      <c r="O157" s="67"/>
    </row>
    <row r="158" spans="1:15" x14ac:dyDescent="0.15">
      <c r="A158" s="67"/>
      <c r="B158" s="67"/>
      <c r="C158" s="67"/>
      <c r="D158" s="67"/>
      <c r="E158" s="67"/>
      <c r="F158" s="67"/>
      <c r="G158" s="67"/>
      <c r="H158" s="67"/>
      <c r="I158" s="67"/>
      <c r="J158" s="67"/>
      <c r="K158" s="67"/>
      <c r="L158" s="67"/>
      <c r="M158" s="67"/>
      <c r="N158" s="67"/>
      <c r="O158" s="67"/>
    </row>
    <row r="159" spans="1:15" x14ac:dyDescent="0.15">
      <c r="A159" s="67"/>
      <c r="B159" s="67"/>
      <c r="C159" s="67"/>
      <c r="D159" s="67"/>
      <c r="E159" s="67"/>
      <c r="F159" s="67"/>
      <c r="G159" s="67"/>
      <c r="H159" s="67"/>
      <c r="I159" s="67"/>
      <c r="J159" s="67"/>
      <c r="K159" s="67"/>
      <c r="L159" s="67"/>
      <c r="M159" s="67"/>
      <c r="N159" s="67"/>
      <c r="O159" s="67"/>
    </row>
    <row r="160" spans="1:15" x14ac:dyDescent="0.15">
      <c r="A160" s="67"/>
      <c r="B160" s="67"/>
      <c r="C160" s="67"/>
      <c r="D160" s="67"/>
      <c r="E160" s="67"/>
      <c r="F160" s="67"/>
      <c r="G160" s="67"/>
      <c r="H160" s="67"/>
      <c r="I160" s="67"/>
      <c r="J160" s="67"/>
      <c r="K160" s="67"/>
      <c r="L160" s="67"/>
      <c r="M160" s="67"/>
      <c r="N160" s="67"/>
      <c r="O160" s="67"/>
    </row>
    <row r="161" spans="1:15" x14ac:dyDescent="0.15">
      <c r="A161" s="67"/>
      <c r="B161" s="67"/>
      <c r="C161" s="67"/>
      <c r="D161" s="67"/>
      <c r="E161" s="67"/>
      <c r="F161" s="67"/>
      <c r="G161" s="67"/>
      <c r="H161" s="67"/>
      <c r="I161" s="67"/>
      <c r="J161" s="67"/>
      <c r="K161" s="67"/>
      <c r="L161" s="67"/>
      <c r="M161" s="67"/>
      <c r="N161" s="67"/>
      <c r="O161" s="67"/>
    </row>
    <row r="162" spans="1:15" x14ac:dyDescent="0.15">
      <c r="A162" s="67"/>
      <c r="B162" s="67"/>
      <c r="C162" s="67"/>
      <c r="D162" s="67"/>
      <c r="E162" s="67"/>
      <c r="F162" s="67"/>
      <c r="G162" s="67"/>
      <c r="H162" s="67"/>
      <c r="I162" s="67"/>
      <c r="J162" s="67"/>
      <c r="K162" s="67"/>
      <c r="L162" s="67"/>
      <c r="M162" s="67"/>
      <c r="N162" s="67"/>
      <c r="O162" s="67"/>
    </row>
    <row r="163" spans="1:15" x14ac:dyDescent="0.15">
      <c r="A163" s="67"/>
      <c r="B163" s="67"/>
      <c r="C163" s="67"/>
      <c r="D163" s="67"/>
      <c r="E163" s="67"/>
      <c r="F163" s="67"/>
      <c r="G163" s="67"/>
      <c r="H163" s="67"/>
      <c r="I163" s="67"/>
      <c r="J163" s="67"/>
      <c r="K163" s="67"/>
      <c r="L163" s="67"/>
      <c r="M163" s="67"/>
      <c r="N163" s="67"/>
      <c r="O163" s="67"/>
    </row>
    <row r="164" spans="1:15" x14ac:dyDescent="0.15">
      <c r="A164" s="67"/>
      <c r="B164" s="67"/>
      <c r="C164" s="67"/>
      <c r="D164" s="67"/>
      <c r="E164" s="67"/>
      <c r="F164" s="67"/>
      <c r="G164" s="67"/>
      <c r="H164" s="67"/>
      <c r="I164" s="67"/>
      <c r="J164" s="67"/>
      <c r="K164" s="67"/>
      <c r="L164" s="67"/>
      <c r="M164" s="67"/>
      <c r="N164" s="67"/>
      <c r="O164" s="67"/>
    </row>
    <row r="165" spans="1:15" x14ac:dyDescent="0.15">
      <c r="A165" s="67"/>
      <c r="B165" s="67"/>
      <c r="C165" s="67"/>
      <c r="D165" s="67"/>
      <c r="E165" s="67"/>
      <c r="F165" s="67"/>
      <c r="G165" s="67"/>
      <c r="H165" s="67"/>
      <c r="I165" s="67"/>
      <c r="J165" s="67"/>
      <c r="K165" s="67"/>
      <c r="L165" s="67"/>
      <c r="M165" s="67"/>
      <c r="N165" s="67"/>
      <c r="O165" s="67"/>
    </row>
    <row r="166" spans="1:15" x14ac:dyDescent="0.15">
      <c r="A166" s="67"/>
      <c r="B166" s="67"/>
      <c r="C166" s="67"/>
      <c r="D166" s="67"/>
      <c r="E166" s="67"/>
      <c r="F166" s="67"/>
      <c r="G166" s="67"/>
      <c r="H166" s="67"/>
      <c r="I166" s="67"/>
      <c r="J166" s="67"/>
      <c r="K166" s="67"/>
      <c r="L166" s="67"/>
      <c r="M166" s="67"/>
      <c r="N166" s="67"/>
      <c r="O166" s="67"/>
    </row>
    <row r="167" spans="1:15" x14ac:dyDescent="0.15">
      <c r="A167" s="67"/>
      <c r="B167" s="67"/>
      <c r="C167" s="67"/>
      <c r="D167" s="67"/>
      <c r="E167" s="67"/>
      <c r="F167" s="67"/>
      <c r="G167" s="67"/>
      <c r="H167" s="67"/>
      <c r="I167" s="67"/>
      <c r="J167" s="67"/>
      <c r="K167" s="67"/>
      <c r="L167" s="67"/>
      <c r="M167" s="67"/>
      <c r="N167" s="67"/>
      <c r="O167" s="67"/>
    </row>
    <row r="168" spans="1:15" x14ac:dyDescent="0.15">
      <c r="A168" s="67"/>
      <c r="B168" s="67"/>
      <c r="C168" s="67"/>
      <c r="D168" s="67"/>
      <c r="E168" s="67"/>
      <c r="F168" s="67"/>
      <c r="G168" s="67"/>
      <c r="H168" s="67"/>
      <c r="I168" s="67"/>
      <c r="J168" s="67"/>
      <c r="K168" s="67"/>
      <c r="L168" s="67"/>
      <c r="M168" s="67"/>
      <c r="N168" s="67"/>
      <c r="O168" s="67"/>
    </row>
    <row r="169" spans="1:15" x14ac:dyDescent="0.15">
      <c r="A169" s="67"/>
      <c r="B169" s="67"/>
      <c r="C169" s="67"/>
      <c r="D169" s="67"/>
      <c r="E169" s="67"/>
      <c r="F169" s="67"/>
      <c r="G169" s="67"/>
      <c r="H169" s="67"/>
      <c r="I169" s="67"/>
      <c r="J169" s="67"/>
      <c r="K169" s="67"/>
      <c r="L169" s="67"/>
      <c r="M169" s="67"/>
      <c r="N169" s="67"/>
      <c r="O169" s="67"/>
    </row>
    <row r="170" spans="1:15" x14ac:dyDescent="0.15">
      <c r="A170" s="67"/>
      <c r="B170" s="67"/>
      <c r="C170" s="67"/>
      <c r="D170" s="67"/>
      <c r="E170" s="67"/>
      <c r="F170" s="67"/>
      <c r="G170" s="67"/>
      <c r="H170" s="67"/>
      <c r="I170" s="67"/>
      <c r="J170" s="67"/>
      <c r="K170" s="67"/>
      <c r="L170" s="67"/>
      <c r="M170" s="67"/>
      <c r="N170" s="67"/>
      <c r="O170" s="67"/>
    </row>
    <row r="171" spans="1:15" x14ac:dyDescent="0.15">
      <c r="A171" s="67"/>
      <c r="B171" s="67"/>
      <c r="C171" s="67"/>
      <c r="D171" s="67"/>
      <c r="E171" s="67"/>
      <c r="F171" s="67"/>
      <c r="G171" s="67"/>
      <c r="H171" s="67"/>
      <c r="I171" s="67"/>
      <c r="J171" s="67"/>
      <c r="K171" s="67"/>
      <c r="L171" s="67"/>
      <c r="M171" s="67"/>
      <c r="N171" s="67"/>
      <c r="O171" s="67"/>
    </row>
    <row r="172" spans="1:15" x14ac:dyDescent="0.15">
      <c r="A172" s="67"/>
      <c r="B172" s="67"/>
      <c r="C172" s="67"/>
      <c r="D172" s="67"/>
      <c r="E172" s="67"/>
      <c r="F172" s="67"/>
      <c r="G172" s="67"/>
      <c r="H172" s="67"/>
      <c r="I172" s="67"/>
      <c r="J172" s="67"/>
      <c r="K172" s="67"/>
      <c r="L172" s="67"/>
      <c r="M172" s="67"/>
      <c r="N172" s="67"/>
      <c r="O172" s="67"/>
    </row>
    <row r="173" spans="1:15" x14ac:dyDescent="0.15">
      <c r="A173" s="67"/>
      <c r="B173" s="67"/>
      <c r="C173" s="67"/>
      <c r="D173" s="67"/>
      <c r="E173" s="67"/>
      <c r="F173" s="67"/>
      <c r="G173" s="67"/>
      <c r="H173" s="67"/>
      <c r="I173" s="67"/>
      <c r="J173" s="67"/>
      <c r="K173" s="67"/>
      <c r="L173" s="67"/>
      <c r="M173" s="67"/>
      <c r="N173" s="67"/>
      <c r="O173" s="67"/>
    </row>
    <row r="174" spans="1:15" x14ac:dyDescent="0.15">
      <c r="A174" s="67"/>
      <c r="B174" s="67"/>
      <c r="C174" s="67"/>
      <c r="D174" s="67"/>
      <c r="E174" s="67"/>
      <c r="F174" s="67"/>
      <c r="G174" s="67"/>
      <c r="H174" s="67"/>
      <c r="I174" s="67"/>
      <c r="J174" s="67"/>
      <c r="K174" s="67"/>
      <c r="L174" s="67"/>
      <c r="M174" s="67"/>
      <c r="N174" s="67"/>
      <c r="O174" s="67"/>
    </row>
    <row r="175" spans="1:15" x14ac:dyDescent="0.15">
      <c r="A175" s="67"/>
      <c r="B175" s="67"/>
      <c r="C175" s="67"/>
      <c r="D175" s="67"/>
      <c r="E175" s="67"/>
      <c r="F175" s="67"/>
      <c r="G175" s="67"/>
      <c r="H175" s="67"/>
      <c r="I175" s="67"/>
      <c r="J175" s="67"/>
      <c r="K175" s="67"/>
      <c r="L175" s="67"/>
      <c r="M175" s="67"/>
      <c r="N175" s="67"/>
      <c r="O175" s="67"/>
    </row>
    <row r="176" spans="1:15" x14ac:dyDescent="0.15">
      <c r="A176" s="67"/>
      <c r="B176" s="67"/>
      <c r="C176" s="67"/>
      <c r="D176" s="67"/>
      <c r="E176" s="67"/>
      <c r="F176" s="67"/>
      <c r="G176" s="67"/>
      <c r="H176" s="67"/>
      <c r="I176" s="67"/>
      <c r="J176" s="67"/>
      <c r="K176" s="67"/>
      <c r="L176" s="67"/>
      <c r="M176" s="67"/>
      <c r="N176" s="67"/>
      <c r="O176" s="67"/>
    </row>
    <row r="177" spans="1:15" x14ac:dyDescent="0.15">
      <c r="A177" s="67"/>
      <c r="B177" s="67"/>
      <c r="C177" s="67"/>
      <c r="D177" s="67"/>
      <c r="E177" s="67"/>
      <c r="F177" s="67"/>
      <c r="G177" s="67"/>
      <c r="H177" s="67"/>
      <c r="I177" s="67"/>
      <c r="J177" s="67"/>
      <c r="K177" s="67"/>
      <c r="L177" s="67"/>
      <c r="M177" s="67"/>
      <c r="N177" s="67"/>
      <c r="O177" s="67"/>
    </row>
    <row r="178" spans="1:15" x14ac:dyDescent="0.15">
      <c r="A178" s="67"/>
      <c r="B178" s="67"/>
      <c r="C178" s="67"/>
      <c r="D178" s="67"/>
      <c r="E178" s="67"/>
      <c r="F178" s="67"/>
      <c r="G178" s="67"/>
      <c r="H178" s="67"/>
      <c r="I178" s="67"/>
      <c r="J178" s="67"/>
      <c r="K178" s="67"/>
      <c r="L178" s="67"/>
      <c r="M178" s="67"/>
      <c r="N178" s="67"/>
      <c r="O178" s="67"/>
    </row>
    <row r="179" spans="1:15" x14ac:dyDescent="0.15">
      <c r="A179" s="67"/>
      <c r="B179" s="67"/>
      <c r="C179" s="67"/>
      <c r="D179" s="67"/>
      <c r="E179" s="67"/>
      <c r="F179" s="67"/>
      <c r="G179" s="67"/>
      <c r="H179" s="67"/>
      <c r="I179" s="67"/>
      <c r="J179" s="67"/>
      <c r="K179" s="67"/>
      <c r="L179" s="67"/>
      <c r="M179" s="67"/>
      <c r="N179" s="67"/>
      <c r="O179" s="67"/>
    </row>
    <row r="180" spans="1:15" x14ac:dyDescent="0.15">
      <c r="A180" s="67"/>
      <c r="B180" s="67"/>
      <c r="C180" s="67"/>
      <c r="D180" s="67"/>
      <c r="E180" s="67"/>
      <c r="F180" s="67"/>
      <c r="G180" s="67"/>
      <c r="H180" s="67"/>
      <c r="I180" s="67"/>
      <c r="J180" s="67"/>
      <c r="K180" s="67"/>
      <c r="L180" s="67"/>
      <c r="M180" s="67"/>
      <c r="N180" s="67"/>
      <c r="O180" s="67"/>
    </row>
    <row r="181" spans="1:15" x14ac:dyDescent="0.15">
      <c r="A181" s="67"/>
      <c r="B181" s="67"/>
      <c r="C181" s="67"/>
      <c r="D181" s="67"/>
      <c r="E181" s="67"/>
      <c r="F181" s="67"/>
      <c r="G181" s="67"/>
      <c r="H181" s="67"/>
      <c r="I181" s="67"/>
      <c r="J181" s="67"/>
      <c r="K181" s="67"/>
      <c r="L181" s="67"/>
      <c r="M181" s="67"/>
      <c r="N181" s="67"/>
      <c r="O181" s="67"/>
    </row>
    <row r="182" spans="1:15" x14ac:dyDescent="0.15">
      <c r="A182" s="67"/>
      <c r="B182" s="67"/>
      <c r="C182" s="67"/>
      <c r="D182" s="67"/>
      <c r="E182" s="67"/>
      <c r="F182" s="67"/>
      <c r="G182" s="67"/>
      <c r="H182" s="67"/>
      <c r="I182" s="67"/>
      <c r="J182" s="67"/>
      <c r="K182" s="67"/>
      <c r="L182" s="67"/>
      <c r="M182" s="67"/>
      <c r="N182" s="67"/>
      <c r="O182" s="67"/>
    </row>
    <row r="183" spans="1:15" x14ac:dyDescent="0.15">
      <c r="A183" s="67"/>
      <c r="B183" s="67"/>
      <c r="C183" s="67"/>
      <c r="D183" s="67"/>
      <c r="E183" s="67"/>
      <c r="F183" s="67"/>
      <c r="G183" s="67"/>
      <c r="H183" s="67"/>
      <c r="I183" s="67"/>
      <c r="J183" s="67"/>
      <c r="K183" s="67"/>
      <c r="L183" s="67"/>
      <c r="M183" s="67"/>
      <c r="N183" s="67"/>
      <c r="O183" s="67"/>
    </row>
    <row r="184" spans="1:15" x14ac:dyDescent="0.15">
      <c r="A184" s="67"/>
      <c r="B184" s="67"/>
      <c r="C184" s="67"/>
      <c r="D184" s="67"/>
      <c r="E184" s="67"/>
      <c r="F184" s="67"/>
      <c r="G184" s="67"/>
      <c r="H184" s="67"/>
      <c r="I184" s="67"/>
      <c r="J184" s="67"/>
      <c r="K184" s="67"/>
      <c r="L184" s="67"/>
      <c r="M184" s="67"/>
      <c r="N184" s="67"/>
      <c r="O184" s="67"/>
    </row>
    <row r="185" spans="1:15" x14ac:dyDescent="0.15">
      <c r="A185" s="67"/>
      <c r="B185" s="67"/>
      <c r="C185" s="67"/>
      <c r="D185" s="67"/>
      <c r="E185" s="67"/>
      <c r="F185" s="67"/>
      <c r="G185" s="67"/>
      <c r="H185" s="67"/>
      <c r="I185" s="67"/>
      <c r="J185" s="67"/>
      <c r="K185" s="67"/>
      <c r="L185" s="67"/>
      <c r="M185" s="67"/>
      <c r="N185" s="67"/>
      <c r="O185" s="67"/>
    </row>
    <row r="186" spans="1:15" x14ac:dyDescent="0.15">
      <c r="A186" s="67"/>
      <c r="B186" s="67"/>
      <c r="C186" s="67"/>
      <c r="D186" s="67"/>
      <c r="E186" s="67"/>
      <c r="F186" s="67"/>
      <c r="G186" s="67"/>
      <c r="H186" s="67"/>
      <c r="I186" s="67"/>
      <c r="J186" s="67"/>
      <c r="K186" s="67"/>
      <c r="L186" s="67"/>
      <c r="M186" s="67"/>
      <c r="N186" s="67"/>
      <c r="O186" s="67"/>
    </row>
    <row r="187" spans="1:15" x14ac:dyDescent="0.15">
      <c r="A187" s="67"/>
      <c r="B187" s="67"/>
      <c r="C187" s="67"/>
      <c r="D187" s="67"/>
      <c r="E187" s="67"/>
      <c r="F187" s="67"/>
      <c r="G187" s="67"/>
      <c r="H187" s="67"/>
      <c r="I187" s="67"/>
      <c r="J187" s="67"/>
      <c r="K187" s="67"/>
      <c r="L187" s="67"/>
      <c r="M187" s="67"/>
      <c r="N187" s="67"/>
      <c r="O187" s="67"/>
    </row>
    <row r="188" spans="1:15" x14ac:dyDescent="0.15">
      <c r="A188" s="67"/>
      <c r="B188" s="67"/>
      <c r="C188" s="67"/>
      <c r="D188" s="67"/>
      <c r="E188" s="67"/>
      <c r="F188" s="67"/>
      <c r="G188" s="67"/>
      <c r="H188" s="67"/>
      <c r="I188" s="67"/>
      <c r="J188" s="67"/>
      <c r="K188" s="67"/>
      <c r="L188" s="67"/>
      <c r="M188" s="67"/>
      <c r="N188" s="67"/>
      <c r="O188" s="67"/>
    </row>
    <row r="189" spans="1:15" x14ac:dyDescent="0.15">
      <c r="A189" s="67"/>
      <c r="B189" s="67"/>
      <c r="C189" s="67"/>
      <c r="D189" s="67"/>
      <c r="E189" s="67"/>
      <c r="F189" s="67"/>
      <c r="G189" s="67"/>
      <c r="H189" s="67"/>
      <c r="I189" s="67"/>
      <c r="J189" s="67"/>
      <c r="K189" s="67"/>
      <c r="L189" s="67"/>
      <c r="M189" s="67"/>
      <c r="N189" s="67"/>
      <c r="O189" s="67"/>
    </row>
    <row r="190" spans="1:15" x14ac:dyDescent="0.15">
      <c r="A190" s="67"/>
      <c r="B190" s="67"/>
      <c r="C190" s="67"/>
      <c r="D190" s="67"/>
      <c r="E190" s="67"/>
      <c r="F190" s="67"/>
      <c r="G190" s="67"/>
      <c r="H190" s="67"/>
      <c r="I190" s="67"/>
      <c r="J190" s="67"/>
      <c r="K190" s="67"/>
      <c r="L190" s="67"/>
      <c r="M190" s="67"/>
      <c r="N190" s="67"/>
      <c r="O190" s="67"/>
    </row>
    <row r="191" spans="1:15" x14ac:dyDescent="0.15">
      <c r="A191" s="67"/>
      <c r="B191" s="67"/>
      <c r="C191" s="67"/>
      <c r="D191" s="67"/>
      <c r="E191" s="67"/>
      <c r="F191" s="67"/>
      <c r="G191" s="67"/>
      <c r="H191" s="67"/>
      <c r="I191" s="67"/>
      <c r="J191" s="67"/>
      <c r="K191" s="67"/>
      <c r="L191" s="67"/>
      <c r="M191" s="67"/>
      <c r="N191" s="67"/>
      <c r="O191" s="67"/>
    </row>
    <row r="192" spans="1:15" x14ac:dyDescent="0.15">
      <c r="A192" s="67"/>
      <c r="B192" s="67"/>
      <c r="C192" s="67"/>
      <c r="D192" s="67"/>
      <c r="E192" s="67"/>
      <c r="F192" s="67"/>
      <c r="G192" s="67"/>
      <c r="H192" s="67"/>
      <c r="I192" s="67"/>
      <c r="J192" s="67"/>
      <c r="K192" s="67"/>
      <c r="L192" s="67"/>
      <c r="M192" s="67"/>
      <c r="N192" s="67"/>
      <c r="O192" s="67"/>
    </row>
    <row r="193" spans="1:15" x14ac:dyDescent="0.15">
      <c r="A193" s="67"/>
      <c r="B193" s="67"/>
      <c r="C193" s="67"/>
      <c r="D193" s="67"/>
      <c r="E193" s="67"/>
      <c r="F193" s="67"/>
      <c r="G193" s="67"/>
      <c r="H193" s="67"/>
      <c r="I193" s="67"/>
      <c r="J193" s="67"/>
      <c r="K193" s="67"/>
      <c r="L193" s="67"/>
      <c r="M193" s="67"/>
      <c r="N193" s="67"/>
      <c r="O193" s="67"/>
    </row>
    <row r="194" spans="1:15" x14ac:dyDescent="0.15">
      <c r="A194" s="67"/>
      <c r="B194" s="67"/>
      <c r="C194" s="67"/>
      <c r="D194" s="67"/>
      <c r="E194" s="67"/>
      <c r="F194" s="67"/>
      <c r="G194" s="67"/>
      <c r="H194" s="67"/>
      <c r="I194" s="67"/>
      <c r="J194" s="67"/>
      <c r="K194" s="67"/>
      <c r="L194" s="67"/>
      <c r="M194" s="67"/>
      <c r="N194" s="67"/>
      <c r="O194" s="67"/>
    </row>
    <row r="195" spans="1:15" x14ac:dyDescent="0.15">
      <c r="A195" s="67"/>
      <c r="B195" s="67"/>
      <c r="C195" s="67"/>
      <c r="D195" s="67"/>
      <c r="E195" s="67"/>
      <c r="F195" s="67"/>
      <c r="G195" s="67"/>
      <c r="H195" s="67"/>
      <c r="I195" s="67"/>
      <c r="J195" s="67"/>
      <c r="K195" s="67"/>
      <c r="L195" s="67"/>
      <c r="M195" s="67"/>
      <c r="N195" s="67"/>
      <c r="O195" s="67"/>
    </row>
    <row r="196" spans="1:15" x14ac:dyDescent="0.15">
      <c r="A196" s="67"/>
      <c r="B196" s="67"/>
      <c r="C196" s="67"/>
      <c r="D196" s="67"/>
      <c r="E196" s="67"/>
      <c r="F196" s="67"/>
      <c r="G196" s="67"/>
      <c r="H196" s="67"/>
      <c r="I196" s="67"/>
      <c r="J196" s="67"/>
      <c r="K196" s="67"/>
      <c r="L196" s="67"/>
      <c r="M196" s="67"/>
      <c r="N196" s="67"/>
      <c r="O196" s="67"/>
    </row>
    <row r="197" spans="1:15" x14ac:dyDescent="0.15">
      <c r="A197" s="67"/>
      <c r="B197" s="67"/>
      <c r="C197" s="67"/>
      <c r="D197" s="67"/>
      <c r="E197" s="67"/>
      <c r="F197" s="67"/>
      <c r="G197" s="67"/>
      <c r="H197" s="67"/>
      <c r="I197" s="67"/>
      <c r="J197" s="67"/>
      <c r="K197" s="67"/>
      <c r="L197" s="67"/>
      <c r="M197" s="67"/>
      <c r="N197" s="67"/>
      <c r="O197" s="67"/>
    </row>
    <row r="198" spans="1:15" x14ac:dyDescent="0.15">
      <c r="A198" s="67"/>
      <c r="B198" s="67"/>
      <c r="C198" s="67"/>
      <c r="D198" s="67"/>
      <c r="E198" s="67"/>
      <c r="F198" s="67"/>
      <c r="G198" s="67"/>
      <c r="H198" s="67"/>
      <c r="I198" s="67"/>
      <c r="J198" s="67"/>
      <c r="K198" s="67"/>
      <c r="L198" s="67"/>
      <c r="M198" s="67"/>
      <c r="N198" s="67"/>
      <c r="O198" s="67"/>
    </row>
    <row r="199" spans="1:15" x14ac:dyDescent="0.15">
      <c r="A199" s="67"/>
      <c r="B199" s="67"/>
      <c r="C199" s="67"/>
      <c r="D199" s="67"/>
      <c r="E199" s="67"/>
      <c r="F199" s="67"/>
      <c r="G199" s="67"/>
      <c r="H199" s="67"/>
      <c r="I199" s="67"/>
      <c r="J199" s="67"/>
      <c r="K199" s="67"/>
      <c r="L199" s="67"/>
      <c r="M199" s="67"/>
      <c r="N199" s="67"/>
      <c r="O199" s="67"/>
    </row>
    <row r="200" spans="1:15" x14ac:dyDescent="0.15">
      <c r="A200" s="180"/>
      <c r="B200" s="180"/>
      <c r="C200" s="180"/>
      <c r="D200" s="180"/>
      <c r="E200" s="180"/>
      <c r="F200" s="180"/>
      <c r="G200" s="180"/>
      <c r="H200" s="180"/>
      <c r="I200" s="180"/>
      <c r="J200" s="180"/>
      <c r="K200" s="180"/>
      <c r="L200" s="180"/>
      <c r="M200" s="180"/>
      <c r="N200" s="180"/>
      <c r="O200" s="180"/>
    </row>
    <row r="201" spans="1:15" x14ac:dyDescent="0.15">
      <c r="A201" s="67"/>
      <c r="B201" s="67"/>
      <c r="C201" s="67"/>
      <c r="D201" s="67"/>
      <c r="E201" s="67"/>
      <c r="F201" s="67"/>
      <c r="G201" s="67"/>
      <c r="H201" s="67"/>
      <c r="I201" s="67"/>
      <c r="J201" s="67"/>
      <c r="K201" s="67"/>
      <c r="L201" s="67"/>
      <c r="M201" s="67"/>
      <c r="N201" s="67"/>
      <c r="O201" s="67"/>
    </row>
    <row r="202" spans="1:15" x14ac:dyDescent="0.15">
      <c r="A202" s="67"/>
      <c r="B202" s="67"/>
      <c r="C202" s="67"/>
      <c r="D202" s="67"/>
      <c r="E202" s="67"/>
      <c r="F202" s="67"/>
      <c r="G202" s="67"/>
      <c r="H202" s="67"/>
      <c r="I202" s="67"/>
      <c r="J202" s="67"/>
      <c r="K202" s="67"/>
      <c r="L202" s="67"/>
      <c r="M202" s="67"/>
      <c r="N202" s="67"/>
      <c r="O202" s="67"/>
    </row>
    <row r="203" spans="1:15" x14ac:dyDescent="0.15">
      <c r="A203" s="67"/>
      <c r="B203" s="67"/>
      <c r="C203" s="67"/>
      <c r="D203" s="67"/>
      <c r="E203" s="67"/>
      <c r="F203" s="67"/>
      <c r="G203" s="67"/>
      <c r="H203" s="67"/>
      <c r="I203" s="67"/>
      <c r="J203" s="67"/>
      <c r="K203" s="67"/>
      <c r="L203" s="67"/>
      <c r="M203" s="67"/>
      <c r="N203" s="67"/>
      <c r="O203" s="67"/>
    </row>
    <row r="204" spans="1:15" x14ac:dyDescent="0.15">
      <c r="A204" s="67"/>
      <c r="B204" s="67"/>
      <c r="C204" s="67"/>
      <c r="D204" s="67"/>
      <c r="E204" s="67"/>
      <c r="F204" s="67"/>
      <c r="G204" s="67"/>
      <c r="H204" s="67"/>
      <c r="I204" s="67"/>
      <c r="J204" s="67"/>
      <c r="K204" s="67"/>
      <c r="L204" s="67"/>
      <c r="M204" s="67"/>
      <c r="N204" s="67"/>
      <c r="O204" s="67"/>
    </row>
    <row r="205" spans="1:15" x14ac:dyDescent="0.15">
      <c r="A205" s="67"/>
      <c r="B205" s="67"/>
      <c r="C205" s="67"/>
      <c r="D205" s="67"/>
      <c r="E205" s="67"/>
      <c r="F205" s="67"/>
      <c r="G205" s="67"/>
      <c r="H205" s="67"/>
      <c r="I205" s="67"/>
      <c r="J205" s="67"/>
      <c r="K205" s="67"/>
      <c r="L205" s="67"/>
      <c r="M205" s="67"/>
      <c r="N205" s="67"/>
      <c r="O205" s="67"/>
    </row>
    <row r="206" spans="1:15" x14ac:dyDescent="0.15">
      <c r="A206" s="67"/>
      <c r="B206" s="67"/>
      <c r="C206" s="67"/>
      <c r="D206" s="67"/>
      <c r="E206" s="67"/>
      <c r="F206" s="67"/>
      <c r="G206" s="67"/>
      <c r="H206" s="67"/>
      <c r="I206" s="67"/>
      <c r="J206" s="67"/>
      <c r="K206" s="67"/>
      <c r="L206" s="67"/>
      <c r="M206" s="67"/>
      <c r="N206" s="67"/>
      <c r="O206" s="67"/>
    </row>
    <row r="207" spans="1:15" x14ac:dyDescent="0.15">
      <c r="A207" s="67"/>
      <c r="B207" s="67"/>
      <c r="C207" s="67"/>
      <c r="D207" s="67"/>
      <c r="E207" s="67"/>
      <c r="F207" s="67"/>
      <c r="G207" s="67"/>
      <c r="H207" s="67"/>
      <c r="I207" s="67"/>
      <c r="J207" s="67"/>
      <c r="K207" s="67"/>
      <c r="L207" s="67"/>
      <c r="M207" s="67"/>
      <c r="N207" s="67"/>
      <c r="O207" s="67"/>
    </row>
  </sheetData>
  <mergeCells count="4">
    <mergeCell ref="J2:K2"/>
    <mergeCell ref="A1:H1"/>
    <mergeCell ref="A2:H3"/>
    <mergeCell ref="A6:O6"/>
  </mergeCells>
  <phoneticPr fontId="0" type="noConversion"/>
  <pageMargins left="0.75" right="0.75" top="1" bottom="1" header="0.5" footer="0.5"/>
  <pageSetup orientation="portrait"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7649" r:id="rId4" name="Button 1">
              <controlPr defaultSize="0" print="0" autoFill="0" autoPict="0" macro="[0]!Sheet15.subscribeToPorts">
                <anchor moveWithCells="1">
                  <from>
                    <xdr:col>0</xdr:col>
                    <xdr:colOff>215900</xdr:colOff>
                    <xdr:row>1</xdr:row>
                    <xdr:rowOff>63500</xdr:rowOff>
                  </from>
                  <to>
                    <xdr:col>1</xdr:col>
                    <xdr:colOff>965200</xdr:colOff>
                    <xdr:row>2</xdr:row>
                    <xdr:rowOff>101600</xdr:rowOff>
                  </to>
                </anchor>
              </controlPr>
            </control>
          </mc:Choice>
        </mc:AlternateContent>
        <mc:AlternateContent xmlns:mc="http://schemas.openxmlformats.org/markup-compatibility/2006">
          <mc:Choice Requires="x14">
            <control shapeId="27650" r:id="rId5" name="Button 2">
              <controlPr defaultSize="0" print="0" autoFill="0" autoPict="0" macro="[0]!Sheet15.cancelPortsSubscription">
                <anchor moveWithCells="1" sizeWithCells="1">
                  <from>
                    <xdr:col>2</xdr:col>
                    <xdr:colOff>38100</xdr:colOff>
                    <xdr:row>1</xdr:row>
                    <xdr:rowOff>63500</xdr:rowOff>
                  </from>
                  <to>
                    <xdr:col>4</xdr:col>
                    <xdr:colOff>330200</xdr:colOff>
                    <xdr:row>2</xdr:row>
                    <xdr:rowOff>101600</xdr:rowOff>
                  </to>
                </anchor>
              </controlPr>
            </control>
          </mc:Choice>
        </mc:AlternateContent>
        <mc:AlternateContent xmlns:mc="http://schemas.openxmlformats.org/markup-compatibility/2006">
          <mc:Choice Requires="x14">
            <control shapeId="27651" r:id="rId6" name="Button 3">
              <controlPr defaultSize="0" print="0" autoFill="0" autoPict="0" macro="[0]!Sheet15.clearPorts">
                <anchor moveWithCells="1" sizeWithCells="1">
                  <from>
                    <xdr:col>4</xdr:col>
                    <xdr:colOff>635000</xdr:colOff>
                    <xdr:row>1</xdr:row>
                    <xdr:rowOff>63500</xdr:rowOff>
                  </from>
                  <to>
                    <xdr:col>6</xdr:col>
                    <xdr:colOff>469900</xdr:colOff>
                    <xdr:row>2</xdr:row>
                    <xdr:rowOff>101600</xdr:rowOff>
                  </to>
                </anchor>
              </controlPr>
            </control>
          </mc:Choice>
        </mc:AlternateContent>
        <mc:AlternateContent xmlns:mc="http://schemas.openxmlformats.org/markup-compatibility/2006">
          <mc:Choice Requires="x14">
            <control shapeId="27652" r:id="rId7" name="Button 4">
              <controlPr defaultSize="0" print="0" autoFill="0" autoPict="0" macro="[0]!Sheet15.onShowError">
                <anchor moveWithCells="1" sizeWithCells="1">
                  <from>
                    <xdr:col>6</xdr:col>
                    <xdr:colOff>787400</xdr:colOff>
                    <xdr:row>1</xdr:row>
                    <xdr:rowOff>63500</xdr:rowOff>
                  </from>
                  <to>
                    <xdr:col>7</xdr:col>
                    <xdr:colOff>635000</xdr:colOff>
                    <xdr:row>2</xdr:row>
                    <xdr:rowOff>101600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E4FB-7C08-4CA7-A177-B1FBB0B9DEE4}">
  <dimension ref="B2:J626"/>
  <sheetViews>
    <sheetView workbookViewId="0">
      <selection activeCell="F3" sqref="F3:F626"/>
    </sheetView>
  </sheetViews>
  <sheetFormatPr baseColWidth="10" defaultColWidth="8.83203125" defaultRowHeight="13" x14ac:dyDescent="0.15"/>
  <cols>
    <col min="9" max="9" width="10.5" customWidth="1"/>
  </cols>
  <sheetData>
    <row r="2" spans="2:10" x14ac:dyDescent="0.15">
      <c r="B2" t="s">
        <v>511</v>
      </c>
      <c r="C2" t="s">
        <v>512</v>
      </c>
      <c r="D2" t="s">
        <v>513</v>
      </c>
      <c r="E2" t="s">
        <v>514</v>
      </c>
      <c r="F2" t="s">
        <v>515</v>
      </c>
      <c r="G2" t="s">
        <v>516</v>
      </c>
      <c r="H2" t="s">
        <v>517</v>
      </c>
      <c r="I2" t="s">
        <v>518</v>
      </c>
      <c r="J2" t="s">
        <v>519</v>
      </c>
    </row>
    <row r="3" spans="2:10" x14ac:dyDescent="0.15">
      <c r="B3" t="s">
        <v>520</v>
      </c>
      <c r="C3">
        <v>133.31</v>
      </c>
      <c r="D3">
        <v>134.01</v>
      </c>
      <c r="E3">
        <v>133.02000000000001</v>
      </c>
      <c r="F3">
        <v>133.6</v>
      </c>
      <c r="G3">
        <v>879</v>
      </c>
      <c r="H3">
        <v>216</v>
      </c>
      <c r="I3">
        <v>133.67400000000001</v>
      </c>
      <c r="J3" t="b">
        <v>0</v>
      </c>
    </row>
    <row r="4" spans="2:10" x14ac:dyDescent="0.15">
      <c r="B4" t="s">
        <v>521</v>
      </c>
      <c r="C4">
        <v>133.6</v>
      </c>
      <c r="D4">
        <v>134.43</v>
      </c>
      <c r="E4">
        <v>133.43</v>
      </c>
      <c r="F4">
        <v>134.30000000000001</v>
      </c>
      <c r="G4">
        <v>1479</v>
      </c>
      <c r="H4">
        <v>315</v>
      </c>
      <c r="I4">
        <v>134.042</v>
      </c>
      <c r="J4" t="b">
        <v>0</v>
      </c>
    </row>
    <row r="5" spans="2:10" x14ac:dyDescent="0.15">
      <c r="B5" t="s">
        <v>522</v>
      </c>
      <c r="C5">
        <v>134.22</v>
      </c>
      <c r="D5">
        <v>134.35</v>
      </c>
      <c r="E5">
        <v>133.6</v>
      </c>
      <c r="F5">
        <v>133.99</v>
      </c>
      <c r="G5">
        <v>329</v>
      </c>
      <c r="H5">
        <v>115</v>
      </c>
      <c r="I5">
        <v>134.16300000000001</v>
      </c>
      <c r="J5" t="b">
        <v>0</v>
      </c>
    </row>
    <row r="6" spans="2:10" x14ac:dyDescent="0.15">
      <c r="B6" t="s">
        <v>523</v>
      </c>
      <c r="C6">
        <v>133.91999999999999</v>
      </c>
      <c r="D6">
        <v>134</v>
      </c>
      <c r="E6">
        <v>133.54</v>
      </c>
      <c r="F6">
        <v>133.94999999999999</v>
      </c>
      <c r="G6">
        <v>4242</v>
      </c>
      <c r="H6">
        <v>1355</v>
      </c>
      <c r="I6">
        <v>133.79300000000001</v>
      </c>
      <c r="J6" t="b">
        <v>0</v>
      </c>
    </row>
    <row r="7" spans="2:10" x14ac:dyDescent="0.15">
      <c r="B7" t="s">
        <v>524</v>
      </c>
      <c r="C7">
        <v>133.93</v>
      </c>
      <c r="D7">
        <v>134.1</v>
      </c>
      <c r="E7">
        <v>133.53</v>
      </c>
      <c r="F7">
        <v>133.83000000000001</v>
      </c>
      <c r="G7">
        <v>5095</v>
      </c>
      <c r="H7">
        <v>1570</v>
      </c>
      <c r="I7">
        <v>133.874</v>
      </c>
      <c r="J7" t="b">
        <v>0</v>
      </c>
    </row>
    <row r="8" spans="2:10" x14ac:dyDescent="0.15">
      <c r="B8" t="s">
        <v>525</v>
      </c>
      <c r="C8">
        <v>133.83000000000001</v>
      </c>
      <c r="D8">
        <v>133.87</v>
      </c>
      <c r="E8">
        <v>131.29</v>
      </c>
      <c r="F8">
        <v>131.44999999999999</v>
      </c>
      <c r="G8">
        <v>135798</v>
      </c>
      <c r="H8">
        <v>49257</v>
      </c>
      <c r="I8">
        <v>132.41900000000001</v>
      </c>
      <c r="J8" t="b">
        <v>0</v>
      </c>
    </row>
    <row r="9" spans="2:10" x14ac:dyDescent="0.15">
      <c r="B9" t="s">
        <v>526</v>
      </c>
      <c r="C9">
        <v>131.44999999999999</v>
      </c>
      <c r="D9">
        <v>131.66999999999999</v>
      </c>
      <c r="E9">
        <v>130.38</v>
      </c>
      <c r="F9">
        <v>130.97</v>
      </c>
      <c r="G9">
        <v>163878</v>
      </c>
      <c r="H9">
        <v>64125</v>
      </c>
      <c r="I9">
        <v>130.93199999999999</v>
      </c>
      <c r="J9" t="b">
        <v>0</v>
      </c>
    </row>
    <row r="10" spans="2:10" x14ac:dyDescent="0.15">
      <c r="B10" t="s">
        <v>527</v>
      </c>
      <c r="C10">
        <v>130.97</v>
      </c>
      <c r="D10">
        <v>131.31</v>
      </c>
      <c r="E10">
        <v>128.79</v>
      </c>
      <c r="F10">
        <v>128.82</v>
      </c>
      <c r="G10">
        <v>158327</v>
      </c>
      <c r="H10">
        <v>60308</v>
      </c>
      <c r="I10">
        <v>129.84100000000001</v>
      </c>
      <c r="J10" t="b">
        <v>0</v>
      </c>
    </row>
    <row r="11" spans="2:10" x14ac:dyDescent="0.15">
      <c r="B11" t="s">
        <v>528</v>
      </c>
      <c r="C11">
        <v>128.81</v>
      </c>
      <c r="D11">
        <v>128.91999999999999</v>
      </c>
      <c r="E11">
        <v>126.8</v>
      </c>
      <c r="F11">
        <v>128.41999999999999</v>
      </c>
      <c r="G11">
        <v>172011</v>
      </c>
      <c r="H11">
        <v>61052</v>
      </c>
      <c r="I11">
        <v>128.041</v>
      </c>
      <c r="J11" t="b">
        <v>0</v>
      </c>
    </row>
    <row r="12" spans="2:10" x14ac:dyDescent="0.15">
      <c r="B12" t="s">
        <v>529</v>
      </c>
      <c r="C12">
        <v>128.41</v>
      </c>
      <c r="D12">
        <v>129.19999999999999</v>
      </c>
      <c r="E12">
        <v>128.05000000000001</v>
      </c>
      <c r="F12">
        <v>129.18</v>
      </c>
      <c r="G12">
        <v>104228</v>
      </c>
      <c r="H12">
        <v>38247</v>
      </c>
      <c r="I12">
        <v>128.76499999999999</v>
      </c>
      <c r="J12" t="b">
        <v>0</v>
      </c>
    </row>
    <row r="13" spans="2:10" x14ac:dyDescent="0.15">
      <c r="B13" t="s">
        <v>530</v>
      </c>
      <c r="C13">
        <v>129.16999999999999</v>
      </c>
      <c r="D13">
        <v>129.58000000000001</v>
      </c>
      <c r="E13">
        <v>128.62</v>
      </c>
      <c r="F13">
        <v>129.49</v>
      </c>
      <c r="G13">
        <v>110920</v>
      </c>
      <c r="H13">
        <v>44482</v>
      </c>
      <c r="I13">
        <v>128.99700000000001</v>
      </c>
      <c r="J13" t="b">
        <v>0</v>
      </c>
    </row>
    <row r="14" spans="2:10" x14ac:dyDescent="0.15">
      <c r="B14" t="s">
        <v>531</v>
      </c>
      <c r="C14">
        <v>129.47999999999999</v>
      </c>
      <c r="D14">
        <v>129.74</v>
      </c>
      <c r="E14">
        <v>128.76</v>
      </c>
      <c r="F14">
        <v>129.41</v>
      </c>
      <c r="G14">
        <v>164266</v>
      </c>
      <c r="H14">
        <v>69043</v>
      </c>
      <c r="I14">
        <v>129.27699999999999</v>
      </c>
      <c r="J14" t="b">
        <v>0</v>
      </c>
    </row>
    <row r="15" spans="2:10" x14ac:dyDescent="0.15">
      <c r="B15" t="s">
        <v>532</v>
      </c>
      <c r="C15">
        <v>129.41</v>
      </c>
      <c r="D15">
        <v>129.69</v>
      </c>
      <c r="E15">
        <v>129.16</v>
      </c>
      <c r="F15">
        <v>129.37</v>
      </c>
      <c r="G15">
        <v>177136</v>
      </c>
      <c r="H15">
        <v>876</v>
      </c>
      <c r="I15">
        <v>129.41</v>
      </c>
      <c r="J15" t="b">
        <v>0</v>
      </c>
    </row>
    <row r="16" spans="2:10" x14ac:dyDescent="0.15">
      <c r="B16" t="s">
        <v>533</v>
      </c>
      <c r="C16">
        <v>129.38999999999999</v>
      </c>
      <c r="D16">
        <v>129.69999999999999</v>
      </c>
      <c r="E16">
        <v>129.26</v>
      </c>
      <c r="F16">
        <v>129.33000000000001</v>
      </c>
      <c r="G16">
        <v>1342</v>
      </c>
      <c r="H16">
        <v>372</v>
      </c>
      <c r="I16">
        <v>129.38</v>
      </c>
      <c r="J16" t="b">
        <v>0</v>
      </c>
    </row>
    <row r="17" spans="2:10" x14ac:dyDescent="0.15">
      <c r="B17" t="s">
        <v>534</v>
      </c>
      <c r="C17">
        <v>129.37</v>
      </c>
      <c r="D17">
        <v>129.38</v>
      </c>
      <c r="E17">
        <v>129.15</v>
      </c>
      <c r="F17">
        <v>129.24</v>
      </c>
      <c r="G17">
        <v>1227</v>
      </c>
      <c r="H17">
        <v>282</v>
      </c>
      <c r="I17">
        <v>129.26599999999999</v>
      </c>
      <c r="J17" t="b">
        <v>0</v>
      </c>
    </row>
    <row r="18" spans="2:10" x14ac:dyDescent="0.15">
      <c r="B18" t="s">
        <v>535</v>
      </c>
      <c r="C18">
        <v>129.25</v>
      </c>
      <c r="D18">
        <v>129.41</v>
      </c>
      <c r="E18">
        <v>129.11000000000001</v>
      </c>
      <c r="F18">
        <v>129.38999999999999</v>
      </c>
      <c r="G18">
        <v>864</v>
      </c>
      <c r="H18">
        <v>277</v>
      </c>
      <c r="I18">
        <v>129.249</v>
      </c>
      <c r="J18" t="b">
        <v>0</v>
      </c>
    </row>
    <row r="19" spans="2:10" x14ac:dyDescent="0.15">
      <c r="B19" t="s">
        <v>536</v>
      </c>
      <c r="C19">
        <v>130.07</v>
      </c>
      <c r="D19">
        <v>130.19999999999999</v>
      </c>
      <c r="E19">
        <v>129.68</v>
      </c>
      <c r="F19">
        <v>130.02000000000001</v>
      </c>
      <c r="G19">
        <v>457</v>
      </c>
      <c r="H19">
        <v>172</v>
      </c>
      <c r="I19">
        <v>129.91200000000001</v>
      </c>
      <c r="J19" t="b">
        <v>0</v>
      </c>
    </row>
    <row r="20" spans="2:10" x14ac:dyDescent="0.15">
      <c r="B20" t="s">
        <v>537</v>
      </c>
      <c r="C20">
        <v>130.18</v>
      </c>
      <c r="D20">
        <v>130.26</v>
      </c>
      <c r="E20">
        <v>129.97</v>
      </c>
      <c r="F20">
        <v>130.19999999999999</v>
      </c>
      <c r="G20">
        <v>291</v>
      </c>
      <c r="H20">
        <v>102</v>
      </c>
      <c r="I20">
        <v>130.11699999999999</v>
      </c>
      <c r="J20" t="b">
        <v>0</v>
      </c>
    </row>
    <row r="21" spans="2:10" x14ac:dyDescent="0.15">
      <c r="B21" t="s">
        <v>538</v>
      </c>
      <c r="C21">
        <v>130.19999999999999</v>
      </c>
      <c r="D21">
        <v>130.30000000000001</v>
      </c>
      <c r="E21">
        <v>129.5</v>
      </c>
      <c r="F21">
        <v>129.56</v>
      </c>
      <c r="G21">
        <v>553</v>
      </c>
      <c r="H21">
        <v>192</v>
      </c>
      <c r="I21">
        <v>129.97</v>
      </c>
      <c r="J21" t="b">
        <v>0</v>
      </c>
    </row>
    <row r="22" spans="2:10" x14ac:dyDescent="0.15">
      <c r="B22" t="s">
        <v>539</v>
      </c>
      <c r="C22">
        <v>129.69</v>
      </c>
      <c r="D22">
        <v>129.80000000000001</v>
      </c>
      <c r="E22">
        <v>128.85</v>
      </c>
      <c r="F22">
        <v>129.44999999999999</v>
      </c>
      <c r="G22">
        <v>3882</v>
      </c>
      <c r="H22">
        <v>1600</v>
      </c>
      <c r="I22">
        <v>129.23400000000001</v>
      </c>
      <c r="J22" t="b">
        <v>0</v>
      </c>
    </row>
    <row r="23" spans="2:10" x14ac:dyDescent="0.15">
      <c r="B23" t="s">
        <v>540</v>
      </c>
      <c r="C23">
        <v>129.53</v>
      </c>
      <c r="D23">
        <v>129.83000000000001</v>
      </c>
      <c r="E23">
        <v>128.35</v>
      </c>
      <c r="F23">
        <v>128.4</v>
      </c>
      <c r="G23">
        <v>6654</v>
      </c>
      <c r="H23">
        <v>2275</v>
      </c>
      <c r="I23">
        <v>128.90899999999999</v>
      </c>
      <c r="J23" t="b">
        <v>0</v>
      </c>
    </row>
    <row r="24" spans="2:10" x14ac:dyDescent="0.15">
      <c r="B24" t="s">
        <v>541</v>
      </c>
      <c r="C24">
        <v>128.4</v>
      </c>
      <c r="D24">
        <v>131.47999999999999</v>
      </c>
      <c r="E24">
        <v>128.31</v>
      </c>
      <c r="F24">
        <v>131.31</v>
      </c>
      <c r="G24">
        <v>139027</v>
      </c>
      <c r="H24">
        <v>48889</v>
      </c>
      <c r="I24">
        <v>130.46199999999999</v>
      </c>
      <c r="J24" t="b">
        <v>0</v>
      </c>
    </row>
    <row r="25" spans="2:10" x14ac:dyDescent="0.15">
      <c r="B25" t="s">
        <v>542</v>
      </c>
      <c r="C25">
        <v>131.32</v>
      </c>
      <c r="D25">
        <v>131.74</v>
      </c>
      <c r="E25">
        <v>130.43</v>
      </c>
      <c r="F25">
        <v>130.52000000000001</v>
      </c>
      <c r="G25">
        <v>144806</v>
      </c>
      <c r="H25">
        <v>52082</v>
      </c>
      <c r="I25">
        <v>131.15600000000001</v>
      </c>
      <c r="J25" t="b">
        <v>0</v>
      </c>
    </row>
    <row r="26" spans="2:10" x14ac:dyDescent="0.15">
      <c r="B26" t="s">
        <v>543</v>
      </c>
      <c r="C26">
        <v>130.53</v>
      </c>
      <c r="D26">
        <v>130.69</v>
      </c>
      <c r="E26">
        <v>129.93</v>
      </c>
      <c r="F26">
        <v>130.29</v>
      </c>
      <c r="G26">
        <v>103135</v>
      </c>
      <c r="H26">
        <v>36863</v>
      </c>
      <c r="I26">
        <v>130.328</v>
      </c>
      <c r="J26" t="b">
        <v>0</v>
      </c>
    </row>
    <row r="27" spans="2:10" x14ac:dyDescent="0.15">
      <c r="B27" t="s">
        <v>544</v>
      </c>
      <c r="C27">
        <v>130.29</v>
      </c>
      <c r="D27">
        <v>130.34</v>
      </c>
      <c r="E27">
        <v>129.84</v>
      </c>
      <c r="F27">
        <v>130.15</v>
      </c>
      <c r="G27">
        <v>76414</v>
      </c>
      <c r="H27">
        <v>27323</v>
      </c>
      <c r="I27">
        <v>130.114</v>
      </c>
      <c r="J27" t="b">
        <v>0</v>
      </c>
    </row>
    <row r="28" spans="2:10" x14ac:dyDescent="0.15">
      <c r="B28" t="s">
        <v>545</v>
      </c>
      <c r="C28">
        <v>130.15</v>
      </c>
      <c r="D28">
        <v>130.63</v>
      </c>
      <c r="E28">
        <v>129.94</v>
      </c>
      <c r="F28">
        <v>130.63</v>
      </c>
      <c r="G28">
        <v>58097</v>
      </c>
      <c r="H28">
        <v>19784</v>
      </c>
      <c r="I28">
        <v>130.30600000000001</v>
      </c>
      <c r="J28" t="b">
        <v>0</v>
      </c>
    </row>
    <row r="29" spans="2:10" x14ac:dyDescent="0.15">
      <c r="B29" t="s">
        <v>546</v>
      </c>
      <c r="C29">
        <v>130.63</v>
      </c>
      <c r="D29">
        <v>131.41</v>
      </c>
      <c r="E29">
        <v>130.59</v>
      </c>
      <c r="F29">
        <v>130.94999999999999</v>
      </c>
      <c r="G29">
        <v>88110</v>
      </c>
      <c r="H29">
        <v>32647</v>
      </c>
      <c r="I29">
        <v>131.12</v>
      </c>
      <c r="J29" t="b">
        <v>0</v>
      </c>
    </row>
    <row r="30" spans="2:10" x14ac:dyDescent="0.15">
      <c r="B30" t="s">
        <v>547</v>
      </c>
      <c r="C30">
        <v>130.96</v>
      </c>
      <c r="D30">
        <v>131.44999999999999</v>
      </c>
      <c r="E30">
        <v>130.76</v>
      </c>
      <c r="F30">
        <v>130.94999999999999</v>
      </c>
      <c r="G30">
        <v>115713</v>
      </c>
      <c r="H30">
        <v>45125</v>
      </c>
      <c r="I30">
        <v>131.05000000000001</v>
      </c>
      <c r="J30" t="b">
        <v>0</v>
      </c>
    </row>
    <row r="31" spans="2:10" x14ac:dyDescent="0.15">
      <c r="B31" t="s">
        <v>548</v>
      </c>
      <c r="C31">
        <v>130.94999999999999</v>
      </c>
      <c r="D31">
        <v>131.32</v>
      </c>
      <c r="E31">
        <v>130.81</v>
      </c>
      <c r="F31">
        <v>130.93</v>
      </c>
      <c r="G31">
        <v>103201</v>
      </c>
      <c r="H31">
        <v>572</v>
      </c>
      <c r="I31">
        <v>131.00899999999999</v>
      </c>
      <c r="J31" t="b">
        <v>0</v>
      </c>
    </row>
    <row r="32" spans="2:10" x14ac:dyDescent="0.15">
      <c r="B32" t="s">
        <v>549</v>
      </c>
      <c r="C32">
        <v>130.93</v>
      </c>
      <c r="D32">
        <v>130.93</v>
      </c>
      <c r="E32">
        <v>130.85</v>
      </c>
      <c r="F32">
        <v>130.9</v>
      </c>
      <c r="G32">
        <v>722</v>
      </c>
      <c r="H32">
        <v>216</v>
      </c>
      <c r="I32">
        <v>130.90199999999999</v>
      </c>
      <c r="J32" t="b">
        <v>0</v>
      </c>
    </row>
    <row r="33" spans="2:10" x14ac:dyDescent="0.15">
      <c r="B33" t="s">
        <v>550</v>
      </c>
      <c r="C33">
        <v>130.9</v>
      </c>
      <c r="D33">
        <v>131</v>
      </c>
      <c r="E33">
        <v>130.69999999999999</v>
      </c>
      <c r="F33">
        <v>130.75</v>
      </c>
      <c r="G33">
        <v>1164</v>
      </c>
      <c r="H33">
        <v>272</v>
      </c>
      <c r="I33">
        <v>130.816</v>
      </c>
      <c r="J33" t="b">
        <v>0</v>
      </c>
    </row>
    <row r="34" spans="2:10" x14ac:dyDescent="0.15">
      <c r="B34" t="s">
        <v>551</v>
      </c>
      <c r="C34">
        <v>130.75</v>
      </c>
      <c r="D34">
        <v>131.4</v>
      </c>
      <c r="E34">
        <v>130.6</v>
      </c>
      <c r="F34">
        <v>130.65</v>
      </c>
      <c r="G34">
        <v>2306</v>
      </c>
      <c r="H34">
        <v>662</v>
      </c>
      <c r="I34">
        <v>131.03100000000001</v>
      </c>
      <c r="J34" t="b">
        <v>0</v>
      </c>
    </row>
    <row r="35" spans="2:10" x14ac:dyDescent="0.15">
      <c r="B35" t="s">
        <v>552</v>
      </c>
      <c r="C35">
        <v>128.5</v>
      </c>
      <c r="D35">
        <v>129.03</v>
      </c>
      <c r="E35">
        <v>128</v>
      </c>
      <c r="F35">
        <v>128.56</v>
      </c>
      <c r="G35">
        <v>1085</v>
      </c>
      <c r="H35">
        <v>473</v>
      </c>
      <c r="I35">
        <v>128.49</v>
      </c>
      <c r="J35" t="b">
        <v>0</v>
      </c>
    </row>
    <row r="36" spans="2:10" x14ac:dyDescent="0.15">
      <c r="B36" t="s">
        <v>553</v>
      </c>
      <c r="C36">
        <v>128.43</v>
      </c>
      <c r="D36">
        <v>128.93</v>
      </c>
      <c r="E36">
        <v>127.8</v>
      </c>
      <c r="F36">
        <v>128.08000000000001</v>
      </c>
      <c r="G36">
        <v>1458</v>
      </c>
      <c r="H36">
        <v>476</v>
      </c>
      <c r="I36">
        <v>128.21100000000001</v>
      </c>
      <c r="J36" t="b">
        <v>0</v>
      </c>
    </row>
    <row r="37" spans="2:10" x14ac:dyDescent="0.15">
      <c r="B37" t="s">
        <v>554</v>
      </c>
      <c r="C37">
        <v>128.08000000000001</v>
      </c>
      <c r="D37">
        <v>128.55000000000001</v>
      </c>
      <c r="E37">
        <v>127.52</v>
      </c>
      <c r="F37">
        <v>128.47999999999999</v>
      </c>
      <c r="G37">
        <v>1002</v>
      </c>
      <c r="H37">
        <v>385</v>
      </c>
      <c r="I37">
        <v>127.982</v>
      </c>
      <c r="J37" t="b">
        <v>0</v>
      </c>
    </row>
    <row r="38" spans="2:10" x14ac:dyDescent="0.15">
      <c r="B38" t="s">
        <v>555</v>
      </c>
      <c r="C38">
        <v>128.55000000000001</v>
      </c>
      <c r="D38">
        <v>129.19999999999999</v>
      </c>
      <c r="E38">
        <v>128.19999999999999</v>
      </c>
      <c r="F38">
        <v>128.36000000000001</v>
      </c>
      <c r="G38">
        <v>7384</v>
      </c>
      <c r="H38">
        <v>2980</v>
      </c>
      <c r="I38">
        <v>128.75800000000001</v>
      </c>
      <c r="J38" t="b">
        <v>0</v>
      </c>
    </row>
    <row r="39" spans="2:10" x14ac:dyDescent="0.15">
      <c r="B39" t="s">
        <v>556</v>
      </c>
      <c r="C39">
        <v>128.36000000000001</v>
      </c>
      <c r="D39">
        <v>129.16999999999999</v>
      </c>
      <c r="E39">
        <v>128.01</v>
      </c>
      <c r="F39">
        <v>128.15</v>
      </c>
      <c r="G39">
        <v>10135</v>
      </c>
      <c r="H39">
        <v>3759</v>
      </c>
      <c r="I39">
        <v>128.65</v>
      </c>
      <c r="J39" t="b">
        <v>0</v>
      </c>
    </row>
    <row r="40" spans="2:10" x14ac:dyDescent="0.15">
      <c r="B40" t="s">
        <v>557</v>
      </c>
      <c r="C40">
        <v>128.15</v>
      </c>
      <c r="D40">
        <v>128.78</v>
      </c>
      <c r="E40">
        <v>126.55</v>
      </c>
      <c r="F40">
        <v>128.06</v>
      </c>
      <c r="G40">
        <v>215509</v>
      </c>
      <c r="H40">
        <v>78056</v>
      </c>
      <c r="I40">
        <v>127.521</v>
      </c>
      <c r="J40" t="b">
        <v>0</v>
      </c>
    </row>
    <row r="41" spans="2:10" x14ac:dyDescent="0.15">
      <c r="B41" t="s">
        <v>558</v>
      </c>
      <c r="C41">
        <v>128.07</v>
      </c>
      <c r="D41">
        <v>129.74</v>
      </c>
      <c r="E41">
        <v>127.59</v>
      </c>
      <c r="F41">
        <v>129.38999999999999</v>
      </c>
      <c r="G41">
        <v>191198</v>
      </c>
      <c r="H41">
        <v>73125</v>
      </c>
      <c r="I41">
        <v>128.82499999999999</v>
      </c>
      <c r="J41" t="b">
        <v>0</v>
      </c>
    </row>
    <row r="42" spans="2:10" x14ac:dyDescent="0.15">
      <c r="B42" t="s">
        <v>559</v>
      </c>
      <c r="C42">
        <v>129.38999999999999</v>
      </c>
      <c r="D42">
        <v>131.05000000000001</v>
      </c>
      <c r="E42">
        <v>129.1</v>
      </c>
      <c r="F42">
        <v>130.12</v>
      </c>
      <c r="G42">
        <v>165738</v>
      </c>
      <c r="H42">
        <v>55202</v>
      </c>
      <c r="I42">
        <v>130.27500000000001</v>
      </c>
      <c r="J42" t="b">
        <v>0</v>
      </c>
    </row>
    <row r="43" spans="2:10" x14ac:dyDescent="0.15">
      <c r="B43" t="s">
        <v>560</v>
      </c>
      <c r="C43">
        <v>130.13</v>
      </c>
      <c r="D43">
        <v>130.71</v>
      </c>
      <c r="E43">
        <v>129.88</v>
      </c>
      <c r="F43">
        <v>130.01</v>
      </c>
      <c r="G43">
        <v>91194</v>
      </c>
      <c r="H43">
        <v>34372</v>
      </c>
      <c r="I43">
        <v>130.28200000000001</v>
      </c>
      <c r="J43" t="b">
        <v>0</v>
      </c>
    </row>
    <row r="44" spans="2:10" x14ac:dyDescent="0.15">
      <c r="B44" t="s">
        <v>561</v>
      </c>
      <c r="C44">
        <v>130.02000000000001</v>
      </c>
      <c r="D44">
        <v>130.26</v>
      </c>
      <c r="E44">
        <v>128.94</v>
      </c>
      <c r="F44">
        <v>129.25</v>
      </c>
      <c r="G44">
        <v>114821</v>
      </c>
      <c r="H44">
        <v>37927</v>
      </c>
      <c r="I44">
        <v>129.566</v>
      </c>
      <c r="J44" t="b">
        <v>0</v>
      </c>
    </row>
    <row r="45" spans="2:10" x14ac:dyDescent="0.15">
      <c r="B45" t="s">
        <v>562</v>
      </c>
      <c r="C45">
        <v>129.25</v>
      </c>
      <c r="D45">
        <v>129.44999999999999</v>
      </c>
      <c r="E45">
        <v>127.1</v>
      </c>
      <c r="F45">
        <v>127.94</v>
      </c>
      <c r="G45">
        <v>185271</v>
      </c>
      <c r="H45">
        <v>68977</v>
      </c>
      <c r="I45">
        <v>128.07</v>
      </c>
      <c r="J45" t="b">
        <v>0</v>
      </c>
    </row>
    <row r="46" spans="2:10" x14ac:dyDescent="0.15">
      <c r="B46" t="s">
        <v>563</v>
      </c>
      <c r="C46">
        <v>127.93</v>
      </c>
      <c r="D46">
        <v>128.22</v>
      </c>
      <c r="E46">
        <v>126.38</v>
      </c>
      <c r="F46">
        <v>126.59</v>
      </c>
      <c r="G46">
        <v>257709</v>
      </c>
      <c r="H46">
        <v>106335</v>
      </c>
      <c r="I46">
        <v>127.152</v>
      </c>
      <c r="J46" t="b">
        <v>0</v>
      </c>
    </row>
    <row r="47" spans="2:10" x14ac:dyDescent="0.15">
      <c r="B47" t="s">
        <v>564</v>
      </c>
      <c r="C47">
        <v>126.58</v>
      </c>
      <c r="D47">
        <v>127.24</v>
      </c>
      <c r="E47">
        <v>126.31</v>
      </c>
      <c r="F47">
        <v>127.08</v>
      </c>
      <c r="G47">
        <v>106805</v>
      </c>
      <c r="H47">
        <v>2394</v>
      </c>
      <c r="I47">
        <v>126.614</v>
      </c>
      <c r="J47" t="b">
        <v>0</v>
      </c>
    </row>
    <row r="48" spans="2:10" x14ac:dyDescent="0.15">
      <c r="B48" t="s">
        <v>565</v>
      </c>
      <c r="C48">
        <v>127.1</v>
      </c>
      <c r="D48">
        <v>127.46</v>
      </c>
      <c r="E48">
        <v>127</v>
      </c>
      <c r="F48">
        <v>127.26</v>
      </c>
      <c r="G48">
        <v>3201</v>
      </c>
      <c r="H48">
        <v>906</v>
      </c>
      <c r="I48">
        <v>127.238</v>
      </c>
      <c r="J48" t="b">
        <v>0</v>
      </c>
    </row>
    <row r="49" spans="2:10" x14ac:dyDescent="0.15">
      <c r="B49" t="s">
        <v>566</v>
      </c>
      <c r="C49">
        <v>127.25</v>
      </c>
      <c r="D49">
        <v>127.47</v>
      </c>
      <c r="E49">
        <v>127.05</v>
      </c>
      <c r="F49">
        <v>127.35</v>
      </c>
      <c r="G49">
        <v>2005</v>
      </c>
      <c r="H49">
        <v>612</v>
      </c>
      <c r="I49">
        <v>127.31</v>
      </c>
      <c r="J49" t="b">
        <v>0</v>
      </c>
    </row>
    <row r="50" spans="2:10" x14ac:dyDescent="0.15">
      <c r="B50" t="s">
        <v>567</v>
      </c>
      <c r="C50">
        <v>127.28</v>
      </c>
      <c r="D50">
        <v>127.8</v>
      </c>
      <c r="E50">
        <v>127.28</v>
      </c>
      <c r="F50">
        <v>127.62</v>
      </c>
      <c r="G50">
        <v>2663</v>
      </c>
      <c r="H50">
        <v>709</v>
      </c>
      <c r="I50">
        <v>127.53700000000001</v>
      </c>
      <c r="J50" t="b">
        <v>0</v>
      </c>
    </row>
    <row r="51" spans="2:10" x14ac:dyDescent="0.15">
      <c r="B51" t="s">
        <v>568</v>
      </c>
      <c r="C51">
        <v>128</v>
      </c>
      <c r="D51">
        <v>128.63999999999999</v>
      </c>
      <c r="E51">
        <v>127.51</v>
      </c>
      <c r="F51">
        <v>127.68</v>
      </c>
      <c r="G51">
        <v>763</v>
      </c>
      <c r="H51">
        <v>302</v>
      </c>
      <c r="I51">
        <v>128.19300000000001</v>
      </c>
      <c r="J51" t="b">
        <v>0</v>
      </c>
    </row>
    <row r="52" spans="2:10" x14ac:dyDescent="0.15">
      <c r="B52" t="s">
        <v>569</v>
      </c>
      <c r="C52">
        <v>127.58</v>
      </c>
      <c r="D52">
        <v>128.29</v>
      </c>
      <c r="E52">
        <v>127.55</v>
      </c>
      <c r="F52">
        <v>127.75</v>
      </c>
      <c r="G52">
        <v>536</v>
      </c>
      <c r="H52">
        <v>161</v>
      </c>
      <c r="I52">
        <v>127.922</v>
      </c>
      <c r="J52" t="b">
        <v>0</v>
      </c>
    </row>
    <row r="53" spans="2:10" x14ac:dyDescent="0.15">
      <c r="B53" t="s">
        <v>570</v>
      </c>
      <c r="C53">
        <v>127.54</v>
      </c>
      <c r="D53">
        <v>127.99</v>
      </c>
      <c r="E53">
        <v>127.42</v>
      </c>
      <c r="F53">
        <v>127.78</v>
      </c>
      <c r="G53">
        <v>235</v>
      </c>
      <c r="H53">
        <v>114</v>
      </c>
      <c r="I53">
        <v>127.676</v>
      </c>
      <c r="J53" t="b">
        <v>0</v>
      </c>
    </row>
    <row r="54" spans="2:10" x14ac:dyDescent="0.15">
      <c r="B54" t="s">
        <v>571</v>
      </c>
      <c r="C54">
        <v>127.69</v>
      </c>
      <c r="D54">
        <v>128.31</v>
      </c>
      <c r="E54">
        <v>127.69</v>
      </c>
      <c r="F54">
        <v>128.28</v>
      </c>
      <c r="G54">
        <v>3822</v>
      </c>
      <c r="H54">
        <v>1679</v>
      </c>
      <c r="I54">
        <v>128.19999999999999</v>
      </c>
      <c r="J54" t="b">
        <v>0</v>
      </c>
    </row>
    <row r="55" spans="2:10" x14ac:dyDescent="0.15">
      <c r="B55" t="s">
        <v>572</v>
      </c>
      <c r="C55">
        <v>128.11000000000001</v>
      </c>
      <c r="D55">
        <v>128.63999999999999</v>
      </c>
      <c r="E55">
        <v>127.87</v>
      </c>
      <c r="F55">
        <v>128.22999999999999</v>
      </c>
      <c r="G55">
        <v>8156</v>
      </c>
      <c r="H55">
        <v>2588</v>
      </c>
      <c r="I55">
        <v>128.364</v>
      </c>
      <c r="J55" t="b">
        <v>0</v>
      </c>
    </row>
    <row r="56" spans="2:10" x14ac:dyDescent="0.15">
      <c r="B56" t="s">
        <v>573</v>
      </c>
      <c r="C56">
        <v>128.24</v>
      </c>
      <c r="D56">
        <v>129.13999999999999</v>
      </c>
      <c r="E56">
        <v>127.86</v>
      </c>
      <c r="F56">
        <v>129.01</v>
      </c>
      <c r="G56">
        <v>164168</v>
      </c>
      <c r="H56">
        <v>59220</v>
      </c>
      <c r="I56">
        <v>128.43299999999999</v>
      </c>
      <c r="J56" t="b">
        <v>0</v>
      </c>
    </row>
    <row r="57" spans="2:10" x14ac:dyDescent="0.15">
      <c r="B57" t="s">
        <v>574</v>
      </c>
      <c r="C57">
        <v>129.03</v>
      </c>
      <c r="D57">
        <v>130.56</v>
      </c>
      <c r="E57">
        <v>128.88</v>
      </c>
      <c r="F57">
        <v>130.54</v>
      </c>
      <c r="G57">
        <v>179818</v>
      </c>
      <c r="H57">
        <v>65064</v>
      </c>
      <c r="I57">
        <v>129.89500000000001</v>
      </c>
      <c r="J57" t="b">
        <v>0</v>
      </c>
    </row>
    <row r="58" spans="2:10" x14ac:dyDescent="0.15">
      <c r="B58" t="s">
        <v>575</v>
      </c>
      <c r="C58">
        <v>130.55000000000001</v>
      </c>
      <c r="D58">
        <v>131.03</v>
      </c>
      <c r="E58">
        <v>130.13999999999999</v>
      </c>
      <c r="F58">
        <v>130.32</v>
      </c>
      <c r="G58">
        <v>128840</v>
      </c>
      <c r="H58">
        <v>44555</v>
      </c>
      <c r="I58">
        <v>130.642</v>
      </c>
      <c r="J58" t="b">
        <v>0</v>
      </c>
    </row>
    <row r="59" spans="2:10" x14ac:dyDescent="0.15">
      <c r="B59" t="s">
        <v>576</v>
      </c>
      <c r="C59">
        <v>130.33000000000001</v>
      </c>
      <c r="D59">
        <v>130.65</v>
      </c>
      <c r="E59">
        <v>129.85</v>
      </c>
      <c r="F59">
        <v>130.47</v>
      </c>
      <c r="G59">
        <v>78079</v>
      </c>
      <c r="H59">
        <v>27216</v>
      </c>
      <c r="I59">
        <v>130.26900000000001</v>
      </c>
      <c r="J59" t="b">
        <v>0</v>
      </c>
    </row>
    <row r="60" spans="2:10" x14ac:dyDescent="0.15">
      <c r="B60" t="s">
        <v>577</v>
      </c>
      <c r="C60">
        <v>130.47</v>
      </c>
      <c r="D60">
        <v>130.56</v>
      </c>
      <c r="E60">
        <v>130.02000000000001</v>
      </c>
      <c r="F60">
        <v>130.31</v>
      </c>
      <c r="G60">
        <v>64331</v>
      </c>
      <c r="H60">
        <v>24303</v>
      </c>
      <c r="I60">
        <v>130.34399999999999</v>
      </c>
      <c r="J60" t="b">
        <v>0</v>
      </c>
    </row>
    <row r="61" spans="2:10" x14ac:dyDescent="0.15">
      <c r="B61" t="s">
        <v>578</v>
      </c>
      <c r="C61">
        <v>130.31</v>
      </c>
      <c r="D61">
        <v>130.78</v>
      </c>
      <c r="E61">
        <v>130.28</v>
      </c>
      <c r="F61">
        <v>130.78</v>
      </c>
      <c r="G61">
        <v>66858</v>
      </c>
      <c r="H61">
        <v>24832</v>
      </c>
      <c r="I61">
        <v>130.53100000000001</v>
      </c>
      <c r="J61" t="b">
        <v>0</v>
      </c>
    </row>
    <row r="62" spans="2:10" x14ac:dyDescent="0.15">
      <c r="B62" t="s">
        <v>579</v>
      </c>
      <c r="C62">
        <v>130.77000000000001</v>
      </c>
      <c r="D62">
        <v>131.63</v>
      </c>
      <c r="E62">
        <v>130.46</v>
      </c>
      <c r="F62">
        <v>130.86000000000001</v>
      </c>
      <c r="G62">
        <v>164172</v>
      </c>
      <c r="H62">
        <v>63082</v>
      </c>
      <c r="I62">
        <v>131.089</v>
      </c>
      <c r="J62" t="b">
        <v>0</v>
      </c>
    </row>
    <row r="63" spans="2:10" x14ac:dyDescent="0.15">
      <c r="B63" t="s">
        <v>580</v>
      </c>
      <c r="C63">
        <v>130.85</v>
      </c>
      <c r="D63">
        <v>131</v>
      </c>
      <c r="E63">
        <v>130.61000000000001</v>
      </c>
      <c r="F63">
        <v>130.63</v>
      </c>
      <c r="G63">
        <v>112823</v>
      </c>
      <c r="H63">
        <v>831</v>
      </c>
      <c r="I63">
        <v>130.91800000000001</v>
      </c>
      <c r="J63" t="b">
        <v>0</v>
      </c>
    </row>
    <row r="64" spans="2:10" x14ac:dyDescent="0.15">
      <c r="B64" t="s">
        <v>581</v>
      </c>
      <c r="C64">
        <v>130.66</v>
      </c>
      <c r="D64">
        <v>130.75</v>
      </c>
      <c r="E64">
        <v>130.41999999999999</v>
      </c>
      <c r="F64">
        <v>130.72</v>
      </c>
      <c r="G64">
        <v>1311</v>
      </c>
      <c r="H64">
        <v>416</v>
      </c>
      <c r="I64">
        <v>130.59</v>
      </c>
      <c r="J64" t="b">
        <v>0</v>
      </c>
    </row>
    <row r="65" spans="2:10" x14ac:dyDescent="0.15">
      <c r="B65" t="s">
        <v>582</v>
      </c>
      <c r="C65">
        <v>130.72</v>
      </c>
      <c r="D65">
        <v>131.16</v>
      </c>
      <c r="E65">
        <v>130.5</v>
      </c>
      <c r="F65">
        <v>131.03</v>
      </c>
      <c r="G65">
        <v>1765</v>
      </c>
      <c r="H65">
        <v>480</v>
      </c>
      <c r="I65">
        <v>130.84399999999999</v>
      </c>
      <c r="J65" t="b">
        <v>0</v>
      </c>
    </row>
    <row r="66" spans="2:10" x14ac:dyDescent="0.15">
      <c r="B66" t="s">
        <v>583</v>
      </c>
      <c r="C66">
        <v>131.04</v>
      </c>
      <c r="D66">
        <v>131.94999999999999</v>
      </c>
      <c r="E66">
        <v>130.96</v>
      </c>
      <c r="F66">
        <v>131.68</v>
      </c>
      <c r="G66">
        <v>3997</v>
      </c>
      <c r="H66">
        <v>976</v>
      </c>
      <c r="I66">
        <v>131.54400000000001</v>
      </c>
      <c r="J66" t="b">
        <v>0</v>
      </c>
    </row>
    <row r="67" spans="2:10" x14ac:dyDescent="0.15">
      <c r="B67" t="s">
        <v>584</v>
      </c>
      <c r="C67">
        <v>131.72</v>
      </c>
      <c r="D67">
        <v>132.13999999999999</v>
      </c>
      <c r="E67">
        <v>131.13</v>
      </c>
      <c r="F67">
        <v>131.97</v>
      </c>
      <c r="G67">
        <v>290</v>
      </c>
      <c r="H67">
        <v>129</v>
      </c>
      <c r="I67">
        <v>131.821</v>
      </c>
      <c r="J67" t="b">
        <v>0</v>
      </c>
    </row>
    <row r="68" spans="2:10" x14ac:dyDescent="0.15">
      <c r="B68" t="s">
        <v>585</v>
      </c>
      <c r="C68">
        <v>131.97999999999999</v>
      </c>
      <c r="D68">
        <v>132.16</v>
      </c>
      <c r="E68">
        <v>131.96</v>
      </c>
      <c r="F68">
        <v>132.16</v>
      </c>
      <c r="G68">
        <v>571</v>
      </c>
      <c r="H68">
        <v>288</v>
      </c>
      <c r="I68">
        <v>132.05099999999999</v>
      </c>
      <c r="J68" t="b">
        <v>0</v>
      </c>
    </row>
    <row r="69" spans="2:10" x14ac:dyDescent="0.15">
      <c r="B69" t="s">
        <v>586</v>
      </c>
      <c r="C69">
        <v>132.13</v>
      </c>
      <c r="D69">
        <v>132.16</v>
      </c>
      <c r="E69">
        <v>131.83000000000001</v>
      </c>
      <c r="F69">
        <v>132.02000000000001</v>
      </c>
      <c r="G69">
        <v>381</v>
      </c>
      <c r="H69">
        <v>164</v>
      </c>
      <c r="I69">
        <v>132.03</v>
      </c>
      <c r="J69" t="b">
        <v>0</v>
      </c>
    </row>
    <row r="70" spans="2:10" x14ac:dyDescent="0.15">
      <c r="B70" t="s">
        <v>587</v>
      </c>
      <c r="C70">
        <v>132.03</v>
      </c>
      <c r="D70">
        <v>132.85</v>
      </c>
      <c r="E70">
        <v>132</v>
      </c>
      <c r="F70">
        <v>132.24</v>
      </c>
      <c r="G70">
        <v>5248</v>
      </c>
      <c r="H70">
        <v>2038</v>
      </c>
      <c r="I70">
        <v>132.51900000000001</v>
      </c>
      <c r="J70" t="b">
        <v>0</v>
      </c>
    </row>
    <row r="71" spans="2:10" x14ac:dyDescent="0.15">
      <c r="B71" t="s">
        <v>588</v>
      </c>
      <c r="C71">
        <v>132.15</v>
      </c>
      <c r="D71">
        <v>132.85</v>
      </c>
      <c r="E71">
        <v>132.01</v>
      </c>
      <c r="F71">
        <v>132.04</v>
      </c>
      <c r="G71">
        <v>8139</v>
      </c>
      <c r="H71">
        <v>2652</v>
      </c>
      <c r="I71">
        <v>132.36199999999999</v>
      </c>
      <c r="J71" t="b">
        <v>0</v>
      </c>
    </row>
    <row r="72" spans="2:10" x14ac:dyDescent="0.15">
      <c r="B72" t="s">
        <v>589</v>
      </c>
      <c r="C72">
        <v>132.04</v>
      </c>
      <c r="D72">
        <v>132.63999999999999</v>
      </c>
      <c r="E72">
        <v>130.35</v>
      </c>
      <c r="F72">
        <v>131.55000000000001</v>
      </c>
      <c r="G72">
        <v>159154</v>
      </c>
      <c r="H72">
        <v>61999</v>
      </c>
      <c r="I72">
        <v>131.68</v>
      </c>
      <c r="J72" t="b">
        <v>0</v>
      </c>
    </row>
    <row r="73" spans="2:10" x14ac:dyDescent="0.15">
      <c r="B73" t="s">
        <v>590</v>
      </c>
      <c r="C73">
        <v>131.55000000000001</v>
      </c>
      <c r="D73">
        <v>131.97999999999999</v>
      </c>
      <c r="E73">
        <v>130.26</v>
      </c>
      <c r="F73">
        <v>131.02000000000001</v>
      </c>
      <c r="G73">
        <v>143423</v>
      </c>
      <c r="H73">
        <v>55640</v>
      </c>
      <c r="I73">
        <v>131.15899999999999</v>
      </c>
      <c r="J73" t="b">
        <v>0</v>
      </c>
    </row>
    <row r="74" spans="2:10" x14ac:dyDescent="0.15">
      <c r="B74" t="s">
        <v>591</v>
      </c>
      <c r="C74">
        <v>131.02000000000001</v>
      </c>
      <c r="D74">
        <v>132.25</v>
      </c>
      <c r="E74">
        <v>130.62</v>
      </c>
      <c r="F74">
        <v>132.24</v>
      </c>
      <c r="G74">
        <v>117346</v>
      </c>
      <c r="H74">
        <v>41195</v>
      </c>
      <c r="I74">
        <v>131.30799999999999</v>
      </c>
      <c r="J74" t="b">
        <v>0</v>
      </c>
    </row>
    <row r="75" spans="2:10" x14ac:dyDescent="0.15">
      <c r="B75" t="s">
        <v>592</v>
      </c>
      <c r="C75">
        <v>132.24</v>
      </c>
      <c r="D75">
        <v>132.57</v>
      </c>
      <c r="E75">
        <v>131.52000000000001</v>
      </c>
      <c r="F75">
        <v>131.66999999999999</v>
      </c>
      <c r="G75">
        <v>103061</v>
      </c>
      <c r="H75">
        <v>39584</v>
      </c>
      <c r="I75">
        <v>132.084</v>
      </c>
      <c r="J75" t="b">
        <v>0</v>
      </c>
    </row>
    <row r="76" spans="2:10" x14ac:dyDescent="0.15">
      <c r="B76" t="s">
        <v>593</v>
      </c>
      <c r="C76">
        <v>131.66999999999999</v>
      </c>
      <c r="D76">
        <v>131.80000000000001</v>
      </c>
      <c r="E76">
        <v>130.22999999999999</v>
      </c>
      <c r="F76">
        <v>131.01</v>
      </c>
      <c r="G76">
        <v>104183</v>
      </c>
      <c r="H76">
        <v>41157</v>
      </c>
      <c r="I76">
        <v>131.03299999999999</v>
      </c>
      <c r="J76" t="b">
        <v>0</v>
      </c>
    </row>
    <row r="77" spans="2:10" x14ac:dyDescent="0.15">
      <c r="B77" t="s">
        <v>594</v>
      </c>
      <c r="C77">
        <v>131</v>
      </c>
      <c r="D77">
        <v>131.56</v>
      </c>
      <c r="E77">
        <v>130.97</v>
      </c>
      <c r="F77">
        <v>131.44</v>
      </c>
      <c r="G77">
        <v>71423</v>
      </c>
      <c r="H77">
        <v>28901</v>
      </c>
      <c r="I77">
        <v>131.298</v>
      </c>
      <c r="J77" t="b">
        <v>0</v>
      </c>
    </row>
    <row r="78" spans="2:10" x14ac:dyDescent="0.15">
      <c r="B78" t="s">
        <v>595</v>
      </c>
      <c r="C78">
        <v>131.44</v>
      </c>
      <c r="D78">
        <v>132.21</v>
      </c>
      <c r="E78">
        <v>131.38999999999999</v>
      </c>
      <c r="F78">
        <v>131.99</v>
      </c>
      <c r="G78">
        <v>119430</v>
      </c>
      <c r="H78">
        <v>53228</v>
      </c>
      <c r="I78">
        <v>131.858</v>
      </c>
      <c r="J78" t="b">
        <v>0</v>
      </c>
    </row>
    <row r="79" spans="2:10" x14ac:dyDescent="0.15">
      <c r="B79" t="s">
        <v>596</v>
      </c>
      <c r="C79">
        <v>132.05000000000001</v>
      </c>
      <c r="D79">
        <v>132.19999999999999</v>
      </c>
      <c r="E79">
        <v>131.75</v>
      </c>
      <c r="F79">
        <v>132.15</v>
      </c>
      <c r="G79">
        <v>84654</v>
      </c>
      <c r="H79">
        <v>939</v>
      </c>
      <c r="I79">
        <v>132.05099999999999</v>
      </c>
      <c r="J79" t="b">
        <v>0</v>
      </c>
    </row>
    <row r="80" spans="2:10" x14ac:dyDescent="0.15">
      <c r="B80" t="s">
        <v>597</v>
      </c>
      <c r="C80">
        <v>132.13</v>
      </c>
      <c r="D80">
        <v>132.13</v>
      </c>
      <c r="E80">
        <v>131.94999999999999</v>
      </c>
      <c r="F80">
        <v>131.94999999999999</v>
      </c>
      <c r="G80">
        <v>999</v>
      </c>
      <c r="H80">
        <v>277</v>
      </c>
      <c r="I80">
        <v>132.005</v>
      </c>
      <c r="J80" t="b">
        <v>0</v>
      </c>
    </row>
    <row r="81" spans="2:10" x14ac:dyDescent="0.15">
      <c r="B81" t="s">
        <v>598</v>
      </c>
      <c r="C81">
        <v>131.99</v>
      </c>
      <c r="D81">
        <v>132</v>
      </c>
      <c r="E81">
        <v>131.9</v>
      </c>
      <c r="F81">
        <v>131.9</v>
      </c>
      <c r="G81">
        <v>657</v>
      </c>
      <c r="H81">
        <v>170</v>
      </c>
      <c r="I81">
        <v>131.95699999999999</v>
      </c>
      <c r="J81" t="b">
        <v>0</v>
      </c>
    </row>
    <row r="82" spans="2:10" x14ac:dyDescent="0.15">
      <c r="B82" t="s">
        <v>599</v>
      </c>
      <c r="C82">
        <v>131.93</v>
      </c>
      <c r="D82">
        <v>131.93</v>
      </c>
      <c r="E82">
        <v>131.72</v>
      </c>
      <c r="F82">
        <v>131.75</v>
      </c>
      <c r="G82">
        <v>1206</v>
      </c>
      <c r="H82">
        <v>291</v>
      </c>
      <c r="I82">
        <v>131.77699999999999</v>
      </c>
      <c r="J82" t="b">
        <v>0</v>
      </c>
    </row>
    <row r="83" spans="2:10" x14ac:dyDescent="0.15">
      <c r="B83" t="s">
        <v>600</v>
      </c>
      <c r="C83">
        <v>131.75</v>
      </c>
      <c r="D83">
        <v>131.75</v>
      </c>
      <c r="E83">
        <v>131</v>
      </c>
      <c r="F83">
        <v>131.28</v>
      </c>
      <c r="G83">
        <v>593</v>
      </c>
      <c r="H83">
        <v>231</v>
      </c>
      <c r="I83">
        <v>131.32499999999999</v>
      </c>
      <c r="J83" t="b">
        <v>0</v>
      </c>
    </row>
    <row r="84" spans="2:10" x14ac:dyDescent="0.15">
      <c r="B84" t="s">
        <v>601</v>
      </c>
      <c r="C84">
        <v>131.21</v>
      </c>
      <c r="D84">
        <v>131.47999999999999</v>
      </c>
      <c r="E84">
        <v>131.16999999999999</v>
      </c>
      <c r="F84">
        <v>131.4</v>
      </c>
      <c r="G84">
        <v>188</v>
      </c>
      <c r="H84">
        <v>67</v>
      </c>
      <c r="I84">
        <v>131.327</v>
      </c>
      <c r="J84" t="b">
        <v>0</v>
      </c>
    </row>
    <row r="85" spans="2:10" x14ac:dyDescent="0.15">
      <c r="B85" t="s">
        <v>602</v>
      </c>
      <c r="C85">
        <v>131.47</v>
      </c>
      <c r="D85">
        <v>131.72999999999999</v>
      </c>
      <c r="E85">
        <v>131.28</v>
      </c>
      <c r="F85">
        <v>131.52000000000001</v>
      </c>
      <c r="G85">
        <v>281</v>
      </c>
      <c r="H85">
        <v>95</v>
      </c>
      <c r="I85">
        <v>131.49100000000001</v>
      </c>
      <c r="J85" t="b">
        <v>0</v>
      </c>
    </row>
    <row r="86" spans="2:10" x14ac:dyDescent="0.15">
      <c r="B86" t="s">
        <v>603</v>
      </c>
      <c r="C86">
        <v>131.6</v>
      </c>
      <c r="D86">
        <v>131.66999999999999</v>
      </c>
      <c r="E86">
        <v>130.24</v>
      </c>
      <c r="F86">
        <v>130.63999999999999</v>
      </c>
      <c r="G86">
        <v>4511</v>
      </c>
      <c r="H86">
        <v>1711</v>
      </c>
      <c r="I86">
        <v>130.78299999999999</v>
      </c>
      <c r="J86" t="b">
        <v>0</v>
      </c>
    </row>
    <row r="87" spans="2:10" x14ac:dyDescent="0.15">
      <c r="B87" t="s">
        <v>604</v>
      </c>
      <c r="C87">
        <v>131.13999999999999</v>
      </c>
      <c r="D87">
        <v>131.43</v>
      </c>
      <c r="E87">
        <v>130.02000000000001</v>
      </c>
      <c r="F87">
        <v>130.18</v>
      </c>
      <c r="G87">
        <v>8364</v>
      </c>
      <c r="H87">
        <v>2731</v>
      </c>
      <c r="I87">
        <v>130.41900000000001</v>
      </c>
      <c r="J87" t="b">
        <v>0</v>
      </c>
    </row>
    <row r="88" spans="2:10" x14ac:dyDescent="0.15">
      <c r="B88" t="s">
        <v>605</v>
      </c>
      <c r="C88">
        <v>130.21</v>
      </c>
      <c r="D88">
        <v>130.21</v>
      </c>
      <c r="E88">
        <v>128.5</v>
      </c>
      <c r="F88">
        <v>129.43</v>
      </c>
      <c r="G88">
        <v>163306</v>
      </c>
      <c r="H88">
        <v>57324</v>
      </c>
      <c r="I88">
        <v>129.089</v>
      </c>
      <c r="J88" t="b">
        <v>0</v>
      </c>
    </row>
    <row r="89" spans="2:10" x14ac:dyDescent="0.15">
      <c r="B89" t="s">
        <v>606</v>
      </c>
      <c r="C89">
        <v>129.41</v>
      </c>
      <c r="D89">
        <v>130.16999999999999</v>
      </c>
      <c r="E89">
        <v>129.32</v>
      </c>
      <c r="F89">
        <v>129.57</v>
      </c>
      <c r="G89">
        <v>140450</v>
      </c>
      <c r="H89">
        <v>58873</v>
      </c>
      <c r="I89">
        <v>129.76499999999999</v>
      </c>
      <c r="J89" t="b">
        <v>0</v>
      </c>
    </row>
    <row r="90" spans="2:10" x14ac:dyDescent="0.15">
      <c r="B90" t="s">
        <v>607</v>
      </c>
      <c r="C90">
        <v>129.56</v>
      </c>
      <c r="D90">
        <v>129.69</v>
      </c>
      <c r="E90">
        <v>129.03</v>
      </c>
      <c r="F90">
        <v>129.51</v>
      </c>
      <c r="G90">
        <v>82583</v>
      </c>
      <c r="H90">
        <v>34148</v>
      </c>
      <c r="I90">
        <v>129.44300000000001</v>
      </c>
      <c r="J90" t="b">
        <v>0</v>
      </c>
    </row>
    <row r="91" spans="2:10" x14ac:dyDescent="0.15">
      <c r="B91" t="s">
        <v>608</v>
      </c>
      <c r="C91">
        <v>129.51</v>
      </c>
      <c r="D91">
        <v>130.06</v>
      </c>
      <c r="E91">
        <v>129.35</v>
      </c>
      <c r="F91">
        <v>129.55000000000001</v>
      </c>
      <c r="G91">
        <v>71822</v>
      </c>
      <c r="H91">
        <v>26847</v>
      </c>
      <c r="I91">
        <v>129.744</v>
      </c>
      <c r="J91" t="b">
        <v>0</v>
      </c>
    </row>
    <row r="92" spans="2:10" x14ac:dyDescent="0.15">
      <c r="B92" t="s">
        <v>609</v>
      </c>
      <c r="C92">
        <v>129.55000000000001</v>
      </c>
      <c r="D92">
        <v>129.93</v>
      </c>
      <c r="E92">
        <v>129.22</v>
      </c>
      <c r="F92">
        <v>129.34</v>
      </c>
      <c r="G92">
        <v>75124</v>
      </c>
      <c r="H92">
        <v>29668</v>
      </c>
      <c r="I92">
        <v>129.56100000000001</v>
      </c>
      <c r="J92" t="b">
        <v>0</v>
      </c>
    </row>
    <row r="93" spans="2:10" x14ac:dyDescent="0.15">
      <c r="B93" t="s">
        <v>610</v>
      </c>
      <c r="C93">
        <v>129.35</v>
      </c>
      <c r="D93">
        <v>129.35</v>
      </c>
      <c r="E93">
        <v>128.87</v>
      </c>
      <c r="F93">
        <v>129.31</v>
      </c>
      <c r="G93">
        <v>77944</v>
      </c>
      <c r="H93">
        <v>31635</v>
      </c>
      <c r="I93">
        <v>129.11000000000001</v>
      </c>
      <c r="J93" t="b">
        <v>0</v>
      </c>
    </row>
    <row r="94" spans="2:10" x14ac:dyDescent="0.15">
      <c r="B94" t="s">
        <v>611</v>
      </c>
      <c r="C94">
        <v>129.31</v>
      </c>
      <c r="D94">
        <v>129.44</v>
      </c>
      <c r="E94">
        <v>128.69</v>
      </c>
      <c r="F94">
        <v>128.97999999999999</v>
      </c>
      <c r="G94">
        <v>125435</v>
      </c>
      <c r="H94">
        <v>56455</v>
      </c>
      <c r="I94">
        <v>128.97800000000001</v>
      </c>
      <c r="J94" t="b">
        <v>0</v>
      </c>
    </row>
    <row r="95" spans="2:10" x14ac:dyDescent="0.15">
      <c r="B95" t="s">
        <v>612</v>
      </c>
      <c r="C95">
        <v>128.97999999999999</v>
      </c>
      <c r="D95">
        <v>129.15</v>
      </c>
      <c r="E95">
        <v>128.94999999999999</v>
      </c>
      <c r="F95">
        <v>128.94999999999999</v>
      </c>
      <c r="G95">
        <v>119836</v>
      </c>
      <c r="H95">
        <v>642</v>
      </c>
      <c r="I95">
        <v>128.98099999999999</v>
      </c>
      <c r="J95" t="b">
        <v>0</v>
      </c>
    </row>
    <row r="96" spans="2:10" x14ac:dyDescent="0.15">
      <c r="B96" t="s">
        <v>613</v>
      </c>
      <c r="C96">
        <v>128.96</v>
      </c>
      <c r="D96">
        <v>129.05000000000001</v>
      </c>
      <c r="E96">
        <v>128.91</v>
      </c>
      <c r="F96">
        <v>129.05000000000001</v>
      </c>
      <c r="G96">
        <v>1057</v>
      </c>
      <c r="H96">
        <v>295</v>
      </c>
      <c r="I96">
        <v>128.964</v>
      </c>
      <c r="J96" t="b">
        <v>0</v>
      </c>
    </row>
    <row r="97" spans="2:10" x14ac:dyDescent="0.15">
      <c r="B97" t="s">
        <v>614</v>
      </c>
      <c r="C97">
        <v>129.02000000000001</v>
      </c>
      <c r="D97">
        <v>129.16999999999999</v>
      </c>
      <c r="E97">
        <v>128.97</v>
      </c>
      <c r="F97">
        <v>129.12</v>
      </c>
      <c r="G97">
        <v>960</v>
      </c>
      <c r="H97">
        <v>302</v>
      </c>
      <c r="I97">
        <v>129.10599999999999</v>
      </c>
      <c r="J97" t="b">
        <v>0</v>
      </c>
    </row>
    <row r="98" spans="2:10" x14ac:dyDescent="0.15">
      <c r="B98" t="s">
        <v>615</v>
      </c>
      <c r="C98">
        <v>129.13999999999999</v>
      </c>
      <c r="D98">
        <v>129.24</v>
      </c>
      <c r="E98">
        <v>129.04</v>
      </c>
      <c r="F98">
        <v>129.15</v>
      </c>
      <c r="G98">
        <v>1285</v>
      </c>
      <c r="H98">
        <v>319</v>
      </c>
      <c r="I98">
        <v>129.15299999999999</v>
      </c>
      <c r="J98" t="b">
        <v>0</v>
      </c>
    </row>
    <row r="99" spans="2:10" x14ac:dyDescent="0.15">
      <c r="B99" t="s">
        <v>616</v>
      </c>
      <c r="C99">
        <v>129.1</v>
      </c>
      <c r="D99">
        <v>129.63</v>
      </c>
      <c r="E99">
        <v>129</v>
      </c>
      <c r="F99">
        <v>129.62</v>
      </c>
      <c r="G99">
        <v>240</v>
      </c>
      <c r="H99">
        <v>78</v>
      </c>
      <c r="I99">
        <v>129.33199999999999</v>
      </c>
      <c r="J99" t="b">
        <v>0</v>
      </c>
    </row>
    <row r="100" spans="2:10" x14ac:dyDescent="0.15">
      <c r="B100" t="s">
        <v>617</v>
      </c>
      <c r="C100">
        <v>129.62</v>
      </c>
      <c r="D100">
        <v>129.9</v>
      </c>
      <c r="E100">
        <v>129.13</v>
      </c>
      <c r="F100">
        <v>129.41</v>
      </c>
      <c r="G100">
        <v>150</v>
      </c>
      <c r="H100">
        <v>54</v>
      </c>
      <c r="I100">
        <v>129.59100000000001</v>
      </c>
      <c r="J100" t="b">
        <v>0</v>
      </c>
    </row>
    <row r="101" spans="2:10" x14ac:dyDescent="0.15">
      <c r="B101" t="s">
        <v>618</v>
      </c>
      <c r="C101">
        <v>129.49</v>
      </c>
      <c r="D101">
        <v>129.87</v>
      </c>
      <c r="E101">
        <v>129.30000000000001</v>
      </c>
      <c r="F101">
        <v>129.5</v>
      </c>
      <c r="G101">
        <v>345</v>
      </c>
      <c r="H101">
        <v>111</v>
      </c>
      <c r="I101">
        <v>129.58099999999999</v>
      </c>
      <c r="J101" t="b">
        <v>0</v>
      </c>
    </row>
    <row r="102" spans="2:10" x14ac:dyDescent="0.15">
      <c r="B102" t="s">
        <v>619</v>
      </c>
      <c r="C102">
        <v>129.49</v>
      </c>
      <c r="D102">
        <v>129.97</v>
      </c>
      <c r="E102">
        <v>129.4</v>
      </c>
      <c r="F102">
        <v>129.65</v>
      </c>
      <c r="G102">
        <v>2705</v>
      </c>
      <c r="H102">
        <v>878</v>
      </c>
      <c r="I102">
        <v>129.749</v>
      </c>
      <c r="J102" t="b">
        <v>0</v>
      </c>
    </row>
    <row r="103" spans="2:10" x14ac:dyDescent="0.15">
      <c r="B103" t="s">
        <v>620</v>
      </c>
      <c r="C103">
        <v>129.43</v>
      </c>
      <c r="D103">
        <v>129.96</v>
      </c>
      <c r="E103">
        <v>128.61000000000001</v>
      </c>
      <c r="F103">
        <v>128.88</v>
      </c>
      <c r="G103">
        <v>6744</v>
      </c>
      <c r="H103">
        <v>2190</v>
      </c>
      <c r="I103">
        <v>129.286</v>
      </c>
      <c r="J103" t="b">
        <v>0</v>
      </c>
    </row>
    <row r="104" spans="2:10" x14ac:dyDescent="0.15">
      <c r="B104" t="s">
        <v>621</v>
      </c>
      <c r="C104">
        <v>128.86000000000001</v>
      </c>
      <c r="D104">
        <v>129.69</v>
      </c>
      <c r="E104">
        <v>128.08000000000001</v>
      </c>
      <c r="F104">
        <v>128.36000000000001</v>
      </c>
      <c r="G104">
        <v>123813</v>
      </c>
      <c r="H104">
        <v>42528</v>
      </c>
      <c r="I104">
        <v>128.86099999999999</v>
      </c>
      <c r="J104" t="b">
        <v>0</v>
      </c>
    </row>
    <row r="105" spans="2:10" x14ac:dyDescent="0.15">
      <c r="B105" t="s">
        <v>622</v>
      </c>
      <c r="C105">
        <v>128.36000000000001</v>
      </c>
      <c r="D105">
        <v>129.33000000000001</v>
      </c>
      <c r="E105">
        <v>128.18</v>
      </c>
      <c r="F105">
        <v>128.91</v>
      </c>
      <c r="G105">
        <v>118281</v>
      </c>
      <c r="H105">
        <v>44659</v>
      </c>
      <c r="I105">
        <v>128.81200000000001</v>
      </c>
      <c r="J105" t="b">
        <v>0</v>
      </c>
    </row>
    <row r="106" spans="2:10" x14ac:dyDescent="0.15">
      <c r="B106" t="s">
        <v>623</v>
      </c>
      <c r="C106">
        <v>128.91</v>
      </c>
      <c r="D106">
        <v>129.18</v>
      </c>
      <c r="E106">
        <v>128.15</v>
      </c>
      <c r="F106">
        <v>128.36000000000001</v>
      </c>
      <c r="G106">
        <v>94464</v>
      </c>
      <c r="H106">
        <v>35855</v>
      </c>
      <c r="I106">
        <v>128.64400000000001</v>
      </c>
      <c r="J106" t="b">
        <v>0</v>
      </c>
    </row>
    <row r="107" spans="2:10" x14ac:dyDescent="0.15">
      <c r="B107" t="s">
        <v>624</v>
      </c>
      <c r="C107">
        <v>128.36000000000001</v>
      </c>
      <c r="D107">
        <v>128.38999999999999</v>
      </c>
      <c r="E107">
        <v>126.86</v>
      </c>
      <c r="F107">
        <v>127.95</v>
      </c>
      <c r="G107">
        <v>128532</v>
      </c>
      <c r="H107">
        <v>49632</v>
      </c>
      <c r="I107">
        <v>127.56</v>
      </c>
      <c r="J107" t="b">
        <v>0</v>
      </c>
    </row>
    <row r="108" spans="2:10" x14ac:dyDescent="0.15">
      <c r="B108" t="s">
        <v>625</v>
      </c>
      <c r="C108">
        <v>127.95</v>
      </c>
      <c r="D108">
        <v>128.44</v>
      </c>
      <c r="E108">
        <v>127.71</v>
      </c>
      <c r="F108">
        <v>128.19</v>
      </c>
      <c r="G108">
        <v>70432</v>
      </c>
      <c r="H108">
        <v>25497</v>
      </c>
      <c r="I108">
        <v>128.09299999999999</v>
      </c>
      <c r="J108" t="b">
        <v>0</v>
      </c>
    </row>
    <row r="109" spans="2:10" x14ac:dyDescent="0.15">
      <c r="B109" t="s">
        <v>626</v>
      </c>
      <c r="C109">
        <v>128.19</v>
      </c>
      <c r="D109">
        <v>128.79</v>
      </c>
      <c r="E109">
        <v>128.08000000000001</v>
      </c>
      <c r="F109">
        <v>128.4</v>
      </c>
      <c r="G109">
        <v>77979</v>
      </c>
      <c r="H109">
        <v>29127</v>
      </c>
      <c r="I109">
        <v>128.43199999999999</v>
      </c>
      <c r="J109" t="b">
        <v>0</v>
      </c>
    </row>
    <row r="110" spans="2:10" x14ac:dyDescent="0.15">
      <c r="B110" t="s">
        <v>627</v>
      </c>
      <c r="C110">
        <v>128.4</v>
      </c>
      <c r="D110">
        <v>129.19</v>
      </c>
      <c r="E110">
        <v>128.19999999999999</v>
      </c>
      <c r="F110">
        <v>128.82</v>
      </c>
      <c r="G110">
        <v>109233</v>
      </c>
      <c r="H110">
        <v>45135</v>
      </c>
      <c r="I110">
        <v>128.72900000000001</v>
      </c>
      <c r="J110" t="b">
        <v>0</v>
      </c>
    </row>
    <row r="111" spans="2:10" x14ac:dyDescent="0.15">
      <c r="B111" t="s">
        <v>628</v>
      </c>
      <c r="C111">
        <v>128.80000000000001</v>
      </c>
      <c r="D111">
        <v>129</v>
      </c>
      <c r="E111">
        <v>127.89</v>
      </c>
      <c r="F111">
        <v>128.94999999999999</v>
      </c>
      <c r="G111">
        <v>52398</v>
      </c>
      <c r="H111">
        <v>658</v>
      </c>
      <c r="I111">
        <v>128.79900000000001</v>
      </c>
      <c r="J111" t="b">
        <v>0</v>
      </c>
    </row>
    <row r="112" spans="2:10" x14ac:dyDescent="0.15">
      <c r="B112" t="s">
        <v>629</v>
      </c>
      <c r="C112">
        <v>128.94</v>
      </c>
      <c r="D112">
        <v>128.99</v>
      </c>
      <c r="E112">
        <v>128.80000000000001</v>
      </c>
      <c r="F112">
        <v>128.9</v>
      </c>
      <c r="G112">
        <v>8001</v>
      </c>
      <c r="H112">
        <v>334</v>
      </c>
      <c r="I112">
        <v>128.815</v>
      </c>
      <c r="J112" t="b">
        <v>0</v>
      </c>
    </row>
    <row r="113" spans="2:10" x14ac:dyDescent="0.15">
      <c r="B113" t="s">
        <v>630</v>
      </c>
      <c r="C113">
        <v>128.9</v>
      </c>
      <c r="D113">
        <v>129</v>
      </c>
      <c r="E113">
        <v>128.80000000000001</v>
      </c>
      <c r="F113">
        <v>129</v>
      </c>
      <c r="G113">
        <v>822</v>
      </c>
      <c r="H113">
        <v>251</v>
      </c>
      <c r="I113">
        <v>128.90100000000001</v>
      </c>
      <c r="J113" t="b">
        <v>0</v>
      </c>
    </row>
    <row r="114" spans="2:10" x14ac:dyDescent="0.15">
      <c r="B114" t="s">
        <v>631</v>
      </c>
      <c r="C114">
        <v>128.99</v>
      </c>
      <c r="D114">
        <v>129.22999999999999</v>
      </c>
      <c r="E114">
        <v>128.94999999999999</v>
      </c>
      <c r="F114">
        <v>129.22</v>
      </c>
      <c r="G114">
        <v>1203</v>
      </c>
      <c r="H114">
        <v>389</v>
      </c>
      <c r="I114">
        <v>129.10400000000001</v>
      </c>
      <c r="J114" t="b">
        <v>0</v>
      </c>
    </row>
    <row r="115" spans="2:10" x14ac:dyDescent="0.15">
      <c r="B115" t="s">
        <v>632</v>
      </c>
      <c r="C115">
        <v>129.30000000000001</v>
      </c>
      <c r="D115">
        <v>130</v>
      </c>
      <c r="E115">
        <v>129.30000000000001</v>
      </c>
      <c r="F115">
        <v>129.82</v>
      </c>
      <c r="G115">
        <v>189</v>
      </c>
      <c r="H115">
        <v>79</v>
      </c>
      <c r="I115">
        <v>129.667</v>
      </c>
      <c r="J115" t="b">
        <v>0</v>
      </c>
    </row>
    <row r="116" spans="2:10" x14ac:dyDescent="0.15">
      <c r="B116" t="s">
        <v>633</v>
      </c>
      <c r="C116">
        <v>129.78</v>
      </c>
      <c r="D116">
        <v>130</v>
      </c>
      <c r="E116">
        <v>129.44999999999999</v>
      </c>
      <c r="F116">
        <v>129.69999999999999</v>
      </c>
      <c r="G116">
        <v>453</v>
      </c>
      <c r="H116">
        <v>191</v>
      </c>
      <c r="I116">
        <v>129.79599999999999</v>
      </c>
      <c r="J116" t="b">
        <v>0</v>
      </c>
    </row>
    <row r="117" spans="2:10" x14ac:dyDescent="0.15">
      <c r="B117" t="s">
        <v>634</v>
      </c>
      <c r="C117">
        <v>129.79</v>
      </c>
      <c r="D117">
        <v>129.91999999999999</v>
      </c>
      <c r="E117">
        <v>129.22999999999999</v>
      </c>
      <c r="F117">
        <v>129.66999999999999</v>
      </c>
      <c r="G117">
        <v>312</v>
      </c>
      <c r="H117">
        <v>129</v>
      </c>
      <c r="I117">
        <v>129.63999999999999</v>
      </c>
      <c r="J117" t="b">
        <v>0</v>
      </c>
    </row>
    <row r="118" spans="2:10" x14ac:dyDescent="0.15">
      <c r="B118" t="s">
        <v>635</v>
      </c>
      <c r="C118">
        <v>129.72999999999999</v>
      </c>
      <c r="D118">
        <v>129.80000000000001</v>
      </c>
      <c r="E118">
        <v>128.66</v>
      </c>
      <c r="F118">
        <v>128.9</v>
      </c>
      <c r="G118">
        <v>3948</v>
      </c>
      <c r="H118">
        <v>1661</v>
      </c>
      <c r="I118">
        <v>129.208</v>
      </c>
      <c r="J118" t="b">
        <v>0</v>
      </c>
    </row>
    <row r="119" spans="2:10" x14ac:dyDescent="0.15">
      <c r="B119" t="s">
        <v>636</v>
      </c>
      <c r="C119">
        <v>129.38999999999999</v>
      </c>
      <c r="D119">
        <v>129.69999999999999</v>
      </c>
      <c r="E119">
        <v>128.29</v>
      </c>
      <c r="F119">
        <v>129.16999999999999</v>
      </c>
      <c r="G119">
        <v>5111</v>
      </c>
      <c r="H119">
        <v>1592</v>
      </c>
      <c r="I119">
        <v>128.99199999999999</v>
      </c>
      <c r="J119" t="b">
        <v>0</v>
      </c>
    </row>
    <row r="120" spans="2:10" x14ac:dyDescent="0.15">
      <c r="B120" t="s">
        <v>637</v>
      </c>
      <c r="C120">
        <v>129.16</v>
      </c>
      <c r="D120">
        <v>130.21</v>
      </c>
      <c r="E120">
        <v>128.49</v>
      </c>
      <c r="F120">
        <v>129.83000000000001</v>
      </c>
      <c r="G120">
        <v>121921</v>
      </c>
      <c r="H120">
        <v>46258</v>
      </c>
      <c r="I120">
        <v>129.40700000000001</v>
      </c>
      <c r="J120" t="b">
        <v>0</v>
      </c>
    </row>
    <row r="121" spans="2:10" x14ac:dyDescent="0.15">
      <c r="B121" t="s">
        <v>638</v>
      </c>
      <c r="C121">
        <v>129.83000000000001</v>
      </c>
      <c r="D121">
        <v>131.26</v>
      </c>
      <c r="E121">
        <v>129.32</v>
      </c>
      <c r="F121">
        <v>131.03</v>
      </c>
      <c r="G121">
        <v>157219</v>
      </c>
      <c r="H121">
        <v>60913</v>
      </c>
      <c r="I121">
        <v>130.239</v>
      </c>
      <c r="J121" t="b">
        <v>0</v>
      </c>
    </row>
    <row r="122" spans="2:10" x14ac:dyDescent="0.15">
      <c r="B122" t="s">
        <v>639</v>
      </c>
      <c r="C122">
        <v>131.03</v>
      </c>
      <c r="D122">
        <v>131.44999999999999</v>
      </c>
      <c r="E122">
        <v>130.72</v>
      </c>
      <c r="F122">
        <v>131.15</v>
      </c>
      <c r="G122">
        <v>117976</v>
      </c>
      <c r="H122">
        <v>46567</v>
      </c>
      <c r="I122">
        <v>131.167</v>
      </c>
      <c r="J122" t="b">
        <v>0</v>
      </c>
    </row>
    <row r="123" spans="2:10" x14ac:dyDescent="0.15">
      <c r="B123" t="s">
        <v>640</v>
      </c>
      <c r="C123">
        <v>131.16</v>
      </c>
      <c r="D123">
        <v>131.19</v>
      </c>
      <c r="E123">
        <v>130.41</v>
      </c>
      <c r="F123">
        <v>131.13</v>
      </c>
      <c r="G123">
        <v>94076</v>
      </c>
      <c r="H123">
        <v>35468</v>
      </c>
      <c r="I123">
        <v>130.786</v>
      </c>
      <c r="J123" t="b">
        <v>0</v>
      </c>
    </row>
    <row r="124" spans="2:10" x14ac:dyDescent="0.15">
      <c r="B124" t="s">
        <v>641</v>
      </c>
      <c r="C124">
        <v>131.12</v>
      </c>
      <c r="D124">
        <v>131.29</v>
      </c>
      <c r="E124">
        <v>130.77000000000001</v>
      </c>
      <c r="F124">
        <v>130.86000000000001</v>
      </c>
      <c r="G124">
        <v>52302</v>
      </c>
      <c r="H124">
        <v>20825</v>
      </c>
      <c r="I124">
        <v>130.99799999999999</v>
      </c>
      <c r="J124" t="b">
        <v>0</v>
      </c>
    </row>
    <row r="125" spans="2:10" x14ac:dyDescent="0.15">
      <c r="B125" t="s">
        <v>642</v>
      </c>
      <c r="C125">
        <v>130.86000000000001</v>
      </c>
      <c r="D125">
        <v>131.19999999999999</v>
      </c>
      <c r="E125">
        <v>130.72999999999999</v>
      </c>
      <c r="F125">
        <v>131</v>
      </c>
      <c r="G125">
        <v>59191</v>
      </c>
      <c r="H125">
        <v>22169</v>
      </c>
      <c r="I125">
        <v>130.958</v>
      </c>
      <c r="J125" t="b">
        <v>0</v>
      </c>
    </row>
    <row r="126" spans="2:10" x14ac:dyDescent="0.15">
      <c r="B126" t="s">
        <v>643</v>
      </c>
      <c r="C126">
        <v>131.01</v>
      </c>
      <c r="D126">
        <v>131.13</v>
      </c>
      <c r="E126">
        <v>130.6</v>
      </c>
      <c r="F126">
        <v>130.88999999999999</v>
      </c>
      <c r="G126">
        <v>91965</v>
      </c>
      <c r="H126">
        <v>41451</v>
      </c>
      <c r="I126">
        <v>130.93299999999999</v>
      </c>
      <c r="J126" t="b">
        <v>0</v>
      </c>
    </row>
    <row r="127" spans="2:10" x14ac:dyDescent="0.15">
      <c r="B127" t="s">
        <v>644</v>
      </c>
      <c r="C127">
        <v>131.18</v>
      </c>
      <c r="D127">
        <v>131.18</v>
      </c>
      <c r="E127">
        <v>130.75</v>
      </c>
      <c r="F127">
        <v>130.83000000000001</v>
      </c>
      <c r="G127">
        <v>86489</v>
      </c>
      <c r="H127">
        <v>538</v>
      </c>
      <c r="I127">
        <v>130.88900000000001</v>
      </c>
      <c r="J127" t="b">
        <v>0</v>
      </c>
    </row>
    <row r="128" spans="2:10" x14ac:dyDescent="0.15">
      <c r="B128" t="s">
        <v>645</v>
      </c>
      <c r="C128">
        <v>130.79</v>
      </c>
      <c r="D128">
        <v>130.93</v>
      </c>
      <c r="E128">
        <v>130.76</v>
      </c>
      <c r="F128">
        <v>130.93</v>
      </c>
      <c r="G128">
        <v>488</v>
      </c>
      <c r="H128">
        <v>151</v>
      </c>
      <c r="I128">
        <v>130.84200000000001</v>
      </c>
      <c r="J128" t="b">
        <v>0</v>
      </c>
    </row>
    <row r="129" spans="2:10" x14ac:dyDescent="0.15">
      <c r="B129" t="s">
        <v>646</v>
      </c>
      <c r="C129">
        <v>130.93</v>
      </c>
      <c r="D129">
        <v>131.11000000000001</v>
      </c>
      <c r="E129">
        <v>130.81</v>
      </c>
      <c r="F129">
        <v>131.03</v>
      </c>
      <c r="G129">
        <v>849</v>
      </c>
      <c r="H129">
        <v>207</v>
      </c>
      <c r="I129">
        <v>131.024</v>
      </c>
      <c r="J129" t="b">
        <v>0</v>
      </c>
    </row>
    <row r="130" spans="2:10" x14ac:dyDescent="0.15">
      <c r="B130" t="s">
        <v>647</v>
      </c>
      <c r="C130">
        <v>130.94999999999999</v>
      </c>
      <c r="D130">
        <v>131.28</v>
      </c>
      <c r="E130">
        <v>130.94999999999999</v>
      </c>
      <c r="F130">
        <v>131.28</v>
      </c>
      <c r="G130">
        <v>1139</v>
      </c>
      <c r="H130">
        <v>308</v>
      </c>
      <c r="I130">
        <v>131.15700000000001</v>
      </c>
      <c r="J130" t="b">
        <v>0</v>
      </c>
    </row>
    <row r="131" spans="2:10" x14ac:dyDescent="0.15">
      <c r="B131" t="s">
        <v>648</v>
      </c>
      <c r="C131">
        <v>131.19999999999999</v>
      </c>
      <c r="D131">
        <v>131.19999999999999</v>
      </c>
      <c r="E131">
        <v>130.25</v>
      </c>
      <c r="F131">
        <v>130.30000000000001</v>
      </c>
      <c r="G131">
        <v>201</v>
      </c>
      <c r="H131">
        <v>90</v>
      </c>
      <c r="I131">
        <v>130.643</v>
      </c>
      <c r="J131" t="b">
        <v>0</v>
      </c>
    </row>
    <row r="132" spans="2:10" x14ac:dyDescent="0.15">
      <c r="B132" t="s">
        <v>649</v>
      </c>
      <c r="C132">
        <v>130.27000000000001</v>
      </c>
      <c r="D132">
        <v>130.4</v>
      </c>
      <c r="E132">
        <v>130</v>
      </c>
      <c r="F132">
        <v>130.30000000000001</v>
      </c>
      <c r="G132">
        <v>154</v>
      </c>
      <c r="H132">
        <v>81</v>
      </c>
      <c r="I132">
        <v>130.208</v>
      </c>
      <c r="J132" t="b">
        <v>0</v>
      </c>
    </row>
    <row r="133" spans="2:10" x14ac:dyDescent="0.15">
      <c r="B133" t="s">
        <v>650</v>
      </c>
      <c r="C133">
        <v>130.38999999999999</v>
      </c>
      <c r="D133">
        <v>130.65</v>
      </c>
      <c r="E133">
        <v>130.08000000000001</v>
      </c>
      <c r="F133">
        <v>130.6</v>
      </c>
      <c r="G133">
        <v>188</v>
      </c>
      <c r="H133">
        <v>79</v>
      </c>
      <c r="I133">
        <v>130.48099999999999</v>
      </c>
      <c r="J133" t="b">
        <v>0</v>
      </c>
    </row>
    <row r="134" spans="2:10" x14ac:dyDescent="0.15">
      <c r="B134" t="s">
        <v>651</v>
      </c>
      <c r="C134">
        <v>130.63999999999999</v>
      </c>
      <c r="D134">
        <v>130.96</v>
      </c>
      <c r="E134">
        <v>130.56</v>
      </c>
      <c r="F134">
        <v>130.85</v>
      </c>
      <c r="G134">
        <v>2291</v>
      </c>
      <c r="H134">
        <v>1021</v>
      </c>
      <c r="I134">
        <v>130.76599999999999</v>
      </c>
      <c r="J134" t="b">
        <v>0</v>
      </c>
    </row>
    <row r="135" spans="2:10" x14ac:dyDescent="0.15">
      <c r="B135" t="s">
        <v>652</v>
      </c>
      <c r="C135">
        <v>130.75</v>
      </c>
      <c r="D135">
        <v>131.16</v>
      </c>
      <c r="E135">
        <v>130.6</v>
      </c>
      <c r="F135">
        <v>130.97</v>
      </c>
      <c r="G135">
        <v>3045</v>
      </c>
      <c r="H135">
        <v>1142</v>
      </c>
      <c r="I135">
        <v>130.83000000000001</v>
      </c>
      <c r="J135" t="b">
        <v>0</v>
      </c>
    </row>
    <row r="136" spans="2:10" x14ac:dyDescent="0.15">
      <c r="B136" t="s">
        <v>653</v>
      </c>
      <c r="C136">
        <v>130.97999999999999</v>
      </c>
      <c r="D136">
        <v>131.07</v>
      </c>
      <c r="E136">
        <v>129.66</v>
      </c>
      <c r="F136">
        <v>130.01</v>
      </c>
      <c r="G136">
        <v>116516</v>
      </c>
      <c r="H136">
        <v>44419</v>
      </c>
      <c r="I136">
        <v>130.267</v>
      </c>
      <c r="J136" t="b">
        <v>0</v>
      </c>
    </row>
    <row r="137" spans="2:10" x14ac:dyDescent="0.15">
      <c r="B137" t="s">
        <v>654</v>
      </c>
      <c r="C137">
        <v>130</v>
      </c>
      <c r="D137">
        <v>130.87</v>
      </c>
      <c r="E137">
        <v>129.6</v>
      </c>
      <c r="F137">
        <v>130.62</v>
      </c>
      <c r="G137">
        <v>137458</v>
      </c>
      <c r="H137">
        <v>52041</v>
      </c>
      <c r="I137">
        <v>130.23500000000001</v>
      </c>
      <c r="J137" t="b">
        <v>0</v>
      </c>
    </row>
    <row r="138" spans="2:10" x14ac:dyDescent="0.15">
      <c r="B138" t="s">
        <v>655</v>
      </c>
      <c r="C138">
        <v>130.63</v>
      </c>
      <c r="D138">
        <v>130.69999999999999</v>
      </c>
      <c r="E138">
        <v>129.86000000000001</v>
      </c>
      <c r="F138">
        <v>130</v>
      </c>
      <c r="G138">
        <v>78511</v>
      </c>
      <c r="H138">
        <v>29394</v>
      </c>
      <c r="I138">
        <v>130.28299999999999</v>
      </c>
      <c r="J138" t="b">
        <v>0</v>
      </c>
    </row>
    <row r="139" spans="2:10" x14ac:dyDescent="0.15">
      <c r="B139" t="s">
        <v>656</v>
      </c>
      <c r="C139">
        <v>130</v>
      </c>
      <c r="D139">
        <v>130.19999999999999</v>
      </c>
      <c r="E139">
        <v>129.54</v>
      </c>
      <c r="F139">
        <v>130.13</v>
      </c>
      <c r="G139">
        <v>71214</v>
      </c>
      <c r="H139">
        <v>27367</v>
      </c>
      <c r="I139">
        <v>129.90899999999999</v>
      </c>
      <c r="J139" t="b">
        <v>0</v>
      </c>
    </row>
    <row r="140" spans="2:10" x14ac:dyDescent="0.15">
      <c r="B140" t="s">
        <v>657</v>
      </c>
      <c r="C140">
        <v>130.13</v>
      </c>
      <c r="D140">
        <v>130.13999999999999</v>
      </c>
      <c r="E140">
        <v>129.5</v>
      </c>
      <c r="F140">
        <v>129.53</v>
      </c>
      <c r="G140">
        <v>57538</v>
      </c>
      <c r="H140">
        <v>23093</v>
      </c>
      <c r="I140">
        <v>129.827</v>
      </c>
      <c r="J140" t="b">
        <v>0</v>
      </c>
    </row>
    <row r="141" spans="2:10" x14ac:dyDescent="0.15">
      <c r="B141" t="s">
        <v>658</v>
      </c>
      <c r="C141">
        <v>129.52000000000001</v>
      </c>
      <c r="D141">
        <v>129.74</v>
      </c>
      <c r="E141">
        <v>129.29</v>
      </c>
      <c r="F141">
        <v>129.63</v>
      </c>
      <c r="G141">
        <v>69011</v>
      </c>
      <c r="H141">
        <v>27785</v>
      </c>
      <c r="I141">
        <v>129.49199999999999</v>
      </c>
      <c r="J141" t="b">
        <v>0</v>
      </c>
    </row>
    <row r="142" spans="2:10" x14ac:dyDescent="0.15">
      <c r="B142" t="s">
        <v>659</v>
      </c>
      <c r="C142">
        <v>129.62</v>
      </c>
      <c r="D142">
        <v>129.72999999999999</v>
      </c>
      <c r="E142">
        <v>128.76</v>
      </c>
      <c r="F142">
        <v>128.91999999999999</v>
      </c>
      <c r="G142">
        <v>139130</v>
      </c>
      <c r="H142">
        <v>60966</v>
      </c>
      <c r="I142">
        <v>129.142</v>
      </c>
      <c r="J142" t="b">
        <v>0</v>
      </c>
    </row>
    <row r="143" spans="2:10" x14ac:dyDescent="0.15">
      <c r="B143" t="s">
        <v>660</v>
      </c>
      <c r="C143">
        <v>128.91</v>
      </c>
      <c r="D143">
        <v>129.18</v>
      </c>
      <c r="E143">
        <v>128.91</v>
      </c>
      <c r="F143">
        <v>128.97999999999999</v>
      </c>
      <c r="G143">
        <v>91388</v>
      </c>
      <c r="H143">
        <v>726</v>
      </c>
      <c r="I143">
        <v>128.91499999999999</v>
      </c>
      <c r="J143" t="b">
        <v>0</v>
      </c>
    </row>
    <row r="144" spans="2:10" x14ac:dyDescent="0.15">
      <c r="B144" t="s">
        <v>661</v>
      </c>
      <c r="C144">
        <v>128.97999999999999</v>
      </c>
      <c r="D144">
        <v>129.35</v>
      </c>
      <c r="E144">
        <v>128.96</v>
      </c>
      <c r="F144">
        <v>129.34</v>
      </c>
      <c r="G144">
        <v>1185</v>
      </c>
      <c r="H144">
        <v>348</v>
      </c>
      <c r="I144">
        <v>129.208</v>
      </c>
      <c r="J144" t="b">
        <v>0</v>
      </c>
    </row>
    <row r="145" spans="2:10" x14ac:dyDescent="0.15">
      <c r="B145" t="s">
        <v>662</v>
      </c>
      <c r="C145">
        <v>129.30000000000001</v>
      </c>
      <c r="D145">
        <v>129.34</v>
      </c>
      <c r="E145">
        <v>129.25</v>
      </c>
      <c r="F145">
        <v>129.29</v>
      </c>
      <c r="G145">
        <v>732</v>
      </c>
      <c r="H145">
        <v>217</v>
      </c>
      <c r="I145">
        <v>129.292</v>
      </c>
      <c r="J145" t="b">
        <v>0</v>
      </c>
    </row>
    <row r="146" spans="2:10" x14ac:dyDescent="0.15">
      <c r="B146" t="s">
        <v>663</v>
      </c>
      <c r="C146">
        <v>129.27000000000001</v>
      </c>
      <c r="D146">
        <v>129.35</v>
      </c>
      <c r="E146">
        <v>129</v>
      </c>
      <c r="F146">
        <v>129.19999999999999</v>
      </c>
      <c r="G146">
        <v>1264</v>
      </c>
      <c r="H146">
        <v>335</v>
      </c>
      <c r="I146">
        <v>129.15899999999999</v>
      </c>
      <c r="J146" t="b">
        <v>0</v>
      </c>
    </row>
    <row r="147" spans="2:10" x14ac:dyDescent="0.15">
      <c r="B147" t="s">
        <v>664</v>
      </c>
      <c r="C147">
        <v>129.22</v>
      </c>
      <c r="D147">
        <v>129.22</v>
      </c>
      <c r="E147">
        <v>128.80000000000001</v>
      </c>
      <c r="F147">
        <v>128.80000000000001</v>
      </c>
      <c r="G147">
        <v>169</v>
      </c>
      <c r="H147">
        <v>78</v>
      </c>
      <c r="I147">
        <v>128.93</v>
      </c>
      <c r="J147" t="b">
        <v>0</v>
      </c>
    </row>
    <row r="148" spans="2:10" x14ac:dyDescent="0.15">
      <c r="B148" t="s">
        <v>665</v>
      </c>
      <c r="C148">
        <v>128.72</v>
      </c>
      <c r="D148">
        <v>129.04</v>
      </c>
      <c r="E148">
        <v>128.72</v>
      </c>
      <c r="F148">
        <v>128.84</v>
      </c>
      <c r="G148">
        <v>172</v>
      </c>
      <c r="H148">
        <v>80</v>
      </c>
      <c r="I148">
        <v>128.82400000000001</v>
      </c>
      <c r="J148" t="b">
        <v>0</v>
      </c>
    </row>
    <row r="149" spans="2:10" x14ac:dyDescent="0.15">
      <c r="B149" t="s">
        <v>666</v>
      </c>
      <c r="C149">
        <v>128.82</v>
      </c>
      <c r="D149">
        <v>129</v>
      </c>
      <c r="E149">
        <v>128.63</v>
      </c>
      <c r="F149">
        <v>128.84</v>
      </c>
      <c r="G149">
        <v>285</v>
      </c>
      <c r="H149">
        <v>103</v>
      </c>
      <c r="I149">
        <v>128.77099999999999</v>
      </c>
      <c r="J149" t="b">
        <v>0</v>
      </c>
    </row>
    <row r="150" spans="2:10" x14ac:dyDescent="0.15">
      <c r="B150" t="s">
        <v>667</v>
      </c>
      <c r="C150">
        <v>128.86000000000001</v>
      </c>
      <c r="D150">
        <v>129.26</v>
      </c>
      <c r="E150">
        <v>128.77000000000001</v>
      </c>
      <c r="F150">
        <v>129.06</v>
      </c>
      <c r="G150">
        <v>1388</v>
      </c>
      <c r="H150">
        <v>676</v>
      </c>
      <c r="I150">
        <v>128.99700000000001</v>
      </c>
      <c r="J150" t="b">
        <v>0</v>
      </c>
    </row>
    <row r="151" spans="2:10" x14ac:dyDescent="0.15">
      <c r="B151" t="s">
        <v>668</v>
      </c>
      <c r="C151">
        <v>129.12</v>
      </c>
      <c r="D151">
        <v>129.25</v>
      </c>
      <c r="E151">
        <v>128.75</v>
      </c>
      <c r="F151">
        <v>129.01</v>
      </c>
      <c r="G151">
        <v>3338</v>
      </c>
      <c r="H151">
        <v>1068</v>
      </c>
      <c r="I151">
        <v>129.04</v>
      </c>
      <c r="J151" t="b">
        <v>0</v>
      </c>
    </row>
    <row r="152" spans="2:10" x14ac:dyDescent="0.15">
      <c r="B152" t="s">
        <v>669</v>
      </c>
      <c r="C152">
        <v>129.01</v>
      </c>
      <c r="D152">
        <v>130.22999999999999</v>
      </c>
      <c r="E152">
        <v>128.63</v>
      </c>
      <c r="F152">
        <v>129.15</v>
      </c>
      <c r="G152">
        <v>169230</v>
      </c>
      <c r="H152">
        <v>40780</v>
      </c>
      <c r="I152">
        <v>129.411</v>
      </c>
      <c r="J152" t="b">
        <v>0</v>
      </c>
    </row>
    <row r="153" spans="2:10" x14ac:dyDescent="0.15">
      <c r="B153" t="s">
        <v>670</v>
      </c>
      <c r="C153">
        <v>129.15</v>
      </c>
      <c r="D153">
        <v>129.16</v>
      </c>
      <c r="E153">
        <v>127.5</v>
      </c>
      <c r="F153">
        <v>128.22</v>
      </c>
      <c r="G153">
        <v>142973</v>
      </c>
      <c r="H153">
        <v>59608</v>
      </c>
      <c r="I153">
        <v>128.19900000000001</v>
      </c>
      <c r="J153" t="b">
        <v>0</v>
      </c>
    </row>
    <row r="154" spans="2:10" x14ac:dyDescent="0.15">
      <c r="B154" t="s">
        <v>671</v>
      </c>
      <c r="C154">
        <v>128.22999999999999</v>
      </c>
      <c r="D154">
        <v>129.35</v>
      </c>
      <c r="E154">
        <v>127.59</v>
      </c>
      <c r="F154">
        <v>128.75</v>
      </c>
      <c r="G154">
        <v>115275</v>
      </c>
      <c r="H154">
        <v>45144</v>
      </c>
      <c r="I154">
        <v>128.72</v>
      </c>
      <c r="J154" t="b">
        <v>0</v>
      </c>
    </row>
    <row r="155" spans="2:10" x14ac:dyDescent="0.15">
      <c r="B155" t="s">
        <v>672</v>
      </c>
      <c r="C155">
        <v>128.75</v>
      </c>
      <c r="D155">
        <v>128.80000000000001</v>
      </c>
      <c r="E155">
        <v>128.19</v>
      </c>
      <c r="F155">
        <v>128.49</v>
      </c>
      <c r="G155">
        <v>75378</v>
      </c>
      <c r="H155">
        <v>29731</v>
      </c>
      <c r="I155">
        <v>128.5</v>
      </c>
      <c r="J155" t="b">
        <v>0</v>
      </c>
    </row>
    <row r="156" spans="2:10" x14ac:dyDescent="0.15">
      <c r="B156" t="s">
        <v>673</v>
      </c>
      <c r="C156">
        <v>128.47999999999999</v>
      </c>
      <c r="D156">
        <v>128.93</v>
      </c>
      <c r="E156">
        <v>128.27000000000001</v>
      </c>
      <c r="F156">
        <v>128.49</v>
      </c>
      <c r="G156">
        <v>55469</v>
      </c>
      <c r="H156">
        <v>22741</v>
      </c>
      <c r="I156">
        <v>128.59200000000001</v>
      </c>
      <c r="J156" t="b">
        <v>0</v>
      </c>
    </row>
    <row r="157" spans="2:10" x14ac:dyDescent="0.15">
      <c r="B157" t="s">
        <v>674</v>
      </c>
      <c r="C157">
        <v>128.5</v>
      </c>
      <c r="D157">
        <v>128.72999999999999</v>
      </c>
      <c r="E157">
        <v>127.65</v>
      </c>
      <c r="F157">
        <v>127.73</v>
      </c>
      <c r="G157">
        <v>72011</v>
      </c>
      <c r="H157">
        <v>28976</v>
      </c>
      <c r="I157">
        <v>128.11099999999999</v>
      </c>
      <c r="J157" t="b">
        <v>0</v>
      </c>
    </row>
    <row r="158" spans="2:10" x14ac:dyDescent="0.15">
      <c r="B158" t="s">
        <v>675</v>
      </c>
      <c r="C158">
        <v>127.74</v>
      </c>
      <c r="D158">
        <v>127.97</v>
      </c>
      <c r="E158">
        <v>127</v>
      </c>
      <c r="F158">
        <v>127.07</v>
      </c>
      <c r="G158">
        <v>144821</v>
      </c>
      <c r="H158">
        <v>67605</v>
      </c>
      <c r="I158">
        <v>127.44199999999999</v>
      </c>
      <c r="J158" t="b">
        <v>0</v>
      </c>
    </row>
    <row r="159" spans="2:10" x14ac:dyDescent="0.15">
      <c r="B159" t="s">
        <v>676</v>
      </c>
      <c r="C159">
        <v>127.14</v>
      </c>
      <c r="D159">
        <v>128.47999999999999</v>
      </c>
      <c r="E159">
        <v>126.9</v>
      </c>
      <c r="F159">
        <v>126.92</v>
      </c>
      <c r="G159">
        <v>120633</v>
      </c>
      <c r="H159">
        <v>1356</v>
      </c>
      <c r="I159">
        <v>127.152</v>
      </c>
      <c r="J159" t="b">
        <v>0</v>
      </c>
    </row>
    <row r="160" spans="2:10" x14ac:dyDescent="0.15">
      <c r="B160" t="s">
        <v>677</v>
      </c>
      <c r="C160">
        <v>126.92</v>
      </c>
      <c r="D160">
        <v>127.17</v>
      </c>
      <c r="E160">
        <v>126.9</v>
      </c>
      <c r="F160">
        <v>127.12</v>
      </c>
      <c r="G160">
        <v>970</v>
      </c>
      <c r="H160">
        <v>255</v>
      </c>
      <c r="I160">
        <v>127.056</v>
      </c>
      <c r="J160" t="b">
        <v>0</v>
      </c>
    </row>
    <row r="161" spans="2:10" x14ac:dyDescent="0.15">
      <c r="B161" t="s">
        <v>678</v>
      </c>
      <c r="C161">
        <v>127.12</v>
      </c>
      <c r="D161">
        <v>127.15</v>
      </c>
      <c r="E161">
        <v>127.01</v>
      </c>
      <c r="F161">
        <v>127.06</v>
      </c>
      <c r="G161">
        <v>766</v>
      </c>
      <c r="H161">
        <v>257</v>
      </c>
      <c r="I161">
        <v>127.1</v>
      </c>
      <c r="J161" t="b">
        <v>0</v>
      </c>
    </row>
    <row r="162" spans="2:10" x14ac:dyDescent="0.15">
      <c r="B162" t="s">
        <v>679</v>
      </c>
      <c r="C162">
        <v>127.06</v>
      </c>
      <c r="D162">
        <v>127.14</v>
      </c>
      <c r="E162">
        <v>126.8</v>
      </c>
      <c r="F162">
        <v>126.82</v>
      </c>
      <c r="G162">
        <v>1234</v>
      </c>
      <c r="H162">
        <v>418</v>
      </c>
      <c r="I162">
        <v>126.98099999999999</v>
      </c>
      <c r="J162" t="b">
        <v>0</v>
      </c>
    </row>
    <row r="163" spans="2:10" x14ac:dyDescent="0.15">
      <c r="B163" t="s">
        <v>680</v>
      </c>
      <c r="C163">
        <v>128.55000000000001</v>
      </c>
      <c r="D163">
        <v>129</v>
      </c>
      <c r="E163">
        <v>128.51</v>
      </c>
      <c r="F163">
        <v>128.9</v>
      </c>
      <c r="G163">
        <v>598</v>
      </c>
      <c r="H163">
        <v>205</v>
      </c>
      <c r="I163">
        <v>128.767</v>
      </c>
      <c r="J163" t="b">
        <v>0</v>
      </c>
    </row>
    <row r="164" spans="2:10" x14ac:dyDescent="0.15">
      <c r="B164" t="s">
        <v>681</v>
      </c>
      <c r="C164">
        <v>128.87</v>
      </c>
      <c r="D164">
        <v>128.99</v>
      </c>
      <c r="E164">
        <v>128.80000000000001</v>
      </c>
      <c r="F164">
        <v>128.93</v>
      </c>
      <c r="G164">
        <v>164</v>
      </c>
      <c r="H164">
        <v>67</v>
      </c>
      <c r="I164">
        <v>128.91300000000001</v>
      </c>
      <c r="J164" t="b">
        <v>0</v>
      </c>
    </row>
    <row r="165" spans="2:10" x14ac:dyDescent="0.15">
      <c r="B165" t="s">
        <v>682</v>
      </c>
      <c r="C165">
        <v>128.94999999999999</v>
      </c>
      <c r="D165">
        <v>129</v>
      </c>
      <c r="E165">
        <v>128.69999999999999</v>
      </c>
      <c r="F165">
        <v>128.88999999999999</v>
      </c>
      <c r="G165">
        <v>249</v>
      </c>
      <c r="H165">
        <v>103</v>
      </c>
      <c r="I165">
        <v>128.876</v>
      </c>
      <c r="J165" t="b">
        <v>0</v>
      </c>
    </row>
    <row r="166" spans="2:10" x14ac:dyDescent="0.15">
      <c r="B166" t="s">
        <v>683</v>
      </c>
      <c r="C166">
        <v>128.91</v>
      </c>
      <c r="D166">
        <v>128.93</v>
      </c>
      <c r="E166">
        <v>128.1</v>
      </c>
      <c r="F166">
        <v>128.35</v>
      </c>
      <c r="G166">
        <v>3335</v>
      </c>
      <c r="H166">
        <v>1120</v>
      </c>
      <c r="I166">
        <v>128.465</v>
      </c>
      <c r="J166" t="b">
        <v>0</v>
      </c>
    </row>
    <row r="167" spans="2:10" x14ac:dyDescent="0.15">
      <c r="B167" t="s">
        <v>684</v>
      </c>
      <c r="C167">
        <v>128.36000000000001</v>
      </c>
      <c r="D167">
        <v>128.9</v>
      </c>
      <c r="E167">
        <v>127.93</v>
      </c>
      <c r="F167">
        <v>127.97</v>
      </c>
      <c r="G167">
        <v>3634</v>
      </c>
      <c r="H167">
        <v>1139</v>
      </c>
      <c r="I167">
        <v>128.24199999999999</v>
      </c>
      <c r="J167" t="b">
        <v>0</v>
      </c>
    </row>
    <row r="168" spans="2:10" x14ac:dyDescent="0.15">
      <c r="B168" t="s">
        <v>685</v>
      </c>
      <c r="C168">
        <v>127.95</v>
      </c>
      <c r="D168">
        <v>128.71</v>
      </c>
      <c r="E168">
        <v>127.32</v>
      </c>
      <c r="F168">
        <v>127.46</v>
      </c>
      <c r="G168">
        <v>127540</v>
      </c>
      <c r="H168">
        <v>43063</v>
      </c>
      <c r="I168">
        <v>127.971</v>
      </c>
      <c r="J168" t="b">
        <v>0</v>
      </c>
    </row>
    <row r="169" spans="2:10" x14ac:dyDescent="0.15">
      <c r="B169" t="s">
        <v>686</v>
      </c>
      <c r="C169">
        <v>127.46</v>
      </c>
      <c r="D169">
        <v>127.5</v>
      </c>
      <c r="E169">
        <v>126.93</v>
      </c>
      <c r="F169">
        <v>127.11</v>
      </c>
      <c r="G169">
        <v>121669</v>
      </c>
      <c r="H169">
        <v>49606</v>
      </c>
      <c r="I169">
        <v>127.179</v>
      </c>
      <c r="J169" t="b">
        <v>0</v>
      </c>
    </row>
    <row r="170" spans="2:10" x14ac:dyDescent="0.15">
      <c r="B170" t="s">
        <v>687</v>
      </c>
      <c r="C170">
        <v>127.1</v>
      </c>
      <c r="D170">
        <v>127.79</v>
      </c>
      <c r="E170">
        <v>127.05</v>
      </c>
      <c r="F170">
        <v>127.71</v>
      </c>
      <c r="G170">
        <v>84889</v>
      </c>
      <c r="H170">
        <v>30871</v>
      </c>
      <c r="I170">
        <v>127.334</v>
      </c>
      <c r="J170" t="b">
        <v>0</v>
      </c>
    </row>
    <row r="171" spans="2:10" x14ac:dyDescent="0.15">
      <c r="B171" t="s">
        <v>688</v>
      </c>
      <c r="C171">
        <v>127.7</v>
      </c>
      <c r="D171">
        <v>128.09</v>
      </c>
      <c r="E171">
        <v>127.28</v>
      </c>
      <c r="F171">
        <v>128.03</v>
      </c>
      <c r="G171">
        <v>72894</v>
      </c>
      <c r="H171">
        <v>29212</v>
      </c>
      <c r="I171">
        <v>127.613</v>
      </c>
      <c r="J171" t="b">
        <v>0</v>
      </c>
    </row>
    <row r="172" spans="2:10" x14ac:dyDescent="0.15">
      <c r="B172" t="s">
        <v>689</v>
      </c>
      <c r="C172">
        <v>128.04</v>
      </c>
      <c r="D172">
        <v>128.26</v>
      </c>
      <c r="E172">
        <v>127.89</v>
      </c>
      <c r="F172">
        <v>127.95</v>
      </c>
      <c r="G172">
        <v>59540</v>
      </c>
      <c r="H172">
        <v>23193</v>
      </c>
      <c r="I172">
        <v>128.06700000000001</v>
      </c>
      <c r="J172" t="b">
        <v>0</v>
      </c>
    </row>
    <row r="173" spans="2:10" x14ac:dyDescent="0.15">
      <c r="B173" t="s">
        <v>690</v>
      </c>
      <c r="C173">
        <v>127.95</v>
      </c>
      <c r="D173">
        <v>128.19</v>
      </c>
      <c r="E173">
        <v>127.68</v>
      </c>
      <c r="F173">
        <v>127.89</v>
      </c>
      <c r="G173">
        <v>56514</v>
      </c>
      <c r="H173">
        <v>21425</v>
      </c>
      <c r="I173">
        <v>127.92</v>
      </c>
      <c r="J173" t="b">
        <v>0</v>
      </c>
    </row>
    <row r="174" spans="2:10" x14ac:dyDescent="0.15">
      <c r="B174" t="s">
        <v>691</v>
      </c>
      <c r="C174">
        <v>127.89</v>
      </c>
      <c r="D174">
        <v>128.13</v>
      </c>
      <c r="E174">
        <v>127.64</v>
      </c>
      <c r="F174">
        <v>127.84</v>
      </c>
      <c r="G174">
        <v>92463</v>
      </c>
      <c r="H174">
        <v>37526</v>
      </c>
      <c r="I174">
        <v>127.872</v>
      </c>
      <c r="J174" t="b">
        <v>0</v>
      </c>
    </row>
    <row r="175" spans="2:10" x14ac:dyDescent="0.15">
      <c r="B175" t="s">
        <v>692</v>
      </c>
      <c r="C175">
        <v>127.84</v>
      </c>
      <c r="D175">
        <v>128.13999999999999</v>
      </c>
      <c r="E175">
        <v>127.25</v>
      </c>
      <c r="F175">
        <v>128.12</v>
      </c>
      <c r="G175">
        <v>113253</v>
      </c>
      <c r="H175">
        <v>1023</v>
      </c>
      <c r="I175">
        <v>127.83</v>
      </c>
      <c r="J175" t="b">
        <v>0</v>
      </c>
    </row>
    <row r="176" spans="2:10" x14ac:dyDescent="0.15">
      <c r="B176" t="s">
        <v>693</v>
      </c>
      <c r="C176">
        <v>128.11000000000001</v>
      </c>
      <c r="D176">
        <v>128.13999999999999</v>
      </c>
      <c r="E176">
        <v>128.01</v>
      </c>
      <c r="F176">
        <v>128.09</v>
      </c>
      <c r="G176">
        <v>921</v>
      </c>
      <c r="H176">
        <v>279</v>
      </c>
      <c r="I176">
        <v>128.09200000000001</v>
      </c>
      <c r="J176" t="b">
        <v>0</v>
      </c>
    </row>
    <row r="177" spans="2:10" x14ac:dyDescent="0.15">
      <c r="B177" t="s">
        <v>694</v>
      </c>
      <c r="C177">
        <v>128.08000000000001</v>
      </c>
      <c r="D177">
        <v>128.24</v>
      </c>
      <c r="E177">
        <v>128.06</v>
      </c>
      <c r="F177">
        <v>128.15</v>
      </c>
      <c r="G177">
        <v>1056</v>
      </c>
      <c r="H177">
        <v>281</v>
      </c>
      <c r="I177">
        <v>128.155</v>
      </c>
      <c r="J177" t="b">
        <v>0</v>
      </c>
    </row>
    <row r="178" spans="2:10" x14ac:dyDescent="0.15">
      <c r="B178" t="s">
        <v>695</v>
      </c>
      <c r="C178">
        <v>128.16</v>
      </c>
      <c r="D178">
        <v>128.18</v>
      </c>
      <c r="E178">
        <v>128.05000000000001</v>
      </c>
      <c r="F178">
        <v>128.18</v>
      </c>
      <c r="G178">
        <v>1198</v>
      </c>
      <c r="H178">
        <v>283</v>
      </c>
      <c r="I178">
        <v>128.11799999999999</v>
      </c>
      <c r="J178" t="b">
        <v>0</v>
      </c>
    </row>
    <row r="179" spans="2:10" x14ac:dyDescent="0.15">
      <c r="B179" t="s">
        <v>696</v>
      </c>
      <c r="C179">
        <v>128.68</v>
      </c>
      <c r="D179">
        <v>128.75</v>
      </c>
      <c r="E179">
        <v>128</v>
      </c>
      <c r="F179">
        <v>128.68</v>
      </c>
      <c r="G179">
        <v>283</v>
      </c>
      <c r="H179">
        <v>95</v>
      </c>
      <c r="I179">
        <v>128.47300000000001</v>
      </c>
      <c r="J179" t="b">
        <v>0</v>
      </c>
    </row>
    <row r="180" spans="2:10" x14ac:dyDescent="0.15">
      <c r="B180" t="s">
        <v>697</v>
      </c>
      <c r="C180">
        <v>128.66</v>
      </c>
      <c r="D180">
        <v>128.75</v>
      </c>
      <c r="E180">
        <v>128.57</v>
      </c>
      <c r="F180">
        <v>128.72</v>
      </c>
      <c r="G180">
        <v>163</v>
      </c>
      <c r="H180">
        <v>75</v>
      </c>
      <c r="I180">
        <v>128.68100000000001</v>
      </c>
      <c r="J180" t="b">
        <v>0</v>
      </c>
    </row>
    <row r="181" spans="2:10" x14ac:dyDescent="0.15">
      <c r="B181" t="s">
        <v>698</v>
      </c>
      <c r="C181">
        <v>128.72</v>
      </c>
      <c r="D181">
        <v>128.72</v>
      </c>
      <c r="E181">
        <v>128.46</v>
      </c>
      <c r="F181">
        <v>128.58000000000001</v>
      </c>
      <c r="G181">
        <v>180</v>
      </c>
      <c r="H181">
        <v>80</v>
      </c>
      <c r="I181">
        <v>128.584</v>
      </c>
      <c r="J181" t="b">
        <v>0</v>
      </c>
    </row>
    <row r="182" spans="2:10" x14ac:dyDescent="0.15">
      <c r="B182" t="s">
        <v>699</v>
      </c>
      <c r="C182">
        <v>128.58000000000001</v>
      </c>
      <c r="D182">
        <v>128.72999999999999</v>
      </c>
      <c r="E182">
        <v>128.44999999999999</v>
      </c>
      <c r="F182">
        <v>128.72999999999999</v>
      </c>
      <c r="G182">
        <v>1436</v>
      </c>
      <c r="H182">
        <v>759</v>
      </c>
      <c r="I182">
        <v>128.61099999999999</v>
      </c>
      <c r="J182" t="b">
        <v>0</v>
      </c>
    </row>
    <row r="183" spans="2:10" x14ac:dyDescent="0.15">
      <c r="B183" t="s">
        <v>700</v>
      </c>
      <c r="C183">
        <v>128.74</v>
      </c>
      <c r="D183">
        <v>128.75</v>
      </c>
      <c r="E183">
        <v>128.44999999999999</v>
      </c>
      <c r="F183">
        <v>128.68</v>
      </c>
      <c r="G183">
        <v>3494</v>
      </c>
      <c r="H183">
        <v>1203</v>
      </c>
      <c r="I183">
        <v>128.63</v>
      </c>
      <c r="J183" t="b">
        <v>0</v>
      </c>
    </row>
    <row r="184" spans="2:10" x14ac:dyDescent="0.15">
      <c r="B184" t="s">
        <v>701</v>
      </c>
      <c r="C184">
        <v>128.69</v>
      </c>
      <c r="D184">
        <v>130.43</v>
      </c>
      <c r="E184">
        <v>128.55000000000001</v>
      </c>
      <c r="F184">
        <v>129.99</v>
      </c>
      <c r="G184">
        <v>136513</v>
      </c>
      <c r="H184">
        <v>48356</v>
      </c>
      <c r="I184">
        <v>129.71600000000001</v>
      </c>
      <c r="J184" t="b">
        <v>0</v>
      </c>
    </row>
    <row r="185" spans="2:10" x14ac:dyDescent="0.15">
      <c r="B185" t="s">
        <v>702</v>
      </c>
      <c r="C185">
        <v>129.99</v>
      </c>
      <c r="D185">
        <v>131.83000000000001</v>
      </c>
      <c r="E185">
        <v>129.80000000000001</v>
      </c>
      <c r="F185">
        <v>131.71</v>
      </c>
      <c r="G185">
        <v>175355</v>
      </c>
      <c r="H185">
        <v>66414</v>
      </c>
      <c r="I185">
        <v>131.01900000000001</v>
      </c>
      <c r="J185" t="b">
        <v>0</v>
      </c>
    </row>
    <row r="186" spans="2:10" x14ac:dyDescent="0.15">
      <c r="B186" t="s">
        <v>703</v>
      </c>
      <c r="C186">
        <v>131.71</v>
      </c>
      <c r="D186">
        <v>132.25</v>
      </c>
      <c r="E186">
        <v>131.06</v>
      </c>
      <c r="F186">
        <v>132.09</v>
      </c>
      <c r="G186">
        <v>116950</v>
      </c>
      <c r="H186">
        <v>45187</v>
      </c>
      <c r="I186">
        <v>131.71600000000001</v>
      </c>
      <c r="J186" t="b">
        <v>0</v>
      </c>
    </row>
    <row r="187" spans="2:10" x14ac:dyDescent="0.15">
      <c r="B187" t="s">
        <v>704</v>
      </c>
      <c r="C187">
        <v>132.09</v>
      </c>
      <c r="D187">
        <v>132.22</v>
      </c>
      <c r="E187">
        <v>131.68</v>
      </c>
      <c r="F187">
        <v>131.87</v>
      </c>
      <c r="G187">
        <v>71874</v>
      </c>
      <c r="H187">
        <v>28408</v>
      </c>
      <c r="I187">
        <v>131.93199999999999</v>
      </c>
      <c r="J187" t="b">
        <v>0</v>
      </c>
    </row>
    <row r="188" spans="2:10" x14ac:dyDescent="0.15">
      <c r="B188" t="s">
        <v>705</v>
      </c>
      <c r="C188">
        <v>131.87</v>
      </c>
      <c r="D188">
        <v>132.44</v>
      </c>
      <c r="E188">
        <v>131.81</v>
      </c>
      <c r="F188">
        <v>131.93</v>
      </c>
      <c r="G188">
        <v>73497</v>
      </c>
      <c r="H188">
        <v>26777</v>
      </c>
      <c r="I188">
        <v>132.07900000000001</v>
      </c>
      <c r="J188" t="b">
        <v>0</v>
      </c>
    </row>
    <row r="189" spans="2:10" x14ac:dyDescent="0.15">
      <c r="B189" t="s">
        <v>706</v>
      </c>
      <c r="C189">
        <v>131.94</v>
      </c>
      <c r="D189">
        <v>132.49</v>
      </c>
      <c r="E189">
        <v>131.72999999999999</v>
      </c>
      <c r="F189">
        <v>132.18</v>
      </c>
      <c r="G189">
        <v>75017</v>
      </c>
      <c r="H189">
        <v>28518</v>
      </c>
      <c r="I189">
        <v>132.137</v>
      </c>
      <c r="J189" t="b">
        <v>0</v>
      </c>
    </row>
    <row r="190" spans="2:10" x14ac:dyDescent="0.15">
      <c r="B190" t="s">
        <v>707</v>
      </c>
      <c r="C190">
        <v>132.18</v>
      </c>
      <c r="D190">
        <v>132.46</v>
      </c>
      <c r="E190">
        <v>131.94</v>
      </c>
      <c r="F190">
        <v>131.97</v>
      </c>
      <c r="G190">
        <v>122698</v>
      </c>
      <c r="H190">
        <v>53549</v>
      </c>
      <c r="I190">
        <v>132.21299999999999</v>
      </c>
      <c r="J190" t="b">
        <v>0</v>
      </c>
    </row>
    <row r="191" spans="2:10" x14ac:dyDescent="0.15">
      <c r="B191" t="s">
        <v>708</v>
      </c>
      <c r="C191">
        <v>131.97</v>
      </c>
      <c r="D191">
        <v>132.28</v>
      </c>
      <c r="E191">
        <v>131.96</v>
      </c>
      <c r="F191">
        <v>132.25</v>
      </c>
      <c r="G191">
        <v>131974</v>
      </c>
      <c r="H191">
        <v>680</v>
      </c>
      <c r="I191">
        <v>132.03200000000001</v>
      </c>
      <c r="J191" t="b">
        <v>0</v>
      </c>
    </row>
    <row r="192" spans="2:10" x14ac:dyDescent="0.15">
      <c r="B192" t="s">
        <v>709</v>
      </c>
      <c r="C192">
        <v>132.25</v>
      </c>
      <c r="D192">
        <v>132.27000000000001</v>
      </c>
      <c r="E192">
        <v>132.16999999999999</v>
      </c>
      <c r="F192">
        <v>132.22</v>
      </c>
      <c r="G192">
        <v>548</v>
      </c>
      <c r="H192">
        <v>211</v>
      </c>
      <c r="I192">
        <v>132.21799999999999</v>
      </c>
      <c r="J192" t="b">
        <v>0</v>
      </c>
    </row>
    <row r="193" spans="2:10" x14ac:dyDescent="0.15">
      <c r="B193" t="s">
        <v>710</v>
      </c>
      <c r="C193">
        <v>132.22999999999999</v>
      </c>
      <c r="D193">
        <v>132.55000000000001</v>
      </c>
      <c r="E193">
        <v>132.19</v>
      </c>
      <c r="F193">
        <v>132.55000000000001</v>
      </c>
      <c r="G193">
        <v>1991</v>
      </c>
      <c r="H193">
        <v>468</v>
      </c>
      <c r="I193">
        <v>132.387</v>
      </c>
      <c r="J193" t="b">
        <v>0</v>
      </c>
    </row>
    <row r="194" spans="2:10" x14ac:dyDescent="0.15">
      <c r="B194" t="s">
        <v>711</v>
      </c>
      <c r="C194">
        <v>132.52000000000001</v>
      </c>
      <c r="D194">
        <v>133</v>
      </c>
      <c r="E194">
        <v>132.41</v>
      </c>
      <c r="F194">
        <v>133</v>
      </c>
      <c r="G194">
        <v>2091</v>
      </c>
      <c r="H194">
        <v>626</v>
      </c>
      <c r="I194">
        <v>132.70599999999999</v>
      </c>
      <c r="J194" t="b">
        <v>0</v>
      </c>
    </row>
    <row r="195" spans="2:10" x14ac:dyDescent="0.15">
      <c r="B195" t="s">
        <v>712</v>
      </c>
      <c r="C195">
        <v>133.19999999999999</v>
      </c>
      <c r="D195">
        <v>133.66</v>
      </c>
      <c r="E195">
        <v>133</v>
      </c>
      <c r="F195">
        <v>133.56</v>
      </c>
      <c r="G195">
        <v>416</v>
      </c>
      <c r="H195">
        <v>179</v>
      </c>
      <c r="I195">
        <v>133.34200000000001</v>
      </c>
      <c r="J195" t="b">
        <v>0</v>
      </c>
    </row>
    <row r="196" spans="2:10" x14ac:dyDescent="0.15">
      <c r="B196" t="s">
        <v>713</v>
      </c>
      <c r="C196">
        <v>133.56</v>
      </c>
      <c r="D196">
        <v>133.65</v>
      </c>
      <c r="E196">
        <v>133.24</v>
      </c>
      <c r="F196">
        <v>133.5</v>
      </c>
      <c r="G196">
        <v>366</v>
      </c>
      <c r="H196">
        <v>139</v>
      </c>
      <c r="I196">
        <v>133.46100000000001</v>
      </c>
      <c r="J196" t="b">
        <v>0</v>
      </c>
    </row>
    <row r="197" spans="2:10" x14ac:dyDescent="0.15">
      <c r="B197" t="s">
        <v>714</v>
      </c>
      <c r="C197">
        <v>133.51</v>
      </c>
      <c r="D197">
        <v>133.88999999999999</v>
      </c>
      <c r="E197">
        <v>133.51</v>
      </c>
      <c r="F197">
        <v>133.61000000000001</v>
      </c>
      <c r="G197">
        <v>608</v>
      </c>
      <c r="H197">
        <v>163</v>
      </c>
      <c r="I197">
        <v>133.67500000000001</v>
      </c>
      <c r="J197" t="b">
        <v>0</v>
      </c>
    </row>
    <row r="198" spans="2:10" x14ac:dyDescent="0.15">
      <c r="B198" t="s">
        <v>715</v>
      </c>
      <c r="C198">
        <v>133.68</v>
      </c>
      <c r="D198">
        <v>134.09</v>
      </c>
      <c r="E198">
        <v>133.57</v>
      </c>
      <c r="F198">
        <v>134.05000000000001</v>
      </c>
      <c r="G198">
        <v>4107</v>
      </c>
      <c r="H198">
        <v>1779</v>
      </c>
      <c r="I198">
        <v>133.89400000000001</v>
      </c>
      <c r="J198" t="b">
        <v>0</v>
      </c>
    </row>
    <row r="199" spans="2:10" x14ac:dyDescent="0.15">
      <c r="B199" t="s">
        <v>716</v>
      </c>
      <c r="C199">
        <v>134.05000000000001</v>
      </c>
      <c r="D199">
        <v>134.31</v>
      </c>
      <c r="E199">
        <v>133.5</v>
      </c>
      <c r="F199">
        <v>133.63999999999999</v>
      </c>
      <c r="G199">
        <v>9515</v>
      </c>
      <c r="H199">
        <v>3509</v>
      </c>
      <c r="I199">
        <v>133.96</v>
      </c>
      <c r="J199" t="b">
        <v>0</v>
      </c>
    </row>
    <row r="200" spans="2:10" x14ac:dyDescent="0.15">
      <c r="B200" t="s">
        <v>717</v>
      </c>
      <c r="C200">
        <v>133.63</v>
      </c>
      <c r="D200">
        <v>135.08000000000001</v>
      </c>
      <c r="E200">
        <v>133.55000000000001</v>
      </c>
      <c r="F200">
        <v>134.88</v>
      </c>
      <c r="G200">
        <v>203348</v>
      </c>
      <c r="H200">
        <v>71777</v>
      </c>
      <c r="I200">
        <v>134.38399999999999</v>
      </c>
      <c r="J200" t="b">
        <v>0</v>
      </c>
    </row>
    <row r="201" spans="2:10" x14ac:dyDescent="0.15">
      <c r="B201" t="s">
        <v>718</v>
      </c>
      <c r="C201">
        <v>134.86000000000001</v>
      </c>
      <c r="D201">
        <v>136.35</v>
      </c>
      <c r="E201">
        <v>134.80000000000001</v>
      </c>
      <c r="F201">
        <v>135.99</v>
      </c>
      <c r="G201">
        <v>201809</v>
      </c>
      <c r="H201">
        <v>74032</v>
      </c>
      <c r="I201">
        <v>135.62700000000001</v>
      </c>
      <c r="J201" t="b">
        <v>0</v>
      </c>
    </row>
    <row r="202" spans="2:10" x14ac:dyDescent="0.15">
      <c r="B202" t="s">
        <v>719</v>
      </c>
      <c r="C202">
        <v>135.99</v>
      </c>
      <c r="D202">
        <v>136.38</v>
      </c>
      <c r="E202">
        <v>135.56</v>
      </c>
      <c r="F202">
        <v>136.07</v>
      </c>
      <c r="G202">
        <v>118891</v>
      </c>
      <c r="H202">
        <v>44491</v>
      </c>
      <c r="I202">
        <v>136.071</v>
      </c>
      <c r="J202" t="b">
        <v>0</v>
      </c>
    </row>
    <row r="203" spans="2:10" x14ac:dyDescent="0.15">
      <c r="B203" t="s">
        <v>720</v>
      </c>
      <c r="C203">
        <v>136.08000000000001</v>
      </c>
      <c r="D203">
        <v>136.19999999999999</v>
      </c>
      <c r="E203">
        <v>135.21</v>
      </c>
      <c r="F203">
        <v>136.16999999999999</v>
      </c>
      <c r="G203">
        <v>92387</v>
      </c>
      <c r="H203">
        <v>32778</v>
      </c>
      <c r="I203">
        <v>135.816</v>
      </c>
      <c r="J203" t="b">
        <v>0</v>
      </c>
    </row>
    <row r="204" spans="2:10" x14ac:dyDescent="0.15">
      <c r="B204" t="s">
        <v>721</v>
      </c>
      <c r="C204">
        <v>136.16999999999999</v>
      </c>
      <c r="D204">
        <v>136.47999999999999</v>
      </c>
      <c r="E204">
        <v>135.91</v>
      </c>
      <c r="F204">
        <v>136.13</v>
      </c>
      <c r="G204">
        <v>71961</v>
      </c>
      <c r="H204">
        <v>26010</v>
      </c>
      <c r="I204">
        <v>136.202</v>
      </c>
      <c r="J204" t="b">
        <v>0</v>
      </c>
    </row>
    <row r="205" spans="2:10" x14ac:dyDescent="0.15">
      <c r="B205" t="s">
        <v>722</v>
      </c>
      <c r="C205">
        <v>136.13</v>
      </c>
      <c r="D205">
        <v>136.69999999999999</v>
      </c>
      <c r="E205">
        <v>136.09</v>
      </c>
      <c r="F205">
        <v>136.53</v>
      </c>
      <c r="G205">
        <v>74810</v>
      </c>
      <c r="H205">
        <v>26424</v>
      </c>
      <c r="I205">
        <v>136.465</v>
      </c>
      <c r="J205" t="b">
        <v>0</v>
      </c>
    </row>
    <row r="206" spans="2:10" x14ac:dyDescent="0.15">
      <c r="B206" t="s">
        <v>723</v>
      </c>
      <c r="C206">
        <v>136.53</v>
      </c>
      <c r="D206">
        <v>139.66999999999999</v>
      </c>
      <c r="E206">
        <v>136.44999999999999</v>
      </c>
      <c r="F206">
        <v>136.87</v>
      </c>
      <c r="G206">
        <v>158209</v>
      </c>
      <c r="H206">
        <v>62371</v>
      </c>
      <c r="I206">
        <v>136.94</v>
      </c>
      <c r="J206" t="b">
        <v>0</v>
      </c>
    </row>
    <row r="207" spans="2:10" x14ac:dyDescent="0.15">
      <c r="B207" t="s">
        <v>724</v>
      </c>
      <c r="C207">
        <v>136.86000000000001</v>
      </c>
      <c r="D207">
        <v>137.36000000000001</v>
      </c>
      <c r="E207">
        <v>136.69999999999999</v>
      </c>
      <c r="F207">
        <v>137.30000000000001</v>
      </c>
      <c r="G207">
        <v>101405</v>
      </c>
      <c r="H207">
        <v>1105</v>
      </c>
      <c r="I207">
        <v>136.874</v>
      </c>
      <c r="J207" t="b">
        <v>0</v>
      </c>
    </row>
    <row r="208" spans="2:10" x14ac:dyDescent="0.15">
      <c r="B208" t="s">
        <v>725</v>
      </c>
      <c r="C208">
        <v>137.30000000000001</v>
      </c>
      <c r="D208">
        <v>137.5</v>
      </c>
      <c r="E208">
        <v>136.99</v>
      </c>
      <c r="F208">
        <v>137.07</v>
      </c>
      <c r="G208">
        <v>3101</v>
      </c>
      <c r="H208">
        <v>833</v>
      </c>
      <c r="I208">
        <v>137.286</v>
      </c>
      <c r="J208" t="b">
        <v>0</v>
      </c>
    </row>
    <row r="209" spans="2:10" x14ac:dyDescent="0.15">
      <c r="B209" t="s">
        <v>726</v>
      </c>
      <c r="C209">
        <v>137.1</v>
      </c>
      <c r="D209">
        <v>137.15</v>
      </c>
      <c r="E209">
        <v>136.4</v>
      </c>
      <c r="F209">
        <v>136.46</v>
      </c>
      <c r="G209">
        <v>2835</v>
      </c>
      <c r="H209">
        <v>806</v>
      </c>
      <c r="I209">
        <v>136.756</v>
      </c>
      <c r="J209" t="b">
        <v>0</v>
      </c>
    </row>
    <row r="210" spans="2:10" x14ac:dyDescent="0.15">
      <c r="B210" t="s">
        <v>727</v>
      </c>
      <c r="C210">
        <v>136.49</v>
      </c>
      <c r="D210">
        <v>136.78</v>
      </c>
      <c r="E210">
        <v>136.32</v>
      </c>
      <c r="F210">
        <v>136.38</v>
      </c>
      <c r="G210">
        <v>2070</v>
      </c>
      <c r="H210">
        <v>505</v>
      </c>
      <c r="I210">
        <v>136.50299999999999</v>
      </c>
      <c r="J210" t="b">
        <v>0</v>
      </c>
    </row>
    <row r="211" spans="2:10" x14ac:dyDescent="0.15">
      <c r="B211" t="s">
        <v>728</v>
      </c>
      <c r="C211">
        <v>135.84</v>
      </c>
      <c r="D211">
        <v>135.87</v>
      </c>
      <c r="E211">
        <v>135.19999999999999</v>
      </c>
      <c r="F211">
        <v>135.44999999999999</v>
      </c>
      <c r="G211">
        <v>895</v>
      </c>
      <c r="H211">
        <v>354</v>
      </c>
      <c r="I211">
        <v>135.57900000000001</v>
      </c>
      <c r="J211" t="b">
        <v>0</v>
      </c>
    </row>
    <row r="212" spans="2:10" x14ac:dyDescent="0.15">
      <c r="B212" t="s">
        <v>729</v>
      </c>
      <c r="C212">
        <v>135.44999999999999</v>
      </c>
      <c r="D212">
        <v>136.08000000000001</v>
      </c>
      <c r="E212">
        <v>135.35</v>
      </c>
      <c r="F212">
        <v>135.66</v>
      </c>
      <c r="G212">
        <v>497</v>
      </c>
      <c r="H212">
        <v>204</v>
      </c>
      <c r="I212">
        <v>135.81800000000001</v>
      </c>
      <c r="J212" t="b">
        <v>0</v>
      </c>
    </row>
    <row r="213" spans="2:10" x14ac:dyDescent="0.15">
      <c r="B213" t="s">
        <v>730</v>
      </c>
      <c r="C213">
        <v>135.72999999999999</v>
      </c>
      <c r="D213">
        <v>136.08000000000001</v>
      </c>
      <c r="E213">
        <v>135.5</v>
      </c>
      <c r="F213">
        <v>136.07</v>
      </c>
      <c r="G213">
        <v>762</v>
      </c>
      <c r="H213">
        <v>291</v>
      </c>
      <c r="I213">
        <v>135.85900000000001</v>
      </c>
      <c r="J213" t="b">
        <v>0</v>
      </c>
    </row>
    <row r="214" spans="2:10" x14ac:dyDescent="0.15">
      <c r="B214" t="s">
        <v>731</v>
      </c>
      <c r="C214">
        <v>136</v>
      </c>
      <c r="D214">
        <v>136.30000000000001</v>
      </c>
      <c r="E214">
        <v>135.57</v>
      </c>
      <c r="F214">
        <v>135.88</v>
      </c>
      <c r="G214">
        <v>3650</v>
      </c>
      <c r="H214">
        <v>1599</v>
      </c>
      <c r="I214">
        <v>135.977</v>
      </c>
      <c r="J214" t="b">
        <v>0</v>
      </c>
    </row>
    <row r="215" spans="2:10" x14ac:dyDescent="0.15">
      <c r="B215" t="s">
        <v>732</v>
      </c>
      <c r="C215">
        <v>136.19999999999999</v>
      </c>
      <c r="D215">
        <v>136.30000000000001</v>
      </c>
      <c r="E215">
        <v>135.4</v>
      </c>
      <c r="F215">
        <v>135.93</v>
      </c>
      <c r="G215">
        <v>6308</v>
      </c>
      <c r="H215">
        <v>2112</v>
      </c>
      <c r="I215">
        <v>135.79300000000001</v>
      </c>
      <c r="J215" t="b">
        <v>0</v>
      </c>
    </row>
    <row r="216" spans="2:10" x14ac:dyDescent="0.15">
      <c r="B216" t="s">
        <v>733</v>
      </c>
      <c r="C216">
        <v>135.96</v>
      </c>
      <c r="D216">
        <v>137.58000000000001</v>
      </c>
      <c r="E216">
        <v>135.02000000000001</v>
      </c>
      <c r="F216">
        <v>137.34</v>
      </c>
      <c r="G216">
        <v>169755</v>
      </c>
      <c r="H216">
        <v>57378</v>
      </c>
      <c r="I216">
        <v>136.49700000000001</v>
      </c>
      <c r="J216" t="b">
        <v>0</v>
      </c>
    </row>
    <row r="217" spans="2:10" x14ac:dyDescent="0.15">
      <c r="B217" t="s">
        <v>734</v>
      </c>
      <c r="C217">
        <v>137.37</v>
      </c>
      <c r="D217">
        <v>137.66</v>
      </c>
      <c r="E217">
        <v>136.02000000000001</v>
      </c>
      <c r="F217">
        <v>136.88</v>
      </c>
      <c r="G217">
        <v>148878</v>
      </c>
      <c r="H217">
        <v>53494</v>
      </c>
      <c r="I217">
        <v>136.845</v>
      </c>
      <c r="J217" t="b">
        <v>0</v>
      </c>
    </row>
    <row r="218" spans="2:10" x14ac:dyDescent="0.15">
      <c r="B218" t="s">
        <v>735</v>
      </c>
      <c r="C218">
        <v>136.87</v>
      </c>
      <c r="D218">
        <v>137.52000000000001</v>
      </c>
      <c r="E218">
        <v>136.80000000000001</v>
      </c>
      <c r="F218">
        <v>137.34</v>
      </c>
      <c r="G218">
        <v>108878</v>
      </c>
      <c r="H218">
        <v>38126</v>
      </c>
      <c r="I218">
        <v>137.19200000000001</v>
      </c>
      <c r="J218" t="b">
        <v>0</v>
      </c>
    </row>
    <row r="219" spans="2:10" x14ac:dyDescent="0.15">
      <c r="B219" t="s">
        <v>736</v>
      </c>
      <c r="C219">
        <v>137.35</v>
      </c>
      <c r="D219">
        <v>138.18</v>
      </c>
      <c r="E219">
        <v>137.19999999999999</v>
      </c>
      <c r="F219">
        <v>137.97</v>
      </c>
      <c r="G219">
        <v>106237</v>
      </c>
      <c r="H219">
        <v>37439</v>
      </c>
      <c r="I219">
        <v>137.83699999999999</v>
      </c>
      <c r="J219" t="b">
        <v>0</v>
      </c>
    </row>
    <row r="220" spans="2:10" x14ac:dyDescent="0.15">
      <c r="B220" t="s">
        <v>737</v>
      </c>
      <c r="C220">
        <v>137.97</v>
      </c>
      <c r="D220">
        <v>138.32</v>
      </c>
      <c r="E220">
        <v>137.74</v>
      </c>
      <c r="F220">
        <v>138</v>
      </c>
      <c r="G220">
        <v>74686</v>
      </c>
      <c r="H220">
        <v>27322</v>
      </c>
      <c r="I220">
        <v>138.06200000000001</v>
      </c>
      <c r="J220" t="b">
        <v>0</v>
      </c>
    </row>
    <row r="221" spans="2:10" x14ac:dyDescent="0.15">
      <c r="B221" t="s">
        <v>738</v>
      </c>
      <c r="C221">
        <v>138</v>
      </c>
      <c r="D221">
        <v>139.19</v>
      </c>
      <c r="E221">
        <v>137.88</v>
      </c>
      <c r="F221">
        <v>139.09</v>
      </c>
      <c r="G221">
        <v>98349</v>
      </c>
      <c r="H221">
        <v>35586</v>
      </c>
      <c r="I221">
        <v>138.53899999999999</v>
      </c>
      <c r="J221" t="b">
        <v>0</v>
      </c>
    </row>
    <row r="222" spans="2:10" x14ac:dyDescent="0.15">
      <c r="B222" t="s">
        <v>739</v>
      </c>
      <c r="C222">
        <v>139.09</v>
      </c>
      <c r="D222">
        <v>139.85</v>
      </c>
      <c r="E222">
        <v>138.63</v>
      </c>
      <c r="F222">
        <v>138.97</v>
      </c>
      <c r="G222">
        <v>192218</v>
      </c>
      <c r="H222">
        <v>74950</v>
      </c>
      <c r="I222">
        <v>139.29300000000001</v>
      </c>
      <c r="J222" t="b">
        <v>0</v>
      </c>
    </row>
    <row r="223" spans="2:10" x14ac:dyDescent="0.15">
      <c r="B223" t="s">
        <v>740</v>
      </c>
      <c r="C223">
        <v>138.97999999999999</v>
      </c>
      <c r="D223">
        <v>139.5</v>
      </c>
      <c r="E223">
        <v>138.91999999999999</v>
      </c>
      <c r="F223">
        <v>139.38999999999999</v>
      </c>
      <c r="G223">
        <v>69262</v>
      </c>
      <c r="H223">
        <v>1110</v>
      </c>
      <c r="I223">
        <v>139.08199999999999</v>
      </c>
      <c r="J223" t="b">
        <v>0</v>
      </c>
    </row>
    <row r="224" spans="2:10" x14ac:dyDescent="0.15">
      <c r="B224" t="s">
        <v>741</v>
      </c>
      <c r="C224">
        <v>139.38</v>
      </c>
      <c r="D224">
        <v>139.97999999999999</v>
      </c>
      <c r="E224">
        <v>139.11000000000001</v>
      </c>
      <c r="F224">
        <v>139.94999999999999</v>
      </c>
      <c r="G224">
        <v>5684</v>
      </c>
      <c r="H224">
        <v>1296</v>
      </c>
      <c r="I224">
        <v>139.57900000000001</v>
      </c>
      <c r="J224" t="b">
        <v>0</v>
      </c>
    </row>
    <row r="225" spans="2:10" x14ac:dyDescent="0.15">
      <c r="B225" t="s">
        <v>742</v>
      </c>
      <c r="C225">
        <v>139.94999999999999</v>
      </c>
      <c r="D225">
        <v>140.22999999999999</v>
      </c>
      <c r="E225">
        <v>139.88999999999999</v>
      </c>
      <c r="F225">
        <v>140.21</v>
      </c>
      <c r="G225">
        <v>3026</v>
      </c>
      <c r="H225">
        <v>971</v>
      </c>
      <c r="I225">
        <v>139.99600000000001</v>
      </c>
      <c r="J225" t="b">
        <v>0</v>
      </c>
    </row>
    <row r="226" spans="2:10" x14ac:dyDescent="0.15">
      <c r="B226" t="s">
        <v>743</v>
      </c>
      <c r="C226">
        <v>140.22999999999999</v>
      </c>
      <c r="D226">
        <v>140.4</v>
      </c>
      <c r="E226">
        <v>140.16999999999999</v>
      </c>
      <c r="F226">
        <v>140.36000000000001</v>
      </c>
      <c r="G226">
        <v>2625</v>
      </c>
      <c r="H226">
        <v>908</v>
      </c>
      <c r="I226">
        <v>140.26599999999999</v>
      </c>
      <c r="J226" t="b">
        <v>0</v>
      </c>
    </row>
    <row r="227" spans="2:10" x14ac:dyDescent="0.15">
      <c r="B227" t="s">
        <v>744</v>
      </c>
      <c r="C227">
        <v>141.02000000000001</v>
      </c>
      <c r="D227">
        <v>143</v>
      </c>
      <c r="E227">
        <v>141.02000000000001</v>
      </c>
      <c r="F227">
        <v>141.87</v>
      </c>
      <c r="G227">
        <v>1833</v>
      </c>
      <c r="H227">
        <v>669</v>
      </c>
      <c r="I227">
        <v>142.20500000000001</v>
      </c>
      <c r="J227" t="b">
        <v>0</v>
      </c>
    </row>
    <row r="228" spans="2:10" x14ac:dyDescent="0.15">
      <c r="B228" t="s">
        <v>745</v>
      </c>
      <c r="C228">
        <v>141.9</v>
      </c>
      <c r="D228">
        <v>142.35</v>
      </c>
      <c r="E228">
        <v>141.51</v>
      </c>
      <c r="F228">
        <v>142.16999999999999</v>
      </c>
      <c r="G228">
        <v>910</v>
      </c>
      <c r="H228">
        <v>349</v>
      </c>
      <c r="I228">
        <v>141.90199999999999</v>
      </c>
      <c r="J228" t="b">
        <v>0</v>
      </c>
    </row>
    <row r="229" spans="2:10" x14ac:dyDescent="0.15">
      <c r="B229" t="s">
        <v>746</v>
      </c>
      <c r="C229">
        <v>142.12</v>
      </c>
      <c r="D229">
        <v>142.43</v>
      </c>
      <c r="E229">
        <v>141.6</v>
      </c>
      <c r="F229">
        <v>141.9</v>
      </c>
      <c r="G229">
        <v>1042</v>
      </c>
      <c r="H229">
        <v>349</v>
      </c>
      <c r="I229">
        <v>142.11500000000001</v>
      </c>
      <c r="J229" t="b">
        <v>0</v>
      </c>
    </row>
    <row r="230" spans="2:10" x14ac:dyDescent="0.15">
      <c r="B230" t="s">
        <v>747</v>
      </c>
      <c r="C230">
        <v>141.91999999999999</v>
      </c>
      <c r="D230">
        <v>143.1</v>
      </c>
      <c r="E230">
        <v>141.88999999999999</v>
      </c>
      <c r="F230">
        <v>142.82</v>
      </c>
      <c r="G230">
        <v>9916</v>
      </c>
      <c r="H230">
        <v>3629</v>
      </c>
      <c r="I230">
        <v>142.71199999999999</v>
      </c>
      <c r="J230" t="b">
        <v>0</v>
      </c>
    </row>
    <row r="231" spans="2:10" x14ac:dyDescent="0.15">
      <c r="B231" t="s">
        <v>748</v>
      </c>
      <c r="C231">
        <v>142.81</v>
      </c>
      <c r="D231">
        <v>143.09</v>
      </c>
      <c r="E231">
        <v>139.07</v>
      </c>
      <c r="F231">
        <v>142.65</v>
      </c>
      <c r="G231">
        <v>12040</v>
      </c>
      <c r="H231">
        <v>3920</v>
      </c>
      <c r="I231">
        <v>142.804</v>
      </c>
      <c r="J231" t="b">
        <v>0</v>
      </c>
    </row>
    <row r="232" spans="2:10" x14ac:dyDescent="0.15">
      <c r="B232" t="s">
        <v>749</v>
      </c>
      <c r="C232">
        <v>142.66999999999999</v>
      </c>
      <c r="D232">
        <v>145.09</v>
      </c>
      <c r="E232">
        <v>142.5</v>
      </c>
      <c r="F232">
        <v>144.94</v>
      </c>
      <c r="G232">
        <v>207916</v>
      </c>
      <c r="H232">
        <v>73745</v>
      </c>
      <c r="I232">
        <v>144.072</v>
      </c>
      <c r="J232" t="b">
        <v>0</v>
      </c>
    </row>
    <row r="233" spans="2:10" x14ac:dyDescent="0.15">
      <c r="B233" t="s">
        <v>750</v>
      </c>
      <c r="C233">
        <v>144.94</v>
      </c>
      <c r="D233">
        <v>144.99</v>
      </c>
      <c r="E233">
        <v>140.88</v>
      </c>
      <c r="F233">
        <v>141.13</v>
      </c>
      <c r="G233">
        <v>212516</v>
      </c>
      <c r="H233">
        <v>82139</v>
      </c>
      <c r="I233">
        <v>143.77099999999999</v>
      </c>
      <c r="J233" t="b">
        <v>0</v>
      </c>
    </row>
    <row r="234" spans="2:10" x14ac:dyDescent="0.15">
      <c r="B234" t="s">
        <v>751</v>
      </c>
      <c r="C234">
        <v>141.09</v>
      </c>
      <c r="D234">
        <v>142.77000000000001</v>
      </c>
      <c r="E234">
        <v>136.54</v>
      </c>
      <c r="F234">
        <v>142.59</v>
      </c>
      <c r="G234">
        <v>291190</v>
      </c>
      <c r="H234">
        <v>106588</v>
      </c>
      <c r="I234">
        <v>140.77799999999999</v>
      </c>
      <c r="J234" t="b">
        <v>0</v>
      </c>
    </row>
    <row r="235" spans="2:10" x14ac:dyDescent="0.15">
      <c r="B235" t="s">
        <v>752</v>
      </c>
      <c r="C235">
        <v>142.6</v>
      </c>
      <c r="D235">
        <v>142.94999999999999</v>
      </c>
      <c r="E235">
        <v>140.91</v>
      </c>
      <c r="F235">
        <v>142.43</v>
      </c>
      <c r="G235">
        <v>144707</v>
      </c>
      <c r="H235">
        <v>50815</v>
      </c>
      <c r="I235">
        <v>142.01300000000001</v>
      </c>
      <c r="J235" t="b">
        <v>0</v>
      </c>
    </row>
    <row r="236" spans="2:10" x14ac:dyDescent="0.15">
      <c r="B236" t="s">
        <v>753</v>
      </c>
      <c r="C236">
        <v>142.43</v>
      </c>
      <c r="D236">
        <v>143.29</v>
      </c>
      <c r="E236">
        <v>142.16</v>
      </c>
      <c r="F236">
        <v>142.66</v>
      </c>
      <c r="G236">
        <v>119634</v>
      </c>
      <c r="H236">
        <v>38848</v>
      </c>
      <c r="I236">
        <v>142.76900000000001</v>
      </c>
      <c r="J236" t="b">
        <v>0</v>
      </c>
    </row>
    <row r="237" spans="2:10" x14ac:dyDescent="0.15">
      <c r="B237" t="s">
        <v>754</v>
      </c>
      <c r="C237">
        <v>142.66999999999999</v>
      </c>
      <c r="D237">
        <v>143</v>
      </c>
      <c r="E237">
        <v>141.79</v>
      </c>
      <c r="F237">
        <v>142.69</v>
      </c>
      <c r="G237">
        <v>86944</v>
      </c>
      <c r="H237">
        <v>32204</v>
      </c>
      <c r="I237">
        <v>142.53</v>
      </c>
      <c r="J237" t="b">
        <v>0</v>
      </c>
    </row>
    <row r="238" spans="2:10" x14ac:dyDescent="0.15">
      <c r="B238" t="s">
        <v>755</v>
      </c>
      <c r="C238">
        <v>142.69</v>
      </c>
      <c r="D238">
        <v>143.13</v>
      </c>
      <c r="E238">
        <v>141.75</v>
      </c>
      <c r="F238">
        <v>142.9</v>
      </c>
      <c r="G238">
        <v>142473</v>
      </c>
      <c r="H238">
        <v>53862</v>
      </c>
      <c r="I238">
        <v>142.501</v>
      </c>
      <c r="J238" t="b">
        <v>0</v>
      </c>
    </row>
    <row r="239" spans="2:10" x14ac:dyDescent="0.15">
      <c r="B239" t="s">
        <v>756</v>
      </c>
      <c r="C239">
        <v>142.91999999999999</v>
      </c>
      <c r="D239">
        <v>143.80000000000001</v>
      </c>
      <c r="E239">
        <v>142.88</v>
      </c>
      <c r="F239">
        <v>143.55000000000001</v>
      </c>
      <c r="G239">
        <v>63210</v>
      </c>
      <c r="H239">
        <v>1742</v>
      </c>
      <c r="I239">
        <v>142.94900000000001</v>
      </c>
      <c r="J239" t="b">
        <v>0</v>
      </c>
    </row>
    <row r="240" spans="2:10" x14ac:dyDescent="0.15">
      <c r="B240" t="s">
        <v>757</v>
      </c>
      <c r="C240">
        <v>143.55000000000001</v>
      </c>
      <c r="D240">
        <v>143.57</v>
      </c>
      <c r="E240">
        <v>142.51</v>
      </c>
      <c r="F240">
        <v>142.82</v>
      </c>
      <c r="G240">
        <v>2628</v>
      </c>
      <c r="H240">
        <v>1064</v>
      </c>
      <c r="I240">
        <v>143.06200000000001</v>
      </c>
      <c r="J240" t="b">
        <v>0</v>
      </c>
    </row>
    <row r="241" spans="2:10" x14ac:dyDescent="0.15">
      <c r="B241" t="s">
        <v>758</v>
      </c>
      <c r="C241">
        <v>142.75</v>
      </c>
      <c r="D241">
        <v>143.19999999999999</v>
      </c>
      <c r="E241">
        <v>142.71</v>
      </c>
      <c r="F241">
        <v>143.02000000000001</v>
      </c>
      <c r="G241">
        <v>1579</v>
      </c>
      <c r="H241">
        <v>644</v>
      </c>
      <c r="I241">
        <v>143.01400000000001</v>
      </c>
      <c r="J241" t="b">
        <v>0</v>
      </c>
    </row>
    <row r="242" spans="2:10" x14ac:dyDescent="0.15">
      <c r="B242" t="s">
        <v>759</v>
      </c>
      <c r="C242">
        <v>143.02000000000001</v>
      </c>
      <c r="D242">
        <v>143.09</v>
      </c>
      <c r="E242">
        <v>142.61000000000001</v>
      </c>
      <c r="F242">
        <v>142.72</v>
      </c>
      <c r="G242">
        <v>1834</v>
      </c>
      <c r="H242">
        <v>706</v>
      </c>
      <c r="I242">
        <v>142.846</v>
      </c>
      <c r="J242" t="b">
        <v>0</v>
      </c>
    </row>
    <row r="243" spans="2:10" x14ac:dyDescent="0.15">
      <c r="B243" t="s">
        <v>760</v>
      </c>
      <c r="C243">
        <v>142.91</v>
      </c>
      <c r="D243">
        <v>143.28</v>
      </c>
      <c r="E243">
        <v>142.68</v>
      </c>
      <c r="F243">
        <v>142.68</v>
      </c>
      <c r="G243">
        <v>383</v>
      </c>
      <c r="H243">
        <v>141</v>
      </c>
      <c r="I243">
        <v>142.96</v>
      </c>
      <c r="J243" t="b">
        <v>0</v>
      </c>
    </row>
    <row r="244" spans="2:10" x14ac:dyDescent="0.15">
      <c r="B244" t="s">
        <v>761</v>
      </c>
      <c r="C244">
        <v>142.78</v>
      </c>
      <c r="D244">
        <v>143.12</v>
      </c>
      <c r="E244">
        <v>142.78</v>
      </c>
      <c r="F244">
        <v>143.12</v>
      </c>
      <c r="G244">
        <v>222</v>
      </c>
      <c r="H244">
        <v>98</v>
      </c>
      <c r="I244">
        <v>142.958</v>
      </c>
      <c r="J244" t="b">
        <v>0</v>
      </c>
    </row>
    <row r="245" spans="2:10" x14ac:dyDescent="0.15">
      <c r="B245" t="s">
        <v>762</v>
      </c>
      <c r="C245">
        <v>143.13</v>
      </c>
      <c r="D245">
        <v>143.5</v>
      </c>
      <c r="E245">
        <v>143</v>
      </c>
      <c r="F245">
        <v>143.22999999999999</v>
      </c>
      <c r="G245">
        <v>482</v>
      </c>
      <c r="H245">
        <v>208</v>
      </c>
      <c r="I245">
        <v>143.249</v>
      </c>
      <c r="J245" t="b">
        <v>0</v>
      </c>
    </row>
    <row r="246" spans="2:10" x14ac:dyDescent="0.15">
      <c r="B246" t="s">
        <v>763</v>
      </c>
      <c r="C246">
        <v>143.25</v>
      </c>
      <c r="D246">
        <v>143.77000000000001</v>
      </c>
      <c r="E246">
        <v>143.15</v>
      </c>
      <c r="F246">
        <v>143.26</v>
      </c>
      <c r="G246">
        <v>4349</v>
      </c>
      <c r="H246">
        <v>1717</v>
      </c>
      <c r="I246">
        <v>143.51900000000001</v>
      </c>
      <c r="J246" t="b">
        <v>0</v>
      </c>
    </row>
    <row r="247" spans="2:10" x14ac:dyDescent="0.15">
      <c r="B247" t="s">
        <v>764</v>
      </c>
      <c r="C247">
        <v>142.91999999999999</v>
      </c>
      <c r="D247">
        <v>143.77000000000001</v>
      </c>
      <c r="E247">
        <v>142.57</v>
      </c>
      <c r="F247">
        <v>143.18</v>
      </c>
      <c r="G247">
        <v>6551</v>
      </c>
      <c r="H247">
        <v>1963</v>
      </c>
      <c r="I247">
        <v>143.285</v>
      </c>
      <c r="J247" t="b">
        <v>0</v>
      </c>
    </row>
    <row r="248" spans="2:10" x14ac:dyDescent="0.15">
      <c r="B248" t="s">
        <v>765</v>
      </c>
      <c r="C248">
        <v>143.19</v>
      </c>
      <c r="D248">
        <v>144.30000000000001</v>
      </c>
      <c r="E248">
        <v>141.37</v>
      </c>
      <c r="F248">
        <v>143.05000000000001</v>
      </c>
      <c r="G248">
        <v>177907</v>
      </c>
      <c r="H248">
        <v>55702</v>
      </c>
      <c r="I248">
        <v>143.08600000000001</v>
      </c>
      <c r="J248" t="b">
        <v>0</v>
      </c>
    </row>
    <row r="249" spans="2:10" x14ac:dyDescent="0.15">
      <c r="B249" t="s">
        <v>766</v>
      </c>
      <c r="C249">
        <v>143.04</v>
      </c>
      <c r="D249">
        <v>143.22</v>
      </c>
      <c r="E249">
        <v>141.88999999999999</v>
      </c>
      <c r="F249">
        <v>142.69999999999999</v>
      </c>
      <c r="G249">
        <v>142251</v>
      </c>
      <c r="H249">
        <v>50673</v>
      </c>
      <c r="I249">
        <v>142.43199999999999</v>
      </c>
      <c r="J249" t="b">
        <v>0</v>
      </c>
    </row>
    <row r="250" spans="2:10" x14ac:dyDescent="0.15">
      <c r="B250" t="s">
        <v>767</v>
      </c>
      <c r="C250">
        <v>142.69</v>
      </c>
      <c r="D250">
        <v>143.18</v>
      </c>
      <c r="E250">
        <v>141.83000000000001</v>
      </c>
      <c r="F250">
        <v>141.91999999999999</v>
      </c>
      <c r="G250">
        <v>104388</v>
      </c>
      <c r="H250">
        <v>36976</v>
      </c>
      <c r="I250">
        <v>142.44399999999999</v>
      </c>
      <c r="J250" t="b">
        <v>0</v>
      </c>
    </row>
    <row r="251" spans="2:10" x14ac:dyDescent="0.15">
      <c r="B251" t="s">
        <v>768</v>
      </c>
      <c r="C251">
        <v>141.93</v>
      </c>
      <c r="D251">
        <v>142.44999999999999</v>
      </c>
      <c r="E251">
        <v>141.91</v>
      </c>
      <c r="F251">
        <v>142.19999999999999</v>
      </c>
      <c r="G251">
        <v>73546</v>
      </c>
      <c r="H251">
        <v>26040</v>
      </c>
      <c r="I251">
        <v>142.20500000000001</v>
      </c>
      <c r="J251" t="b">
        <v>0</v>
      </c>
    </row>
    <row r="252" spans="2:10" x14ac:dyDescent="0.15">
      <c r="B252" t="s">
        <v>769</v>
      </c>
      <c r="C252">
        <v>142.21</v>
      </c>
      <c r="D252">
        <v>143.19999999999999</v>
      </c>
      <c r="E252">
        <v>142.04</v>
      </c>
      <c r="F252">
        <v>142.96</v>
      </c>
      <c r="G252">
        <v>70946</v>
      </c>
      <c r="H252">
        <v>25210</v>
      </c>
      <c r="I252">
        <v>142.68600000000001</v>
      </c>
      <c r="J252" t="b">
        <v>0</v>
      </c>
    </row>
    <row r="253" spans="2:10" x14ac:dyDescent="0.15">
      <c r="B253" t="s">
        <v>770</v>
      </c>
      <c r="C253">
        <v>142.97</v>
      </c>
      <c r="D253">
        <v>143.37</v>
      </c>
      <c r="E253">
        <v>142.63</v>
      </c>
      <c r="F253">
        <v>142.91</v>
      </c>
      <c r="G253">
        <v>77965</v>
      </c>
      <c r="H253">
        <v>26016</v>
      </c>
      <c r="I253">
        <v>143.01599999999999</v>
      </c>
      <c r="J253" t="b">
        <v>0</v>
      </c>
    </row>
    <row r="254" spans="2:10" x14ac:dyDescent="0.15">
      <c r="B254" t="s">
        <v>771</v>
      </c>
      <c r="C254">
        <v>142.91999999999999</v>
      </c>
      <c r="D254">
        <v>143.32</v>
      </c>
      <c r="E254">
        <v>142.76</v>
      </c>
      <c r="F254">
        <v>143.19</v>
      </c>
      <c r="G254">
        <v>108065</v>
      </c>
      <c r="H254">
        <v>43806</v>
      </c>
      <c r="I254">
        <v>143.07</v>
      </c>
      <c r="J254" t="b">
        <v>0</v>
      </c>
    </row>
    <row r="255" spans="2:10" x14ac:dyDescent="0.15">
      <c r="B255" t="s">
        <v>772</v>
      </c>
      <c r="C255">
        <v>143.18</v>
      </c>
      <c r="D255">
        <v>145</v>
      </c>
      <c r="E255">
        <v>143.16</v>
      </c>
      <c r="F255">
        <v>144.27000000000001</v>
      </c>
      <c r="G255">
        <v>62221</v>
      </c>
      <c r="H255">
        <v>5098</v>
      </c>
      <c r="I255">
        <v>143.501</v>
      </c>
      <c r="J255" t="b">
        <v>0</v>
      </c>
    </row>
    <row r="256" spans="2:10" x14ac:dyDescent="0.15">
      <c r="B256" t="s">
        <v>773</v>
      </c>
      <c r="C256">
        <v>144.25</v>
      </c>
      <c r="D256">
        <v>144.94999999999999</v>
      </c>
      <c r="E256">
        <v>144.19</v>
      </c>
      <c r="F256">
        <v>144.91999999999999</v>
      </c>
      <c r="G256">
        <v>4930</v>
      </c>
      <c r="H256">
        <v>1393</v>
      </c>
      <c r="I256">
        <v>144.59100000000001</v>
      </c>
      <c r="J256" t="b">
        <v>0</v>
      </c>
    </row>
    <row r="257" spans="2:10" x14ac:dyDescent="0.15">
      <c r="B257" t="s">
        <v>774</v>
      </c>
      <c r="C257">
        <v>144.88</v>
      </c>
      <c r="D257">
        <v>145</v>
      </c>
      <c r="E257">
        <v>144.62</v>
      </c>
      <c r="F257">
        <v>144.9</v>
      </c>
      <c r="G257">
        <v>3616</v>
      </c>
      <c r="H257">
        <v>1164</v>
      </c>
      <c r="I257">
        <v>144.87700000000001</v>
      </c>
      <c r="J257" t="b">
        <v>0</v>
      </c>
    </row>
    <row r="258" spans="2:10" x14ac:dyDescent="0.15">
      <c r="B258" t="s">
        <v>775</v>
      </c>
      <c r="C258">
        <v>144.91</v>
      </c>
      <c r="D258">
        <v>145.07</v>
      </c>
      <c r="E258">
        <v>144.76</v>
      </c>
      <c r="F258">
        <v>145.02000000000001</v>
      </c>
      <c r="G258">
        <v>4122</v>
      </c>
      <c r="H258">
        <v>1191</v>
      </c>
      <c r="I258">
        <v>144.953</v>
      </c>
      <c r="J258" t="b">
        <v>0</v>
      </c>
    </row>
    <row r="259" spans="2:10" x14ac:dyDescent="0.15">
      <c r="B259" t="s">
        <v>776</v>
      </c>
      <c r="C259">
        <v>144.72</v>
      </c>
      <c r="D259">
        <v>145.08000000000001</v>
      </c>
      <c r="E259">
        <v>144.4</v>
      </c>
      <c r="F259">
        <v>145.04</v>
      </c>
      <c r="G259">
        <v>459</v>
      </c>
      <c r="H259">
        <v>205</v>
      </c>
      <c r="I259">
        <v>144.76</v>
      </c>
      <c r="J259" t="b">
        <v>0</v>
      </c>
    </row>
    <row r="260" spans="2:10" x14ac:dyDescent="0.15">
      <c r="B260" t="s">
        <v>777</v>
      </c>
      <c r="C260">
        <v>145.04</v>
      </c>
      <c r="D260">
        <v>145.07</v>
      </c>
      <c r="E260">
        <v>144.38</v>
      </c>
      <c r="F260">
        <v>144.59</v>
      </c>
      <c r="G260">
        <v>1387</v>
      </c>
      <c r="H260">
        <v>250</v>
      </c>
      <c r="I260">
        <v>144.61500000000001</v>
      </c>
      <c r="J260" t="b">
        <v>0</v>
      </c>
    </row>
    <row r="261" spans="2:10" x14ac:dyDescent="0.15">
      <c r="B261" t="s">
        <v>778</v>
      </c>
      <c r="C261">
        <v>144.58000000000001</v>
      </c>
      <c r="D261">
        <v>144.58000000000001</v>
      </c>
      <c r="E261">
        <v>143.21</v>
      </c>
      <c r="F261">
        <v>143.32</v>
      </c>
      <c r="G261">
        <v>1347</v>
      </c>
      <c r="H261">
        <v>617</v>
      </c>
      <c r="I261">
        <v>143.852</v>
      </c>
      <c r="J261" t="b">
        <v>0</v>
      </c>
    </row>
    <row r="262" spans="2:10" x14ac:dyDescent="0.15">
      <c r="B262" t="s">
        <v>779</v>
      </c>
      <c r="C262">
        <v>143.37</v>
      </c>
      <c r="D262">
        <v>144.52000000000001</v>
      </c>
      <c r="E262">
        <v>142.84</v>
      </c>
      <c r="F262">
        <v>142.88</v>
      </c>
      <c r="G262">
        <v>9968</v>
      </c>
      <c r="H262">
        <v>3669</v>
      </c>
      <c r="I262">
        <v>143.529</v>
      </c>
      <c r="J262" t="b">
        <v>0</v>
      </c>
    </row>
    <row r="263" spans="2:10" x14ac:dyDescent="0.15">
      <c r="B263" t="s">
        <v>780</v>
      </c>
      <c r="C263">
        <v>142.88</v>
      </c>
      <c r="D263">
        <v>144.5</v>
      </c>
      <c r="E263">
        <v>142.6</v>
      </c>
      <c r="F263">
        <v>143.38999999999999</v>
      </c>
      <c r="G263">
        <v>12922</v>
      </c>
      <c r="H263">
        <v>3836</v>
      </c>
      <c r="I263">
        <v>143.25899999999999</v>
      </c>
      <c r="J263" t="b">
        <v>0</v>
      </c>
    </row>
    <row r="264" spans="2:10" x14ac:dyDescent="0.15">
      <c r="B264" t="s">
        <v>781</v>
      </c>
      <c r="C264">
        <v>143.35</v>
      </c>
      <c r="D264">
        <v>143.82</v>
      </c>
      <c r="E264">
        <v>141.43</v>
      </c>
      <c r="F264">
        <v>142.78</v>
      </c>
      <c r="G264">
        <v>133147</v>
      </c>
      <c r="H264">
        <v>46885</v>
      </c>
      <c r="I264">
        <v>142.56399999999999</v>
      </c>
      <c r="J264" t="b">
        <v>0</v>
      </c>
    </row>
    <row r="265" spans="2:10" x14ac:dyDescent="0.15">
      <c r="B265" t="s">
        <v>782</v>
      </c>
      <c r="C265">
        <v>142.78</v>
      </c>
      <c r="D265">
        <v>144.30000000000001</v>
      </c>
      <c r="E265">
        <v>142.77000000000001</v>
      </c>
      <c r="F265">
        <v>143.33000000000001</v>
      </c>
      <c r="G265">
        <v>149900</v>
      </c>
      <c r="H265">
        <v>59148</v>
      </c>
      <c r="I265">
        <v>143.52099999999999</v>
      </c>
      <c r="J265" t="b">
        <v>0</v>
      </c>
    </row>
    <row r="266" spans="2:10" x14ac:dyDescent="0.15">
      <c r="B266" t="s">
        <v>783</v>
      </c>
      <c r="C266">
        <v>143.33000000000001</v>
      </c>
      <c r="D266">
        <v>143.37</v>
      </c>
      <c r="E266">
        <v>141.84</v>
      </c>
      <c r="F266">
        <v>141.93</v>
      </c>
      <c r="G266">
        <v>109326</v>
      </c>
      <c r="H266">
        <v>46467</v>
      </c>
      <c r="I266">
        <v>142.57599999999999</v>
      </c>
      <c r="J266" t="b">
        <v>0</v>
      </c>
    </row>
    <row r="267" spans="2:10" x14ac:dyDescent="0.15">
      <c r="B267" t="s">
        <v>784</v>
      </c>
      <c r="C267">
        <v>141.91999999999999</v>
      </c>
      <c r="D267">
        <v>143.54</v>
      </c>
      <c r="E267">
        <v>141.77000000000001</v>
      </c>
      <c r="F267">
        <v>143.33000000000001</v>
      </c>
      <c r="G267">
        <v>97898</v>
      </c>
      <c r="H267">
        <v>38774</v>
      </c>
      <c r="I267">
        <v>142.91200000000001</v>
      </c>
      <c r="J267" t="b">
        <v>0</v>
      </c>
    </row>
    <row r="268" spans="2:10" x14ac:dyDescent="0.15">
      <c r="B268" t="s">
        <v>785</v>
      </c>
      <c r="C268">
        <v>143.33000000000001</v>
      </c>
      <c r="D268">
        <v>143.65</v>
      </c>
      <c r="E268">
        <v>142.91999999999999</v>
      </c>
      <c r="F268">
        <v>143.4</v>
      </c>
      <c r="G268">
        <v>87900</v>
      </c>
      <c r="H268">
        <v>35053</v>
      </c>
      <c r="I268">
        <v>143.24799999999999</v>
      </c>
      <c r="J268" t="b">
        <v>0</v>
      </c>
    </row>
    <row r="269" spans="2:10" x14ac:dyDescent="0.15">
      <c r="B269" t="s">
        <v>786</v>
      </c>
      <c r="C269">
        <v>143.4</v>
      </c>
      <c r="D269">
        <v>143.99</v>
      </c>
      <c r="E269">
        <v>141.26</v>
      </c>
      <c r="F269">
        <v>141.76</v>
      </c>
      <c r="G269">
        <v>161601</v>
      </c>
      <c r="H269">
        <v>64092</v>
      </c>
      <c r="I269">
        <v>142.74100000000001</v>
      </c>
      <c r="J269" t="b">
        <v>0</v>
      </c>
    </row>
    <row r="270" spans="2:10" x14ac:dyDescent="0.15">
      <c r="B270" t="s">
        <v>787</v>
      </c>
      <c r="C270">
        <v>141.77000000000001</v>
      </c>
      <c r="D270">
        <v>142.81</v>
      </c>
      <c r="E270">
        <v>140.41</v>
      </c>
      <c r="F270">
        <v>142.63999999999999</v>
      </c>
      <c r="G270">
        <v>214070</v>
      </c>
      <c r="H270">
        <v>94436</v>
      </c>
      <c r="I270">
        <v>141.67500000000001</v>
      </c>
      <c r="J270" t="b">
        <v>0</v>
      </c>
    </row>
    <row r="271" spans="2:10" x14ac:dyDescent="0.15">
      <c r="B271" t="s">
        <v>788</v>
      </c>
      <c r="C271">
        <v>142.06</v>
      </c>
      <c r="D271">
        <v>145</v>
      </c>
      <c r="E271">
        <v>137</v>
      </c>
      <c r="F271">
        <v>141.71</v>
      </c>
      <c r="G271">
        <v>185505</v>
      </c>
      <c r="H271">
        <v>28976</v>
      </c>
      <c r="I271">
        <v>141.661</v>
      </c>
      <c r="J271" t="b">
        <v>0</v>
      </c>
    </row>
    <row r="272" spans="2:10" x14ac:dyDescent="0.15">
      <c r="B272" t="s">
        <v>789</v>
      </c>
      <c r="C272">
        <v>141.71</v>
      </c>
      <c r="D272">
        <v>143.15</v>
      </c>
      <c r="E272">
        <v>137</v>
      </c>
      <c r="F272">
        <v>138</v>
      </c>
      <c r="G272">
        <v>33145</v>
      </c>
      <c r="H272">
        <v>12220</v>
      </c>
      <c r="I272">
        <v>140.19800000000001</v>
      </c>
      <c r="J272" t="b">
        <v>0</v>
      </c>
    </row>
    <row r="273" spans="2:10" x14ac:dyDescent="0.15">
      <c r="B273" t="s">
        <v>790</v>
      </c>
      <c r="C273">
        <v>138</v>
      </c>
      <c r="D273">
        <v>138.85</v>
      </c>
      <c r="E273">
        <v>137.03</v>
      </c>
      <c r="F273">
        <v>137.30000000000001</v>
      </c>
      <c r="G273">
        <v>10337</v>
      </c>
      <c r="H273">
        <v>3310</v>
      </c>
      <c r="I273">
        <v>137.80099999999999</v>
      </c>
      <c r="J273" t="b">
        <v>0</v>
      </c>
    </row>
    <row r="274" spans="2:10" x14ac:dyDescent="0.15">
      <c r="B274" t="s">
        <v>791</v>
      </c>
      <c r="C274">
        <v>137.32</v>
      </c>
      <c r="D274">
        <v>142.06</v>
      </c>
      <c r="E274">
        <v>136.75</v>
      </c>
      <c r="F274">
        <v>137.43</v>
      </c>
      <c r="G274">
        <v>6783</v>
      </c>
      <c r="H274">
        <v>2401</v>
      </c>
      <c r="I274">
        <v>137.32</v>
      </c>
      <c r="J274" t="b">
        <v>0</v>
      </c>
    </row>
    <row r="275" spans="2:10" x14ac:dyDescent="0.15">
      <c r="B275" t="s">
        <v>792</v>
      </c>
      <c r="C275">
        <v>137.59</v>
      </c>
      <c r="D275">
        <v>137.94999999999999</v>
      </c>
      <c r="E275">
        <v>134.5</v>
      </c>
      <c r="F275">
        <v>136.88</v>
      </c>
      <c r="G275">
        <v>2263</v>
      </c>
      <c r="H275">
        <v>1222</v>
      </c>
      <c r="I275">
        <v>135.97999999999999</v>
      </c>
      <c r="J275" t="b">
        <v>0</v>
      </c>
    </row>
    <row r="276" spans="2:10" x14ac:dyDescent="0.15">
      <c r="B276" t="s">
        <v>793</v>
      </c>
      <c r="C276">
        <v>136.83000000000001</v>
      </c>
      <c r="D276">
        <v>138.94999999999999</v>
      </c>
      <c r="E276">
        <v>136.52000000000001</v>
      </c>
      <c r="F276">
        <v>137.6</v>
      </c>
      <c r="G276">
        <v>1529</v>
      </c>
      <c r="H276">
        <v>615</v>
      </c>
      <c r="I276">
        <v>137.88800000000001</v>
      </c>
      <c r="J276" t="b">
        <v>0</v>
      </c>
    </row>
    <row r="277" spans="2:10" x14ac:dyDescent="0.15">
      <c r="B277" t="s">
        <v>794</v>
      </c>
      <c r="C277">
        <v>137.62</v>
      </c>
      <c r="D277">
        <v>139.30000000000001</v>
      </c>
      <c r="E277">
        <v>137</v>
      </c>
      <c r="F277">
        <v>139.22</v>
      </c>
      <c r="G277">
        <v>892</v>
      </c>
      <c r="H277">
        <v>364</v>
      </c>
      <c r="I277">
        <v>138.637</v>
      </c>
      <c r="J277" t="b">
        <v>0</v>
      </c>
    </row>
    <row r="278" spans="2:10" x14ac:dyDescent="0.15">
      <c r="B278" t="s">
        <v>795</v>
      </c>
      <c r="C278">
        <v>139.16</v>
      </c>
      <c r="D278">
        <v>140.05000000000001</v>
      </c>
      <c r="E278">
        <v>137.72999999999999</v>
      </c>
      <c r="F278">
        <v>138.88</v>
      </c>
      <c r="G278">
        <v>8921</v>
      </c>
      <c r="H278">
        <v>3183</v>
      </c>
      <c r="I278">
        <v>139.16499999999999</v>
      </c>
      <c r="J278" t="b">
        <v>0</v>
      </c>
    </row>
    <row r="279" spans="2:10" x14ac:dyDescent="0.15">
      <c r="B279" t="s">
        <v>796</v>
      </c>
      <c r="C279">
        <v>138.85</v>
      </c>
      <c r="D279">
        <v>140.47999999999999</v>
      </c>
      <c r="E279">
        <v>137.81</v>
      </c>
      <c r="F279">
        <v>140.19999999999999</v>
      </c>
      <c r="G279">
        <v>12377</v>
      </c>
      <c r="H279">
        <v>4014</v>
      </c>
      <c r="I279">
        <v>139.01900000000001</v>
      </c>
      <c r="J279" t="b">
        <v>0</v>
      </c>
    </row>
    <row r="280" spans="2:10" x14ac:dyDescent="0.15">
      <c r="B280" t="s">
        <v>797</v>
      </c>
      <c r="C280">
        <v>140.22</v>
      </c>
      <c r="D280">
        <v>142.12</v>
      </c>
      <c r="E280">
        <v>138</v>
      </c>
      <c r="F280">
        <v>138.26</v>
      </c>
      <c r="G280">
        <v>177709</v>
      </c>
      <c r="H280">
        <v>70582</v>
      </c>
      <c r="I280">
        <v>139.23500000000001</v>
      </c>
      <c r="J280" t="b">
        <v>0</v>
      </c>
    </row>
    <row r="281" spans="2:10" x14ac:dyDescent="0.15">
      <c r="B281" t="s">
        <v>798</v>
      </c>
      <c r="C281">
        <v>138.26</v>
      </c>
      <c r="D281">
        <v>140.34</v>
      </c>
      <c r="E281">
        <v>138</v>
      </c>
      <c r="F281">
        <v>139.22</v>
      </c>
      <c r="G281">
        <v>185951</v>
      </c>
      <c r="H281">
        <v>76840</v>
      </c>
      <c r="I281">
        <v>139.32599999999999</v>
      </c>
      <c r="J281" t="b">
        <v>0</v>
      </c>
    </row>
    <row r="282" spans="2:10" x14ac:dyDescent="0.15">
      <c r="B282" t="s">
        <v>799</v>
      </c>
      <c r="C282">
        <v>139.22999999999999</v>
      </c>
      <c r="D282">
        <v>140.03</v>
      </c>
      <c r="E282">
        <v>138.5</v>
      </c>
      <c r="F282">
        <v>139.07</v>
      </c>
      <c r="G282">
        <v>123610</v>
      </c>
      <c r="H282">
        <v>53334</v>
      </c>
      <c r="I282">
        <v>139.18</v>
      </c>
      <c r="J282" t="b">
        <v>0</v>
      </c>
    </row>
    <row r="283" spans="2:10" x14ac:dyDescent="0.15">
      <c r="B283" t="s">
        <v>800</v>
      </c>
      <c r="C283">
        <v>139.07</v>
      </c>
      <c r="D283">
        <v>141.99</v>
      </c>
      <c r="E283">
        <v>139</v>
      </c>
      <c r="F283">
        <v>140.69999999999999</v>
      </c>
      <c r="G283">
        <v>188353</v>
      </c>
      <c r="H283">
        <v>71038</v>
      </c>
      <c r="I283">
        <v>140.864</v>
      </c>
      <c r="J283" t="b">
        <v>0</v>
      </c>
    </row>
    <row r="284" spans="2:10" x14ac:dyDescent="0.15">
      <c r="B284" t="s">
        <v>801</v>
      </c>
      <c r="C284">
        <v>140.72</v>
      </c>
      <c r="D284">
        <v>140.93</v>
      </c>
      <c r="E284">
        <v>139.9</v>
      </c>
      <c r="F284">
        <v>140.19999999999999</v>
      </c>
      <c r="G284">
        <v>96918</v>
      </c>
      <c r="H284">
        <v>39171</v>
      </c>
      <c r="I284">
        <v>140.36000000000001</v>
      </c>
      <c r="J284" t="b">
        <v>0</v>
      </c>
    </row>
    <row r="285" spans="2:10" x14ac:dyDescent="0.15">
      <c r="B285" t="s">
        <v>802</v>
      </c>
      <c r="C285">
        <v>140.22</v>
      </c>
      <c r="D285">
        <v>140.34</v>
      </c>
      <c r="E285">
        <v>139.03</v>
      </c>
      <c r="F285">
        <v>139.32</v>
      </c>
      <c r="G285">
        <v>107405</v>
      </c>
      <c r="H285">
        <v>44720</v>
      </c>
      <c r="I285">
        <v>139.559</v>
      </c>
      <c r="J285" t="b">
        <v>0</v>
      </c>
    </row>
    <row r="286" spans="2:10" x14ac:dyDescent="0.15">
      <c r="B286" t="s">
        <v>803</v>
      </c>
      <c r="C286">
        <v>139.32</v>
      </c>
      <c r="D286">
        <v>139.33000000000001</v>
      </c>
      <c r="E286">
        <v>136.69999999999999</v>
      </c>
      <c r="F286">
        <v>137.04</v>
      </c>
      <c r="G286">
        <v>207895</v>
      </c>
      <c r="H286">
        <v>90886</v>
      </c>
      <c r="I286">
        <v>138.04599999999999</v>
      </c>
      <c r="J286" t="b">
        <v>0</v>
      </c>
    </row>
    <row r="287" spans="2:10" x14ac:dyDescent="0.15">
      <c r="B287" t="s">
        <v>804</v>
      </c>
      <c r="C287">
        <v>137.09</v>
      </c>
      <c r="D287">
        <v>137.15</v>
      </c>
      <c r="E287">
        <v>136.01</v>
      </c>
      <c r="F287">
        <v>137.07</v>
      </c>
      <c r="G287">
        <v>104933</v>
      </c>
      <c r="H287">
        <v>3536</v>
      </c>
      <c r="I287">
        <v>137.03800000000001</v>
      </c>
      <c r="J287" t="b">
        <v>0</v>
      </c>
    </row>
    <row r="288" spans="2:10" x14ac:dyDescent="0.15">
      <c r="B288" t="s">
        <v>805</v>
      </c>
      <c r="C288">
        <v>137.09</v>
      </c>
      <c r="D288">
        <v>137.53</v>
      </c>
      <c r="E288">
        <v>137.03</v>
      </c>
      <c r="F288">
        <v>137.43</v>
      </c>
      <c r="G288">
        <v>6267</v>
      </c>
      <c r="H288">
        <v>1235</v>
      </c>
      <c r="I288">
        <v>137.27000000000001</v>
      </c>
      <c r="J288" t="b">
        <v>0</v>
      </c>
    </row>
    <row r="289" spans="2:10" x14ac:dyDescent="0.15">
      <c r="B289" t="s">
        <v>806</v>
      </c>
      <c r="C289">
        <v>137.44</v>
      </c>
      <c r="D289">
        <v>137.57</v>
      </c>
      <c r="E289">
        <v>136.75</v>
      </c>
      <c r="F289">
        <v>136.91</v>
      </c>
      <c r="G289">
        <v>3463</v>
      </c>
      <c r="H289">
        <v>1158</v>
      </c>
      <c r="I289">
        <v>137.19499999999999</v>
      </c>
      <c r="J289" t="b">
        <v>0</v>
      </c>
    </row>
    <row r="290" spans="2:10" x14ac:dyDescent="0.15">
      <c r="B290" t="s">
        <v>807</v>
      </c>
      <c r="C290">
        <v>136.91999999999999</v>
      </c>
      <c r="D290">
        <v>137.11000000000001</v>
      </c>
      <c r="E290">
        <v>136.12</v>
      </c>
      <c r="F290">
        <v>136.63</v>
      </c>
      <c r="G290">
        <v>4023</v>
      </c>
      <c r="H290">
        <v>1173</v>
      </c>
      <c r="I290">
        <v>136.64099999999999</v>
      </c>
      <c r="J290" t="b">
        <v>0</v>
      </c>
    </row>
    <row r="291" spans="2:10" x14ac:dyDescent="0.15">
      <c r="B291" t="s">
        <v>808</v>
      </c>
      <c r="C291">
        <v>135.6</v>
      </c>
      <c r="D291">
        <v>136.1</v>
      </c>
      <c r="E291">
        <v>135</v>
      </c>
      <c r="F291">
        <v>135.4</v>
      </c>
      <c r="G291">
        <v>1040</v>
      </c>
      <c r="H291">
        <v>358</v>
      </c>
      <c r="I291">
        <v>135.583</v>
      </c>
      <c r="J291" t="b">
        <v>0</v>
      </c>
    </row>
    <row r="292" spans="2:10" x14ac:dyDescent="0.15">
      <c r="B292" t="s">
        <v>809</v>
      </c>
      <c r="C292">
        <v>135.32</v>
      </c>
      <c r="D292">
        <v>136.03</v>
      </c>
      <c r="E292">
        <v>134.76</v>
      </c>
      <c r="F292">
        <v>135.96</v>
      </c>
      <c r="G292">
        <v>645</v>
      </c>
      <c r="H292">
        <v>277</v>
      </c>
      <c r="I292">
        <v>135.17699999999999</v>
      </c>
      <c r="J292" t="b">
        <v>0</v>
      </c>
    </row>
    <row r="293" spans="2:10" x14ac:dyDescent="0.15">
      <c r="B293" t="s">
        <v>810</v>
      </c>
      <c r="C293">
        <v>136.01</v>
      </c>
      <c r="D293">
        <v>136.65</v>
      </c>
      <c r="E293">
        <v>135.27000000000001</v>
      </c>
      <c r="F293">
        <v>136.13</v>
      </c>
      <c r="G293">
        <v>661</v>
      </c>
      <c r="H293">
        <v>257</v>
      </c>
      <c r="I293">
        <v>136.25800000000001</v>
      </c>
      <c r="J293" t="b">
        <v>0</v>
      </c>
    </row>
    <row r="294" spans="2:10" x14ac:dyDescent="0.15">
      <c r="B294" t="s">
        <v>811</v>
      </c>
      <c r="C294">
        <v>136.16999999999999</v>
      </c>
      <c r="D294">
        <v>136.38999999999999</v>
      </c>
      <c r="E294">
        <v>135.69999999999999</v>
      </c>
      <c r="F294">
        <v>135.85</v>
      </c>
      <c r="G294">
        <v>4241</v>
      </c>
      <c r="H294">
        <v>1855</v>
      </c>
      <c r="I294">
        <v>135.97900000000001</v>
      </c>
      <c r="J294" t="b">
        <v>0</v>
      </c>
    </row>
    <row r="295" spans="2:10" x14ac:dyDescent="0.15">
      <c r="B295" t="s">
        <v>812</v>
      </c>
      <c r="C295">
        <v>136.12</v>
      </c>
      <c r="D295">
        <v>137.43</v>
      </c>
      <c r="E295">
        <v>135.27000000000001</v>
      </c>
      <c r="F295">
        <v>136.03</v>
      </c>
      <c r="G295">
        <v>11637</v>
      </c>
      <c r="H295">
        <v>3728</v>
      </c>
      <c r="I295">
        <v>136.00700000000001</v>
      </c>
      <c r="J295" t="b">
        <v>0</v>
      </c>
    </row>
    <row r="296" spans="2:10" x14ac:dyDescent="0.15">
      <c r="B296" t="s">
        <v>813</v>
      </c>
      <c r="C296">
        <v>136.06</v>
      </c>
      <c r="D296">
        <v>136.74</v>
      </c>
      <c r="E296">
        <v>133.96</v>
      </c>
      <c r="F296">
        <v>135.16</v>
      </c>
      <c r="G296">
        <v>146421</v>
      </c>
      <c r="H296">
        <v>59480</v>
      </c>
      <c r="I296">
        <v>135.10400000000001</v>
      </c>
      <c r="J296" t="b">
        <v>0</v>
      </c>
    </row>
    <row r="297" spans="2:10" x14ac:dyDescent="0.15">
      <c r="B297" t="s">
        <v>814</v>
      </c>
      <c r="C297">
        <v>135.11000000000001</v>
      </c>
      <c r="D297">
        <v>135.59</v>
      </c>
      <c r="E297">
        <v>133.83000000000001</v>
      </c>
      <c r="F297">
        <v>134.11000000000001</v>
      </c>
      <c r="G297">
        <v>157026</v>
      </c>
      <c r="H297">
        <v>69996</v>
      </c>
      <c r="I297">
        <v>134.67699999999999</v>
      </c>
      <c r="J297" t="b">
        <v>0</v>
      </c>
    </row>
    <row r="298" spans="2:10" x14ac:dyDescent="0.15">
      <c r="B298" t="s">
        <v>815</v>
      </c>
      <c r="C298">
        <v>134.13</v>
      </c>
      <c r="D298">
        <v>134.33000000000001</v>
      </c>
      <c r="E298">
        <v>131.19999999999999</v>
      </c>
      <c r="F298">
        <v>132.99</v>
      </c>
      <c r="G298">
        <v>264709</v>
      </c>
      <c r="H298">
        <v>109050</v>
      </c>
      <c r="I298">
        <v>132.51</v>
      </c>
      <c r="J298" t="b">
        <v>0</v>
      </c>
    </row>
    <row r="299" spans="2:10" x14ac:dyDescent="0.15">
      <c r="B299" t="s">
        <v>816</v>
      </c>
      <c r="C299">
        <v>132.97</v>
      </c>
      <c r="D299">
        <v>133.31</v>
      </c>
      <c r="E299">
        <v>130.21</v>
      </c>
      <c r="F299">
        <v>130.58000000000001</v>
      </c>
      <c r="G299">
        <v>229938</v>
      </c>
      <c r="H299">
        <v>93580</v>
      </c>
      <c r="I299">
        <v>131.56700000000001</v>
      </c>
      <c r="J299" t="b">
        <v>0</v>
      </c>
    </row>
    <row r="300" spans="2:10" x14ac:dyDescent="0.15">
      <c r="B300" t="s">
        <v>817</v>
      </c>
      <c r="C300">
        <v>130.58000000000001</v>
      </c>
      <c r="D300">
        <v>132.81</v>
      </c>
      <c r="E300">
        <v>130.34</v>
      </c>
      <c r="F300">
        <v>131.66</v>
      </c>
      <c r="G300">
        <v>179525</v>
      </c>
      <c r="H300">
        <v>77550</v>
      </c>
      <c r="I300">
        <v>131.584</v>
      </c>
      <c r="J300" t="b">
        <v>0</v>
      </c>
    </row>
    <row r="301" spans="2:10" x14ac:dyDescent="0.15">
      <c r="B301" t="s">
        <v>818</v>
      </c>
      <c r="C301">
        <v>131.65</v>
      </c>
      <c r="D301">
        <v>132.63</v>
      </c>
      <c r="E301">
        <v>131.03</v>
      </c>
      <c r="F301">
        <v>131.63</v>
      </c>
      <c r="G301">
        <v>128808</v>
      </c>
      <c r="H301">
        <v>58747</v>
      </c>
      <c r="I301">
        <v>131.887</v>
      </c>
      <c r="J301" t="b">
        <v>0</v>
      </c>
    </row>
    <row r="302" spans="2:10" x14ac:dyDescent="0.15">
      <c r="B302" t="s">
        <v>819</v>
      </c>
      <c r="C302">
        <v>131.63999999999999</v>
      </c>
      <c r="D302">
        <v>133.5</v>
      </c>
      <c r="E302">
        <v>131.61000000000001</v>
      </c>
      <c r="F302">
        <v>131.83000000000001</v>
      </c>
      <c r="G302">
        <v>237543</v>
      </c>
      <c r="H302">
        <v>108593</v>
      </c>
      <c r="I302">
        <v>132.59800000000001</v>
      </c>
      <c r="J302" t="b">
        <v>0</v>
      </c>
    </row>
    <row r="303" spans="2:10" x14ac:dyDescent="0.15">
      <c r="B303" t="s">
        <v>820</v>
      </c>
      <c r="C303">
        <v>131.96</v>
      </c>
      <c r="D303">
        <v>133</v>
      </c>
      <c r="E303">
        <v>131.83000000000001</v>
      </c>
      <c r="F303">
        <v>131.96</v>
      </c>
      <c r="G303">
        <v>111097</v>
      </c>
      <c r="H303">
        <v>1860</v>
      </c>
      <c r="I303">
        <v>131.96299999999999</v>
      </c>
      <c r="J303" t="b">
        <v>0</v>
      </c>
    </row>
    <row r="304" spans="2:10" x14ac:dyDescent="0.15">
      <c r="B304" t="s">
        <v>821</v>
      </c>
      <c r="C304">
        <v>131.96</v>
      </c>
      <c r="D304">
        <v>132</v>
      </c>
      <c r="E304">
        <v>131.80000000000001</v>
      </c>
      <c r="F304">
        <v>131.82</v>
      </c>
      <c r="G304">
        <v>2029</v>
      </c>
      <c r="H304">
        <v>643</v>
      </c>
      <c r="I304">
        <v>131.934</v>
      </c>
      <c r="J304" t="b">
        <v>0</v>
      </c>
    </row>
    <row r="305" spans="2:10" x14ac:dyDescent="0.15">
      <c r="B305" t="s">
        <v>822</v>
      </c>
      <c r="C305">
        <v>131.84</v>
      </c>
      <c r="D305">
        <v>131.91999999999999</v>
      </c>
      <c r="E305">
        <v>131.69999999999999</v>
      </c>
      <c r="F305">
        <v>131.80000000000001</v>
      </c>
      <c r="G305">
        <v>1775</v>
      </c>
      <c r="H305">
        <v>455</v>
      </c>
      <c r="I305">
        <v>131.80199999999999</v>
      </c>
      <c r="J305" t="b">
        <v>0</v>
      </c>
    </row>
    <row r="306" spans="2:10" x14ac:dyDescent="0.15">
      <c r="B306" t="s">
        <v>823</v>
      </c>
      <c r="C306">
        <v>131.80000000000001</v>
      </c>
      <c r="D306">
        <v>131.82</v>
      </c>
      <c r="E306">
        <v>131.55000000000001</v>
      </c>
      <c r="F306">
        <v>131.78</v>
      </c>
      <c r="G306">
        <v>1440</v>
      </c>
      <c r="H306">
        <v>440</v>
      </c>
      <c r="I306">
        <v>131.70400000000001</v>
      </c>
      <c r="J306" t="b">
        <v>0</v>
      </c>
    </row>
    <row r="307" spans="2:10" x14ac:dyDescent="0.15">
      <c r="B307" t="s">
        <v>824</v>
      </c>
      <c r="C307">
        <v>133.52000000000001</v>
      </c>
      <c r="D307">
        <v>135</v>
      </c>
      <c r="E307">
        <v>133.51</v>
      </c>
      <c r="F307">
        <v>134.80000000000001</v>
      </c>
      <c r="G307">
        <v>1407</v>
      </c>
      <c r="H307">
        <v>541</v>
      </c>
      <c r="I307">
        <v>134.435</v>
      </c>
      <c r="J307" t="b">
        <v>0</v>
      </c>
    </row>
    <row r="308" spans="2:10" x14ac:dyDescent="0.15">
      <c r="B308" t="s">
        <v>825</v>
      </c>
      <c r="C308">
        <v>134.82</v>
      </c>
      <c r="D308">
        <v>134.9</v>
      </c>
      <c r="E308">
        <v>134.05000000000001</v>
      </c>
      <c r="F308">
        <v>134.31</v>
      </c>
      <c r="G308">
        <v>905</v>
      </c>
      <c r="H308">
        <v>319</v>
      </c>
      <c r="I308">
        <v>134.625</v>
      </c>
      <c r="J308" t="b">
        <v>0</v>
      </c>
    </row>
    <row r="309" spans="2:10" x14ac:dyDescent="0.15">
      <c r="B309" t="s">
        <v>826</v>
      </c>
      <c r="C309">
        <v>134.32</v>
      </c>
      <c r="D309">
        <v>134.91999999999999</v>
      </c>
      <c r="E309">
        <v>134.01</v>
      </c>
      <c r="F309">
        <v>134.44999999999999</v>
      </c>
      <c r="G309">
        <v>526</v>
      </c>
      <c r="H309">
        <v>227</v>
      </c>
      <c r="I309">
        <v>134.583</v>
      </c>
      <c r="J309" t="b">
        <v>0</v>
      </c>
    </row>
    <row r="310" spans="2:10" x14ac:dyDescent="0.15">
      <c r="B310" t="s">
        <v>827</v>
      </c>
      <c r="C310">
        <v>134.44999999999999</v>
      </c>
      <c r="D310">
        <v>134.53</v>
      </c>
      <c r="E310">
        <v>133.5</v>
      </c>
      <c r="F310">
        <v>133.91</v>
      </c>
      <c r="G310">
        <v>6545</v>
      </c>
      <c r="H310">
        <v>2564</v>
      </c>
      <c r="I310">
        <v>133.952</v>
      </c>
      <c r="J310" t="b">
        <v>0</v>
      </c>
    </row>
    <row r="311" spans="2:10" x14ac:dyDescent="0.15">
      <c r="B311" t="s">
        <v>828</v>
      </c>
      <c r="C311">
        <v>133.91</v>
      </c>
      <c r="D311">
        <v>134.36000000000001</v>
      </c>
      <c r="E311">
        <v>133.52000000000001</v>
      </c>
      <c r="F311">
        <v>133.94</v>
      </c>
      <c r="G311">
        <v>8148</v>
      </c>
      <c r="H311">
        <v>2718</v>
      </c>
      <c r="I311">
        <v>133.946</v>
      </c>
      <c r="J311" t="b">
        <v>0</v>
      </c>
    </row>
    <row r="312" spans="2:10" x14ac:dyDescent="0.15">
      <c r="B312" t="s">
        <v>829</v>
      </c>
      <c r="C312">
        <v>133.94</v>
      </c>
      <c r="D312">
        <v>134.80000000000001</v>
      </c>
      <c r="E312">
        <v>131</v>
      </c>
      <c r="F312">
        <v>132.30000000000001</v>
      </c>
      <c r="G312">
        <v>159718</v>
      </c>
      <c r="H312">
        <v>58213</v>
      </c>
      <c r="I312">
        <v>132.97900000000001</v>
      </c>
      <c r="J312" t="b">
        <v>0</v>
      </c>
    </row>
    <row r="313" spans="2:10" x14ac:dyDescent="0.15">
      <c r="B313" t="s">
        <v>830</v>
      </c>
      <c r="C313">
        <v>132.27000000000001</v>
      </c>
      <c r="D313">
        <v>133.84</v>
      </c>
      <c r="E313">
        <v>131.19999999999999</v>
      </c>
      <c r="F313">
        <v>132.97</v>
      </c>
      <c r="G313">
        <v>156546</v>
      </c>
      <c r="H313">
        <v>65413</v>
      </c>
      <c r="I313">
        <v>132.74299999999999</v>
      </c>
      <c r="J313" t="b">
        <v>0</v>
      </c>
    </row>
    <row r="314" spans="2:10" x14ac:dyDescent="0.15">
      <c r="B314" t="s">
        <v>831</v>
      </c>
      <c r="C314">
        <v>132.96</v>
      </c>
      <c r="D314">
        <v>134.43</v>
      </c>
      <c r="E314">
        <v>132.29</v>
      </c>
      <c r="F314">
        <v>133.77000000000001</v>
      </c>
      <c r="G314">
        <v>119846</v>
      </c>
      <c r="H314">
        <v>47995</v>
      </c>
      <c r="I314">
        <v>133.66800000000001</v>
      </c>
      <c r="J314" t="b">
        <v>0</v>
      </c>
    </row>
    <row r="315" spans="2:10" x14ac:dyDescent="0.15">
      <c r="B315" t="s">
        <v>832</v>
      </c>
      <c r="C315">
        <v>133.77000000000001</v>
      </c>
      <c r="D315">
        <v>134.94999999999999</v>
      </c>
      <c r="E315">
        <v>133.76</v>
      </c>
      <c r="F315">
        <v>134.82</v>
      </c>
      <c r="G315">
        <v>101904</v>
      </c>
      <c r="H315">
        <v>42494</v>
      </c>
      <c r="I315">
        <v>134.548</v>
      </c>
      <c r="J315" t="b">
        <v>0</v>
      </c>
    </row>
    <row r="316" spans="2:10" x14ac:dyDescent="0.15">
      <c r="B316" t="s">
        <v>833</v>
      </c>
      <c r="C316">
        <v>134.83000000000001</v>
      </c>
      <c r="D316">
        <v>135.38</v>
      </c>
      <c r="E316">
        <v>134.27000000000001</v>
      </c>
      <c r="F316">
        <v>134.74</v>
      </c>
      <c r="G316">
        <v>96893</v>
      </c>
      <c r="H316">
        <v>39766</v>
      </c>
      <c r="I316">
        <v>134.80699999999999</v>
      </c>
      <c r="J316" t="b">
        <v>0</v>
      </c>
    </row>
    <row r="317" spans="2:10" x14ac:dyDescent="0.15">
      <c r="B317" t="s">
        <v>834</v>
      </c>
      <c r="C317">
        <v>134.74</v>
      </c>
      <c r="D317">
        <v>134.78</v>
      </c>
      <c r="E317">
        <v>133.88</v>
      </c>
      <c r="F317">
        <v>134.22999999999999</v>
      </c>
      <c r="G317">
        <v>76425</v>
      </c>
      <c r="H317">
        <v>32164</v>
      </c>
      <c r="I317">
        <v>134.34899999999999</v>
      </c>
      <c r="J317" t="b">
        <v>0</v>
      </c>
    </row>
    <row r="318" spans="2:10" x14ac:dyDescent="0.15">
      <c r="B318" t="s">
        <v>835</v>
      </c>
      <c r="C318">
        <v>134.22999999999999</v>
      </c>
      <c r="D318">
        <v>134.84</v>
      </c>
      <c r="E318">
        <v>134.04</v>
      </c>
      <c r="F318">
        <v>134.1</v>
      </c>
      <c r="G318">
        <v>122757</v>
      </c>
      <c r="H318">
        <v>57480</v>
      </c>
      <c r="I318">
        <v>134.404</v>
      </c>
      <c r="J318" t="b">
        <v>0</v>
      </c>
    </row>
    <row r="319" spans="2:10" x14ac:dyDescent="0.15">
      <c r="B319" t="s">
        <v>836</v>
      </c>
      <c r="C319">
        <v>134.13999999999999</v>
      </c>
      <c r="D319">
        <v>134.22</v>
      </c>
      <c r="E319">
        <v>133.66999999999999</v>
      </c>
      <c r="F319">
        <v>134</v>
      </c>
      <c r="G319">
        <v>73463</v>
      </c>
      <c r="H319">
        <v>1022</v>
      </c>
      <c r="I319">
        <v>134.131</v>
      </c>
      <c r="J319" t="b">
        <v>0</v>
      </c>
    </row>
    <row r="320" spans="2:10" x14ac:dyDescent="0.15">
      <c r="B320" t="s">
        <v>837</v>
      </c>
      <c r="C320">
        <v>134</v>
      </c>
      <c r="D320">
        <v>134.15</v>
      </c>
      <c r="E320">
        <v>133.97999999999999</v>
      </c>
      <c r="F320">
        <v>134.12</v>
      </c>
      <c r="G320">
        <v>1367</v>
      </c>
      <c r="H320">
        <v>383</v>
      </c>
      <c r="I320">
        <v>134.04900000000001</v>
      </c>
      <c r="J320" t="b">
        <v>0</v>
      </c>
    </row>
    <row r="321" spans="2:10" x14ac:dyDescent="0.15">
      <c r="B321" t="s">
        <v>838</v>
      </c>
      <c r="C321">
        <v>134.12</v>
      </c>
      <c r="D321">
        <v>134.49</v>
      </c>
      <c r="E321">
        <v>134.11000000000001</v>
      </c>
      <c r="F321">
        <v>134.31</v>
      </c>
      <c r="G321">
        <v>1280</v>
      </c>
      <c r="H321">
        <v>350</v>
      </c>
      <c r="I321">
        <v>134.268</v>
      </c>
      <c r="J321" t="b">
        <v>0</v>
      </c>
    </row>
    <row r="322" spans="2:10" x14ac:dyDescent="0.15">
      <c r="B322" t="s">
        <v>839</v>
      </c>
      <c r="C322">
        <v>134.31</v>
      </c>
      <c r="D322">
        <v>134.31</v>
      </c>
      <c r="E322">
        <v>133.94999999999999</v>
      </c>
      <c r="F322">
        <v>134.05000000000001</v>
      </c>
      <c r="G322">
        <v>1337</v>
      </c>
      <c r="H322">
        <v>410</v>
      </c>
      <c r="I322">
        <v>134.07300000000001</v>
      </c>
      <c r="J322" t="b">
        <v>0</v>
      </c>
    </row>
    <row r="323" spans="2:10" x14ac:dyDescent="0.15">
      <c r="B323" t="s">
        <v>840</v>
      </c>
      <c r="C323">
        <v>135.51</v>
      </c>
      <c r="D323">
        <v>135.80000000000001</v>
      </c>
      <c r="E323">
        <v>135.22</v>
      </c>
      <c r="F323">
        <v>135.6</v>
      </c>
      <c r="G323">
        <v>438</v>
      </c>
      <c r="H323">
        <v>187</v>
      </c>
      <c r="I323">
        <v>135.47499999999999</v>
      </c>
      <c r="J323" t="b">
        <v>0</v>
      </c>
    </row>
    <row r="324" spans="2:10" x14ac:dyDescent="0.15">
      <c r="B324" t="s">
        <v>841</v>
      </c>
      <c r="C324">
        <v>135.66</v>
      </c>
      <c r="D324">
        <v>135.80000000000001</v>
      </c>
      <c r="E324">
        <v>135.47999999999999</v>
      </c>
      <c r="F324">
        <v>135.69</v>
      </c>
      <c r="G324">
        <v>255</v>
      </c>
      <c r="H324">
        <v>83</v>
      </c>
      <c r="I324">
        <v>135.63999999999999</v>
      </c>
      <c r="J324" t="b">
        <v>0</v>
      </c>
    </row>
    <row r="325" spans="2:10" x14ac:dyDescent="0.15">
      <c r="B325" t="s">
        <v>842</v>
      </c>
      <c r="C325">
        <v>135.74</v>
      </c>
      <c r="D325">
        <v>135.80000000000001</v>
      </c>
      <c r="E325">
        <v>135.22</v>
      </c>
      <c r="F325">
        <v>135.49</v>
      </c>
      <c r="G325">
        <v>404</v>
      </c>
      <c r="H325">
        <v>153</v>
      </c>
      <c r="I325">
        <v>135.55600000000001</v>
      </c>
      <c r="J325" t="b">
        <v>0</v>
      </c>
    </row>
    <row r="326" spans="2:10" x14ac:dyDescent="0.15">
      <c r="B326" t="s">
        <v>843</v>
      </c>
      <c r="C326">
        <v>135.44999999999999</v>
      </c>
      <c r="D326">
        <v>135.55000000000001</v>
      </c>
      <c r="E326">
        <v>135.25</v>
      </c>
      <c r="F326">
        <v>135.47999999999999</v>
      </c>
      <c r="G326">
        <v>2710</v>
      </c>
      <c r="H326">
        <v>832</v>
      </c>
      <c r="I326">
        <v>135.43</v>
      </c>
      <c r="J326" t="b">
        <v>0</v>
      </c>
    </row>
    <row r="327" spans="2:10" x14ac:dyDescent="0.15">
      <c r="B327" t="s">
        <v>844</v>
      </c>
      <c r="C327">
        <v>135.30000000000001</v>
      </c>
      <c r="D327">
        <v>136.44999999999999</v>
      </c>
      <c r="E327">
        <v>134.47</v>
      </c>
      <c r="F327">
        <v>136.03</v>
      </c>
      <c r="G327">
        <v>8679</v>
      </c>
      <c r="H327">
        <v>2467</v>
      </c>
      <c r="I327">
        <v>135.876</v>
      </c>
      <c r="J327" t="b">
        <v>0</v>
      </c>
    </row>
    <row r="328" spans="2:10" x14ac:dyDescent="0.15">
      <c r="B328" t="s">
        <v>845</v>
      </c>
      <c r="C328">
        <v>136.03</v>
      </c>
      <c r="D328">
        <v>136.31</v>
      </c>
      <c r="E328">
        <v>134.13999999999999</v>
      </c>
      <c r="F328">
        <v>135.43</v>
      </c>
      <c r="G328">
        <v>126958</v>
      </c>
      <c r="H328">
        <v>47187</v>
      </c>
      <c r="I328">
        <v>135.62</v>
      </c>
      <c r="J328" t="b">
        <v>0</v>
      </c>
    </row>
    <row r="329" spans="2:10" x14ac:dyDescent="0.15">
      <c r="B329" t="s">
        <v>846</v>
      </c>
      <c r="C329">
        <v>135.44</v>
      </c>
      <c r="D329">
        <v>136.03</v>
      </c>
      <c r="E329">
        <v>135.02000000000001</v>
      </c>
      <c r="F329">
        <v>135.47999999999999</v>
      </c>
      <c r="G329">
        <v>121982</v>
      </c>
      <c r="H329">
        <v>52445</v>
      </c>
      <c r="I329">
        <v>135.48099999999999</v>
      </c>
      <c r="J329" t="b">
        <v>0</v>
      </c>
    </row>
    <row r="330" spans="2:10" x14ac:dyDescent="0.15">
      <c r="B330" t="s">
        <v>847</v>
      </c>
      <c r="C330">
        <v>135.47</v>
      </c>
      <c r="D330">
        <v>135.66</v>
      </c>
      <c r="E330">
        <v>134.85</v>
      </c>
      <c r="F330">
        <v>135.03</v>
      </c>
      <c r="G330">
        <v>77031</v>
      </c>
      <c r="H330">
        <v>33933</v>
      </c>
      <c r="I330">
        <v>135.19200000000001</v>
      </c>
      <c r="J330" t="b">
        <v>0</v>
      </c>
    </row>
    <row r="331" spans="2:10" x14ac:dyDescent="0.15">
      <c r="B331" t="s">
        <v>848</v>
      </c>
      <c r="C331">
        <v>135.04</v>
      </c>
      <c r="D331">
        <v>135.47999999999999</v>
      </c>
      <c r="E331">
        <v>134.9</v>
      </c>
      <c r="F331">
        <v>135</v>
      </c>
      <c r="G331">
        <v>60055</v>
      </c>
      <c r="H331">
        <v>24841</v>
      </c>
      <c r="I331">
        <v>135.13499999999999</v>
      </c>
      <c r="J331" t="b">
        <v>0</v>
      </c>
    </row>
    <row r="332" spans="2:10" x14ac:dyDescent="0.15">
      <c r="B332" t="s">
        <v>849</v>
      </c>
      <c r="C332">
        <v>135.01</v>
      </c>
      <c r="D332">
        <v>135.19</v>
      </c>
      <c r="E332">
        <v>134.62</v>
      </c>
      <c r="F332">
        <v>134.99</v>
      </c>
      <c r="G332">
        <v>58682</v>
      </c>
      <c r="H332">
        <v>23603</v>
      </c>
      <c r="I332">
        <v>134.92099999999999</v>
      </c>
      <c r="J332" t="b">
        <v>0</v>
      </c>
    </row>
    <row r="333" spans="2:10" x14ac:dyDescent="0.15">
      <c r="B333" t="s">
        <v>850</v>
      </c>
      <c r="C333">
        <v>134.97999999999999</v>
      </c>
      <c r="D333">
        <v>135.13</v>
      </c>
      <c r="E333">
        <v>134.74</v>
      </c>
      <c r="F333">
        <v>134.86000000000001</v>
      </c>
      <c r="G333">
        <v>52117</v>
      </c>
      <c r="H333">
        <v>22277</v>
      </c>
      <c r="I333">
        <v>134.95699999999999</v>
      </c>
      <c r="J333" t="b">
        <v>0</v>
      </c>
    </row>
    <row r="334" spans="2:10" x14ac:dyDescent="0.15">
      <c r="B334" t="s">
        <v>851</v>
      </c>
      <c r="C334">
        <v>134.87</v>
      </c>
      <c r="D334">
        <v>135.44999999999999</v>
      </c>
      <c r="E334">
        <v>134.61000000000001</v>
      </c>
      <c r="F334">
        <v>134.97999999999999</v>
      </c>
      <c r="G334">
        <v>111558</v>
      </c>
      <c r="H334">
        <v>50808</v>
      </c>
      <c r="I334">
        <v>135.00200000000001</v>
      </c>
      <c r="J334" t="b">
        <v>0</v>
      </c>
    </row>
    <row r="335" spans="2:10" x14ac:dyDescent="0.15">
      <c r="B335" t="s">
        <v>852</v>
      </c>
      <c r="C335">
        <v>134.97999999999999</v>
      </c>
      <c r="D335">
        <v>135.30000000000001</v>
      </c>
      <c r="E335">
        <v>134.53</v>
      </c>
      <c r="F335">
        <v>135.05000000000001</v>
      </c>
      <c r="G335">
        <v>72840</v>
      </c>
      <c r="H335">
        <v>1511</v>
      </c>
      <c r="I335">
        <v>134.98500000000001</v>
      </c>
      <c r="J335" t="b">
        <v>0</v>
      </c>
    </row>
    <row r="336" spans="2:10" x14ac:dyDescent="0.15">
      <c r="B336" t="s">
        <v>853</v>
      </c>
      <c r="C336">
        <v>135.06</v>
      </c>
      <c r="D336">
        <v>135.26</v>
      </c>
      <c r="E336">
        <v>135</v>
      </c>
      <c r="F336">
        <v>135.08000000000001</v>
      </c>
      <c r="G336">
        <v>1794</v>
      </c>
      <c r="H336">
        <v>509</v>
      </c>
      <c r="I336">
        <v>135.10499999999999</v>
      </c>
      <c r="J336" t="b">
        <v>0</v>
      </c>
    </row>
    <row r="337" spans="2:10" x14ac:dyDescent="0.15">
      <c r="B337" t="s">
        <v>854</v>
      </c>
      <c r="C337">
        <v>135.07</v>
      </c>
      <c r="D337">
        <v>135.12</v>
      </c>
      <c r="E337">
        <v>134.81</v>
      </c>
      <c r="F337">
        <v>134.94999999999999</v>
      </c>
      <c r="G337">
        <v>1606</v>
      </c>
      <c r="H337">
        <v>443</v>
      </c>
      <c r="I337">
        <v>135.01</v>
      </c>
      <c r="J337" t="b">
        <v>0</v>
      </c>
    </row>
    <row r="338" spans="2:10" x14ac:dyDescent="0.15">
      <c r="B338" t="s">
        <v>855</v>
      </c>
      <c r="C338">
        <v>134.91</v>
      </c>
      <c r="D338">
        <v>135.4</v>
      </c>
      <c r="E338">
        <v>134.9</v>
      </c>
      <c r="F338">
        <v>135.35</v>
      </c>
      <c r="G338">
        <v>2394</v>
      </c>
      <c r="H338">
        <v>587</v>
      </c>
      <c r="I338">
        <v>135.119</v>
      </c>
      <c r="J338" t="b">
        <v>0</v>
      </c>
    </row>
    <row r="339" spans="2:10" x14ac:dyDescent="0.15">
      <c r="B339" t="s">
        <v>856</v>
      </c>
      <c r="C339">
        <v>135.6</v>
      </c>
      <c r="D339">
        <v>135.69999999999999</v>
      </c>
      <c r="E339">
        <v>135.4</v>
      </c>
      <c r="F339">
        <v>135.65</v>
      </c>
      <c r="G339">
        <v>331</v>
      </c>
      <c r="H339">
        <v>120</v>
      </c>
      <c r="I339">
        <v>135.578</v>
      </c>
      <c r="J339" t="b">
        <v>0</v>
      </c>
    </row>
    <row r="340" spans="2:10" x14ac:dyDescent="0.15">
      <c r="B340" t="s">
        <v>857</v>
      </c>
      <c r="C340">
        <v>135.61000000000001</v>
      </c>
      <c r="D340">
        <v>135.88</v>
      </c>
      <c r="E340">
        <v>135.5</v>
      </c>
      <c r="F340">
        <v>135.88</v>
      </c>
      <c r="G340">
        <v>107</v>
      </c>
      <c r="H340">
        <v>62</v>
      </c>
      <c r="I340">
        <v>135.732</v>
      </c>
      <c r="J340" t="b">
        <v>0</v>
      </c>
    </row>
    <row r="341" spans="2:10" x14ac:dyDescent="0.15">
      <c r="B341" t="s">
        <v>858</v>
      </c>
      <c r="C341">
        <v>135.88</v>
      </c>
      <c r="D341">
        <v>135.88</v>
      </c>
      <c r="E341">
        <v>135.5</v>
      </c>
      <c r="F341">
        <v>135.69</v>
      </c>
      <c r="G341">
        <v>455</v>
      </c>
      <c r="H341">
        <v>135</v>
      </c>
      <c r="I341">
        <v>135.68700000000001</v>
      </c>
      <c r="J341" t="b">
        <v>0</v>
      </c>
    </row>
    <row r="342" spans="2:10" x14ac:dyDescent="0.15">
      <c r="B342" t="s">
        <v>859</v>
      </c>
      <c r="C342">
        <v>135.63999999999999</v>
      </c>
      <c r="D342">
        <v>135.72</v>
      </c>
      <c r="E342">
        <v>135</v>
      </c>
      <c r="F342">
        <v>135.16999999999999</v>
      </c>
      <c r="G342">
        <v>3110</v>
      </c>
      <c r="H342">
        <v>1189</v>
      </c>
      <c r="I342">
        <v>135.28100000000001</v>
      </c>
      <c r="J342" t="b">
        <v>0</v>
      </c>
    </row>
    <row r="343" spans="2:10" x14ac:dyDescent="0.15">
      <c r="B343" t="s">
        <v>860</v>
      </c>
      <c r="C343">
        <v>135.47</v>
      </c>
      <c r="D343">
        <v>135.69</v>
      </c>
      <c r="E343">
        <v>135.02000000000001</v>
      </c>
      <c r="F343">
        <v>135.30000000000001</v>
      </c>
      <c r="G343">
        <v>4704</v>
      </c>
      <c r="H343">
        <v>1527</v>
      </c>
      <c r="I343">
        <v>135.25899999999999</v>
      </c>
      <c r="J343" t="b">
        <v>0</v>
      </c>
    </row>
    <row r="344" spans="2:10" x14ac:dyDescent="0.15">
      <c r="B344" t="s">
        <v>861</v>
      </c>
      <c r="C344">
        <v>135.32</v>
      </c>
      <c r="D344">
        <v>135.80000000000001</v>
      </c>
      <c r="E344">
        <v>134.34</v>
      </c>
      <c r="F344">
        <v>135.35</v>
      </c>
      <c r="G344">
        <v>106097</v>
      </c>
      <c r="H344">
        <v>39605</v>
      </c>
      <c r="I344">
        <v>134.94800000000001</v>
      </c>
      <c r="J344" t="b">
        <v>0</v>
      </c>
    </row>
    <row r="345" spans="2:10" x14ac:dyDescent="0.15">
      <c r="B345" t="s">
        <v>862</v>
      </c>
      <c r="C345">
        <v>135.36000000000001</v>
      </c>
      <c r="D345">
        <v>135.4</v>
      </c>
      <c r="E345">
        <v>133.61000000000001</v>
      </c>
      <c r="F345">
        <v>134.1</v>
      </c>
      <c r="G345">
        <v>138089</v>
      </c>
      <c r="H345">
        <v>56400</v>
      </c>
      <c r="I345">
        <v>134.29300000000001</v>
      </c>
      <c r="J345" t="b">
        <v>0</v>
      </c>
    </row>
    <row r="346" spans="2:10" x14ac:dyDescent="0.15">
      <c r="B346" t="s">
        <v>863</v>
      </c>
      <c r="C346">
        <v>134.11000000000001</v>
      </c>
      <c r="D346">
        <v>134.76</v>
      </c>
      <c r="E346">
        <v>133.87</v>
      </c>
      <c r="F346">
        <v>134.59</v>
      </c>
      <c r="G346">
        <v>70873</v>
      </c>
      <c r="H346">
        <v>30014</v>
      </c>
      <c r="I346">
        <v>134.23500000000001</v>
      </c>
      <c r="J346" t="b">
        <v>0</v>
      </c>
    </row>
    <row r="347" spans="2:10" x14ac:dyDescent="0.15">
      <c r="B347" t="s">
        <v>864</v>
      </c>
      <c r="C347">
        <v>134.59</v>
      </c>
      <c r="D347">
        <v>135.47</v>
      </c>
      <c r="E347">
        <v>134.54</v>
      </c>
      <c r="F347">
        <v>135.44999999999999</v>
      </c>
      <c r="G347">
        <v>71156</v>
      </c>
      <c r="H347">
        <v>28036</v>
      </c>
      <c r="I347">
        <v>134.999</v>
      </c>
      <c r="J347" t="b">
        <v>0</v>
      </c>
    </row>
    <row r="348" spans="2:10" x14ac:dyDescent="0.15">
      <c r="B348" t="s">
        <v>865</v>
      </c>
      <c r="C348">
        <v>135.44999999999999</v>
      </c>
      <c r="D348">
        <v>135.55000000000001</v>
      </c>
      <c r="E348">
        <v>134.82</v>
      </c>
      <c r="F348">
        <v>134.99</v>
      </c>
      <c r="G348">
        <v>63119</v>
      </c>
      <c r="H348">
        <v>24814</v>
      </c>
      <c r="I348">
        <v>135.072</v>
      </c>
      <c r="J348" t="b">
        <v>0</v>
      </c>
    </row>
    <row r="349" spans="2:10" x14ac:dyDescent="0.15">
      <c r="B349" t="s">
        <v>866</v>
      </c>
      <c r="C349">
        <v>135</v>
      </c>
      <c r="D349">
        <v>135.08000000000001</v>
      </c>
      <c r="E349">
        <v>134.31</v>
      </c>
      <c r="F349">
        <v>134.38999999999999</v>
      </c>
      <c r="G349">
        <v>61104</v>
      </c>
      <c r="H349">
        <v>25873</v>
      </c>
      <c r="I349">
        <v>134.64699999999999</v>
      </c>
      <c r="J349" t="b">
        <v>0</v>
      </c>
    </row>
    <row r="350" spans="2:10" x14ac:dyDescent="0.15">
      <c r="B350" t="s">
        <v>867</v>
      </c>
      <c r="C350">
        <v>134.38</v>
      </c>
      <c r="D350">
        <v>134.59</v>
      </c>
      <c r="E350">
        <v>133.9</v>
      </c>
      <c r="F350">
        <v>133.9</v>
      </c>
      <c r="G350">
        <v>102195</v>
      </c>
      <c r="H350">
        <v>45888</v>
      </c>
      <c r="I350">
        <v>134.21799999999999</v>
      </c>
      <c r="J350" t="b">
        <v>0</v>
      </c>
    </row>
    <row r="351" spans="2:10" x14ac:dyDescent="0.15">
      <c r="B351" t="s">
        <v>868</v>
      </c>
      <c r="C351">
        <v>133.91999999999999</v>
      </c>
      <c r="D351">
        <v>134.96</v>
      </c>
      <c r="E351">
        <v>133.66999999999999</v>
      </c>
      <c r="F351">
        <v>134.1</v>
      </c>
      <c r="G351">
        <v>69733</v>
      </c>
      <c r="H351">
        <v>1152</v>
      </c>
      <c r="I351">
        <v>133.947</v>
      </c>
      <c r="J351" t="b">
        <v>0</v>
      </c>
    </row>
    <row r="352" spans="2:10" x14ac:dyDescent="0.15">
      <c r="B352" t="s">
        <v>869</v>
      </c>
      <c r="C352">
        <v>134.12</v>
      </c>
      <c r="D352">
        <v>137.30000000000001</v>
      </c>
      <c r="E352">
        <v>133.94999999999999</v>
      </c>
      <c r="F352">
        <v>136.13999999999999</v>
      </c>
      <c r="G352">
        <v>10730</v>
      </c>
      <c r="H352">
        <v>3217</v>
      </c>
      <c r="I352">
        <v>135.916</v>
      </c>
      <c r="J352" t="b">
        <v>0</v>
      </c>
    </row>
    <row r="353" spans="2:10" x14ac:dyDescent="0.15">
      <c r="B353" t="s">
        <v>870</v>
      </c>
      <c r="C353">
        <v>136.13999999999999</v>
      </c>
      <c r="D353">
        <v>138.02000000000001</v>
      </c>
      <c r="E353">
        <v>135.75</v>
      </c>
      <c r="F353">
        <v>136.72</v>
      </c>
      <c r="G353">
        <v>26477</v>
      </c>
      <c r="H353">
        <v>7460</v>
      </c>
      <c r="I353">
        <v>137.047</v>
      </c>
      <c r="J353" t="b">
        <v>0</v>
      </c>
    </row>
    <row r="354" spans="2:10" x14ac:dyDescent="0.15">
      <c r="B354" t="s">
        <v>871</v>
      </c>
      <c r="C354">
        <v>136.69999999999999</v>
      </c>
      <c r="D354">
        <v>137.08000000000001</v>
      </c>
      <c r="E354">
        <v>136.55000000000001</v>
      </c>
      <c r="F354">
        <v>136.56</v>
      </c>
      <c r="G354">
        <v>5986</v>
      </c>
      <c r="H354">
        <v>1828</v>
      </c>
      <c r="I354">
        <v>136.84299999999999</v>
      </c>
      <c r="J354" t="b">
        <v>0</v>
      </c>
    </row>
    <row r="355" spans="2:10" x14ac:dyDescent="0.15">
      <c r="B355" t="s">
        <v>872</v>
      </c>
      <c r="C355">
        <v>136.38</v>
      </c>
      <c r="D355">
        <v>136.38</v>
      </c>
      <c r="E355">
        <v>135.4</v>
      </c>
      <c r="F355">
        <v>135.94</v>
      </c>
      <c r="G355">
        <v>821</v>
      </c>
      <c r="H355">
        <v>197</v>
      </c>
      <c r="I355">
        <v>136.02000000000001</v>
      </c>
      <c r="J355" t="b">
        <v>0</v>
      </c>
    </row>
    <row r="356" spans="2:10" x14ac:dyDescent="0.15">
      <c r="B356" t="s">
        <v>873</v>
      </c>
      <c r="C356">
        <v>135.94</v>
      </c>
      <c r="D356">
        <v>136.38999999999999</v>
      </c>
      <c r="E356">
        <v>135.93</v>
      </c>
      <c r="F356">
        <v>136.25</v>
      </c>
      <c r="G356">
        <v>209</v>
      </c>
      <c r="H356">
        <v>117</v>
      </c>
      <c r="I356">
        <v>136.12899999999999</v>
      </c>
      <c r="J356" t="b">
        <v>0</v>
      </c>
    </row>
    <row r="357" spans="2:10" x14ac:dyDescent="0.15">
      <c r="B357" t="s">
        <v>874</v>
      </c>
      <c r="C357">
        <v>136.26</v>
      </c>
      <c r="D357">
        <v>136.65</v>
      </c>
      <c r="E357">
        <v>135.80000000000001</v>
      </c>
      <c r="F357">
        <v>136.1</v>
      </c>
      <c r="G357">
        <v>746</v>
      </c>
      <c r="H357">
        <v>282</v>
      </c>
      <c r="I357">
        <v>136.38</v>
      </c>
      <c r="J357" t="b">
        <v>0</v>
      </c>
    </row>
    <row r="358" spans="2:10" x14ac:dyDescent="0.15">
      <c r="B358" t="s">
        <v>875</v>
      </c>
      <c r="C358">
        <v>136.21</v>
      </c>
      <c r="D358">
        <v>136.85</v>
      </c>
      <c r="E358">
        <v>136.05000000000001</v>
      </c>
      <c r="F358">
        <v>136.25</v>
      </c>
      <c r="G358">
        <v>4231</v>
      </c>
      <c r="H358">
        <v>1869</v>
      </c>
      <c r="I358">
        <v>136.46799999999999</v>
      </c>
      <c r="J358" t="b">
        <v>0</v>
      </c>
    </row>
    <row r="359" spans="2:10" x14ac:dyDescent="0.15">
      <c r="B359" t="s">
        <v>876</v>
      </c>
      <c r="C359">
        <v>136.4</v>
      </c>
      <c r="D359">
        <v>136.85</v>
      </c>
      <c r="E359">
        <v>134.27000000000001</v>
      </c>
      <c r="F359">
        <v>136.15</v>
      </c>
      <c r="G359">
        <v>6592</v>
      </c>
      <c r="H359">
        <v>2172</v>
      </c>
      <c r="I359">
        <v>136.31800000000001</v>
      </c>
      <c r="J359" t="b">
        <v>0</v>
      </c>
    </row>
    <row r="360" spans="2:10" x14ac:dyDescent="0.15">
      <c r="B360" t="s">
        <v>877</v>
      </c>
      <c r="C360">
        <v>136.16999999999999</v>
      </c>
      <c r="D360">
        <v>136.75</v>
      </c>
      <c r="E360">
        <v>135.06</v>
      </c>
      <c r="F360">
        <v>135.28</v>
      </c>
      <c r="G360">
        <v>132600</v>
      </c>
      <c r="H360">
        <v>47467</v>
      </c>
      <c r="I360">
        <v>135.727</v>
      </c>
      <c r="J360" t="b">
        <v>0</v>
      </c>
    </row>
    <row r="361" spans="2:10" x14ac:dyDescent="0.15">
      <c r="B361" t="s">
        <v>878</v>
      </c>
      <c r="C361">
        <v>135.28</v>
      </c>
      <c r="D361">
        <v>135.74</v>
      </c>
      <c r="E361">
        <v>134.59</v>
      </c>
      <c r="F361">
        <v>135.02000000000001</v>
      </c>
      <c r="G361">
        <v>115848</v>
      </c>
      <c r="H361">
        <v>47206</v>
      </c>
      <c r="I361">
        <v>135.245</v>
      </c>
      <c r="J361" t="b">
        <v>0</v>
      </c>
    </row>
    <row r="362" spans="2:10" x14ac:dyDescent="0.15">
      <c r="B362" t="s">
        <v>879</v>
      </c>
      <c r="C362">
        <v>135.01</v>
      </c>
      <c r="D362">
        <v>136.34</v>
      </c>
      <c r="E362">
        <v>134.99</v>
      </c>
      <c r="F362">
        <v>136.03</v>
      </c>
      <c r="G362">
        <v>81275</v>
      </c>
      <c r="H362">
        <v>32967</v>
      </c>
      <c r="I362">
        <v>135.60300000000001</v>
      </c>
      <c r="J362" t="b">
        <v>0</v>
      </c>
    </row>
    <row r="363" spans="2:10" x14ac:dyDescent="0.15">
      <c r="B363" t="s">
        <v>880</v>
      </c>
      <c r="C363">
        <v>136.03</v>
      </c>
      <c r="D363">
        <v>136.27000000000001</v>
      </c>
      <c r="E363">
        <v>135.75</v>
      </c>
      <c r="F363">
        <v>135.83000000000001</v>
      </c>
      <c r="G363">
        <v>57178</v>
      </c>
      <c r="H363">
        <v>22222</v>
      </c>
      <c r="I363">
        <v>136.01400000000001</v>
      </c>
      <c r="J363" t="b">
        <v>0</v>
      </c>
    </row>
    <row r="364" spans="2:10" x14ac:dyDescent="0.15">
      <c r="B364" t="s">
        <v>881</v>
      </c>
      <c r="C364">
        <v>135.84</v>
      </c>
      <c r="D364">
        <v>136.27000000000001</v>
      </c>
      <c r="E364">
        <v>135.75</v>
      </c>
      <c r="F364">
        <v>136.21</v>
      </c>
      <c r="G364">
        <v>42928</v>
      </c>
      <c r="H364">
        <v>17321</v>
      </c>
      <c r="I364">
        <v>136.04499999999999</v>
      </c>
      <c r="J364" t="b">
        <v>0</v>
      </c>
    </row>
    <row r="365" spans="2:10" x14ac:dyDescent="0.15">
      <c r="B365" t="s">
        <v>882</v>
      </c>
      <c r="C365">
        <v>136.22</v>
      </c>
      <c r="D365">
        <v>136.85</v>
      </c>
      <c r="E365">
        <v>136.22</v>
      </c>
      <c r="F365">
        <v>136.74</v>
      </c>
      <c r="G365">
        <v>70798</v>
      </c>
      <c r="H365">
        <v>28051</v>
      </c>
      <c r="I365">
        <v>136.58799999999999</v>
      </c>
      <c r="J365" t="b">
        <v>0</v>
      </c>
    </row>
    <row r="366" spans="2:10" x14ac:dyDescent="0.15">
      <c r="B366" t="s">
        <v>883</v>
      </c>
      <c r="C366">
        <v>136.75</v>
      </c>
      <c r="D366">
        <v>137.4</v>
      </c>
      <c r="E366">
        <v>136.68</v>
      </c>
      <c r="F366">
        <v>137.4</v>
      </c>
      <c r="G366">
        <v>115058</v>
      </c>
      <c r="H366">
        <v>46057</v>
      </c>
      <c r="I366">
        <v>136.965</v>
      </c>
      <c r="J366" t="b">
        <v>0</v>
      </c>
    </row>
    <row r="367" spans="2:10" x14ac:dyDescent="0.15">
      <c r="B367" t="s">
        <v>884</v>
      </c>
      <c r="C367">
        <v>137.38999999999999</v>
      </c>
      <c r="D367">
        <v>137.5</v>
      </c>
      <c r="E367">
        <v>135.88999999999999</v>
      </c>
      <c r="F367">
        <v>137.21</v>
      </c>
      <c r="G367">
        <v>70961</v>
      </c>
      <c r="H367">
        <v>1240</v>
      </c>
      <c r="I367">
        <v>137.386</v>
      </c>
      <c r="J367" t="b">
        <v>0</v>
      </c>
    </row>
    <row r="368" spans="2:10" x14ac:dyDescent="0.15">
      <c r="B368" t="s">
        <v>885</v>
      </c>
      <c r="C368">
        <v>137.21</v>
      </c>
      <c r="D368">
        <v>137.30000000000001</v>
      </c>
      <c r="E368">
        <v>137.05000000000001</v>
      </c>
      <c r="F368">
        <v>137.13</v>
      </c>
      <c r="G368">
        <v>1686</v>
      </c>
      <c r="H368">
        <v>502</v>
      </c>
      <c r="I368">
        <v>137.16800000000001</v>
      </c>
      <c r="J368" t="b">
        <v>0</v>
      </c>
    </row>
    <row r="369" spans="2:10" x14ac:dyDescent="0.15">
      <c r="B369" t="s">
        <v>886</v>
      </c>
      <c r="C369">
        <v>137.19999999999999</v>
      </c>
      <c r="D369">
        <v>137.27000000000001</v>
      </c>
      <c r="E369">
        <v>137</v>
      </c>
      <c r="F369">
        <v>137.16999999999999</v>
      </c>
      <c r="G369">
        <v>980</v>
      </c>
      <c r="H369">
        <v>332</v>
      </c>
      <c r="I369">
        <v>137.161</v>
      </c>
      <c r="J369" t="b">
        <v>0</v>
      </c>
    </row>
    <row r="370" spans="2:10" x14ac:dyDescent="0.15">
      <c r="B370" t="s">
        <v>887</v>
      </c>
      <c r="C370">
        <v>137.18</v>
      </c>
      <c r="D370">
        <v>137.21</v>
      </c>
      <c r="E370">
        <v>136.91</v>
      </c>
      <c r="F370">
        <v>136.99</v>
      </c>
      <c r="G370">
        <v>1304</v>
      </c>
      <c r="H370">
        <v>375</v>
      </c>
      <c r="I370">
        <v>137.12200000000001</v>
      </c>
      <c r="J370" t="b">
        <v>0</v>
      </c>
    </row>
    <row r="371" spans="2:10" x14ac:dyDescent="0.15">
      <c r="B371" t="s">
        <v>888</v>
      </c>
      <c r="C371">
        <v>137.03</v>
      </c>
      <c r="D371">
        <v>137.85</v>
      </c>
      <c r="E371">
        <v>137</v>
      </c>
      <c r="F371">
        <v>137.58000000000001</v>
      </c>
      <c r="G371">
        <v>262</v>
      </c>
      <c r="H371">
        <v>120</v>
      </c>
      <c r="I371">
        <v>137.53800000000001</v>
      </c>
      <c r="J371" t="b">
        <v>0</v>
      </c>
    </row>
    <row r="372" spans="2:10" x14ac:dyDescent="0.15">
      <c r="B372" t="s">
        <v>889</v>
      </c>
      <c r="C372">
        <v>137.72999999999999</v>
      </c>
      <c r="D372">
        <v>137.86000000000001</v>
      </c>
      <c r="E372">
        <v>137.58000000000001</v>
      </c>
      <c r="F372">
        <v>137.86000000000001</v>
      </c>
      <c r="G372">
        <v>385</v>
      </c>
      <c r="H372">
        <v>90</v>
      </c>
      <c r="I372">
        <v>137.767</v>
      </c>
      <c r="J372" t="b">
        <v>0</v>
      </c>
    </row>
    <row r="373" spans="2:10" x14ac:dyDescent="0.15">
      <c r="B373" t="s">
        <v>890</v>
      </c>
      <c r="C373">
        <v>137.88999999999999</v>
      </c>
      <c r="D373">
        <v>138.04</v>
      </c>
      <c r="E373">
        <v>137.6</v>
      </c>
      <c r="F373">
        <v>137.85</v>
      </c>
      <c r="G373">
        <v>563</v>
      </c>
      <c r="H373">
        <v>164</v>
      </c>
      <c r="I373">
        <v>137.93</v>
      </c>
      <c r="J373" t="b">
        <v>0</v>
      </c>
    </row>
    <row r="374" spans="2:10" x14ac:dyDescent="0.15">
      <c r="B374" t="s">
        <v>891</v>
      </c>
      <c r="C374">
        <v>137.78</v>
      </c>
      <c r="D374">
        <v>138.19</v>
      </c>
      <c r="E374">
        <v>137.71</v>
      </c>
      <c r="F374">
        <v>138.05000000000001</v>
      </c>
      <c r="G374">
        <v>2266</v>
      </c>
      <c r="H374">
        <v>869</v>
      </c>
      <c r="I374">
        <v>137.99799999999999</v>
      </c>
      <c r="J374" t="b">
        <v>0</v>
      </c>
    </row>
    <row r="375" spans="2:10" x14ac:dyDescent="0.15">
      <c r="B375" t="s">
        <v>892</v>
      </c>
      <c r="C375">
        <v>137.85</v>
      </c>
      <c r="D375">
        <v>138.19</v>
      </c>
      <c r="E375">
        <v>137.52000000000001</v>
      </c>
      <c r="F375">
        <v>137.75</v>
      </c>
      <c r="G375">
        <v>5824</v>
      </c>
      <c r="H375">
        <v>1781</v>
      </c>
      <c r="I375">
        <v>137.892</v>
      </c>
      <c r="J375" t="b">
        <v>0</v>
      </c>
    </row>
    <row r="376" spans="2:10" x14ac:dyDescent="0.15">
      <c r="B376" t="s">
        <v>893</v>
      </c>
      <c r="C376">
        <v>137.75</v>
      </c>
      <c r="D376">
        <v>137.86000000000001</v>
      </c>
      <c r="E376">
        <v>136.08000000000001</v>
      </c>
      <c r="F376">
        <v>136.53</v>
      </c>
      <c r="G376">
        <v>113624</v>
      </c>
      <c r="H376">
        <v>41317</v>
      </c>
      <c r="I376">
        <v>136.82300000000001</v>
      </c>
      <c r="J376" t="b">
        <v>0</v>
      </c>
    </row>
    <row r="377" spans="2:10" x14ac:dyDescent="0.15">
      <c r="B377" t="s">
        <v>894</v>
      </c>
      <c r="C377">
        <v>136.53</v>
      </c>
      <c r="D377">
        <v>136.76</v>
      </c>
      <c r="E377">
        <v>135.86000000000001</v>
      </c>
      <c r="F377">
        <v>136.47</v>
      </c>
      <c r="G377">
        <v>111627</v>
      </c>
      <c r="H377">
        <v>46862</v>
      </c>
      <c r="I377">
        <v>136.31</v>
      </c>
      <c r="J377" t="b">
        <v>0</v>
      </c>
    </row>
    <row r="378" spans="2:10" x14ac:dyDescent="0.15">
      <c r="B378" t="s">
        <v>895</v>
      </c>
      <c r="C378">
        <v>136.47</v>
      </c>
      <c r="D378">
        <v>136.77000000000001</v>
      </c>
      <c r="E378">
        <v>136.19999999999999</v>
      </c>
      <c r="F378">
        <v>136.59</v>
      </c>
      <c r="G378">
        <v>64176</v>
      </c>
      <c r="H378">
        <v>26225</v>
      </c>
      <c r="I378">
        <v>136.494</v>
      </c>
      <c r="J378" t="b">
        <v>0</v>
      </c>
    </row>
    <row r="379" spans="2:10" x14ac:dyDescent="0.15">
      <c r="B379" t="s">
        <v>896</v>
      </c>
      <c r="C379">
        <v>136.58000000000001</v>
      </c>
      <c r="D379">
        <v>137.13</v>
      </c>
      <c r="E379">
        <v>136.51</v>
      </c>
      <c r="F379">
        <v>137.06</v>
      </c>
      <c r="G379">
        <v>65239</v>
      </c>
      <c r="H379">
        <v>26945</v>
      </c>
      <c r="I379">
        <v>136.87</v>
      </c>
      <c r="J379" t="b">
        <v>0</v>
      </c>
    </row>
    <row r="380" spans="2:10" x14ac:dyDescent="0.15">
      <c r="B380" t="s">
        <v>897</v>
      </c>
      <c r="C380">
        <v>137.06</v>
      </c>
      <c r="D380">
        <v>137.33000000000001</v>
      </c>
      <c r="E380">
        <v>136.51</v>
      </c>
      <c r="F380">
        <v>136.53</v>
      </c>
      <c r="G380">
        <v>60136</v>
      </c>
      <c r="H380">
        <v>23966</v>
      </c>
      <c r="I380">
        <v>136.97300000000001</v>
      </c>
      <c r="J380" t="b">
        <v>0</v>
      </c>
    </row>
    <row r="381" spans="2:10" x14ac:dyDescent="0.15">
      <c r="B381" t="s">
        <v>898</v>
      </c>
      <c r="C381">
        <v>136.54</v>
      </c>
      <c r="D381">
        <v>136.78</v>
      </c>
      <c r="E381">
        <v>136.41999999999999</v>
      </c>
      <c r="F381">
        <v>136.66999999999999</v>
      </c>
      <c r="G381">
        <v>53171</v>
      </c>
      <c r="H381">
        <v>22887</v>
      </c>
      <c r="I381">
        <v>136.60300000000001</v>
      </c>
      <c r="J381" t="b">
        <v>0</v>
      </c>
    </row>
    <row r="382" spans="2:10" x14ac:dyDescent="0.15">
      <c r="B382" t="s">
        <v>899</v>
      </c>
      <c r="C382">
        <v>136.66</v>
      </c>
      <c r="D382">
        <v>136.83000000000001</v>
      </c>
      <c r="E382">
        <v>136.06</v>
      </c>
      <c r="F382">
        <v>136.77000000000001</v>
      </c>
      <c r="G382">
        <v>102553</v>
      </c>
      <c r="H382">
        <v>45889</v>
      </c>
      <c r="I382">
        <v>136.429</v>
      </c>
      <c r="J382" t="b">
        <v>0</v>
      </c>
    </row>
    <row r="383" spans="2:10" x14ac:dyDescent="0.15">
      <c r="B383" t="s">
        <v>900</v>
      </c>
      <c r="C383">
        <v>136.76</v>
      </c>
      <c r="D383">
        <v>136.91</v>
      </c>
      <c r="E383">
        <v>135.85</v>
      </c>
      <c r="F383">
        <v>136.55000000000001</v>
      </c>
      <c r="G383">
        <v>51336</v>
      </c>
      <c r="H383">
        <v>1418</v>
      </c>
      <c r="I383">
        <v>136.744</v>
      </c>
      <c r="J383" t="b">
        <v>0</v>
      </c>
    </row>
    <row r="384" spans="2:10" x14ac:dyDescent="0.15">
      <c r="B384" t="s">
        <v>901</v>
      </c>
      <c r="C384">
        <v>136.55000000000001</v>
      </c>
      <c r="D384">
        <v>136.68</v>
      </c>
      <c r="E384">
        <v>136.26</v>
      </c>
      <c r="F384">
        <v>136.38</v>
      </c>
      <c r="G384">
        <v>1155</v>
      </c>
      <c r="H384">
        <v>378</v>
      </c>
      <c r="I384">
        <v>136.43100000000001</v>
      </c>
      <c r="J384" t="b">
        <v>0</v>
      </c>
    </row>
    <row r="385" spans="2:10" x14ac:dyDescent="0.15">
      <c r="B385" t="s">
        <v>902</v>
      </c>
      <c r="C385">
        <v>136.37</v>
      </c>
      <c r="D385">
        <v>136.38</v>
      </c>
      <c r="E385">
        <v>136.24</v>
      </c>
      <c r="F385">
        <v>136.35</v>
      </c>
      <c r="G385">
        <v>638</v>
      </c>
      <c r="H385">
        <v>222</v>
      </c>
      <c r="I385">
        <v>136.31299999999999</v>
      </c>
      <c r="J385" t="b">
        <v>0</v>
      </c>
    </row>
    <row r="386" spans="2:10" x14ac:dyDescent="0.15">
      <c r="B386" t="s">
        <v>903</v>
      </c>
      <c r="C386">
        <v>136.33000000000001</v>
      </c>
      <c r="D386">
        <v>136.69999999999999</v>
      </c>
      <c r="E386">
        <v>136.31</v>
      </c>
      <c r="F386">
        <v>136.68</v>
      </c>
      <c r="G386">
        <v>946</v>
      </c>
      <c r="H386">
        <v>257</v>
      </c>
      <c r="I386">
        <v>136.517</v>
      </c>
      <c r="J386" t="b">
        <v>0</v>
      </c>
    </row>
    <row r="387" spans="2:10" x14ac:dyDescent="0.15">
      <c r="B387" t="s">
        <v>904</v>
      </c>
      <c r="C387">
        <v>136.68</v>
      </c>
      <c r="D387">
        <v>137.1</v>
      </c>
      <c r="E387">
        <v>136.5</v>
      </c>
      <c r="F387">
        <v>136.94</v>
      </c>
      <c r="G387">
        <v>693</v>
      </c>
      <c r="H387">
        <v>168</v>
      </c>
      <c r="I387">
        <v>136.768</v>
      </c>
      <c r="J387" t="b">
        <v>0</v>
      </c>
    </row>
    <row r="388" spans="2:10" x14ac:dyDescent="0.15">
      <c r="B388" t="s">
        <v>905</v>
      </c>
      <c r="C388">
        <v>136.94999999999999</v>
      </c>
      <c r="D388">
        <v>137.1</v>
      </c>
      <c r="E388">
        <v>136.80000000000001</v>
      </c>
      <c r="F388">
        <v>136.80000000000001</v>
      </c>
      <c r="G388">
        <v>177</v>
      </c>
      <c r="H388">
        <v>72</v>
      </c>
      <c r="I388">
        <v>136.96700000000001</v>
      </c>
      <c r="J388" t="b">
        <v>0</v>
      </c>
    </row>
    <row r="389" spans="2:10" x14ac:dyDescent="0.15">
      <c r="B389" t="s">
        <v>906</v>
      </c>
      <c r="C389">
        <v>136.80000000000001</v>
      </c>
      <c r="D389">
        <v>136.99</v>
      </c>
      <c r="E389">
        <v>136.74</v>
      </c>
      <c r="F389">
        <v>136.88999999999999</v>
      </c>
      <c r="G389">
        <v>138</v>
      </c>
      <c r="H389">
        <v>79</v>
      </c>
      <c r="I389">
        <v>136.85900000000001</v>
      </c>
      <c r="J389" t="b">
        <v>0</v>
      </c>
    </row>
    <row r="390" spans="2:10" x14ac:dyDescent="0.15">
      <c r="B390" t="s">
        <v>907</v>
      </c>
      <c r="C390">
        <v>136.9</v>
      </c>
      <c r="D390">
        <v>136.96</v>
      </c>
      <c r="E390">
        <v>136.05000000000001</v>
      </c>
      <c r="F390">
        <v>136.19999999999999</v>
      </c>
      <c r="G390">
        <v>2921</v>
      </c>
      <c r="H390">
        <v>1284</v>
      </c>
      <c r="I390">
        <v>136.387</v>
      </c>
      <c r="J390" t="b">
        <v>0</v>
      </c>
    </row>
    <row r="391" spans="2:10" x14ac:dyDescent="0.15">
      <c r="B391" t="s">
        <v>908</v>
      </c>
      <c r="C391">
        <v>136.22999999999999</v>
      </c>
      <c r="D391">
        <v>136.88999999999999</v>
      </c>
      <c r="E391">
        <v>136.01</v>
      </c>
      <c r="F391">
        <v>136.16999999999999</v>
      </c>
      <c r="G391">
        <v>4436</v>
      </c>
      <c r="H391">
        <v>1394</v>
      </c>
      <c r="I391">
        <v>136.24299999999999</v>
      </c>
      <c r="J391" t="b">
        <v>0</v>
      </c>
    </row>
    <row r="392" spans="2:10" x14ac:dyDescent="0.15">
      <c r="B392" t="s">
        <v>909</v>
      </c>
      <c r="C392">
        <v>136.15</v>
      </c>
      <c r="D392">
        <v>136.35</v>
      </c>
      <c r="E392">
        <v>134.93</v>
      </c>
      <c r="F392">
        <v>135.69</v>
      </c>
      <c r="G392">
        <v>116871</v>
      </c>
      <c r="H392">
        <v>42247</v>
      </c>
      <c r="I392">
        <v>135.61699999999999</v>
      </c>
      <c r="J392" t="b">
        <v>0</v>
      </c>
    </row>
    <row r="393" spans="2:10" x14ac:dyDescent="0.15">
      <c r="B393" t="s">
        <v>910</v>
      </c>
      <c r="C393">
        <v>135.68</v>
      </c>
      <c r="D393">
        <v>136.68</v>
      </c>
      <c r="E393">
        <v>135.6</v>
      </c>
      <c r="F393">
        <v>136.61000000000001</v>
      </c>
      <c r="G393">
        <v>99840</v>
      </c>
      <c r="H393">
        <v>40222</v>
      </c>
      <c r="I393">
        <v>136.167</v>
      </c>
      <c r="J393" t="b">
        <v>0</v>
      </c>
    </row>
    <row r="394" spans="2:10" x14ac:dyDescent="0.15">
      <c r="B394" t="s">
        <v>911</v>
      </c>
      <c r="C394">
        <v>136.62</v>
      </c>
      <c r="D394">
        <v>136.9</v>
      </c>
      <c r="E394">
        <v>135.84</v>
      </c>
      <c r="F394">
        <v>136.22999999999999</v>
      </c>
      <c r="G394">
        <v>83822</v>
      </c>
      <c r="H394">
        <v>35130</v>
      </c>
      <c r="I394">
        <v>136.376</v>
      </c>
      <c r="J394" t="b">
        <v>0</v>
      </c>
    </row>
    <row r="395" spans="2:10" x14ac:dyDescent="0.15">
      <c r="B395" t="s">
        <v>912</v>
      </c>
      <c r="C395">
        <v>136.24</v>
      </c>
      <c r="D395">
        <v>136.54</v>
      </c>
      <c r="E395">
        <v>135.84</v>
      </c>
      <c r="F395">
        <v>135.97999999999999</v>
      </c>
      <c r="G395">
        <v>57835</v>
      </c>
      <c r="H395">
        <v>22748</v>
      </c>
      <c r="I395">
        <v>136.18600000000001</v>
      </c>
      <c r="J395" t="b">
        <v>0</v>
      </c>
    </row>
    <row r="396" spans="2:10" x14ac:dyDescent="0.15">
      <c r="B396" t="s">
        <v>913</v>
      </c>
      <c r="C396">
        <v>135.97</v>
      </c>
      <c r="D396">
        <v>136.30000000000001</v>
      </c>
      <c r="E396">
        <v>135.80000000000001</v>
      </c>
      <c r="F396">
        <v>135.93</v>
      </c>
      <c r="G396">
        <v>41778</v>
      </c>
      <c r="H396">
        <v>16814</v>
      </c>
      <c r="I396">
        <v>136.03399999999999</v>
      </c>
      <c r="J396" t="b">
        <v>0</v>
      </c>
    </row>
    <row r="397" spans="2:10" x14ac:dyDescent="0.15">
      <c r="B397" t="s">
        <v>914</v>
      </c>
      <c r="C397">
        <v>135.94</v>
      </c>
      <c r="D397">
        <v>136.32</v>
      </c>
      <c r="E397">
        <v>135.88999999999999</v>
      </c>
      <c r="F397">
        <v>136.32</v>
      </c>
      <c r="G397">
        <v>38320</v>
      </c>
      <c r="H397">
        <v>14262</v>
      </c>
      <c r="I397">
        <v>136.03299999999999</v>
      </c>
      <c r="J397" t="b">
        <v>0</v>
      </c>
    </row>
    <row r="398" spans="2:10" x14ac:dyDescent="0.15">
      <c r="B398" t="s">
        <v>915</v>
      </c>
      <c r="C398">
        <v>136.32</v>
      </c>
      <c r="D398">
        <v>136.96</v>
      </c>
      <c r="E398">
        <v>136.13999999999999</v>
      </c>
      <c r="F398">
        <v>136.9</v>
      </c>
      <c r="G398">
        <v>93704</v>
      </c>
      <c r="H398">
        <v>38825</v>
      </c>
      <c r="I398">
        <v>136.524</v>
      </c>
      <c r="J398" t="b">
        <v>0</v>
      </c>
    </row>
    <row r="399" spans="2:10" x14ac:dyDescent="0.15">
      <c r="B399" t="s">
        <v>916</v>
      </c>
      <c r="C399">
        <v>136.91</v>
      </c>
      <c r="D399">
        <v>136.91</v>
      </c>
      <c r="E399">
        <v>136.6</v>
      </c>
      <c r="F399">
        <v>136.72</v>
      </c>
      <c r="G399">
        <v>60882</v>
      </c>
      <c r="H399">
        <v>875</v>
      </c>
      <c r="I399">
        <v>136.90199999999999</v>
      </c>
      <c r="J399" t="b">
        <v>0</v>
      </c>
    </row>
    <row r="400" spans="2:10" x14ac:dyDescent="0.15">
      <c r="B400" t="s">
        <v>917</v>
      </c>
      <c r="C400">
        <v>136.71</v>
      </c>
      <c r="D400">
        <v>136.74</v>
      </c>
      <c r="E400">
        <v>136.65</v>
      </c>
      <c r="F400">
        <v>136.68</v>
      </c>
      <c r="G400">
        <v>762</v>
      </c>
      <c r="H400">
        <v>261</v>
      </c>
      <c r="I400">
        <v>136.68199999999999</v>
      </c>
      <c r="J400" t="b">
        <v>0</v>
      </c>
    </row>
    <row r="401" spans="2:10" x14ac:dyDescent="0.15">
      <c r="B401" t="s">
        <v>918</v>
      </c>
      <c r="C401">
        <v>136.69999999999999</v>
      </c>
      <c r="D401">
        <v>136.74</v>
      </c>
      <c r="E401">
        <v>136.63999999999999</v>
      </c>
      <c r="F401">
        <v>136.66999999999999</v>
      </c>
      <c r="G401">
        <v>691</v>
      </c>
      <c r="H401">
        <v>205</v>
      </c>
      <c r="I401">
        <v>136.67599999999999</v>
      </c>
      <c r="J401" t="b">
        <v>0</v>
      </c>
    </row>
    <row r="402" spans="2:10" x14ac:dyDescent="0.15">
      <c r="B402" t="s">
        <v>919</v>
      </c>
      <c r="C402">
        <v>136.66</v>
      </c>
      <c r="D402">
        <v>136.69999999999999</v>
      </c>
      <c r="E402">
        <v>136.51</v>
      </c>
      <c r="F402">
        <v>136.6</v>
      </c>
      <c r="G402">
        <v>820</v>
      </c>
      <c r="H402">
        <v>265</v>
      </c>
      <c r="I402">
        <v>136.60900000000001</v>
      </c>
      <c r="J402" t="b">
        <v>0</v>
      </c>
    </row>
    <row r="403" spans="2:10" x14ac:dyDescent="0.15">
      <c r="B403" t="s">
        <v>920</v>
      </c>
      <c r="C403">
        <v>136.4</v>
      </c>
      <c r="D403">
        <v>136.66999999999999</v>
      </c>
      <c r="E403">
        <v>136.1</v>
      </c>
      <c r="F403">
        <v>136.38</v>
      </c>
      <c r="G403">
        <v>338</v>
      </c>
      <c r="H403">
        <v>111</v>
      </c>
      <c r="I403">
        <v>136.31800000000001</v>
      </c>
      <c r="J403" t="b">
        <v>0</v>
      </c>
    </row>
    <row r="404" spans="2:10" x14ac:dyDescent="0.15">
      <c r="B404" t="s">
        <v>921</v>
      </c>
      <c r="C404">
        <v>136.36000000000001</v>
      </c>
      <c r="D404">
        <v>136.6</v>
      </c>
      <c r="E404">
        <v>136.36000000000001</v>
      </c>
      <c r="F404">
        <v>136.57</v>
      </c>
      <c r="G404">
        <v>117</v>
      </c>
      <c r="H404">
        <v>61</v>
      </c>
      <c r="I404">
        <v>136.499</v>
      </c>
      <c r="J404" t="b">
        <v>0</v>
      </c>
    </row>
    <row r="405" spans="2:10" x14ac:dyDescent="0.15">
      <c r="B405" t="s">
        <v>922</v>
      </c>
      <c r="C405">
        <v>136.56</v>
      </c>
      <c r="D405">
        <v>136.71</v>
      </c>
      <c r="E405">
        <v>136.44999999999999</v>
      </c>
      <c r="F405">
        <v>136.63999999999999</v>
      </c>
      <c r="G405">
        <v>205</v>
      </c>
      <c r="H405">
        <v>85</v>
      </c>
      <c r="I405">
        <v>136.57599999999999</v>
      </c>
      <c r="J405" t="b">
        <v>0</v>
      </c>
    </row>
    <row r="406" spans="2:10" x14ac:dyDescent="0.15">
      <c r="B406" t="s">
        <v>923</v>
      </c>
      <c r="C406">
        <v>136.62</v>
      </c>
      <c r="D406">
        <v>136.68</v>
      </c>
      <c r="E406">
        <v>136.31</v>
      </c>
      <c r="F406">
        <v>136.44999999999999</v>
      </c>
      <c r="G406">
        <v>960</v>
      </c>
      <c r="H406">
        <v>546</v>
      </c>
      <c r="I406">
        <v>136.53399999999999</v>
      </c>
      <c r="J406" t="b">
        <v>0</v>
      </c>
    </row>
    <row r="407" spans="2:10" x14ac:dyDescent="0.15">
      <c r="B407" t="s">
        <v>924</v>
      </c>
      <c r="C407">
        <v>136.5</v>
      </c>
      <c r="D407">
        <v>136.66</v>
      </c>
      <c r="E407">
        <v>136.25</v>
      </c>
      <c r="F407">
        <v>136.44</v>
      </c>
      <c r="G407">
        <v>3560</v>
      </c>
      <c r="H407">
        <v>1218</v>
      </c>
      <c r="I407">
        <v>136.43700000000001</v>
      </c>
      <c r="J407" t="b">
        <v>0</v>
      </c>
    </row>
    <row r="408" spans="2:10" x14ac:dyDescent="0.15">
      <c r="B408" t="s">
        <v>925</v>
      </c>
      <c r="C408">
        <v>136.41999999999999</v>
      </c>
      <c r="D408">
        <v>137.68</v>
      </c>
      <c r="E408">
        <v>136.13999999999999</v>
      </c>
      <c r="F408">
        <v>136.94</v>
      </c>
      <c r="G408">
        <v>112368</v>
      </c>
      <c r="H408">
        <v>41574</v>
      </c>
      <c r="I408">
        <v>137.148</v>
      </c>
      <c r="J408" t="b">
        <v>0</v>
      </c>
    </row>
    <row r="409" spans="2:10" x14ac:dyDescent="0.15">
      <c r="B409" t="s">
        <v>926</v>
      </c>
      <c r="C409">
        <v>136.94999999999999</v>
      </c>
      <c r="D409">
        <v>137.88</v>
      </c>
      <c r="E409">
        <v>136.82</v>
      </c>
      <c r="F409">
        <v>137.19</v>
      </c>
      <c r="G409">
        <v>103385</v>
      </c>
      <c r="H409">
        <v>41042</v>
      </c>
      <c r="I409">
        <v>137.37299999999999</v>
      </c>
      <c r="J409" t="b">
        <v>0</v>
      </c>
    </row>
    <row r="410" spans="2:10" x14ac:dyDescent="0.15">
      <c r="B410" t="s">
        <v>927</v>
      </c>
      <c r="C410">
        <v>137.19</v>
      </c>
      <c r="D410">
        <v>137.27000000000001</v>
      </c>
      <c r="E410">
        <v>136.43</v>
      </c>
      <c r="F410">
        <v>136.47</v>
      </c>
      <c r="G410">
        <v>83052</v>
      </c>
      <c r="H410">
        <v>31064</v>
      </c>
      <c r="I410">
        <v>136.81899999999999</v>
      </c>
      <c r="J410" t="b">
        <v>0</v>
      </c>
    </row>
    <row r="411" spans="2:10" x14ac:dyDescent="0.15">
      <c r="B411" t="s">
        <v>928</v>
      </c>
      <c r="C411">
        <v>136.46</v>
      </c>
      <c r="D411">
        <v>136.79</v>
      </c>
      <c r="E411">
        <v>136.43</v>
      </c>
      <c r="F411">
        <v>136.58000000000001</v>
      </c>
      <c r="G411">
        <v>43502</v>
      </c>
      <c r="H411">
        <v>17760</v>
      </c>
      <c r="I411">
        <v>136.58600000000001</v>
      </c>
      <c r="J411" t="b">
        <v>0</v>
      </c>
    </row>
    <row r="412" spans="2:10" x14ac:dyDescent="0.15">
      <c r="B412" t="s">
        <v>929</v>
      </c>
      <c r="C412">
        <v>136.58000000000001</v>
      </c>
      <c r="D412">
        <v>136.61000000000001</v>
      </c>
      <c r="E412">
        <v>136.18</v>
      </c>
      <c r="F412">
        <v>136.41999999999999</v>
      </c>
      <c r="G412">
        <v>49838</v>
      </c>
      <c r="H412">
        <v>17563</v>
      </c>
      <c r="I412">
        <v>136.387</v>
      </c>
      <c r="J412" t="b">
        <v>0</v>
      </c>
    </row>
    <row r="413" spans="2:10" x14ac:dyDescent="0.15">
      <c r="B413" t="s">
        <v>930</v>
      </c>
      <c r="C413">
        <v>136.41999999999999</v>
      </c>
      <c r="D413">
        <v>136.80000000000001</v>
      </c>
      <c r="E413">
        <v>136.41</v>
      </c>
      <c r="F413">
        <v>136.72</v>
      </c>
      <c r="G413">
        <v>37687</v>
      </c>
      <c r="H413">
        <v>13595</v>
      </c>
      <c r="I413">
        <v>136.63300000000001</v>
      </c>
      <c r="J413" t="b">
        <v>0</v>
      </c>
    </row>
    <row r="414" spans="2:10" x14ac:dyDescent="0.15">
      <c r="B414" t="s">
        <v>931</v>
      </c>
      <c r="C414">
        <v>136.72</v>
      </c>
      <c r="D414">
        <v>136.74</v>
      </c>
      <c r="E414">
        <v>135.85</v>
      </c>
      <c r="F414">
        <v>136</v>
      </c>
      <c r="G414">
        <v>86577</v>
      </c>
      <c r="H414">
        <v>35738</v>
      </c>
      <c r="I414">
        <v>136.22200000000001</v>
      </c>
      <c r="J414" t="b">
        <v>0</v>
      </c>
    </row>
    <row r="415" spans="2:10" x14ac:dyDescent="0.15">
      <c r="B415" t="s">
        <v>932</v>
      </c>
      <c r="C415">
        <v>135.99</v>
      </c>
      <c r="D415">
        <v>136.28</v>
      </c>
      <c r="E415">
        <v>135.99</v>
      </c>
      <c r="F415">
        <v>136.27000000000001</v>
      </c>
      <c r="G415">
        <v>52632</v>
      </c>
      <c r="H415">
        <v>721</v>
      </c>
      <c r="I415">
        <v>136.01300000000001</v>
      </c>
      <c r="J415" t="b">
        <v>0</v>
      </c>
    </row>
    <row r="416" spans="2:10" x14ac:dyDescent="0.15">
      <c r="B416" t="s">
        <v>933</v>
      </c>
      <c r="C416">
        <v>136.25</v>
      </c>
      <c r="D416">
        <v>136.26</v>
      </c>
      <c r="E416">
        <v>136.05000000000001</v>
      </c>
      <c r="F416">
        <v>136.11000000000001</v>
      </c>
      <c r="G416">
        <v>712</v>
      </c>
      <c r="H416">
        <v>255</v>
      </c>
      <c r="I416">
        <v>136.124</v>
      </c>
      <c r="J416" t="b">
        <v>0</v>
      </c>
    </row>
    <row r="417" spans="2:10" x14ac:dyDescent="0.15">
      <c r="B417" t="s">
        <v>934</v>
      </c>
      <c r="C417">
        <v>136.11000000000001</v>
      </c>
      <c r="D417">
        <v>136.24</v>
      </c>
      <c r="E417">
        <v>135.99</v>
      </c>
      <c r="F417">
        <v>136.03</v>
      </c>
      <c r="G417">
        <v>1007</v>
      </c>
      <c r="H417">
        <v>277</v>
      </c>
      <c r="I417">
        <v>136.04400000000001</v>
      </c>
      <c r="J417" t="b">
        <v>0</v>
      </c>
    </row>
    <row r="418" spans="2:10" x14ac:dyDescent="0.15">
      <c r="B418" t="s">
        <v>935</v>
      </c>
      <c r="C418">
        <v>136.02000000000001</v>
      </c>
      <c r="D418">
        <v>136.02000000000001</v>
      </c>
      <c r="E418">
        <v>135.81</v>
      </c>
      <c r="F418">
        <v>135.93</v>
      </c>
      <c r="G418">
        <v>1294</v>
      </c>
      <c r="H418">
        <v>386</v>
      </c>
      <c r="I418">
        <v>135.90700000000001</v>
      </c>
      <c r="J418" t="b">
        <v>0</v>
      </c>
    </row>
    <row r="419" spans="2:10" x14ac:dyDescent="0.15">
      <c r="B419" t="s">
        <v>936</v>
      </c>
      <c r="C419">
        <v>136.69999999999999</v>
      </c>
      <c r="D419">
        <v>136.85</v>
      </c>
      <c r="E419">
        <v>136.35</v>
      </c>
      <c r="F419">
        <v>136.41</v>
      </c>
      <c r="G419">
        <v>329</v>
      </c>
      <c r="H419">
        <v>110</v>
      </c>
      <c r="I419">
        <v>136.602</v>
      </c>
      <c r="J419" t="b">
        <v>0</v>
      </c>
    </row>
    <row r="420" spans="2:10" x14ac:dyDescent="0.15">
      <c r="B420" t="s">
        <v>937</v>
      </c>
      <c r="C420">
        <v>136.36000000000001</v>
      </c>
      <c r="D420">
        <v>136.68</v>
      </c>
      <c r="E420">
        <v>136.35</v>
      </c>
      <c r="F420">
        <v>136.51</v>
      </c>
      <c r="G420">
        <v>80</v>
      </c>
      <c r="H420">
        <v>38</v>
      </c>
      <c r="I420">
        <v>136.46199999999999</v>
      </c>
      <c r="J420" t="b">
        <v>0</v>
      </c>
    </row>
    <row r="421" spans="2:10" x14ac:dyDescent="0.15">
      <c r="B421" t="s">
        <v>938</v>
      </c>
      <c r="C421">
        <v>136.5</v>
      </c>
      <c r="D421">
        <v>136.6</v>
      </c>
      <c r="E421">
        <v>136.41</v>
      </c>
      <c r="F421">
        <v>136.44999999999999</v>
      </c>
      <c r="G421">
        <v>113</v>
      </c>
      <c r="H421">
        <v>54</v>
      </c>
      <c r="I421">
        <v>136.51499999999999</v>
      </c>
      <c r="J421" t="b">
        <v>0</v>
      </c>
    </row>
    <row r="422" spans="2:10" x14ac:dyDescent="0.15">
      <c r="B422" t="s">
        <v>939</v>
      </c>
      <c r="C422">
        <v>136.41</v>
      </c>
      <c r="D422">
        <v>136.56</v>
      </c>
      <c r="E422">
        <v>136.38</v>
      </c>
      <c r="F422">
        <v>136.44999999999999</v>
      </c>
      <c r="G422">
        <v>1250</v>
      </c>
      <c r="H422">
        <v>439</v>
      </c>
      <c r="I422">
        <v>136.46600000000001</v>
      </c>
      <c r="J422" t="b">
        <v>0</v>
      </c>
    </row>
    <row r="423" spans="2:10" x14ac:dyDescent="0.15">
      <c r="B423" t="s">
        <v>940</v>
      </c>
      <c r="C423">
        <v>136.44999999999999</v>
      </c>
      <c r="D423">
        <v>136.6</v>
      </c>
      <c r="E423">
        <v>136.05000000000001</v>
      </c>
      <c r="F423">
        <v>136.4</v>
      </c>
      <c r="G423">
        <v>3492</v>
      </c>
      <c r="H423">
        <v>1054</v>
      </c>
      <c r="I423">
        <v>136.37100000000001</v>
      </c>
      <c r="J423" t="b">
        <v>0</v>
      </c>
    </row>
    <row r="424" spans="2:10" x14ac:dyDescent="0.15">
      <c r="B424" t="s">
        <v>941</v>
      </c>
      <c r="C424">
        <v>136.4</v>
      </c>
      <c r="D424">
        <v>136.99</v>
      </c>
      <c r="E424">
        <v>136</v>
      </c>
      <c r="F424">
        <v>136.38999999999999</v>
      </c>
      <c r="G424">
        <v>74664</v>
      </c>
      <c r="H424">
        <v>27829</v>
      </c>
      <c r="I424">
        <v>136.43199999999999</v>
      </c>
      <c r="J424" t="b">
        <v>0</v>
      </c>
    </row>
    <row r="425" spans="2:10" x14ac:dyDescent="0.15">
      <c r="B425" t="s">
        <v>942</v>
      </c>
      <c r="C425">
        <v>136.38</v>
      </c>
      <c r="D425">
        <v>136.72999999999999</v>
      </c>
      <c r="E425">
        <v>134.4</v>
      </c>
      <c r="F425">
        <v>135.36000000000001</v>
      </c>
      <c r="G425">
        <v>152924</v>
      </c>
      <c r="H425">
        <v>65182</v>
      </c>
      <c r="I425">
        <v>135.43799999999999</v>
      </c>
      <c r="J425" t="b">
        <v>0</v>
      </c>
    </row>
    <row r="426" spans="2:10" x14ac:dyDescent="0.15">
      <c r="B426" t="s">
        <v>943</v>
      </c>
      <c r="C426">
        <v>135.35</v>
      </c>
      <c r="D426">
        <v>135.65</v>
      </c>
      <c r="E426">
        <v>134.82</v>
      </c>
      <c r="F426">
        <v>135.41</v>
      </c>
      <c r="G426">
        <v>68782</v>
      </c>
      <c r="H426">
        <v>29890</v>
      </c>
      <c r="I426">
        <v>135.33000000000001</v>
      </c>
      <c r="J426" t="b">
        <v>0</v>
      </c>
    </row>
    <row r="427" spans="2:10" x14ac:dyDescent="0.15">
      <c r="B427" t="s">
        <v>944</v>
      </c>
      <c r="C427">
        <v>135.41999999999999</v>
      </c>
      <c r="D427">
        <v>135.46</v>
      </c>
      <c r="E427">
        <v>135.04</v>
      </c>
      <c r="F427">
        <v>135.09</v>
      </c>
      <c r="G427">
        <v>46830</v>
      </c>
      <c r="H427">
        <v>19884</v>
      </c>
      <c r="I427">
        <v>135.24100000000001</v>
      </c>
      <c r="J427" t="b">
        <v>0</v>
      </c>
    </row>
    <row r="428" spans="2:10" x14ac:dyDescent="0.15">
      <c r="B428" t="s">
        <v>945</v>
      </c>
      <c r="C428">
        <v>135.09</v>
      </c>
      <c r="D428">
        <v>135.24</v>
      </c>
      <c r="E428">
        <v>134.93</v>
      </c>
      <c r="F428">
        <v>135.07</v>
      </c>
      <c r="G428">
        <v>36209</v>
      </c>
      <c r="H428">
        <v>15358</v>
      </c>
      <c r="I428">
        <v>135.084</v>
      </c>
      <c r="J428" t="b">
        <v>0</v>
      </c>
    </row>
    <row r="429" spans="2:10" x14ac:dyDescent="0.15">
      <c r="B429" t="s">
        <v>946</v>
      </c>
      <c r="C429">
        <v>135.07</v>
      </c>
      <c r="D429">
        <v>135.84</v>
      </c>
      <c r="E429">
        <v>135.04</v>
      </c>
      <c r="F429">
        <v>135.6</v>
      </c>
      <c r="G429">
        <v>53560</v>
      </c>
      <c r="H429">
        <v>23709</v>
      </c>
      <c r="I429">
        <v>135.47200000000001</v>
      </c>
      <c r="J429" t="b">
        <v>0</v>
      </c>
    </row>
    <row r="430" spans="2:10" x14ac:dyDescent="0.15">
      <c r="B430" t="s">
        <v>947</v>
      </c>
      <c r="C430">
        <v>135.61000000000001</v>
      </c>
      <c r="D430">
        <v>135.80000000000001</v>
      </c>
      <c r="E430">
        <v>134.94999999999999</v>
      </c>
      <c r="F430">
        <v>135.36000000000001</v>
      </c>
      <c r="G430">
        <v>82811</v>
      </c>
      <c r="H430">
        <v>39583</v>
      </c>
      <c r="I430">
        <v>135.327</v>
      </c>
      <c r="J430" t="b">
        <v>0</v>
      </c>
    </row>
    <row r="431" spans="2:10" x14ac:dyDescent="0.15">
      <c r="B431" t="s">
        <v>948</v>
      </c>
      <c r="C431">
        <v>135.38999999999999</v>
      </c>
      <c r="D431">
        <v>135.41999999999999</v>
      </c>
      <c r="E431">
        <v>135.15</v>
      </c>
      <c r="F431">
        <v>135.29</v>
      </c>
      <c r="G431">
        <v>57891</v>
      </c>
      <c r="H431">
        <v>475</v>
      </c>
      <c r="I431">
        <v>135.38800000000001</v>
      </c>
      <c r="J431" t="b">
        <v>0</v>
      </c>
    </row>
    <row r="432" spans="2:10" x14ac:dyDescent="0.15">
      <c r="B432" t="s">
        <v>949</v>
      </c>
      <c r="C432">
        <v>135.32</v>
      </c>
      <c r="D432">
        <v>135.32</v>
      </c>
      <c r="E432">
        <v>135.15</v>
      </c>
      <c r="F432">
        <v>135.19999999999999</v>
      </c>
      <c r="G432">
        <v>432</v>
      </c>
      <c r="H432">
        <v>163</v>
      </c>
      <c r="I432">
        <v>135.23099999999999</v>
      </c>
      <c r="J432" t="b">
        <v>0</v>
      </c>
    </row>
    <row r="433" spans="2:10" x14ac:dyDescent="0.15">
      <c r="B433" t="s">
        <v>950</v>
      </c>
      <c r="C433">
        <v>135.19999999999999</v>
      </c>
      <c r="D433">
        <v>135.30000000000001</v>
      </c>
      <c r="E433">
        <v>135.16</v>
      </c>
      <c r="F433">
        <v>135.27000000000001</v>
      </c>
      <c r="G433">
        <v>413</v>
      </c>
      <c r="H433">
        <v>169</v>
      </c>
      <c r="I433">
        <v>135.249</v>
      </c>
      <c r="J433" t="b">
        <v>0</v>
      </c>
    </row>
    <row r="434" spans="2:10" x14ac:dyDescent="0.15">
      <c r="B434" t="s">
        <v>951</v>
      </c>
      <c r="C434">
        <v>135.25</v>
      </c>
      <c r="D434">
        <v>135.27000000000001</v>
      </c>
      <c r="E434">
        <v>134.91999999999999</v>
      </c>
      <c r="F434">
        <v>134.91999999999999</v>
      </c>
      <c r="G434">
        <v>1255</v>
      </c>
      <c r="H434">
        <v>423</v>
      </c>
      <c r="I434">
        <v>135.09200000000001</v>
      </c>
      <c r="J434" t="b">
        <v>0</v>
      </c>
    </row>
    <row r="435" spans="2:10" x14ac:dyDescent="0.15">
      <c r="B435" t="s">
        <v>952</v>
      </c>
      <c r="C435">
        <v>135.44</v>
      </c>
      <c r="D435">
        <v>135.63</v>
      </c>
      <c r="E435">
        <v>135.25</v>
      </c>
      <c r="F435">
        <v>135.6</v>
      </c>
      <c r="G435">
        <v>185</v>
      </c>
      <c r="H435">
        <v>66</v>
      </c>
      <c r="I435">
        <v>135.49799999999999</v>
      </c>
      <c r="J435" t="b">
        <v>0</v>
      </c>
    </row>
    <row r="436" spans="2:10" x14ac:dyDescent="0.15">
      <c r="B436" t="s">
        <v>953</v>
      </c>
      <c r="C436">
        <v>135.6</v>
      </c>
      <c r="D436">
        <v>135.75</v>
      </c>
      <c r="E436">
        <v>135.6</v>
      </c>
      <c r="F436">
        <v>135.75</v>
      </c>
      <c r="G436">
        <v>57</v>
      </c>
      <c r="H436">
        <v>26</v>
      </c>
      <c r="I436">
        <v>135.66399999999999</v>
      </c>
      <c r="J436" t="b">
        <v>0</v>
      </c>
    </row>
    <row r="437" spans="2:10" x14ac:dyDescent="0.15">
      <c r="B437" t="s">
        <v>954</v>
      </c>
      <c r="C437">
        <v>135.69999999999999</v>
      </c>
      <c r="D437">
        <v>135.82</v>
      </c>
      <c r="E437">
        <v>135.68</v>
      </c>
      <c r="F437">
        <v>135.78</v>
      </c>
      <c r="G437">
        <v>85</v>
      </c>
      <c r="H437">
        <v>48</v>
      </c>
      <c r="I437">
        <v>135.761</v>
      </c>
      <c r="J437" t="b">
        <v>0</v>
      </c>
    </row>
    <row r="438" spans="2:10" x14ac:dyDescent="0.15">
      <c r="B438" t="s">
        <v>955</v>
      </c>
      <c r="C438">
        <v>135.72999999999999</v>
      </c>
      <c r="D438">
        <v>135.80000000000001</v>
      </c>
      <c r="E438">
        <v>135.29</v>
      </c>
      <c r="F438">
        <v>135.52000000000001</v>
      </c>
      <c r="G438">
        <v>1645</v>
      </c>
      <c r="H438">
        <v>661</v>
      </c>
      <c r="I438">
        <v>135.46299999999999</v>
      </c>
      <c r="J438" t="b">
        <v>0</v>
      </c>
    </row>
    <row r="439" spans="2:10" x14ac:dyDescent="0.15">
      <c r="B439" t="s">
        <v>956</v>
      </c>
      <c r="C439">
        <v>135.53</v>
      </c>
      <c r="D439">
        <v>135.84</v>
      </c>
      <c r="E439">
        <v>135.30000000000001</v>
      </c>
      <c r="F439">
        <v>135.6</v>
      </c>
      <c r="G439">
        <v>3092</v>
      </c>
      <c r="H439">
        <v>1010</v>
      </c>
      <c r="I439">
        <v>135.559</v>
      </c>
      <c r="J439" t="b">
        <v>0</v>
      </c>
    </row>
    <row r="440" spans="2:10" x14ac:dyDescent="0.15">
      <c r="B440" t="s">
        <v>957</v>
      </c>
      <c r="C440">
        <v>135.6</v>
      </c>
      <c r="D440">
        <v>136.38999999999999</v>
      </c>
      <c r="E440">
        <v>135</v>
      </c>
      <c r="F440">
        <v>135.04</v>
      </c>
      <c r="G440">
        <v>93070</v>
      </c>
      <c r="H440">
        <v>33921</v>
      </c>
      <c r="I440">
        <v>135.75299999999999</v>
      </c>
      <c r="J440" t="b">
        <v>0</v>
      </c>
    </row>
    <row r="441" spans="2:10" x14ac:dyDescent="0.15">
      <c r="B441" t="s">
        <v>958</v>
      </c>
      <c r="C441">
        <v>135.05000000000001</v>
      </c>
      <c r="D441">
        <v>135.54</v>
      </c>
      <c r="E441">
        <v>134.91999999999999</v>
      </c>
      <c r="F441">
        <v>135.11000000000001</v>
      </c>
      <c r="G441">
        <v>81962</v>
      </c>
      <c r="H441">
        <v>32786</v>
      </c>
      <c r="I441">
        <v>135.21299999999999</v>
      </c>
      <c r="J441" t="b">
        <v>0</v>
      </c>
    </row>
    <row r="442" spans="2:10" x14ac:dyDescent="0.15">
      <c r="B442" t="s">
        <v>959</v>
      </c>
      <c r="C442">
        <v>135.12</v>
      </c>
      <c r="D442">
        <v>135.22999999999999</v>
      </c>
      <c r="E442">
        <v>134.75</v>
      </c>
      <c r="F442">
        <v>134.9</v>
      </c>
      <c r="G442">
        <v>48985</v>
      </c>
      <c r="H442">
        <v>20818</v>
      </c>
      <c r="I442">
        <v>135.048</v>
      </c>
      <c r="J442" t="b">
        <v>0</v>
      </c>
    </row>
    <row r="443" spans="2:10" x14ac:dyDescent="0.15">
      <c r="B443" t="s">
        <v>960</v>
      </c>
      <c r="C443">
        <v>134.91</v>
      </c>
      <c r="D443">
        <v>135</v>
      </c>
      <c r="E443">
        <v>133.88</v>
      </c>
      <c r="F443">
        <v>134.28</v>
      </c>
      <c r="G443">
        <v>74974</v>
      </c>
      <c r="H443">
        <v>32306</v>
      </c>
      <c r="I443">
        <v>134.37100000000001</v>
      </c>
      <c r="J443" t="b">
        <v>0</v>
      </c>
    </row>
    <row r="444" spans="2:10" x14ac:dyDescent="0.15">
      <c r="B444" t="s">
        <v>961</v>
      </c>
      <c r="C444">
        <v>134.28</v>
      </c>
      <c r="D444">
        <v>134.38999999999999</v>
      </c>
      <c r="E444">
        <v>133.96</v>
      </c>
      <c r="F444">
        <v>134.19</v>
      </c>
      <c r="G444">
        <v>39286</v>
      </c>
      <c r="H444">
        <v>17594</v>
      </c>
      <c r="I444">
        <v>134.20699999999999</v>
      </c>
      <c r="J444" t="b">
        <v>0</v>
      </c>
    </row>
    <row r="445" spans="2:10" x14ac:dyDescent="0.15">
      <c r="B445" t="s">
        <v>962</v>
      </c>
      <c r="C445">
        <v>134.18</v>
      </c>
      <c r="D445">
        <v>134.34</v>
      </c>
      <c r="E445">
        <v>133.77000000000001</v>
      </c>
      <c r="F445">
        <v>134.34</v>
      </c>
      <c r="G445">
        <v>58742</v>
      </c>
      <c r="H445">
        <v>22330</v>
      </c>
      <c r="I445">
        <v>134.05000000000001</v>
      </c>
      <c r="J445" t="b">
        <v>0</v>
      </c>
    </row>
    <row r="446" spans="2:10" x14ac:dyDescent="0.15">
      <c r="B446" t="s">
        <v>963</v>
      </c>
      <c r="C446">
        <v>134.34</v>
      </c>
      <c r="D446">
        <v>135.28</v>
      </c>
      <c r="E446">
        <v>134.30000000000001</v>
      </c>
      <c r="F446">
        <v>135.12</v>
      </c>
      <c r="G446">
        <v>82341</v>
      </c>
      <c r="H446">
        <v>38349</v>
      </c>
      <c r="I446">
        <v>134.83199999999999</v>
      </c>
      <c r="J446" t="b">
        <v>0</v>
      </c>
    </row>
    <row r="447" spans="2:10" x14ac:dyDescent="0.15">
      <c r="B447" t="s">
        <v>964</v>
      </c>
      <c r="C447">
        <v>135.12</v>
      </c>
      <c r="D447">
        <v>135.22999999999999</v>
      </c>
      <c r="E447">
        <v>134.85</v>
      </c>
      <c r="F447">
        <v>134.94999999999999</v>
      </c>
      <c r="G447">
        <v>46054</v>
      </c>
      <c r="H447">
        <v>624</v>
      </c>
      <c r="I447">
        <v>135.125</v>
      </c>
      <c r="J447" t="b">
        <v>0</v>
      </c>
    </row>
    <row r="448" spans="2:10" x14ac:dyDescent="0.15">
      <c r="B448" t="s">
        <v>965</v>
      </c>
      <c r="C448">
        <v>134.94999999999999</v>
      </c>
      <c r="D448">
        <v>135.13</v>
      </c>
      <c r="E448">
        <v>134.80000000000001</v>
      </c>
      <c r="F448">
        <v>134.9</v>
      </c>
      <c r="G448">
        <v>1436</v>
      </c>
      <c r="H448">
        <v>223</v>
      </c>
      <c r="I448">
        <v>135.017</v>
      </c>
      <c r="J448" t="b">
        <v>0</v>
      </c>
    </row>
    <row r="449" spans="2:10" x14ac:dyDescent="0.15">
      <c r="B449" t="s">
        <v>966</v>
      </c>
      <c r="C449">
        <v>134.84</v>
      </c>
      <c r="D449">
        <v>134.99</v>
      </c>
      <c r="E449">
        <v>134.80000000000001</v>
      </c>
      <c r="F449">
        <v>134.96</v>
      </c>
      <c r="G449">
        <v>457</v>
      </c>
      <c r="H449">
        <v>140</v>
      </c>
      <c r="I449">
        <v>134.91399999999999</v>
      </c>
      <c r="J449" t="b">
        <v>0</v>
      </c>
    </row>
    <row r="450" spans="2:10" x14ac:dyDescent="0.15">
      <c r="B450" t="s">
        <v>967</v>
      </c>
      <c r="C450">
        <v>134.94</v>
      </c>
      <c r="D450">
        <v>134.97999999999999</v>
      </c>
      <c r="E450">
        <v>134.81</v>
      </c>
      <c r="F450">
        <v>134.91</v>
      </c>
      <c r="G450">
        <v>742</v>
      </c>
      <c r="H450">
        <v>140</v>
      </c>
      <c r="I450">
        <v>134.88999999999999</v>
      </c>
      <c r="J450" t="b">
        <v>0</v>
      </c>
    </row>
    <row r="451" spans="2:10" x14ac:dyDescent="0.15">
      <c r="B451" t="s">
        <v>968</v>
      </c>
      <c r="C451">
        <v>134.79</v>
      </c>
      <c r="D451">
        <v>134.79</v>
      </c>
      <c r="E451">
        <v>134.4</v>
      </c>
      <c r="F451">
        <v>134.58000000000001</v>
      </c>
      <c r="G451">
        <v>116</v>
      </c>
      <c r="H451">
        <v>46</v>
      </c>
      <c r="I451">
        <v>134.57300000000001</v>
      </c>
      <c r="J451" t="b">
        <v>0</v>
      </c>
    </row>
    <row r="452" spans="2:10" x14ac:dyDescent="0.15">
      <c r="B452" t="s">
        <v>969</v>
      </c>
      <c r="C452">
        <v>134.68</v>
      </c>
      <c r="D452">
        <v>134.74</v>
      </c>
      <c r="E452">
        <v>134.66999999999999</v>
      </c>
      <c r="F452">
        <v>134.69999999999999</v>
      </c>
      <c r="G452">
        <v>42</v>
      </c>
      <c r="H452">
        <v>12</v>
      </c>
      <c r="I452">
        <v>134.70599999999999</v>
      </c>
      <c r="J452" t="b">
        <v>0</v>
      </c>
    </row>
    <row r="453" spans="2:10" x14ac:dyDescent="0.15">
      <c r="B453" t="s">
        <v>970</v>
      </c>
      <c r="C453">
        <v>134.63999999999999</v>
      </c>
      <c r="D453">
        <v>134.69</v>
      </c>
      <c r="E453">
        <v>134.4</v>
      </c>
      <c r="F453">
        <v>134.59</v>
      </c>
      <c r="G453">
        <v>141</v>
      </c>
      <c r="H453">
        <v>69</v>
      </c>
      <c r="I453">
        <v>134.53299999999999</v>
      </c>
      <c r="J453" t="b">
        <v>0</v>
      </c>
    </row>
    <row r="454" spans="2:10" x14ac:dyDescent="0.15">
      <c r="B454" t="s">
        <v>971</v>
      </c>
      <c r="C454">
        <v>134.6</v>
      </c>
      <c r="D454">
        <v>134.78</v>
      </c>
      <c r="E454">
        <v>134.5</v>
      </c>
      <c r="F454">
        <v>134.66999999999999</v>
      </c>
      <c r="G454">
        <v>822</v>
      </c>
      <c r="H454">
        <v>407</v>
      </c>
      <c r="I454">
        <v>134.66399999999999</v>
      </c>
      <c r="J454" t="b">
        <v>0</v>
      </c>
    </row>
    <row r="455" spans="2:10" x14ac:dyDescent="0.15">
      <c r="B455" t="s">
        <v>972</v>
      </c>
      <c r="C455">
        <v>134.69999999999999</v>
      </c>
      <c r="D455">
        <v>134.85</v>
      </c>
      <c r="E455">
        <v>134.33000000000001</v>
      </c>
      <c r="F455">
        <v>134.41999999999999</v>
      </c>
      <c r="G455">
        <v>1797</v>
      </c>
      <c r="H455">
        <v>731</v>
      </c>
      <c r="I455">
        <v>134.625</v>
      </c>
      <c r="J455" t="b">
        <v>0</v>
      </c>
    </row>
    <row r="456" spans="2:10" x14ac:dyDescent="0.15">
      <c r="B456" t="s">
        <v>973</v>
      </c>
      <c r="C456">
        <v>134.37</v>
      </c>
      <c r="D456">
        <v>134.72999999999999</v>
      </c>
      <c r="E456">
        <v>133.79</v>
      </c>
      <c r="F456">
        <v>133.87</v>
      </c>
      <c r="G456">
        <v>77862</v>
      </c>
      <c r="H456">
        <v>29220</v>
      </c>
      <c r="I456">
        <v>134.17099999999999</v>
      </c>
      <c r="J456" t="b">
        <v>0</v>
      </c>
    </row>
    <row r="457" spans="2:10" x14ac:dyDescent="0.15">
      <c r="B457" t="s">
        <v>974</v>
      </c>
      <c r="C457">
        <v>133.87</v>
      </c>
      <c r="D457">
        <v>134.85</v>
      </c>
      <c r="E457">
        <v>133.69</v>
      </c>
      <c r="F457">
        <v>134.55000000000001</v>
      </c>
      <c r="G457">
        <v>98167</v>
      </c>
      <c r="H457">
        <v>39096</v>
      </c>
      <c r="I457">
        <v>134.16200000000001</v>
      </c>
      <c r="J457" t="b">
        <v>0</v>
      </c>
    </row>
    <row r="458" spans="2:10" x14ac:dyDescent="0.15">
      <c r="B458" t="s">
        <v>975</v>
      </c>
      <c r="C458">
        <v>134.55000000000001</v>
      </c>
      <c r="D458">
        <v>134.77000000000001</v>
      </c>
      <c r="E458">
        <v>134.29</v>
      </c>
      <c r="F458">
        <v>134.31</v>
      </c>
      <c r="G458">
        <v>51253</v>
      </c>
      <c r="H458">
        <v>21930</v>
      </c>
      <c r="I458">
        <v>134.50299999999999</v>
      </c>
      <c r="J458" t="b">
        <v>0</v>
      </c>
    </row>
    <row r="459" spans="2:10" x14ac:dyDescent="0.15">
      <c r="B459" t="s">
        <v>976</v>
      </c>
      <c r="C459">
        <v>134.32</v>
      </c>
      <c r="D459">
        <v>134.5</v>
      </c>
      <c r="E459">
        <v>134.07</v>
      </c>
      <c r="F459">
        <v>134.31</v>
      </c>
      <c r="G459">
        <v>44855</v>
      </c>
      <c r="H459">
        <v>18554</v>
      </c>
      <c r="I459">
        <v>134.267</v>
      </c>
      <c r="J459" t="b">
        <v>0</v>
      </c>
    </row>
    <row r="460" spans="2:10" x14ac:dyDescent="0.15">
      <c r="B460" t="s">
        <v>977</v>
      </c>
      <c r="C460">
        <v>134.32</v>
      </c>
      <c r="D460">
        <v>134.38999999999999</v>
      </c>
      <c r="E460">
        <v>134</v>
      </c>
      <c r="F460">
        <v>134.28</v>
      </c>
      <c r="G460">
        <v>37266</v>
      </c>
      <c r="H460">
        <v>14963</v>
      </c>
      <c r="I460">
        <v>134.25399999999999</v>
      </c>
      <c r="J460" t="b">
        <v>0</v>
      </c>
    </row>
    <row r="461" spans="2:10" x14ac:dyDescent="0.15">
      <c r="B461" t="s">
        <v>978</v>
      </c>
      <c r="C461">
        <v>134.27000000000001</v>
      </c>
      <c r="D461">
        <v>134.69</v>
      </c>
      <c r="E461">
        <v>134.08000000000001</v>
      </c>
      <c r="F461">
        <v>134.6</v>
      </c>
      <c r="G461">
        <v>44035</v>
      </c>
      <c r="H461">
        <v>17456</v>
      </c>
      <c r="I461">
        <v>134.34299999999999</v>
      </c>
      <c r="J461" t="b">
        <v>0</v>
      </c>
    </row>
    <row r="462" spans="2:10" x14ac:dyDescent="0.15">
      <c r="B462" t="s">
        <v>979</v>
      </c>
      <c r="C462">
        <v>134.6</v>
      </c>
      <c r="D462">
        <v>135.53</v>
      </c>
      <c r="E462">
        <v>134.46</v>
      </c>
      <c r="F462">
        <v>135.38</v>
      </c>
      <c r="G462">
        <v>102819</v>
      </c>
      <c r="H462">
        <v>46159</v>
      </c>
      <c r="I462">
        <v>135.03100000000001</v>
      </c>
      <c r="J462" t="b">
        <v>0</v>
      </c>
    </row>
    <row r="463" spans="2:10" x14ac:dyDescent="0.15">
      <c r="B463" t="s">
        <v>980</v>
      </c>
      <c r="C463">
        <v>135.34</v>
      </c>
      <c r="D463">
        <v>135.49</v>
      </c>
      <c r="E463">
        <v>134.69999999999999</v>
      </c>
      <c r="F463">
        <v>135.34</v>
      </c>
      <c r="G463">
        <v>49688</v>
      </c>
      <c r="H463">
        <v>1036</v>
      </c>
      <c r="I463">
        <v>135.36500000000001</v>
      </c>
      <c r="J463" t="b">
        <v>0</v>
      </c>
    </row>
    <row r="464" spans="2:10" x14ac:dyDescent="0.15">
      <c r="B464" t="s">
        <v>981</v>
      </c>
      <c r="C464">
        <v>135.33000000000001</v>
      </c>
      <c r="D464">
        <v>135.5</v>
      </c>
      <c r="E464">
        <v>135.27000000000001</v>
      </c>
      <c r="F464">
        <v>135.46</v>
      </c>
      <c r="G464">
        <v>1462</v>
      </c>
      <c r="H464">
        <v>295</v>
      </c>
      <c r="I464">
        <v>135.423</v>
      </c>
      <c r="J464" t="b">
        <v>0</v>
      </c>
    </row>
    <row r="465" spans="2:10" x14ac:dyDescent="0.15">
      <c r="B465" t="s">
        <v>982</v>
      </c>
      <c r="C465">
        <v>135.47</v>
      </c>
      <c r="D465">
        <v>135.47</v>
      </c>
      <c r="E465">
        <v>135.30000000000001</v>
      </c>
      <c r="F465">
        <v>135.36000000000001</v>
      </c>
      <c r="G465">
        <v>434</v>
      </c>
      <c r="H465">
        <v>140</v>
      </c>
      <c r="I465">
        <v>135.39500000000001</v>
      </c>
      <c r="J465" t="b">
        <v>0</v>
      </c>
    </row>
    <row r="466" spans="2:10" x14ac:dyDescent="0.15">
      <c r="B466" t="s">
        <v>983</v>
      </c>
      <c r="C466">
        <v>135.4</v>
      </c>
      <c r="D466">
        <v>135.46</v>
      </c>
      <c r="E466">
        <v>135.32</v>
      </c>
      <c r="F466">
        <v>135.43</v>
      </c>
      <c r="G466">
        <v>594</v>
      </c>
      <c r="H466">
        <v>174</v>
      </c>
      <c r="I466">
        <v>135.37700000000001</v>
      </c>
      <c r="J466" t="b">
        <v>0</v>
      </c>
    </row>
    <row r="467" spans="2:10" x14ac:dyDescent="0.15">
      <c r="B467" t="s">
        <v>984</v>
      </c>
      <c r="C467">
        <v>135.78</v>
      </c>
      <c r="D467">
        <v>136.44</v>
      </c>
      <c r="E467">
        <v>135.78</v>
      </c>
      <c r="F467">
        <v>136.05000000000001</v>
      </c>
      <c r="G467">
        <v>451</v>
      </c>
      <c r="H467">
        <v>200</v>
      </c>
      <c r="I467">
        <v>136.096</v>
      </c>
      <c r="J467" t="b">
        <v>0</v>
      </c>
    </row>
    <row r="468" spans="2:10" x14ac:dyDescent="0.15">
      <c r="B468" t="s">
        <v>985</v>
      </c>
      <c r="C468">
        <v>136.05000000000001</v>
      </c>
      <c r="D468">
        <v>136.13999999999999</v>
      </c>
      <c r="E468">
        <v>135.82</v>
      </c>
      <c r="F468">
        <v>136.09</v>
      </c>
      <c r="G468">
        <v>168</v>
      </c>
      <c r="H468">
        <v>68</v>
      </c>
      <c r="I468">
        <v>135.93600000000001</v>
      </c>
      <c r="J468" t="b">
        <v>0</v>
      </c>
    </row>
    <row r="469" spans="2:10" x14ac:dyDescent="0.15">
      <c r="B469" t="s">
        <v>986</v>
      </c>
      <c r="C469">
        <v>136.07</v>
      </c>
      <c r="D469">
        <v>136.35</v>
      </c>
      <c r="E469">
        <v>135.97999999999999</v>
      </c>
      <c r="F469">
        <v>136.31</v>
      </c>
      <c r="G469">
        <v>271</v>
      </c>
      <c r="H469">
        <v>109</v>
      </c>
      <c r="I469">
        <v>136.16900000000001</v>
      </c>
      <c r="J469" t="b">
        <v>0</v>
      </c>
    </row>
    <row r="470" spans="2:10" x14ac:dyDescent="0.15">
      <c r="B470" t="s">
        <v>987</v>
      </c>
      <c r="C470">
        <v>136.31</v>
      </c>
      <c r="D470">
        <v>136.31</v>
      </c>
      <c r="E470">
        <v>135.87</v>
      </c>
      <c r="F470">
        <v>135.93</v>
      </c>
      <c r="G470">
        <v>1565</v>
      </c>
      <c r="H470">
        <v>714</v>
      </c>
      <c r="I470">
        <v>136.00299999999999</v>
      </c>
      <c r="J470" t="b">
        <v>0</v>
      </c>
    </row>
    <row r="471" spans="2:10" x14ac:dyDescent="0.15">
      <c r="B471" t="s">
        <v>988</v>
      </c>
      <c r="C471">
        <v>136.1</v>
      </c>
      <c r="D471">
        <v>136.16999999999999</v>
      </c>
      <c r="E471">
        <v>135.58000000000001</v>
      </c>
      <c r="F471">
        <v>135.6</v>
      </c>
      <c r="G471">
        <v>3851</v>
      </c>
      <c r="H471">
        <v>1232</v>
      </c>
      <c r="I471">
        <v>135.83000000000001</v>
      </c>
      <c r="J471" t="b">
        <v>0</v>
      </c>
    </row>
    <row r="472" spans="2:10" x14ac:dyDescent="0.15">
      <c r="B472" t="s">
        <v>989</v>
      </c>
      <c r="C472">
        <v>135.6</v>
      </c>
      <c r="D472">
        <v>136.01</v>
      </c>
      <c r="E472">
        <v>134.69</v>
      </c>
      <c r="F472">
        <v>135.05000000000001</v>
      </c>
      <c r="G472">
        <v>101262</v>
      </c>
      <c r="H472">
        <v>36029</v>
      </c>
      <c r="I472">
        <v>135.20400000000001</v>
      </c>
      <c r="J472" t="b">
        <v>0</v>
      </c>
    </row>
    <row r="473" spans="2:10" x14ac:dyDescent="0.15">
      <c r="B473" t="s">
        <v>990</v>
      </c>
      <c r="C473">
        <v>135.05000000000001</v>
      </c>
      <c r="D473">
        <v>135.15</v>
      </c>
      <c r="E473">
        <v>134.15</v>
      </c>
      <c r="F473">
        <v>134.32</v>
      </c>
      <c r="G473">
        <v>97065</v>
      </c>
      <c r="H473">
        <v>40093</v>
      </c>
      <c r="I473">
        <v>134.78299999999999</v>
      </c>
      <c r="J473" t="b">
        <v>0</v>
      </c>
    </row>
    <row r="474" spans="2:10" x14ac:dyDescent="0.15">
      <c r="B474" t="s">
        <v>991</v>
      </c>
      <c r="C474">
        <v>134.31</v>
      </c>
      <c r="D474">
        <v>134.33000000000001</v>
      </c>
      <c r="E474">
        <v>132.96</v>
      </c>
      <c r="F474">
        <v>133.11000000000001</v>
      </c>
      <c r="G474">
        <v>124387</v>
      </c>
      <c r="H474">
        <v>50246</v>
      </c>
      <c r="I474">
        <v>133.66399999999999</v>
      </c>
      <c r="J474" t="b">
        <v>0</v>
      </c>
    </row>
    <row r="475" spans="2:10" x14ac:dyDescent="0.15">
      <c r="B475" t="s">
        <v>992</v>
      </c>
      <c r="C475">
        <v>133.11000000000001</v>
      </c>
      <c r="D475">
        <v>133.72999999999999</v>
      </c>
      <c r="E475">
        <v>132.91</v>
      </c>
      <c r="F475">
        <v>133.47</v>
      </c>
      <c r="G475">
        <v>72234</v>
      </c>
      <c r="H475">
        <v>30761</v>
      </c>
      <c r="I475">
        <v>133.35900000000001</v>
      </c>
      <c r="J475" t="b">
        <v>0</v>
      </c>
    </row>
    <row r="476" spans="2:10" x14ac:dyDescent="0.15">
      <c r="B476" t="s">
        <v>993</v>
      </c>
      <c r="C476">
        <v>133.47999999999999</v>
      </c>
      <c r="D476">
        <v>133.56</v>
      </c>
      <c r="E476">
        <v>132.79</v>
      </c>
      <c r="F476">
        <v>132.91999999999999</v>
      </c>
      <c r="G476">
        <v>61012</v>
      </c>
      <c r="H476">
        <v>24264</v>
      </c>
      <c r="I476">
        <v>133.18899999999999</v>
      </c>
      <c r="J476" t="b">
        <v>0</v>
      </c>
    </row>
    <row r="477" spans="2:10" x14ac:dyDescent="0.15">
      <c r="B477" t="s">
        <v>994</v>
      </c>
      <c r="C477">
        <v>132.93</v>
      </c>
      <c r="D477">
        <v>133.63999999999999</v>
      </c>
      <c r="E477">
        <v>132.91999999999999</v>
      </c>
      <c r="F477">
        <v>133.16999999999999</v>
      </c>
      <c r="G477">
        <v>53736</v>
      </c>
      <c r="H477">
        <v>22261</v>
      </c>
      <c r="I477">
        <v>133.376</v>
      </c>
      <c r="J477" t="b">
        <v>0</v>
      </c>
    </row>
    <row r="478" spans="2:10" x14ac:dyDescent="0.15">
      <c r="B478" t="s">
        <v>995</v>
      </c>
      <c r="C478">
        <v>133.16999999999999</v>
      </c>
      <c r="D478">
        <v>133.46</v>
      </c>
      <c r="E478">
        <v>133.02000000000001</v>
      </c>
      <c r="F478">
        <v>133.16</v>
      </c>
      <c r="G478">
        <v>88433</v>
      </c>
      <c r="H478">
        <v>39621</v>
      </c>
      <c r="I478">
        <v>133.22800000000001</v>
      </c>
      <c r="J478" t="b">
        <v>0</v>
      </c>
    </row>
    <row r="479" spans="2:10" x14ac:dyDescent="0.15">
      <c r="B479" t="s">
        <v>996</v>
      </c>
      <c r="C479">
        <v>133.19</v>
      </c>
      <c r="D479">
        <v>133.25</v>
      </c>
      <c r="E479">
        <v>132.88</v>
      </c>
      <c r="F479">
        <v>132.97</v>
      </c>
      <c r="G479">
        <v>62725</v>
      </c>
      <c r="H479">
        <v>1050</v>
      </c>
      <c r="I479">
        <v>133.18100000000001</v>
      </c>
      <c r="J479" t="b">
        <v>0</v>
      </c>
    </row>
    <row r="480" spans="2:10" x14ac:dyDescent="0.15">
      <c r="B480" t="s">
        <v>997</v>
      </c>
      <c r="C480">
        <v>132.96</v>
      </c>
      <c r="D480">
        <v>133.19</v>
      </c>
      <c r="E480">
        <v>132.94999999999999</v>
      </c>
      <c r="F480">
        <v>133.02000000000001</v>
      </c>
      <c r="G480">
        <v>4571</v>
      </c>
      <c r="H480">
        <v>361</v>
      </c>
      <c r="I480">
        <v>133.14400000000001</v>
      </c>
      <c r="J480" t="b">
        <v>0</v>
      </c>
    </row>
    <row r="481" spans="2:10" x14ac:dyDescent="0.15">
      <c r="B481" t="s">
        <v>998</v>
      </c>
      <c r="C481">
        <v>133.05000000000001</v>
      </c>
      <c r="D481">
        <v>133.07</v>
      </c>
      <c r="E481">
        <v>132.77000000000001</v>
      </c>
      <c r="F481">
        <v>132.78</v>
      </c>
      <c r="G481">
        <v>1571</v>
      </c>
      <c r="H481">
        <v>539</v>
      </c>
      <c r="I481">
        <v>132.87700000000001</v>
      </c>
      <c r="J481" t="b">
        <v>0</v>
      </c>
    </row>
    <row r="482" spans="2:10" x14ac:dyDescent="0.15">
      <c r="B482" t="s">
        <v>999</v>
      </c>
      <c r="C482">
        <v>132.79</v>
      </c>
      <c r="D482">
        <v>132.80000000000001</v>
      </c>
      <c r="E482">
        <v>132.61000000000001</v>
      </c>
      <c r="F482">
        <v>132.65</v>
      </c>
      <c r="G482">
        <v>1839</v>
      </c>
      <c r="H482">
        <v>553</v>
      </c>
      <c r="I482">
        <v>132.70599999999999</v>
      </c>
      <c r="J482" t="b">
        <v>0</v>
      </c>
    </row>
    <row r="483" spans="2:10" x14ac:dyDescent="0.15">
      <c r="B483" t="s">
        <v>1000</v>
      </c>
      <c r="C483">
        <v>133</v>
      </c>
      <c r="D483">
        <v>133</v>
      </c>
      <c r="E483">
        <v>132.51</v>
      </c>
      <c r="F483">
        <v>132.58000000000001</v>
      </c>
      <c r="G483">
        <v>279</v>
      </c>
      <c r="H483">
        <v>106</v>
      </c>
      <c r="I483">
        <v>132.82900000000001</v>
      </c>
      <c r="J483" t="b">
        <v>0</v>
      </c>
    </row>
    <row r="484" spans="2:10" x14ac:dyDescent="0.15">
      <c r="B484" t="s">
        <v>1001</v>
      </c>
      <c r="C484">
        <v>132.55000000000001</v>
      </c>
      <c r="D484">
        <v>132.66999999999999</v>
      </c>
      <c r="E484">
        <v>132.30000000000001</v>
      </c>
      <c r="F484">
        <v>132.44999999999999</v>
      </c>
      <c r="G484">
        <v>140</v>
      </c>
      <c r="H484">
        <v>56</v>
      </c>
      <c r="I484">
        <v>132.554</v>
      </c>
      <c r="J484" t="b">
        <v>0</v>
      </c>
    </row>
    <row r="485" spans="2:10" x14ac:dyDescent="0.15">
      <c r="B485" t="s">
        <v>1002</v>
      </c>
      <c r="C485">
        <v>132.5</v>
      </c>
      <c r="D485">
        <v>132.66</v>
      </c>
      <c r="E485">
        <v>132.37</v>
      </c>
      <c r="F485">
        <v>132.52000000000001</v>
      </c>
      <c r="G485">
        <v>113</v>
      </c>
      <c r="H485">
        <v>55</v>
      </c>
      <c r="I485">
        <v>132.58799999999999</v>
      </c>
      <c r="J485" t="b">
        <v>0</v>
      </c>
    </row>
    <row r="486" spans="2:10" x14ac:dyDescent="0.15">
      <c r="B486" t="s">
        <v>1003</v>
      </c>
      <c r="C486">
        <v>132.63</v>
      </c>
      <c r="D486">
        <v>132.66999999999999</v>
      </c>
      <c r="E486">
        <v>132.1</v>
      </c>
      <c r="F486">
        <v>132.34</v>
      </c>
      <c r="G486">
        <v>3386</v>
      </c>
      <c r="H486">
        <v>1191</v>
      </c>
      <c r="I486">
        <v>132.29499999999999</v>
      </c>
      <c r="J486" t="b">
        <v>0</v>
      </c>
    </row>
    <row r="487" spans="2:10" x14ac:dyDescent="0.15">
      <c r="B487" t="s">
        <v>1004</v>
      </c>
      <c r="C487">
        <v>132.30000000000001</v>
      </c>
      <c r="D487">
        <v>133.19</v>
      </c>
      <c r="E487">
        <v>131.33000000000001</v>
      </c>
      <c r="F487">
        <v>131.63999999999999</v>
      </c>
      <c r="G487">
        <v>7976</v>
      </c>
      <c r="H487">
        <v>2579</v>
      </c>
      <c r="I487">
        <v>132.02600000000001</v>
      </c>
      <c r="J487" t="b">
        <v>0</v>
      </c>
    </row>
    <row r="488" spans="2:10" x14ac:dyDescent="0.15">
      <c r="B488" t="s">
        <v>1005</v>
      </c>
      <c r="C488">
        <v>131.63999999999999</v>
      </c>
      <c r="D488">
        <v>133.26</v>
      </c>
      <c r="E488">
        <v>130.81</v>
      </c>
      <c r="F488">
        <v>130.83000000000001</v>
      </c>
      <c r="G488">
        <v>144579</v>
      </c>
      <c r="H488">
        <v>54560</v>
      </c>
      <c r="I488">
        <v>131.51</v>
      </c>
      <c r="J488" t="b">
        <v>0</v>
      </c>
    </row>
    <row r="489" spans="2:10" x14ac:dyDescent="0.15">
      <c r="B489" t="s">
        <v>1006</v>
      </c>
      <c r="C489">
        <v>130.83000000000001</v>
      </c>
      <c r="D489">
        <v>131.04</v>
      </c>
      <c r="E489">
        <v>129.9</v>
      </c>
      <c r="F489">
        <v>130.88</v>
      </c>
      <c r="G489">
        <v>184164</v>
      </c>
      <c r="H489">
        <v>79868</v>
      </c>
      <c r="I489">
        <v>130.44800000000001</v>
      </c>
      <c r="J489" t="b">
        <v>0</v>
      </c>
    </row>
    <row r="490" spans="2:10" x14ac:dyDescent="0.15">
      <c r="B490" t="s">
        <v>1007</v>
      </c>
      <c r="C490">
        <v>130.87</v>
      </c>
      <c r="D490">
        <v>130.99</v>
      </c>
      <c r="E490">
        <v>129.47</v>
      </c>
      <c r="F490">
        <v>130.25</v>
      </c>
      <c r="G490">
        <v>135684</v>
      </c>
      <c r="H490">
        <v>57399</v>
      </c>
      <c r="I490">
        <v>129.99299999999999</v>
      </c>
      <c r="J490" t="b">
        <v>0</v>
      </c>
    </row>
    <row r="491" spans="2:10" x14ac:dyDescent="0.15">
      <c r="B491" t="s">
        <v>1008</v>
      </c>
      <c r="C491">
        <v>130.25</v>
      </c>
      <c r="D491">
        <v>130.41999999999999</v>
      </c>
      <c r="E491">
        <v>129.69</v>
      </c>
      <c r="F491">
        <v>130.38999999999999</v>
      </c>
      <c r="G491">
        <v>74741</v>
      </c>
      <c r="H491">
        <v>32673</v>
      </c>
      <c r="I491">
        <v>130.05099999999999</v>
      </c>
      <c r="J491" t="b">
        <v>0</v>
      </c>
    </row>
    <row r="492" spans="2:10" x14ac:dyDescent="0.15">
      <c r="B492" t="s">
        <v>1009</v>
      </c>
      <c r="C492">
        <v>130.38</v>
      </c>
      <c r="D492">
        <v>130.66</v>
      </c>
      <c r="E492">
        <v>130.16999999999999</v>
      </c>
      <c r="F492">
        <v>130.51</v>
      </c>
      <c r="G492">
        <v>54320</v>
      </c>
      <c r="H492">
        <v>24214</v>
      </c>
      <c r="I492">
        <v>130.42400000000001</v>
      </c>
      <c r="J492" t="b">
        <v>0</v>
      </c>
    </row>
    <row r="493" spans="2:10" x14ac:dyDescent="0.15">
      <c r="B493" t="s">
        <v>1010</v>
      </c>
      <c r="C493">
        <v>130.51</v>
      </c>
      <c r="D493">
        <v>130.74</v>
      </c>
      <c r="E493">
        <v>130.25</v>
      </c>
      <c r="F493">
        <v>130.34</v>
      </c>
      <c r="G493">
        <v>53022</v>
      </c>
      <c r="H493">
        <v>23502</v>
      </c>
      <c r="I493">
        <v>130.49299999999999</v>
      </c>
      <c r="J493" t="b">
        <v>0</v>
      </c>
    </row>
    <row r="494" spans="2:10" x14ac:dyDescent="0.15">
      <c r="B494" t="s">
        <v>1011</v>
      </c>
      <c r="C494">
        <v>130.35</v>
      </c>
      <c r="D494">
        <v>130.99</v>
      </c>
      <c r="E494">
        <v>130.26</v>
      </c>
      <c r="F494">
        <v>130.84</v>
      </c>
      <c r="G494">
        <v>96860</v>
      </c>
      <c r="H494">
        <v>41496</v>
      </c>
      <c r="I494">
        <v>130.71700000000001</v>
      </c>
      <c r="J494" t="b">
        <v>0</v>
      </c>
    </row>
    <row r="495" spans="2:10" x14ac:dyDescent="0.15">
      <c r="B495" t="s">
        <v>1012</v>
      </c>
      <c r="C495">
        <v>130.84</v>
      </c>
      <c r="D495">
        <v>131</v>
      </c>
      <c r="E495">
        <v>130.69999999999999</v>
      </c>
      <c r="F495">
        <v>130.83000000000001</v>
      </c>
      <c r="G495">
        <v>45717</v>
      </c>
      <c r="H495">
        <v>536</v>
      </c>
      <c r="I495">
        <v>130.84</v>
      </c>
      <c r="J495" t="b">
        <v>0</v>
      </c>
    </row>
    <row r="496" spans="2:10" x14ac:dyDescent="0.15">
      <c r="B496" t="s">
        <v>1013</v>
      </c>
      <c r="C496">
        <v>130.81</v>
      </c>
      <c r="D496">
        <v>130.94999999999999</v>
      </c>
      <c r="E496">
        <v>130.72999999999999</v>
      </c>
      <c r="F496">
        <v>130.84</v>
      </c>
      <c r="G496">
        <v>673</v>
      </c>
      <c r="H496">
        <v>283</v>
      </c>
      <c r="I496">
        <v>130.82499999999999</v>
      </c>
      <c r="J496" t="b">
        <v>0</v>
      </c>
    </row>
    <row r="497" spans="2:10" x14ac:dyDescent="0.15">
      <c r="B497" t="s">
        <v>1014</v>
      </c>
      <c r="C497">
        <v>130.83000000000001</v>
      </c>
      <c r="D497">
        <v>130.86000000000001</v>
      </c>
      <c r="E497">
        <v>130.69999999999999</v>
      </c>
      <c r="F497">
        <v>130.79</v>
      </c>
      <c r="G497">
        <v>616</v>
      </c>
      <c r="H497">
        <v>168</v>
      </c>
      <c r="I497">
        <v>130.76300000000001</v>
      </c>
      <c r="J497" t="b">
        <v>0</v>
      </c>
    </row>
    <row r="498" spans="2:10" x14ac:dyDescent="0.15">
      <c r="B498" t="s">
        <v>1015</v>
      </c>
      <c r="C498">
        <v>130.77000000000001</v>
      </c>
      <c r="D498">
        <v>130.88999999999999</v>
      </c>
      <c r="E498">
        <v>130.75</v>
      </c>
      <c r="F498">
        <v>130.88</v>
      </c>
      <c r="G498">
        <v>651</v>
      </c>
      <c r="H498">
        <v>255</v>
      </c>
      <c r="I498">
        <v>130.84800000000001</v>
      </c>
      <c r="J498" t="b">
        <v>0</v>
      </c>
    </row>
    <row r="499" spans="2:10" x14ac:dyDescent="0.15">
      <c r="B499" t="s">
        <v>1016</v>
      </c>
      <c r="C499">
        <v>130.5</v>
      </c>
      <c r="D499">
        <v>130.5</v>
      </c>
      <c r="E499">
        <v>129.84</v>
      </c>
      <c r="F499">
        <v>129.9</v>
      </c>
      <c r="G499">
        <v>298</v>
      </c>
      <c r="H499">
        <v>134</v>
      </c>
      <c r="I499">
        <v>130.011</v>
      </c>
      <c r="J499" t="b">
        <v>0</v>
      </c>
    </row>
    <row r="500" spans="2:10" x14ac:dyDescent="0.15">
      <c r="B500" t="s">
        <v>1017</v>
      </c>
      <c r="C500">
        <v>129.9</v>
      </c>
      <c r="D500">
        <v>130.02000000000001</v>
      </c>
      <c r="E500">
        <v>129.72</v>
      </c>
      <c r="F500">
        <v>129.72</v>
      </c>
      <c r="G500">
        <v>322</v>
      </c>
      <c r="H500">
        <v>105</v>
      </c>
      <c r="I500">
        <v>129.9</v>
      </c>
      <c r="J500" t="b">
        <v>0</v>
      </c>
    </row>
    <row r="501" spans="2:10" x14ac:dyDescent="0.15">
      <c r="B501" t="s">
        <v>1018</v>
      </c>
      <c r="C501">
        <v>129.63999999999999</v>
      </c>
      <c r="D501">
        <v>129.63999999999999</v>
      </c>
      <c r="E501">
        <v>128.81</v>
      </c>
      <c r="F501">
        <v>129.26</v>
      </c>
      <c r="G501">
        <v>1391</v>
      </c>
      <c r="H501">
        <v>422</v>
      </c>
      <c r="I501">
        <v>129.07599999999999</v>
      </c>
      <c r="J501" t="b">
        <v>0</v>
      </c>
    </row>
    <row r="502" spans="2:10" x14ac:dyDescent="0.15">
      <c r="B502" t="s">
        <v>1019</v>
      </c>
      <c r="C502">
        <v>129.25</v>
      </c>
      <c r="D502">
        <v>129.6</v>
      </c>
      <c r="E502">
        <v>129.19999999999999</v>
      </c>
      <c r="F502">
        <v>129.38</v>
      </c>
      <c r="G502">
        <v>1938</v>
      </c>
      <c r="H502">
        <v>794</v>
      </c>
      <c r="I502">
        <v>129.37899999999999</v>
      </c>
      <c r="J502" t="b">
        <v>0</v>
      </c>
    </row>
    <row r="503" spans="2:10" x14ac:dyDescent="0.15">
      <c r="B503" t="s">
        <v>1020</v>
      </c>
      <c r="C503">
        <v>129.41</v>
      </c>
      <c r="D503">
        <v>129.58000000000001</v>
      </c>
      <c r="E503">
        <v>128.68</v>
      </c>
      <c r="F503">
        <v>128.69999999999999</v>
      </c>
      <c r="G503">
        <v>8122</v>
      </c>
      <c r="H503">
        <v>2401</v>
      </c>
      <c r="I503">
        <v>129.053</v>
      </c>
      <c r="J503" t="b">
        <v>0</v>
      </c>
    </row>
    <row r="504" spans="2:10" x14ac:dyDescent="0.15">
      <c r="B504" t="s">
        <v>1021</v>
      </c>
      <c r="C504">
        <v>128.69999999999999</v>
      </c>
      <c r="D504">
        <v>129.68</v>
      </c>
      <c r="E504">
        <v>128.5</v>
      </c>
      <c r="F504">
        <v>129.53</v>
      </c>
      <c r="G504">
        <v>112797</v>
      </c>
      <c r="H504">
        <v>43458</v>
      </c>
      <c r="I504">
        <v>129.13200000000001</v>
      </c>
      <c r="J504" t="b">
        <v>0</v>
      </c>
    </row>
    <row r="505" spans="2:10" x14ac:dyDescent="0.15">
      <c r="B505" t="s">
        <v>1022</v>
      </c>
      <c r="C505">
        <v>129.52000000000001</v>
      </c>
      <c r="D505">
        <v>129.58000000000001</v>
      </c>
      <c r="E505">
        <v>127.42</v>
      </c>
      <c r="F505">
        <v>128.55000000000001</v>
      </c>
      <c r="G505">
        <v>162030</v>
      </c>
      <c r="H505">
        <v>62974</v>
      </c>
      <c r="I505">
        <v>128.35599999999999</v>
      </c>
      <c r="J505" t="b">
        <v>0</v>
      </c>
    </row>
    <row r="506" spans="2:10" x14ac:dyDescent="0.15">
      <c r="B506" t="s">
        <v>1023</v>
      </c>
      <c r="C506">
        <v>128.56</v>
      </c>
      <c r="D506">
        <v>129.11000000000001</v>
      </c>
      <c r="E506">
        <v>128.12</v>
      </c>
      <c r="F506">
        <v>128.34</v>
      </c>
      <c r="G506">
        <v>103698</v>
      </c>
      <c r="H506">
        <v>41179</v>
      </c>
      <c r="I506">
        <v>128.55500000000001</v>
      </c>
      <c r="J506" t="b">
        <v>0</v>
      </c>
    </row>
    <row r="507" spans="2:10" x14ac:dyDescent="0.15">
      <c r="B507" t="s">
        <v>1024</v>
      </c>
      <c r="C507">
        <v>128.34</v>
      </c>
      <c r="D507">
        <v>128.83000000000001</v>
      </c>
      <c r="E507">
        <v>127.9</v>
      </c>
      <c r="F507">
        <v>128.69999999999999</v>
      </c>
      <c r="G507">
        <v>84684</v>
      </c>
      <c r="H507">
        <v>34035</v>
      </c>
      <c r="I507">
        <v>128.36500000000001</v>
      </c>
      <c r="J507" t="b">
        <v>0</v>
      </c>
    </row>
    <row r="508" spans="2:10" x14ac:dyDescent="0.15">
      <c r="B508" t="s">
        <v>1025</v>
      </c>
      <c r="C508">
        <v>128.69999999999999</v>
      </c>
      <c r="D508">
        <v>129.07</v>
      </c>
      <c r="E508">
        <v>128.44999999999999</v>
      </c>
      <c r="F508">
        <v>128.56</v>
      </c>
      <c r="G508">
        <v>73116</v>
      </c>
      <c r="H508">
        <v>30226</v>
      </c>
      <c r="I508">
        <v>128.80099999999999</v>
      </c>
      <c r="J508" t="b">
        <v>0</v>
      </c>
    </row>
    <row r="509" spans="2:10" x14ac:dyDescent="0.15">
      <c r="B509" t="s">
        <v>1026</v>
      </c>
      <c r="C509">
        <v>128.56</v>
      </c>
      <c r="D509">
        <v>129.13</v>
      </c>
      <c r="E509">
        <v>128.46</v>
      </c>
      <c r="F509">
        <v>129.08000000000001</v>
      </c>
      <c r="G509">
        <v>67845</v>
      </c>
      <c r="H509">
        <v>27681</v>
      </c>
      <c r="I509">
        <v>128.773</v>
      </c>
      <c r="J509" t="b">
        <v>0</v>
      </c>
    </row>
    <row r="510" spans="2:10" x14ac:dyDescent="0.15">
      <c r="B510" t="s">
        <v>1027</v>
      </c>
      <c r="C510">
        <v>129.08000000000001</v>
      </c>
      <c r="D510">
        <v>130</v>
      </c>
      <c r="E510">
        <v>129.03</v>
      </c>
      <c r="F510">
        <v>129.71</v>
      </c>
      <c r="G510">
        <v>131117</v>
      </c>
      <c r="H510">
        <v>57441</v>
      </c>
      <c r="I510">
        <v>129.63800000000001</v>
      </c>
      <c r="J510" t="b">
        <v>0</v>
      </c>
    </row>
    <row r="511" spans="2:10" x14ac:dyDescent="0.15">
      <c r="B511" t="s">
        <v>1028</v>
      </c>
      <c r="C511">
        <v>129.71</v>
      </c>
      <c r="D511">
        <v>129.79</v>
      </c>
      <c r="E511">
        <v>129.29</v>
      </c>
      <c r="F511">
        <v>129.35</v>
      </c>
      <c r="G511">
        <v>47200</v>
      </c>
      <c r="H511">
        <v>684</v>
      </c>
      <c r="I511">
        <v>129.702</v>
      </c>
      <c r="J511" t="b">
        <v>0</v>
      </c>
    </row>
    <row r="512" spans="2:10" x14ac:dyDescent="0.15">
      <c r="B512" t="s">
        <v>1029</v>
      </c>
      <c r="C512">
        <v>129.35</v>
      </c>
      <c r="D512">
        <v>129.4</v>
      </c>
      <c r="E512">
        <v>129.22</v>
      </c>
      <c r="F512">
        <v>129.30000000000001</v>
      </c>
      <c r="G512">
        <v>992</v>
      </c>
      <c r="H512">
        <v>291</v>
      </c>
      <c r="I512">
        <v>129.29499999999999</v>
      </c>
      <c r="J512" t="b">
        <v>0</v>
      </c>
    </row>
    <row r="513" spans="2:10" x14ac:dyDescent="0.15">
      <c r="B513" t="s">
        <v>1030</v>
      </c>
      <c r="C513">
        <v>129.30000000000001</v>
      </c>
      <c r="D513">
        <v>129.54</v>
      </c>
      <c r="E513">
        <v>129.15</v>
      </c>
      <c r="F513">
        <v>129.24</v>
      </c>
      <c r="G513">
        <v>979</v>
      </c>
      <c r="H513">
        <v>348</v>
      </c>
      <c r="I513">
        <v>129.35599999999999</v>
      </c>
      <c r="J513" t="b">
        <v>0</v>
      </c>
    </row>
    <row r="514" spans="2:10" x14ac:dyDescent="0.15">
      <c r="B514" t="s">
        <v>1031</v>
      </c>
      <c r="C514">
        <v>129.22</v>
      </c>
      <c r="D514">
        <v>129.25</v>
      </c>
      <c r="E514">
        <v>129</v>
      </c>
      <c r="F514">
        <v>129</v>
      </c>
      <c r="G514">
        <v>990</v>
      </c>
      <c r="H514">
        <v>369</v>
      </c>
      <c r="I514">
        <v>129.089</v>
      </c>
      <c r="J514" t="b">
        <v>0</v>
      </c>
    </row>
    <row r="515" spans="2:10" x14ac:dyDescent="0.15">
      <c r="B515" t="s">
        <v>1032</v>
      </c>
      <c r="C515">
        <v>129.75</v>
      </c>
      <c r="D515">
        <v>130.15</v>
      </c>
      <c r="E515">
        <v>129.47999999999999</v>
      </c>
      <c r="F515">
        <v>129.97</v>
      </c>
      <c r="G515">
        <v>372</v>
      </c>
      <c r="H515">
        <v>141</v>
      </c>
      <c r="I515">
        <v>129.88</v>
      </c>
      <c r="J515" t="b">
        <v>0</v>
      </c>
    </row>
    <row r="516" spans="2:10" x14ac:dyDescent="0.15">
      <c r="B516" t="s">
        <v>1033</v>
      </c>
      <c r="C516">
        <v>129.97999999999999</v>
      </c>
      <c r="D516">
        <v>130.26</v>
      </c>
      <c r="E516">
        <v>129.85</v>
      </c>
      <c r="F516">
        <v>130.26</v>
      </c>
      <c r="G516">
        <v>217</v>
      </c>
      <c r="H516">
        <v>80</v>
      </c>
      <c r="I516">
        <v>130.10400000000001</v>
      </c>
      <c r="J516" t="b">
        <v>0</v>
      </c>
    </row>
    <row r="517" spans="2:10" x14ac:dyDescent="0.15">
      <c r="B517" t="s">
        <v>1034</v>
      </c>
      <c r="C517">
        <v>130.31</v>
      </c>
      <c r="D517">
        <v>130.38999999999999</v>
      </c>
      <c r="E517">
        <v>130</v>
      </c>
      <c r="F517">
        <v>130</v>
      </c>
      <c r="G517">
        <v>340</v>
      </c>
      <c r="H517">
        <v>97</v>
      </c>
      <c r="I517">
        <v>130.10900000000001</v>
      </c>
      <c r="J517" t="b">
        <v>0</v>
      </c>
    </row>
    <row r="518" spans="2:10" x14ac:dyDescent="0.15">
      <c r="B518" t="s">
        <v>1035</v>
      </c>
      <c r="C518">
        <v>130</v>
      </c>
      <c r="D518">
        <v>130.80000000000001</v>
      </c>
      <c r="E518">
        <v>129.9</v>
      </c>
      <c r="F518">
        <v>130.62</v>
      </c>
      <c r="G518">
        <v>2131</v>
      </c>
      <c r="H518">
        <v>689</v>
      </c>
      <c r="I518">
        <v>130.34800000000001</v>
      </c>
      <c r="J518" t="b">
        <v>0</v>
      </c>
    </row>
    <row r="519" spans="2:10" x14ac:dyDescent="0.15">
      <c r="B519" t="s">
        <v>1036</v>
      </c>
      <c r="C519">
        <v>130.13</v>
      </c>
      <c r="D519">
        <v>130.80000000000001</v>
      </c>
      <c r="E519">
        <v>130</v>
      </c>
      <c r="F519">
        <v>130.66999999999999</v>
      </c>
      <c r="G519">
        <v>4148</v>
      </c>
      <c r="H519">
        <v>1157</v>
      </c>
      <c r="I519">
        <v>130.53299999999999</v>
      </c>
      <c r="J519" t="b">
        <v>0</v>
      </c>
    </row>
    <row r="520" spans="2:10" x14ac:dyDescent="0.15">
      <c r="B520" t="s">
        <v>1037</v>
      </c>
      <c r="C520">
        <v>130.66999999999999</v>
      </c>
      <c r="D520">
        <v>130.69</v>
      </c>
      <c r="E520">
        <v>129.44999999999999</v>
      </c>
      <c r="F520">
        <v>130.44</v>
      </c>
      <c r="G520">
        <v>135200</v>
      </c>
      <c r="H520">
        <v>36518</v>
      </c>
      <c r="I520">
        <v>129.94999999999999</v>
      </c>
      <c r="J520" t="b">
        <v>0</v>
      </c>
    </row>
    <row r="521" spans="2:10" x14ac:dyDescent="0.15">
      <c r="B521" t="s">
        <v>1038</v>
      </c>
      <c r="C521">
        <v>130.44</v>
      </c>
      <c r="D521">
        <v>130.53</v>
      </c>
      <c r="E521">
        <v>129.47</v>
      </c>
      <c r="F521">
        <v>129.94</v>
      </c>
      <c r="G521">
        <v>101537</v>
      </c>
      <c r="H521">
        <v>43814</v>
      </c>
      <c r="I521">
        <v>129.95500000000001</v>
      </c>
      <c r="J521" t="b">
        <v>0</v>
      </c>
    </row>
    <row r="522" spans="2:10" x14ac:dyDescent="0.15">
      <c r="B522" t="s">
        <v>1039</v>
      </c>
      <c r="C522">
        <v>129.94</v>
      </c>
      <c r="D522">
        <v>130.71</v>
      </c>
      <c r="E522">
        <v>129.82</v>
      </c>
      <c r="F522">
        <v>130.09</v>
      </c>
      <c r="G522">
        <v>78009</v>
      </c>
      <c r="H522">
        <v>32208</v>
      </c>
      <c r="I522">
        <v>130.405</v>
      </c>
      <c r="J522" t="b">
        <v>0</v>
      </c>
    </row>
    <row r="523" spans="2:10" x14ac:dyDescent="0.15">
      <c r="B523" t="s">
        <v>1040</v>
      </c>
      <c r="C523">
        <v>130.07</v>
      </c>
      <c r="D523">
        <v>130.16999999999999</v>
      </c>
      <c r="E523">
        <v>129.03</v>
      </c>
      <c r="F523">
        <v>129.34</v>
      </c>
      <c r="G523">
        <v>85902</v>
      </c>
      <c r="H523">
        <v>35705</v>
      </c>
      <c r="I523">
        <v>129.602</v>
      </c>
      <c r="J523" t="b">
        <v>0</v>
      </c>
    </row>
    <row r="524" spans="2:10" x14ac:dyDescent="0.15">
      <c r="B524" t="s">
        <v>1041</v>
      </c>
      <c r="C524">
        <v>129.33000000000001</v>
      </c>
      <c r="D524">
        <v>129.41999999999999</v>
      </c>
      <c r="E524">
        <v>128.80000000000001</v>
      </c>
      <c r="F524">
        <v>129.13</v>
      </c>
      <c r="G524">
        <v>75273</v>
      </c>
      <c r="H524">
        <v>30816</v>
      </c>
      <c r="I524">
        <v>129.065</v>
      </c>
      <c r="J524" t="b">
        <v>0</v>
      </c>
    </row>
    <row r="525" spans="2:10" x14ac:dyDescent="0.15">
      <c r="B525" t="s">
        <v>1042</v>
      </c>
      <c r="C525">
        <v>129.13</v>
      </c>
      <c r="D525">
        <v>129.66</v>
      </c>
      <c r="E525">
        <v>128.80000000000001</v>
      </c>
      <c r="F525">
        <v>129.65</v>
      </c>
      <c r="G525">
        <v>62363</v>
      </c>
      <c r="H525">
        <v>25995</v>
      </c>
      <c r="I525">
        <v>129.18199999999999</v>
      </c>
      <c r="J525" t="b">
        <v>0</v>
      </c>
    </row>
    <row r="526" spans="2:10" x14ac:dyDescent="0.15">
      <c r="B526" t="s">
        <v>1043</v>
      </c>
      <c r="C526">
        <v>129.63999999999999</v>
      </c>
      <c r="D526">
        <v>130.1</v>
      </c>
      <c r="E526">
        <v>129.58000000000001</v>
      </c>
      <c r="F526">
        <v>129.85</v>
      </c>
      <c r="G526">
        <v>117474</v>
      </c>
      <c r="H526">
        <v>55004</v>
      </c>
      <c r="I526">
        <v>129.86000000000001</v>
      </c>
      <c r="J526" t="b">
        <v>0</v>
      </c>
    </row>
    <row r="527" spans="2:10" x14ac:dyDescent="0.15">
      <c r="B527" t="s">
        <v>1044</v>
      </c>
      <c r="C527">
        <v>129.87</v>
      </c>
      <c r="D527">
        <v>129.9</v>
      </c>
      <c r="E527">
        <v>129.38</v>
      </c>
      <c r="F527">
        <v>129.65</v>
      </c>
      <c r="G527">
        <v>70768</v>
      </c>
      <c r="H527">
        <v>1059</v>
      </c>
      <c r="I527">
        <v>129.846</v>
      </c>
      <c r="J527" t="b">
        <v>0</v>
      </c>
    </row>
    <row r="528" spans="2:10" x14ac:dyDescent="0.15">
      <c r="B528" t="s">
        <v>1045</v>
      </c>
      <c r="C528">
        <v>129.65</v>
      </c>
      <c r="D528">
        <v>129.69</v>
      </c>
      <c r="E528">
        <v>129.53</v>
      </c>
      <c r="F528">
        <v>129.6</v>
      </c>
      <c r="G528">
        <v>728</v>
      </c>
      <c r="H528">
        <v>184</v>
      </c>
      <c r="I528">
        <v>129.60900000000001</v>
      </c>
      <c r="J528" t="b">
        <v>0</v>
      </c>
    </row>
    <row r="529" spans="2:10" x14ac:dyDescent="0.15">
      <c r="B529" t="s">
        <v>1046</v>
      </c>
      <c r="C529">
        <v>129.58000000000001</v>
      </c>
      <c r="D529">
        <v>129.69</v>
      </c>
      <c r="E529">
        <v>129.52000000000001</v>
      </c>
      <c r="F529">
        <v>129.62</v>
      </c>
      <c r="G529">
        <v>361</v>
      </c>
      <c r="H529">
        <v>136</v>
      </c>
      <c r="I529">
        <v>129.61000000000001</v>
      </c>
      <c r="J529" t="b">
        <v>0</v>
      </c>
    </row>
    <row r="530" spans="2:10" x14ac:dyDescent="0.15">
      <c r="B530" t="s">
        <v>1047</v>
      </c>
      <c r="C530">
        <v>129.62</v>
      </c>
      <c r="D530">
        <v>129.75</v>
      </c>
      <c r="E530">
        <v>129.58000000000001</v>
      </c>
      <c r="F530">
        <v>129.72</v>
      </c>
      <c r="G530">
        <v>662</v>
      </c>
      <c r="H530">
        <v>201</v>
      </c>
      <c r="I530">
        <v>129.648</v>
      </c>
      <c r="J530" t="b">
        <v>0</v>
      </c>
    </row>
    <row r="531" spans="2:10" x14ac:dyDescent="0.15">
      <c r="B531" t="s">
        <v>1048</v>
      </c>
      <c r="C531">
        <v>127.8</v>
      </c>
      <c r="D531">
        <v>127.97</v>
      </c>
      <c r="E531">
        <v>127.16</v>
      </c>
      <c r="F531">
        <v>127.75</v>
      </c>
      <c r="G531">
        <v>489</v>
      </c>
      <c r="H531">
        <v>206</v>
      </c>
      <c r="I531">
        <v>127.586</v>
      </c>
      <c r="J531" t="b">
        <v>0</v>
      </c>
    </row>
    <row r="532" spans="2:10" x14ac:dyDescent="0.15">
      <c r="B532" t="s">
        <v>1049</v>
      </c>
      <c r="C532">
        <v>127.75</v>
      </c>
      <c r="D532">
        <v>128</v>
      </c>
      <c r="E532">
        <v>127.57</v>
      </c>
      <c r="F532">
        <v>127.57</v>
      </c>
      <c r="G532">
        <v>298</v>
      </c>
      <c r="H532">
        <v>120</v>
      </c>
      <c r="I532">
        <v>127.848</v>
      </c>
      <c r="J532" t="b">
        <v>0</v>
      </c>
    </row>
    <row r="533" spans="2:10" x14ac:dyDescent="0.15">
      <c r="B533" t="s">
        <v>1050</v>
      </c>
      <c r="C533">
        <v>127.61</v>
      </c>
      <c r="D533">
        <v>127.78</v>
      </c>
      <c r="E533">
        <v>127</v>
      </c>
      <c r="F533">
        <v>127.55</v>
      </c>
      <c r="G533">
        <v>599</v>
      </c>
      <c r="H533">
        <v>250</v>
      </c>
      <c r="I533">
        <v>127.35899999999999</v>
      </c>
      <c r="J533" t="b">
        <v>0</v>
      </c>
    </row>
    <row r="534" spans="2:10" x14ac:dyDescent="0.15">
      <c r="B534" t="s">
        <v>1051</v>
      </c>
      <c r="C534">
        <v>127.5</v>
      </c>
      <c r="D534">
        <v>128.06</v>
      </c>
      <c r="E534">
        <v>127.33</v>
      </c>
      <c r="F534">
        <v>127.9</v>
      </c>
      <c r="G534">
        <v>3744</v>
      </c>
      <c r="H534">
        <v>1803</v>
      </c>
      <c r="I534">
        <v>127.694</v>
      </c>
      <c r="J534" t="b">
        <v>0</v>
      </c>
    </row>
    <row r="535" spans="2:10" x14ac:dyDescent="0.15">
      <c r="B535" t="s">
        <v>1052</v>
      </c>
      <c r="C535">
        <v>127.88</v>
      </c>
      <c r="D535">
        <v>130.19999999999999</v>
      </c>
      <c r="E535">
        <v>127.33</v>
      </c>
      <c r="F535">
        <v>127.88</v>
      </c>
      <c r="G535">
        <v>5614</v>
      </c>
      <c r="H535">
        <v>2095</v>
      </c>
      <c r="I535">
        <v>127.754</v>
      </c>
      <c r="J535" t="b">
        <v>0</v>
      </c>
    </row>
    <row r="536" spans="2:10" x14ac:dyDescent="0.15">
      <c r="B536" t="s">
        <v>1053</v>
      </c>
      <c r="C536">
        <v>127.87</v>
      </c>
      <c r="D536">
        <v>129.72</v>
      </c>
      <c r="E536">
        <v>127.46</v>
      </c>
      <c r="F536">
        <v>128.49</v>
      </c>
      <c r="G536">
        <v>120069</v>
      </c>
      <c r="H536">
        <v>45207</v>
      </c>
      <c r="I536">
        <v>128.529</v>
      </c>
      <c r="J536" t="b">
        <v>0</v>
      </c>
    </row>
    <row r="537" spans="2:10" x14ac:dyDescent="0.15">
      <c r="B537" t="s">
        <v>1054</v>
      </c>
      <c r="C537">
        <v>128.47999999999999</v>
      </c>
      <c r="D537">
        <v>128.85</v>
      </c>
      <c r="E537">
        <v>125.6</v>
      </c>
      <c r="F537">
        <v>125.93</v>
      </c>
      <c r="G537">
        <v>204128</v>
      </c>
      <c r="H537">
        <v>84356</v>
      </c>
      <c r="I537">
        <v>127.12</v>
      </c>
      <c r="J537" t="b">
        <v>0</v>
      </c>
    </row>
    <row r="538" spans="2:10" x14ac:dyDescent="0.15">
      <c r="B538" t="s">
        <v>1055</v>
      </c>
      <c r="C538">
        <v>125.92</v>
      </c>
      <c r="D538">
        <v>127.25</v>
      </c>
      <c r="E538">
        <v>125.79</v>
      </c>
      <c r="F538">
        <v>126.91</v>
      </c>
      <c r="G538">
        <v>110125</v>
      </c>
      <c r="H538">
        <v>44912</v>
      </c>
      <c r="I538">
        <v>126.61199999999999</v>
      </c>
      <c r="J538" t="b">
        <v>0</v>
      </c>
    </row>
    <row r="539" spans="2:10" x14ac:dyDescent="0.15">
      <c r="B539" t="s">
        <v>1056</v>
      </c>
      <c r="C539">
        <v>126.9</v>
      </c>
      <c r="D539">
        <v>127.26</v>
      </c>
      <c r="E539">
        <v>126.5</v>
      </c>
      <c r="F539">
        <v>127.26</v>
      </c>
      <c r="G539">
        <v>66020</v>
      </c>
      <c r="H539">
        <v>26915</v>
      </c>
      <c r="I539">
        <v>126.83</v>
      </c>
      <c r="J539" t="b">
        <v>0</v>
      </c>
    </row>
    <row r="540" spans="2:10" x14ac:dyDescent="0.15">
      <c r="B540" t="s">
        <v>1057</v>
      </c>
      <c r="C540">
        <v>127.25</v>
      </c>
      <c r="D540">
        <v>127.96</v>
      </c>
      <c r="E540">
        <v>126.94</v>
      </c>
      <c r="F540">
        <v>127.76</v>
      </c>
      <c r="G540">
        <v>62182</v>
      </c>
      <c r="H540">
        <v>26084</v>
      </c>
      <c r="I540">
        <v>127.414</v>
      </c>
      <c r="J540" t="b">
        <v>0</v>
      </c>
    </row>
    <row r="541" spans="2:10" x14ac:dyDescent="0.15">
      <c r="B541" t="s">
        <v>1058</v>
      </c>
      <c r="C541">
        <v>127.77</v>
      </c>
      <c r="D541">
        <v>127.82</v>
      </c>
      <c r="E541">
        <v>127.19</v>
      </c>
      <c r="F541">
        <v>127.29</v>
      </c>
      <c r="G541">
        <v>57454</v>
      </c>
      <c r="H541">
        <v>23350</v>
      </c>
      <c r="I541">
        <v>127.571</v>
      </c>
      <c r="J541" t="b">
        <v>0</v>
      </c>
    </row>
    <row r="542" spans="2:10" x14ac:dyDescent="0.15">
      <c r="B542" t="s">
        <v>1059</v>
      </c>
      <c r="C542">
        <v>127.29</v>
      </c>
      <c r="D542">
        <v>127.3</v>
      </c>
      <c r="E542">
        <v>126</v>
      </c>
      <c r="F542">
        <v>126.01</v>
      </c>
      <c r="G542">
        <v>168488</v>
      </c>
      <c r="H542">
        <v>74963</v>
      </c>
      <c r="I542">
        <v>126.45399999999999</v>
      </c>
      <c r="J542" t="b">
        <v>0</v>
      </c>
    </row>
    <row r="543" spans="2:10" x14ac:dyDescent="0.15">
      <c r="B543" t="s">
        <v>1060</v>
      </c>
      <c r="C543">
        <v>126.01</v>
      </c>
      <c r="D543">
        <v>126.3</v>
      </c>
      <c r="E543">
        <v>125.75</v>
      </c>
      <c r="F543">
        <v>126.1</v>
      </c>
      <c r="G543">
        <v>76788</v>
      </c>
      <c r="H543">
        <v>1505</v>
      </c>
      <c r="I543">
        <v>125.999</v>
      </c>
      <c r="J543" t="b">
        <v>0</v>
      </c>
    </row>
    <row r="544" spans="2:10" x14ac:dyDescent="0.15">
      <c r="B544" t="s">
        <v>1061</v>
      </c>
      <c r="C544">
        <v>126.1</v>
      </c>
      <c r="D544">
        <v>126.14</v>
      </c>
      <c r="E544">
        <v>126</v>
      </c>
      <c r="F544">
        <v>126.05</v>
      </c>
      <c r="G544">
        <v>1221</v>
      </c>
      <c r="H544">
        <v>392</v>
      </c>
      <c r="I544">
        <v>126.074</v>
      </c>
      <c r="J544" t="b">
        <v>0</v>
      </c>
    </row>
    <row r="545" spans="2:10" x14ac:dyDescent="0.15">
      <c r="B545" t="s">
        <v>1062</v>
      </c>
      <c r="C545">
        <v>126.05</v>
      </c>
      <c r="D545">
        <v>126.2</v>
      </c>
      <c r="E545">
        <v>126.03</v>
      </c>
      <c r="F545">
        <v>126.11</v>
      </c>
      <c r="G545">
        <v>1102</v>
      </c>
      <c r="H545">
        <v>359</v>
      </c>
      <c r="I545">
        <v>126.137</v>
      </c>
      <c r="J545" t="b">
        <v>0</v>
      </c>
    </row>
    <row r="546" spans="2:10" x14ac:dyDescent="0.15">
      <c r="B546" t="s">
        <v>1063</v>
      </c>
      <c r="C546">
        <v>126.11</v>
      </c>
      <c r="D546">
        <v>126.16</v>
      </c>
      <c r="E546">
        <v>125.79</v>
      </c>
      <c r="F546">
        <v>125.82</v>
      </c>
      <c r="G546">
        <v>1632</v>
      </c>
      <c r="H546">
        <v>537</v>
      </c>
      <c r="I546">
        <v>125.904</v>
      </c>
      <c r="J546" t="b">
        <v>0</v>
      </c>
    </row>
    <row r="547" spans="2:10" x14ac:dyDescent="0.15">
      <c r="B547" t="s">
        <v>1064</v>
      </c>
      <c r="C547">
        <v>126</v>
      </c>
      <c r="D547">
        <v>126</v>
      </c>
      <c r="E547">
        <v>123.99</v>
      </c>
      <c r="F547">
        <v>124.2</v>
      </c>
      <c r="G547">
        <v>1593</v>
      </c>
      <c r="H547">
        <v>606</v>
      </c>
      <c r="I547">
        <v>124.64</v>
      </c>
      <c r="J547" t="b">
        <v>0</v>
      </c>
    </row>
    <row r="548" spans="2:10" x14ac:dyDescent="0.15">
      <c r="B548" t="s">
        <v>1065</v>
      </c>
      <c r="C548">
        <v>124.2</v>
      </c>
      <c r="D548">
        <v>124.39</v>
      </c>
      <c r="E548">
        <v>121.58</v>
      </c>
      <c r="F548">
        <v>122.42</v>
      </c>
      <c r="G548">
        <v>3648</v>
      </c>
      <c r="H548">
        <v>1152</v>
      </c>
      <c r="I548">
        <v>122.78400000000001</v>
      </c>
      <c r="J548" t="b">
        <v>0</v>
      </c>
    </row>
    <row r="549" spans="2:10" x14ac:dyDescent="0.15">
      <c r="B549" t="s">
        <v>1066</v>
      </c>
      <c r="C549">
        <v>122.45</v>
      </c>
      <c r="D549">
        <v>123.5</v>
      </c>
      <c r="E549">
        <v>122.04</v>
      </c>
      <c r="F549">
        <v>123.36</v>
      </c>
      <c r="G549">
        <v>918</v>
      </c>
      <c r="H549">
        <v>352</v>
      </c>
      <c r="I549">
        <v>123.017</v>
      </c>
      <c r="J549" t="b">
        <v>0</v>
      </c>
    </row>
    <row r="550" spans="2:10" x14ac:dyDescent="0.15">
      <c r="B550" t="s">
        <v>1067</v>
      </c>
      <c r="C550">
        <v>123.33</v>
      </c>
      <c r="D550">
        <v>123.9</v>
      </c>
      <c r="E550">
        <v>123.21</v>
      </c>
      <c r="F550">
        <v>123.62</v>
      </c>
      <c r="G550">
        <v>5602</v>
      </c>
      <c r="H550">
        <v>2430</v>
      </c>
      <c r="I550">
        <v>123.574</v>
      </c>
      <c r="J550" t="b">
        <v>0</v>
      </c>
    </row>
    <row r="551" spans="2:10" x14ac:dyDescent="0.15">
      <c r="B551" t="s">
        <v>1068</v>
      </c>
      <c r="C551">
        <v>123.62</v>
      </c>
      <c r="D551">
        <v>126</v>
      </c>
      <c r="E551">
        <v>122.29</v>
      </c>
      <c r="F551">
        <v>123.59</v>
      </c>
      <c r="G551">
        <v>21083</v>
      </c>
      <c r="H551">
        <v>4611</v>
      </c>
      <c r="I551">
        <v>123.515</v>
      </c>
      <c r="J551" t="b">
        <v>0</v>
      </c>
    </row>
    <row r="552" spans="2:10" x14ac:dyDescent="0.15">
      <c r="B552" t="s">
        <v>1069</v>
      </c>
      <c r="C552">
        <v>123.58</v>
      </c>
      <c r="D552">
        <v>123.9</v>
      </c>
      <c r="E552">
        <v>118.39</v>
      </c>
      <c r="F552">
        <v>121.73</v>
      </c>
      <c r="G552">
        <v>281603</v>
      </c>
      <c r="H552">
        <v>111433</v>
      </c>
      <c r="I552">
        <v>121.682</v>
      </c>
      <c r="J552" t="b">
        <v>0</v>
      </c>
    </row>
    <row r="553" spans="2:10" x14ac:dyDescent="0.15">
      <c r="B553" t="s">
        <v>1070</v>
      </c>
      <c r="C553">
        <v>121.72</v>
      </c>
      <c r="D553">
        <v>123.93</v>
      </c>
      <c r="E553">
        <v>121.4</v>
      </c>
      <c r="F553">
        <v>123.63</v>
      </c>
      <c r="G553">
        <v>225855</v>
      </c>
      <c r="H553">
        <v>97890</v>
      </c>
      <c r="I553">
        <v>122.661</v>
      </c>
      <c r="J553" t="b">
        <v>0</v>
      </c>
    </row>
    <row r="554" spans="2:10" x14ac:dyDescent="0.15">
      <c r="B554" t="s">
        <v>1071</v>
      </c>
      <c r="C554">
        <v>123.64</v>
      </c>
      <c r="D554">
        <v>124.12</v>
      </c>
      <c r="E554">
        <v>122.02</v>
      </c>
      <c r="F554">
        <v>122.13</v>
      </c>
      <c r="G554">
        <v>140949</v>
      </c>
      <c r="H554">
        <v>66638</v>
      </c>
      <c r="I554">
        <v>123.123</v>
      </c>
      <c r="J554" t="b">
        <v>0</v>
      </c>
    </row>
    <row r="555" spans="2:10" x14ac:dyDescent="0.15">
      <c r="B555" t="s">
        <v>1072</v>
      </c>
      <c r="C555">
        <v>122.12</v>
      </c>
      <c r="D555">
        <v>122.81</v>
      </c>
      <c r="E555">
        <v>121.31</v>
      </c>
      <c r="F555">
        <v>122.15</v>
      </c>
      <c r="G555">
        <v>150693</v>
      </c>
      <c r="H555">
        <v>61432</v>
      </c>
      <c r="I555">
        <v>121.962</v>
      </c>
      <c r="J555" t="b">
        <v>0</v>
      </c>
    </row>
    <row r="556" spans="2:10" x14ac:dyDescent="0.15">
      <c r="B556" t="s">
        <v>1073</v>
      </c>
      <c r="C556">
        <v>122.14</v>
      </c>
      <c r="D556">
        <v>124.6</v>
      </c>
      <c r="E556">
        <v>121.92</v>
      </c>
      <c r="F556">
        <v>124.41</v>
      </c>
      <c r="G556">
        <v>129632</v>
      </c>
      <c r="H556">
        <v>55675</v>
      </c>
      <c r="I556">
        <v>123.499</v>
      </c>
      <c r="J556" t="b">
        <v>0</v>
      </c>
    </row>
    <row r="557" spans="2:10" x14ac:dyDescent="0.15">
      <c r="B557" t="s">
        <v>1074</v>
      </c>
      <c r="C557">
        <v>124.4</v>
      </c>
      <c r="D557">
        <v>125.65</v>
      </c>
      <c r="E557">
        <v>124.19</v>
      </c>
      <c r="F557">
        <v>125.63</v>
      </c>
      <c r="G557">
        <v>128394</v>
      </c>
      <c r="H557">
        <v>57838</v>
      </c>
      <c r="I557">
        <v>124.9</v>
      </c>
      <c r="J557" t="b">
        <v>0</v>
      </c>
    </row>
    <row r="558" spans="2:10" x14ac:dyDescent="0.15">
      <c r="B558" t="s">
        <v>1075</v>
      </c>
      <c r="C558">
        <v>125.65</v>
      </c>
      <c r="D558">
        <v>126.71</v>
      </c>
      <c r="E558">
        <v>125.47</v>
      </c>
      <c r="F558">
        <v>125.85</v>
      </c>
      <c r="G558">
        <v>178105</v>
      </c>
      <c r="H558">
        <v>85003</v>
      </c>
      <c r="I558">
        <v>126.166</v>
      </c>
      <c r="J558" t="b">
        <v>0</v>
      </c>
    </row>
    <row r="559" spans="2:10" x14ac:dyDescent="0.15">
      <c r="B559" t="s">
        <v>1076</v>
      </c>
      <c r="C559">
        <v>125.86</v>
      </c>
      <c r="D559">
        <v>125.91</v>
      </c>
      <c r="E559">
        <v>125.16</v>
      </c>
      <c r="F559">
        <v>125.25</v>
      </c>
      <c r="G559">
        <v>51062</v>
      </c>
      <c r="H559">
        <v>1066</v>
      </c>
      <c r="I559">
        <v>125.834</v>
      </c>
      <c r="J559" t="b">
        <v>0</v>
      </c>
    </row>
    <row r="560" spans="2:10" x14ac:dyDescent="0.15">
      <c r="B560" t="s">
        <v>1077</v>
      </c>
      <c r="C560">
        <v>125.25</v>
      </c>
      <c r="D560">
        <v>125.74</v>
      </c>
      <c r="E560">
        <v>125.25</v>
      </c>
      <c r="F560">
        <v>125.5</v>
      </c>
      <c r="G560">
        <v>2326</v>
      </c>
      <c r="H560">
        <v>596</v>
      </c>
      <c r="I560">
        <v>125.51</v>
      </c>
      <c r="J560" t="b">
        <v>0</v>
      </c>
    </row>
    <row r="561" spans="2:10" x14ac:dyDescent="0.15">
      <c r="B561" t="s">
        <v>1078</v>
      </c>
      <c r="C561">
        <v>125.54</v>
      </c>
      <c r="D561">
        <v>125.79</v>
      </c>
      <c r="E561">
        <v>125.29</v>
      </c>
      <c r="F561">
        <v>125.69</v>
      </c>
      <c r="G561">
        <v>1507</v>
      </c>
      <c r="H561">
        <v>479</v>
      </c>
      <c r="I561">
        <v>125.55500000000001</v>
      </c>
      <c r="J561" t="b">
        <v>0</v>
      </c>
    </row>
    <row r="562" spans="2:10" x14ac:dyDescent="0.15">
      <c r="B562" t="s">
        <v>1079</v>
      </c>
      <c r="C562">
        <v>125.69</v>
      </c>
      <c r="D562">
        <v>125.87</v>
      </c>
      <c r="E562">
        <v>125.1</v>
      </c>
      <c r="F562">
        <v>125.5</v>
      </c>
      <c r="G562">
        <v>2966</v>
      </c>
      <c r="H562">
        <v>667</v>
      </c>
      <c r="I562">
        <v>125.40900000000001</v>
      </c>
      <c r="J562" t="b">
        <v>0</v>
      </c>
    </row>
    <row r="563" spans="2:10" x14ac:dyDescent="0.15">
      <c r="B563" t="s">
        <v>1080</v>
      </c>
      <c r="C563">
        <v>125.3</v>
      </c>
      <c r="D563">
        <v>126.4</v>
      </c>
      <c r="E563">
        <v>125.3</v>
      </c>
      <c r="F563">
        <v>126.2</v>
      </c>
      <c r="G563">
        <v>819</v>
      </c>
      <c r="H563">
        <v>288</v>
      </c>
      <c r="I563">
        <v>125.851</v>
      </c>
      <c r="J563" t="b">
        <v>0</v>
      </c>
    </row>
    <row r="564" spans="2:10" x14ac:dyDescent="0.15">
      <c r="B564" t="s">
        <v>1081</v>
      </c>
      <c r="C564">
        <v>126.23</v>
      </c>
      <c r="D564">
        <v>126.59</v>
      </c>
      <c r="E564">
        <v>125.76</v>
      </c>
      <c r="F564">
        <v>126.3</v>
      </c>
      <c r="G564">
        <v>441</v>
      </c>
      <c r="H564">
        <v>192</v>
      </c>
      <c r="I564">
        <v>126.31</v>
      </c>
      <c r="J564" t="b">
        <v>0</v>
      </c>
    </row>
    <row r="565" spans="2:10" x14ac:dyDescent="0.15">
      <c r="B565" t="s">
        <v>1082</v>
      </c>
      <c r="C565">
        <v>126.34</v>
      </c>
      <c r="D565">
        <v>126.38</v>
      </c>
      <c r="E565">
        <v>125.32</v>
      </c>
      <c r="F565">
        <v>125.9</v>
      </c>
      <c r="G565">
        <v>421</v>
      </c>
      <c r="H565">
        <v>172</v>
      </c>
      <c r="I565">
        <v>125.78400000000001</v>
      </c>
      <c r="J565" t="b">
        <v>0</v>
      </c>
    </row>
    <row r="566" spans="2:10" x14ac:dyDescent="0.15">
      <c r="B566" t="s">
        <v>1083</v>
      </c>
      <c r="C566">
        <v>125.93</v>
      </c>
      <c r="D566">
        <v>127.48</v>
      </c>
      <c r="E566">
        <v>125.77</v>
      </c>
      <c r="F566">
        <v>127.19</v>
      </c>
      <c r="G566">
        <v>3929</v>
      </c>
      <c r="H566">
        <v>1874</v>
      </c>
      <c r="I566">
        <v>126.61499999999999</v>
      </c>
      <c r="J566" t="b">
        <v>0</v>
      </c>
    </row>
    <row r="567" spans="2:10" x14ac:dyDescent="0.15">
      <c r="B567" t="s">
        <v>1084</v>
      </c>
      <c r="C567">
        <v>125.87</v>
      </c>
      <c r="D567">
        <v>127.49</v>
      </c>
      <c r="E567">
        <v>124.3</v>
      </c>
      <c r="F567">
        <v>124.79</v>
      </c>
      <c r="G567">
        <v>10092</v>
      </c>
      <c r="H567">
        <v>3831</v>
      </c>
      <c r="I567">
        <v>126.1</v>
      </c>
      <c r="J567" t="b">
        <v>0</v>
      </c>
    </row>
    <row r="568" spans="2:10" x14ac:dyDescent="0.15">
      <c r="B568" t="s">
        <v>1085</v>
      </c>
      <c r="C568">
        <v>124.81</v>
      </c>
      <c r="D568">
        <v>125.35</v>
      </c>
      <c r="E568">
        <v>123.21</v>
      </c>
      <c r="F568">
        <v>123.36</v>
      </c>
      <c r="G568">
        <v>159377</v>
      </c>
      <c r="H568">
        <v>67320</v>
      </c>
      <c r="I568">
        <v>124.129</v>
      </c>
      <c r="J568" t="b">
        <v>0</v>
      </c>
    </row>
    <row r="569" spans="2:10" x14ac:dyDescent="0.15">
      <c r="B569" t="s">
        <v>1086</v>
      </c>
      <c r="C569">
        <v>123.37</v>
      </c>
      <c r="D569">
        <v>124.48</v>
      </c>
      <c r="E569">
        <v>122.23</v>
      </c>
      <c r="F569">
        <v>124.26</v>
      </c>
      <c r="G569">
        <v>178480</v>
      </c>
      <c r="H569">
        <v>79773</v>
      </c>
      <c r="I569">
        <v>123.414</v>
      </c>
      <c r="J569" t="b">
        <v>0</v>
      </c>
    </row>
    <row r="570" spans="2:10" x14ac:dyDescent="0.15">
      <c r="B570" t="s">
        <v>1087</v>
      </c>
      <c r="C570">
        <v>124.26</v>
      </c>
      <c r="D570">
        <v>124.93</v>
      </c>
      <c r="E570">
        <v>123.95</v>
      </c>
      <c r="F570">
        <v>124.53</v>
      </c>
      <c r="G570">
        <v>110583</v>
      </c>
      <c r="H570">
        <v>45412</v>
      </c>
      <c r="I570">
        <v>124.499</v>
      </c>
      <c r="J570" t="b">
        <v>0</v>
      </c>
    </row>
    <row r="571" spans="2:10" x14ac:dyDescent="0.15">
      <c r="B571" t="s">
        <v>1088</v>
      </c>
      <c r="C571">
        <v>124.52</v>
      </c>
      <c r="D571">
        <v>125.14</v>
      </c>
      <c r="E571">
        <v>124.41</v>
      </c>
      <c r="F571">
        <v>124.43</v>
      </c>
      <c r="G571">
        <v>95122</v>
      </c>
      <c r="H571">
        <v>37990</v>
      </c>
      <c r="I571">
        <v>124.84699999999999</v>
      </c>
      <c r="J571" t="b">
        <v>0</v>
      </c>
    </row>
    <row r="572" spans="2:10" x14ac:dyDescent="0.15">
      <c r="B572" t="s">
        <v>1089</v>
      </c>
      <c r="C572">
        <v>124.44</v>
      </c>
      <c r="D572">
        <v>125.19</v>
      </c>
      <c r="E572">
        <v>123.95</v>
      </c>
      <c r="F572">
        <v>124.93</v>
      </c>
      <c r="G572">
        <v>102941</v>
      </c>
      <c r="H572">
        <v>42830</v>
      </c>
      <c r="I572">
        <v>124.562</v>
      </c>
      <c r="J572" t="b">
        <v>0</v>
      </c>
    </row>
    <row r="573" spans="2:10" x14ac:dyDescent="0.15">
      <c r="B573" t="s">
        <v>1090</v>
      </c>
      <c r="C573">
        <v>124.92</v>
      </c>
      <c r="D573">
        <v>124.99</v>
      </c>
      <c r="E573">
        <v>124.28</v>
      </c>
      <c r="F573">
        <v>124.46</v>
      </c>
      <c r="G573">
        <v>73106</v>
      </c>
      <c r="H573">
        <v>32066</v>
      </c>
      <c r="I573">
        <v>124.536</v>
      </c>
      <c r="J573" t="b">
        <v>0</v>
      </c>
    </row>
    <row r="574" spans="2:10" x14ac:dyDescent="0.15">
      <c r="B574" t="s">
        <v>1091</v>
      </c>
      <c r="C574">
        <v>124.46</v>
      </c>
      <c r="D574">
        <v>125.56</v>
      </c>
      <c r="E574">
        <v>124.21</v>
      </c>
      <c r="F574">
        <v>125.32</v>
      </c>
      <c r="G574">
        <v>149291</v>
      </c>
      <c r="H574">
        <v>66076</v>
      </c>
      <c r="I574">
        <v>124.907</v>
      </c>
      <c r="J574" t="b">
        <v>0</v>
      </c>
    </row>
    <row r="575" spans="2:10" x14ac:dyDescent="0.15">
      <c r="B575" t="s">
        <v>1092</v>
      </c>
      <c r="C575">
        <v>125.32</v>
      </c>
      <c r="D575">
        <v>125.78</v>
      </c>
      <c r="E575">
        <v>124.96</v>
      </c>
      <c r="F575">
        <v>125.1</v>
      </c>
      <c r="G575">
        <v>62943</v>
      </c>
      <c r="H575">
        <v>1012</v>
      </c>
      <c r="I575">
        <v>125.352</v>
      </c>
      <c r="J575" t="b">
        <v>0</v>
      </c>
    </row>
    <row r="576" spans="2:10" x14ac:dyDescent="0.15">
      <c r="B576" t="s">
        <v>1093</v>
      </c>
      <c r="C576">
        <v>125.15</v>
      </c>
      <c r="D576">
        <v>125.35</v>
      </c>
      <c r="E576">
        <v>125</v>
      </c>
      <c r="F576">
        <v>125.15</v>
      </c>
      <c r="G576">
        <v>1450</v>
      </c>
      <c r="H576">
        <v>406</v>
      </c>
      <c r="I576">
        <v>125.16200000000001</v>
      </c>
      <c r="J576" t="b">
        <v>0</v>
      </c>
    </row>
    <row r="577" spans="2:10" x14ac:dyDescent="0.15">
      <c r="B577" t="s">
        <v>1094</v>
      </c>
      <c r="C577">
        <v>125.15</v>
      </c>
      <c r="D577">
        <v>125.31</v>
      </c>
      <c r="E577">
        <v>125.12</v>
      </c>
      <c r="F577">
        <v>125.31</v>
      </c>
      <c r="G577">
        <v>902</v>
      </c>
      <c r="H577">
        <v>321</v>
      </c>
      <c r="I577">
        <v>125.265</v>
      </c>
      <c r="J577" t="b">
        <v>0</v>
      </c>
    </row>
    <row r="578" spans="2:10" x14ac:dyDescent="0.15">
      <c r="B578" t="s">
        <v>1095</v>
      </c>
      <c r="C578">
        <v>125.29</v>
      </c>
      <c r="D578">
        <v>125.29</v>
      </c>
      <c r="E578">
        <v>124.89</v>
      </c>
      <c r="F578">
        <v>124.9</v>
      </c>
      <c r="G578">
        <v>1724</v>
      </c>
      <c r="H578">
        <v>392</v>
      </c>
      <c r="I578">
        <v>125.102</v>
      </c>
      <c r="J578" t="b">
        <v>0</v>
      </c>
    </row>
    <row r="579" spans="2:10" x14ac:dyDescent="0.15">
      <c r="B579" t="s">
        <v>1096</v>
      </c>
      <c r="C579">
        <v>124.8</v>
      </c>
      <c r="D579">
        <v>125</v>
      </c>
      <c r="E579">
        <v>123.92</v>
      </c>
      <c r="F579">
        <v>124.35</v>
      </c>
      <c r="G579">
        <v>557</v>
      </c>
      <c r="H579">
        <v>215</v>
      </c>
      <c r="I579">
        <v>124.355</v>
      </c>
      <c r="J579" t="b">
        <v>0</v>
      </c>
    </row>
    <row r="580" spans="2:10" x14ac:dyDescent="0.15">
      <c r="B580" t="s">
        <v>1097</v>
      </c>
      <c r="C580">
        <v>124.34</v>
      </c>
      <c r="D580">
        <v>124.78</v>
      </c>
      <c r="E580">
        <v>124.2</v>
      </c>
      <c r="F580">
        <v>124.78</v>
      </c>
      <c r="G580">
        <v>179</v>
      </c>
      <c r="H580">
        <v>78</v>
      </c>
      <c r="I580">
        <v>124.452</v>
      </c>
      <c r="J580" t="b">
        <v>0</v>
      </c>
    </row>
    <row r="581" spans="2:10" x14ac:dyDescent="0.15">
      <c r="B581" t="s">
        <v>1098</v>
      </c>
      <c r="C581">
        <v>124.82</v>
      </c>
      <c r="D581">
        <v>125</v>
      </c>
      <c r="E581">
        <v>123.62</v>
      </c>
      <c r="F581">
        <v>124.22</v>
      </c>
      <c r="G581">
        <v>684</v>
      </c>
      <c r="H581">
        <v>283</v>
      </c>
      <c r="I581">
        <v>124.23399999999999</v>
      </c>
      <c r="J581" t="b">
        <v>0</v>
      </c>
    </row>
    <row r="582" spans="2:10" x14ac:dyDescent="0.15">
      <c r="B582" t="s">
        <v>1099</v>
      </c>
      <c r="C582">
        <v>124.2</v>
      </c>
      <c r="D582">
        <v>124.78</v>
      </c>
      <c r="E582">
        <v>124.01</v>
      </c>
      <c r="F582">
        <v>124.34</v>
      </c>
      <c r="G582">
        <v>4500</v>
      </c>
      <c r="H582">
        <v>1219</v>
      </c>
      <c r="I582">
        <v>124.43899999999999</v>
      </c>
      <c r="J582" t="b">
        <v>0</v>
      </c>
    </row>
    <row r="583" spans="2:10" x14ac:dyDescent="0.15">
      <c r="B583" t="s">
        <v>1100</v>
      </c>
      <c r="C583">
        <v>124.17</v>
      </c>
      <c r="D583">
        <v>125.67</v>
      </c>
      <c r="E583">
        <v>124.02</v>
      </c>
      <c r="F583">
        <v>124.88</v>
      </c>
      <c r="G583">
        <v>5365</v>
      </c>
      <c r="H583">
        <v>2242</v>
      </c>
      <c r="I583">
        <v>124.577</v>
      </c>
      <c r="J583" t="b">
        <v>0</v>
      </c>
    </row>
    <row r="584" spans="2:10" x14ac:dyDescent="0.15">
      <c r="B584" t="s">
        <v>1101</v>
      </c>
      <c r="C584">
        <v>124.85</v>
      </c>
      <c r="D584">
        <v>126.46</v>
      </c>
      <c r="E584">
        <v>124.21</v>
      </c>
      <c r="F584">
        <v>124.63</v>
      </c>
      <c r="G584">
        <v>125956</v>
      </c>
      <c r="H584">
        <v>51635</v>
      </c>
      <c r="I584">
        <v>125.3</v>
      </c>
      <c r="J584" t="b">
        <v>0</v>
      </c>
    </row>
    <row r="585" spans="2:10" x14ac:dyDescent="0.15">
      <c r="B585" t="s">
        <v>1102</v>
      </c>
      <c r="C585">
        <v>124.63</v>
      </c>
      <c r="D585">
        <v>124.66</v>
      </c>
      <c r="E585">
        <v>123.13</v>
      </c>
      <c r="F585">
        <v>124</v>
      </c>
      <c r="G585">
        <v>176553</v>
      </c>
      <c r="H585">
        <v>79731</v>
      </c>
      <c r="I585">
        <v>123.87</v>
      </c>
      <c r="J585" t="b">
        <v>0</v>
      </c>
    </row>
    <row r="586" spans="2:10" x14ac:dyDescent="0.15">
      <c r="B586" t="s">
        <v>1103</v>
      </c>
      <c r="C586">
        <v>123.99</v>
      </c>
      <c r="D586">
        <v>124.23</v>
      </c>
      <c r="E586">
        <v>122.45</v>
      </c>
      <c r="F586">
        <v>122.59</v>
      </c>
      <c r="G586">
        <v>128866</v>
      </c>
      <c r="H586">
        <v>59624</v>
      </c>
      <c r="I586">
        <v>123.33799999999999</v>
      </c>
      <c r="J586" t="b">
        <v>0</v>
      </c>
    </row>
    <row r="587" spans="2:10" x14ac:dyDescent="0.15">
      <c r="B587" t="s">
        <v>1104</v>
      </c>
      <c r="C587">
        <v>122.59</v>
      </c>
      <c r="D587">
        <v>122.89</v>
      </c>
      <c r="E587">
        <v>121.26</v>
      </c>
      <c r="F587">
        <v>121.28</v>
      </c>
      <c r="G587">
        <v>166200</v>
      </c>
      <c r="H587">
        <v>81460</v>
      </c>
      <c r="I587">
        <v>122.226</v>
      </c>
      <c r="J587" t="b">
        <v>0</v>
      </c>
    </row>
    <row r="588" spans="2:10" x14ac:dyDescent="0.15">
      <c r="B588" t="s">
        <v>1105</v>
      </c>
      <c r="C588">
        <v>121.28</v>
      </c>
      <c r="D588">
        <v>122.65</v>
      </c>
      <c r="E588">
        <v>120.75</v>
      </c>
      <c r="F588">
        <v>122.19</v>
      </c>
      <c r="G588">
        <v>161903</v>
      </c>
      <c r="H588">
        <v>77103</v>
      </c>
      <c r="I588">
        <v>121.95099999999999</v>
      </c>
      <c r="J588" t="b">
        <v>0</v>
      </c>
    </row>
    <row r="589" spans="2:10" x14ac:dyDescent="0.15">
      <c r="B589" t="s">
        <v>1106</v>
      </c>
      <c r="C589">
        <v>122.18</v>
      </c>
      <c r="D589">
        <v>123.43</v>
      </c>
      <c r="E589">
        <v>121.99</v>
      </c>
      <c r="F589">
        <v>122.06</v>
      </c>
      <c r="G589">
        <v>122996</v>
      </c>
      <c r="H589">
        <v>54311</v>
      </c>
      <c r="I589">
        <v>122.73399999999999</v>
      </c>
      <c r="J589" t="b">
        <v>0</v>
      </c>
    </row>
    <row r="590" spans="2:10" x14ac:dyDescent="0.15">
      <c r="B590" t="s">
        <v>1107</v>
      </c>
      <c r="C590">
        <v>122.05</v>
      </c>
      <c r="D590">
        <v>122.29</v>
      </c>
      <c r="E590">
        <v>120.54</v>
      </c>
      <c r="F590">
        <v>121</v>
      </c>
      <c r="G590">
        <v>247062</v>
      </c>
      <c r="H590">
        <v>112627</v>
      </c>
      <c r="I590">
        <v>121.40900000000001</v>
      </c>
      <c r="J590" t="b">
        <v>0</v>
      </c>
    </row>
    <row r="591" spans="2:10" x14ac:dyDescent="0.15">
      <c r="B591" t="s">
        <v>1108</v>
      </c>
      <c r="C591">
        <v>120.99</v>
      </c>
      <c r="D591">
        <v>125.35</v>
      </c>
      <c r="E591">
        <v>120.56</v>
      </c>
      <c r="F591">
        <v>120.67</v>
      </c>
      <c r="G591">
        <v>100142</v>
      </c>
      <c r="H591">
        <v>1739</v>
      </c>
      <c r="I591">
        <v>121.02</v>
      </c>
      <c r="J591" t="b">
        <v>0</v>
      </c>
    </row>
    <row r="592" spans="2:10" x14ac:dyDescent="0.15">
      <c r="B592" t="s">
        <v>1109</v>
      </c>
      <c r="C592">
        <v>120.67</v>
      </c>
      <c r="D592">
        <v>120.74</v>
      </c>
      <c r="E592">
        <v>120.4</v>
      </c>
      <c r="F592">
        <v>120.45</v>
      </c>
      <c r="G592">
        <v>2582</v>
      </c>
      <c r="H592">
        <v>804</v>
      </c>
      <c r="I592">
        <v>120.556</v>
      </c>
      <c r="J592" t="b">
        <v>0</v>
      </c>
    </row>
    <row r="593" spans="2:10" x14ac:dyDescent="0.15">
      <c r="B593" t="s">
        <v>1110</v>
      </c>
      <c r="C593">
        <v>120.5</v>
      </c>
      <c r="D593">
        <v>120.99</v>
      </c>
      <c r="E593">
        <v>120.35</v>
      </c>
      <c r="F593">
        <v>120.42</v>
      </c>
      <c r="G593">
        <v>3027</v>
      </c>
      <c r="H593">
        <v>756</v>
      </c>
      <c r="I593">
        <v>120.754</v>
      </c>
      <c r="J593" t="b">
        <v>0</v>
      </c>
    </row>
    <row r="594" spans="2:10" x14ac:dyDescent="0.15">
      <c r="B594" t="s">
        <v>1111</v>
      </c>
      <c r="C594">
        <v>120.45</v>
      </c>
      <c r="D594">
        <v>121</v>
      </c>
      <c r="E594">
        <v>119.82</v>
      </c>
      <c r="F594">
        <v>120.8</v>
      </c>
      <c r="G594">
        <v>5592</v>
      </c>
      <c r="H594">
        <v>1605</v>
      </c>
      <c r="I594">
        <v>120.151</v>
      </c>
      <c r="J594" t="b">
        <v>0</v>
      </c>
    </row>
    <row r="595" spans="2:10" x14ac:dyDescent="0.15">
      <c r="B595" t="s">
        <v>1112</v>
      </c>
      <c r="C595">
        <v>121.68</v>
      </c>
      <c r="D595">
        <v>121.95</v>
      </c>
      <c r="E595">
        <v>120.93</v>
      </c>
      <c r="F595">
        <v>121.7</v>
      </c>
      <c r="G595">
        <v>885</v>
      </c>
      <c r="H595">
        <v>249</v>
      </c>
      <c r="I595">
        <v>121.441</v>
      </c>
      <c r="J595" t="b">
        <v>0</v>
      </c>
    </row>
    <row r="596" spans="2:10" x14ac:dyDescent="0.15">
      <c r="B596" t="s">
        <v>1113</v>
      </c>
      <c r="C596">
        <v>121.6</v>
      </c>
      <c r="D596">
        <v>121.64</v>
      </c>
      <c r="E596">
        <v>120.56</v>
      </c>
      <c r="F596">
        <v>120.77</v>
      </c>
      <c r="G596">
        <v>549</v>
      </c>
      <c r="H596">
        <v>264</v>
      </c>
      <c r="I596">
        <v>121.066</v>
      </c>
      <c r="J596" t="b">
        <v>0</v>
      </c>
    </row>
    <row r="597" spans="2:10" x14ac:dyDescent="0.15">
      <c r="B597" t="s">
        <v>1114</v>
      </c>
      <c r="C597">
        <v>120.69</v>
      </c>
      <c r="D597">
        <v>121.06</v>
      </c>
      <c r="E597">
        <v>119.75</v>
      </c>
      <c r="F597">
        <v>120.28</v>
      </c>
      <c r="G597">
        <v>782</v>
      </c>
      <c r="H597">
        <v>398</v>
      </c>
      <c r="I597">
        <v>120.355</v>
      </c>
      <c r="J597" t="b">
        <v>0</v>
      </c>
    </row>
    <row r="598" spans="2:10" x14ac:dyDescent="0.15">
      <c r="B598" t="s">
        <v>1115</v>
      </c>
      <c r="C598">
        <v>120.29</v>
      </c>
      <c r="D598">
        <v>121.83</v>
      </c>
      <c r="E598">
        <v>120</v>
      </c>
      <c r="F598">
        <v>121.13</v>
      </c>
      <c r="G598">
        <v>5382</v>
      </c>
      <c r="H598">
        <v>2445</v>
      </c>
      <c r="I598">
        <v>121.164</v>
      </c>
      <c r="J598" t="b">
        <v>0</v>
      </c>
    </row>
    <row r="599" spans="2:10" x14ac:dyDescent="0.15">
      <c r="B599" t="s">
        <v>1116</v>
      </c>
      <c r="C599">
        <v>121.1</v>
      </c>
      <c r="D599">
        <v>122.54</v>
      </c>
      <c r="E599">
        <v>120.1</v>
      </c>
      <c r="F599">
        <v>122.54</v>
      </c>
      <c r="G599">
        <v>11150</v>
      </c>
      <c r="H599">
        <v>4189</v>
      </c>
      <c r="I599">
        <v>121.774</v>
      </c>
      <c r="J599" t="b">
        <v>0</v>
      </c>
    </row>
    <row r="600" spans="2:10" x14ac:dyDescent="0.15">
      <c r="B600" t="s">
        <v>1117</v>
      </c>
      <c r="C600">
        <v>122.52</v>
      </c>
      <c r="D600">
        <v>123.95</v>
      </c>
      <c r="E600">
        <v>122</v>
      </c>
      <c r="F600">
        <v>122.32</v>
      </c>
      <c r="G600">
        <v>162514</v>
      </c>
      <c r="H600">
        <v>68306</v>
      </c>
      <c r="I600">
        <v>122.898</v>
      </c>
      <c r="J600" t="b">
        <v>0</v>
      </c>
    </row>
    <row r="601" spans="2:10" x14ac:dyDescent="0.15">
      <c r="B601" t="s">
        <v>1118</v>
      </c>
      <c r="C601">
        <v>122.32</v>
      </c>
      <c r="D601">
        <v>124.12</v>
      </c>
      <c r="E601">
        <v>121.29</v>
      </c>
      <c r="F601">
        <v>123.84</v>
      </c>
      <c r="G601">
        <v>241000</v>
      </c>
      <c r="H601">
        <v>113544</v>
      </c>
      <c r="I601">
        <v>122.514</v>
      </c>
      <c r="J601" t="b">
        <v>0</v>
      </c>
    </row>
    <row r="602" spans="2:10" x14ac:dyDescent="0.15">
      <c r="B602" t="s">
        <v>1119</v>
      </c>
      <c r="C602">
        <v>123.85</v>
      </c>
      <c r="D602">
        <v>124.48</v>
      </c>
      <c r="E602">
        <v>123</v>
      </c>
      <c r="F602">
        <v>124.36</v>
      </c>
      <c r="G602">
        <v>149757</v>
      </c>
      <c r="H602">
        <v>68901</v>
      </c>
      <c r="I602">
        <v>123.839</v>
      </c>
      <c r="J602" t="b">
        <v>0</v>
      </c>
    </row>
    <row r="603" spans="2:10" x14ac:dyDescent="0.15">
      <c r="B603" t="s">
        <v>1120</v>
      </c>
      <c r="C603">
        <v>124.35</v>
      </c>
      <c r="D603">
        <v>124.76</v>
      </c>
      <c r="E603">
        <v>123.58</v>
      </c>
      <c r="F603">
        <v>123.68</v>
      </c>
      <c r="G603">
        <v>109903</v>
      </c>
      <c r="H603">
        <v>49229</v>
      </c>
      <c r="I603">
        <v>124.17400000000001</v>
      </c>
      <c r="J603" t="b">
        <v>0</v>
      </c>
    </row>
    <row r="604" spans="2:10" x14ac:dyDescent="0.15">
      <c r="B604" t="s">
        <v>1121</v>
      </c>
      <c r="C604">
        <v>123.69</v>
      </c>
      <c r="D604">
        <v>124.35</v>
      </c>
      <c r="E604">
        <v>122.76</v>
      </c>
      <c r="F604">
        <v>123.07</v>
      </c>
      <c r="G604">
        <v>102782</v>
      </c>
      <c r="H604">
        <v>48220</v>
      </c>
      <c r="I604">
        <v>123.562</v>
      </c>
      <c r="J604" t="b">
        <v>0</v>
      </c>
    </row>
    <row r="605" spans="2:10" x14ac:dyDescent="0.15">
      <c r="B605" t="s">
        <v>1122</v>
      </c>
      <c r="C605">
        <v>123.07</v>
      </c>
      <c r="D605">
        <v>123.69</v>
      </c>
      <c r="E605">
        <v>122.78</v>
      </c>
      <c r="F605">
        <v>123.59</v>
      </c>
      <c r="G605">
        <v>112748</v>
      </c>
      <c r="H605">
        <v>52304</v>
      </c>
      <c r="I605">
        <v>123.221</v>
      </c>
      <c r="J605" t="b">
        <v>0</v>
      </c>
    </row>
    <row r="606" spans="2:10" x14ac:dyDescent="0.15">
      <c r="B606" t="s">
        <v>1123</v>
      </c>
      <c r="C606">
        <v>123.59</v>
      </c>
      <c r="D606">
        <v>124.85</v>
      </c>
      <c r="E606">
        <v>121.25</v>
      </c>
      <c r="F606">
        <v>121.25</v>
      </c>
      <c r="G606">
        <v>256784</v>
      </c>
      <c r="H606">
        <v>118623</v>
      </c>
      <c r="I606">
        <v>123.459</v>
      </c>
      <c r="J606" t="b">
        <v>0</v>
      </c>
    </row>
    <row r="607" spans="2:10" x14ac:dyDescent="0.15">
      <c r="B607" t="s">
        <v>1124</v>
      </c>
      <c r="C607">
        <v>121.28</v>
      </c>
      <c r="D607">
        <v>122.19</v>
      </c>
      <c r="E607">
        <v>120.85</v>
      </c>
      <c r="F607">
        <v>121.89</v>
      </c>
      <c r="G607">
        <v>224081</v>
      </c>
      <c r="H607">
        <v>5447</v>
      </c>
      <c r="I607">
        <v>121.28700000000001</v>
      </c>
      <c r="J607" t="b">
        <v>0</v>
      </c>
    </row>
    <row r="608" spans="2:10" x14ac:dyDescent="0.15">
      <c r="B608" t="s">
        <v>1125</v>
      </c>
      <c r="C608">
        <v>121.85</v>
      </c>
      <c r="D608">
        <v>122.05</v>
      </c>
      <c r="E608">
        <v>121.7</v>
      </c>
      <c r="F608">
        <v>122.03</v>
      </c>
      <c r="G608">
        <v>1207</v>
      </c>
      <c r="H608">
        <v>381</v>
      </c>
      <c r="I608">
        <v>121.876</v>
      </c>
      <c r="J608" t="b">
        <v>0</v>
      </c>
    </row>
    <row r="609" spans="2:10" x14ac:dyDescent="0.15">
      <c r="B609" t="s">
        <v>1126</v>
      </c>
      <c r="C609">
        <v>122</v>
      </c>
      <c r="D609">
        <v>122.09</v>
      </c>
      <c r="E609">
        <v>121.7</v>
      </c>
      <c r="F609">
        <v>121.85</v>
      </c>
      <c r="G609">
        <v>1436</v>
      </c>
      <c r="H609">
        <v>410</v>
      </c>
      <c r="I609">
        <v>121.866</v>
      </c>
      <c r="J609" t="b">
        <v>0</v>
      </c>
    </row>
    <row r="610" spans="2:10" x14ac:dyDescent="0.15">
      <c r="B610" t="s">
        <v>1127</v>
      </c>
      <c r="C610">
        <v>121.82</v>
      </c>
      <c r="D610">
        <v>121.95</v>
      </c>
      <c r="E610">
        <v>121.69</v>
      </c>
      <c r="F610">
        <v>121.76</v>
      </c>
      <c r="G610">
        <v>1386</v>
      </c>
      <c r="H610">
        <v>368</v>
      </c>
      <c r="I610">
        <v>121.82899999999999</v>
      </c>
      <c r="J610" t="b">
        <v>0</v>
      </c>
    </row>
    <row r="611" spans="2:10" x14ac:dyDescent="0.15">
      <c r="B611" t="s">
        <v>1128</v>
      </c>
      <c r="C611">
        <v>124.3</v>
      </c>
      <c r="D611">
        <v>124.6</v>
      </c>
      <c r="E611">
        <v>123.7</v>
      </c>
      <c r="F611">
        <v>124.18</v>
      </c>
      <c r="G611">
        <v>957</v>
      </c>
      <c r="H611">
        <v>289</v>
      </c>
      <c r="I611">
        <v>124.09399999999999</v>
      </c>
      <c r="J611" t="b">
        <v>0</v>
      </c>
    </row>
    <row r="612" spans="2:10" x14ac:dyDescent="0.15">
      <c r="B612" t="s">
        <v>1129</v>
      </c>
      <c r="C612">
        <v>124.11</v>
      </c>
      <c r="D612">
        <v>124.34</v>
      </c>
      <c r="E612">
        <v>123.9</v>
      </c>
      <c r="F612">
        <v>124</v>
      </c>
      <c r="G612">
        <v>684</v>
      </c>
      <c r="H612">
        <v>252</v>
      </c>
      <c r="I612">
        <v>124.056</v>
      </c>
      <c r="J612" t="b">
        <v>0</v>
      </c>
    </row>
    <row r="613" spans="2:10" x14ac:dyDescent="0.15">
      <c r="B613" t="s">
        <v>1130</v>
      </c>
      <c r="C613">
        <v>124</v>
      </c>
      <c r="D613">
        <v>124.16</v>
      </c>
      <c r="E613">
        <v>123.43</v>
      </c>
      <c r="F613">
        <v>123.63</v>
      </c>
      <c r="G613">
        <v>779</v>
      </c>
      <c r="H613">
        <v>296</v>
      </c>
      <c r="I613">
        <v>123.849</v>
      </c>
      <c r="J613" t="b">
        <v>0</v>
      </c>
    </row>
    <row r="614" spans="2:10" x14ac:dyDescent="0.15">
      <c r="B614" t="s">
        <v>1131</v>
      </c>
      <c r="C614">
        <v>123.6</v>
      </c>
      <c r="D614">
        <v>123.76</v>
      </c>
      <c r="E614">
        <v>123.17</v>
      </c>
      <c r="F614">
        <v>123.52</v>
      </c>
      <c r="G614">
        <v>4169</v>
      </c>
      <c r="H614">
        <v>1631</v>
      </c>
      <c r="I614">
        <v>123.48099999999999</v>
      </c>
      <c r="J614" t="b">
        <v>0</v>
      </c>
    </row>
    <row r="615" spans="2:10" x14ac:dyDescent="0.15">
      <c r="B615" t="s">
        <v>1132</v>
      </c>
      <c r="C615">
        <v>123.59</v>
      </c>
      <c r="D615">
        <v>123.7</v>
      </c>
      <c r="E615">
        <v>121.56</v>
      </c>
      <c r="F615">
        <v>123.65</v>
      </c>
      <c r="G615">
        <v>6402</v>
      </c>
      <c r="H615">
        <v>2414</v>
      </c>
      <c r="I615">
        <v>123.49</v>
      </c>
      <c r="J615" t="b">
        <v>0</v>
      </c>
    </row>
    <row r="616" spans="2:10" x14ac:dyDescent="0.15">
      <c r="B616" t="s">
        <v>1133</v>
      </c>
      <c r="C616">
        <v>123.66</v>
      </c>
      <c r="D616">
        <v>124.84</v>
      </c>
      <c r="E616">
        <v>122.79</v>
      </c>
      <c r="F616">
        <v>124.81</v>
      </c>
      <c r="G616">
        <v>164514</v>
      </c>
      <c r="H616">
        <v>66610</v>
      </c>
      <c r="I616">
        <v>123.818</v>
      </c>
      <c r="J616" t="b">
        <v>0</v>
      </c>
    </row>
    <row r="617" spans="2:10" x14ac:dyDescent="0.15">
      <c r="B617" t="s">
        <v>1134</v>
      </c>
      <c r="C617">
        <v>124.82</v>
      </c>
      <c r="D617">
        <v>125.72</v>
      </c>
      <c r="E617">
        <v>124.5</v>
      </c>
      <c r="F617">
        <v>125.61</v>
      </c>
      <c r="G617">
        <v>154152</v>
      </c>
      <c r="H617">
        <v>65945</v>
      </c>
      <c r="I617">
        <v>125.066</v>
      </c>
      <c r="J617" t="b">
        <v>0</v>
      </c>
    </row>
    <row r="618" spans="2:10" x14ac:dyDescent="0.15">
      <c r="B618" t="s">
        <v>1135</v>
      </c>
      <c r="C618">
        <v>125.63</v>
      </c>
      <c r="D618">
        <v>126.6</v>
      </c>
      <c r="E618">
        <v>125.42</v>
      </c>
      <c r="F618">
        <v>126.54</v>
      </c>
      <c r="G618">
        <v>124677</v>
      </c>
      <c r="H618">
        <v>50090</v>
      </c>
      <c r="I618">
        <v>125.968</v>
      </c>
      <c r="J618" t="b">
        <v>0</v>
      </c>
    </row>
    <row r="619" spans="2:10" x14ac:dyDescent="0.15">
      <c r="B619" t="s">
        <v>1136</v>
      </c>
      <c r="C619">
        <v>126.54</v>
      </c>
      <c r="D619">
        <v>126.62</v>
      </c>
      <c r="E619">
        <v>125.83</v>
      </c>
      <c r="F619">
        <v>126.16</v>
      </c>
      <c r="G619">
        <v>89246</v>
      </c>
      <c r="H619">
        <v>38269</v>
      </c>
      <c r="I619">
        <v>126.20099999999999</v>
      </c>
      <c r="J619" t="b">
        <v>0</v>
      </c>
    </row>
    <row r="620" spans="2:10" x14ac:dyDescent="0.15">
      <c r="B620" t="s">
        <v>1137</v>
      </c>
      <c r="C620">
        <v>126.17</v>
      </c>
      <c r="D620">
        <v>126.56</v>
      </c>
      <c r="E620">
        <v>125.67</v>
      </c>
      <c r="F620">
        <v>126.35</v>
      </c>
      <c r="G620">
        <v>73015</v>
      </c>
      <c r="H620">
        <v>30682</v>
      </c>
      <c r="I620">
        <v>126.167</v>
      </c>
      <c r="J620" t="b">
        <v>0</v>
      </c>
    </row>
    <row r="621" spans="2:10" x14ac:dyDescent="0.15">
      <c r="B621" t="s">
        <v>1138</v>
      </c>
      <c r="C621">
        <v>126.36</v>
      </c>
      <c r="D621">
        <v>127.75</v>
      </c>
      <c r="E621">
        <v>126.27</v>
      </c>
      <c r="F621">
        <v>127.58</v>
      </c>
      <c r="G621">
        <v>116461</v>
      </c>
      <c r="H621">
        <v>47682</v>
      </c>
      <c r="I621">
        <v>127.111</v>
      </c>
      <c r="J621" t="b">
        <v>0</v>
      </c>
    </row>
    <row r="622" spans="2:10" x14ac:dyDescent="0.15">
      <c r="B622" t="s">
        <v>1139</v>
      </c>
      <c r="C622">
        <v>127.59</v>
      </c>
      <c r="D622">
        <v>127.93</v>
      </c>
      <c r="E622">
        <v>127.27</v>
      </c>
      <c r="F622">
        <v>127.79</v>
      </c>
      <c r="G622">
        <v>154380</v>
      </c>
      <c r="H622">
        <v>69430</v>
      </c>
      <c r="I622">
        <v>127.556</v>
      </c>
      <c r="J622" t="b">
        <v>0</v>
      </c>
    </row>
    <row r="623" spans="2:10" x14ac:dyDescent="0.15">
      <c r="B623" t="s">
        <v>1140</v>
      </c>
      <c r="C623">
        <v>127.79</v>
      </c>
      <c r="D623">
        <v>128.69</v>
      </c>
      <c r="E623">
        <v>127.79</v>
      </c>
      <c r="F623">
        <v>128.36000000000001</v>
      </c>
      <c r="G623">
        <v>107791</v>
      </c>
      <c r="H623">
        <v>1939</v>
      </c>
      <c r="I623">
        <v>127.815</v>
      </c>
      <c r="J623" t="b">
        <v>0</v>
      </c>
    </row>
    <row r="624" spans="2:10" x14ac:dyDescent="0.15">
      <c r="B624" t="s">
        <v>1141</v>
      </c>
      <c r="C624">
        <v>128.34</v>
      </c>
      <c r="D624">
        <v>128.62</v>
      </c>
      <c r="E624">
        <v>128.25</v>
      </c>
      <c r="F624">
        <v>128.44</v>
      </c>
      <c r="G624">
        <v>1361</v>
      </c>
      <c r="H624">
        <v>444</v>
      </c>
      <c r="I624">
        <v>128.40299999999999</v>
      </c>
      <c r="J624" t="b">
        <v>0</v>
      </c>
    </row>
    <row r="625" spans="2:10" x14ac:dyDescent="0.15">
      <c r="B625" t="s">
        <v>1142</v>
      </c>
      <c r="C625">
        <v>128.46</v>
      </c>
      <c r="D625">
        <v>128.68</v>
      </c>
      <c r="E625">
        <v>127.79</v>
      </c>
      <c r="F625">
        <v>128.4</v>
      </c>
      <c r="G625">
        <v>2107</v>
      </c>
      <c r="H625">
        <v>437</v>
      </c>
      <c r="I625">
        <v>128.25299999999999</v>
      </c>
      <c r="J625" t="b">
        <v>0</v>
      </c>
    </row>
    <row r="626" spans="2:10" x14ac:dyDescent="0.15">
      <c r="B626" t="s">
        <v>1143</v>
      </c>
      <c r="C626">
        <v>128.4</v>
      </c>
      <c r="D626">
        <v>128.75</v>
      </c>
      <c r="E626">
        <v>128.30000000000001</v>
      </c>
      <c r="F626">
        <v>128.75</v>
      </c>
      <c r="G626">
        <v>1774</v>
      </c>
      <c r="H626">
        <v>431</v>
      </c>
      <c r="I626">
        <v>128.482</v>
      </c>
      <c r="J626"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D9C5-1D6F-426A-AA09-98EADDDA3E8E}">
  <dimension ref="B2:J543"/>
  <sheetViews>
    <sheetView workbookViewId="0">
      <selection activeCell="F3" sqref="F3:F543"/>
    </sheetView>
  </sheetViews>
  <sheetFormatPr baseColWidth="10" defaultColWidth="8.83203125" defaultRowHeight="13" x14ac:dyDescent="0.15"/>
  <sheetData>
    <row r="2" spans="2:10" x14ac:dyDescent="0.15">
      <c r="B2" t="s">
        <v>511</v>
      </c>
      <c r="C2" t="s">
        <v>512</v>
      </c>
      <c r="D2" t="s">
        <v>513</v>
      </c>
      <c r="E2" t="s">
        <v>514</v>
      </c>
      <c r="F2" t="s">
        <v>515</v>
      </c>
      <c r="G2" t="s">
        <v>516</v>
      </c>
      <c r="H2" t="s">
        <v>517</v>
      </c>
      <c r="I2" t="s">
        <v>518</v>
      </c>
      <c r="J2" t="s">
        <v>519</v>
      </c>
    </row>
    <row r="3" spans="2:10" x14ac:dyDescent="0.15">
      <c r="B3" t="s">
        <v>520</v>
      </c>
      <c r="C3">
        <v>1767.87</v>
      </c>
      <c r="D3">
        <v>1767.87</v>
      </c>
      <c r="E3">
        <v>1767.87</v>
      </c>
      <c r="F3">
        <v>1767.87</v>
      </c>
      <c r="G3">
        <v>2</v>
      </c>
      <c r="H3">
        <v>1</v>
      </c>
      <c r="I3">
        <v>1767.87</v>
      </c>
      <c r="J3" t="b">
        <v>0</v>
      </c>
    </row>
    <row r="4" spans="2:10" x14ac:dyDescent="0.15">
      <c r="B4" t="s">
        <v>521</v>
      </c>
      <c r="C4">
        <v>1759.83</v>
      </c>
      <c r="D4">
        <v>1759.83</v>
      </c>
      <c r="E4">
        <v>1759.83</v>
      </c>
      <c r="F4">
        <v>1759.83</v>
      </c>
      <c r="G4">
        <v>1</v>
      </c>
      <c r="H4">
        <v>1</v>
      </c>
      <c r="I4">
        <v>1759.83</v>
      </c>
      <c r="J4" t="b">
        <v>0</v>
      </c>
    </row>
    <row r="5" spans="2:10" x14ac:dyDescent="0.15">
      <c r="B5" t="s">
        <v>522</v>
      </c>
      <c r="C5">
        <v>1759.83</v>
      </c>
      <c r="D5">
        <v>1759.83</v>
      </c>
      <c r="E5">
        <v>1759.83</v>
      </c>
      <c r="F5">
        <v>1759.83</v>
      </c>
      <c r="G5">
        <v>0</v>
      </c>
      <c r="H5">
        <v>0</v>
      </c>
      <c r="I5">
        <v>1759.83</v>
      </c>
      <c r="J5" t="b">
        <v>0</v>
      </c>
    </row>
    <row r="6" spans="2:10" x14ac:dyDescent="0.15">
      <c r="B6" t="s">
        <v>523</v>
      </c>
      <c r="C6">
        <v>1760</v>
      </c>
      <c r="D6">
        <v>1760</v>
      </c>
      <c r="E6">
        <v>1760</v>
      </c>
      <c r="F6">
        <v>1760</v>
      </c>
      <c r="G6">
        <v>1</v>
      </c>
      <c r="H6">
        <v>1</v>
      </c>
      <c r="I6">
        <v>1760</v>
      </c>
      <c r="J6" t="b">
        <v>0</v>
      </c>
    </row>
    <row r="7" spans="2:10" x14ac:dyDescent="0.15">
      <c r="B7" t="s">
        <v>524</v>
      </c>
      <c r="C7">
        <v>1758.59</v>
      </c>
      <c r="D7">
        <v>1760.91</v>
      </c>
      <c r="E7">
        <v>1751.87</v>
      </c>
      <c r="F7">
        <v>1751.88</v>
      </c>
      <c r="G7">
        <v>17</v>
      </c>
      <c r="H7">
        <v>4</v>
      </c>
      <c r="I7">
        <v>1753.175</v>
      </c>
      <c r="J7" t="b">
        <v>0</v>
      </c>
    </row>
    <row r="8" spans="2:10" x14ac:dyDescent="0.15">
      <c r="B8" t="s">
        <v>525</v>
      </c>
      <c r="C8">
        <v>1751.88</v>
      </c>
      <c r="D8">
        <v>1760.65</v>
      </c>
      <c r="E8">
        <v>1747.54</v>
      </c>
      <c r="F8">
        <v>1748.51</v>
      </c>
      <c r="G8">
        <v>953</v>
      </c>
      <c r="H8">
        <v>435</v>
      </c>
      <c r="I8">
        <v>1755.607</v>
      </c>
      <c r="J8" t="b">
        <v>0</v>
      </c>
    </row>
    <row r="9" spans="2:10" x14ac:dyDescent="0.15">
      <c r="B9" t="s">
        <v>526</v>
      </c>
      <c r="C9">
        <v>1748.22</v>
      </c>
      <c r="D9">
        <v>1757.82</v>
      </c>
      <c r="E9">
        <v>1738.53</v>
      </c>
      <c r="F9">
        <v>1738.53</v>
      </c>
      <c r="G9">
        <v>641</v>
      </c>
      <c r="H9">
        <v>508</v>
      </c>
      <c r="I9">
        <v>1746.8219999999999</v>
      </c>
      <c r="J9" t="b">
        <v>0</v>
      </c>
    </row>
    <row r="10" spans="2:10" x14ac:dyDescent="0.15">
      <c r="B10" t="s">
        <v>527</v>
      </c>
      <c r="C10">
        <v>1738.38</v>
      </c>
      <c r="D10">
        <v>1741.44</v>
      </c>
      <c r="E10">
        <v>1720.42</v>
      </c>
      <c r="F10">
        <v>1721.77</v>
      </c>
      <c r="G10">
        <v>761</v>
      </c>
      <c r="H10">
        <v>626</v>
      </c>
      <c r="I10">
        <v>1729.453</v>
      </c>
      <c r="J10" t="b">
        <v>0</v>
      </c>
    </row>
    <row r="11" spans="2:10" x14ac:dyDescent="0.15">
      <c r="B11" t="s">
        <v>528</v>
      </c>
      <c r="C11">
        <v>1721.45</v>
      </c>
      <c r="D11">
        <v>1722.38</v>
      </c>
      <c r="E11">
        <v>1707.85</v>
      </c>
      <c r="F11">
        <v>1714.51</v>
      </c>
      <c r="G11">
        <v>1520</v>
      </c>
      <c r="H11">
        <v>1238</v>
      </c>
      <c r="I11">
        <v>1714.296</v>
      </c>
      <c r="J11" t="b">
        <v>0</v>
      </c>
    </row>
    <row r="12" spans="2:10" x14ac:dyDescent="0.15">
      <c r="B12" t="s">
        <v>529</v>
      </c>
      <c r="C12">
        <v>1712.84</v>
      </c>
      <c r="D12">
        <v>1729.15</v>
      </c>
      <c r="E12">
        <v>1710.63</v>
      </c>
      <c r="F12">
        <v>1728.07</v>
      </c>
      <c r="G12">
        <v>979</v>
      </c>
      <c r="H12">
        <v>684</v>
      </c>
      <c r="I12">
        <v>1720.1220000000001</v>
      </c>
      <c r="J12" t="b">
        <v>0</v>
      </c>
    </row>
    <row r="13" spans="2:10" x14ac:dyDescent="0.15">
      <c r="B13" t="s">
        <v>530</v>
      </c>
      <c r="C13">
        <v>1728.53</v>
      </c>
      <c r="D13">
        <v>1728.96</v>
      </c>
      <c r="E13">
        <v>1721.14</v>
      </c>
      <c r="F13">
        <v>1728.32</v>
      </c>
      <c r="G13">
        <v>644</v>
      </c>
      <c r="H13">
        <v>543</v>
      </c>
      <c r="I13">
        <v>1724.5309999999999</v>
      </c>
      <c r="J13" t="b">
        <v>0</v>
      </c>
    </row>
    <row r="14" spans="2:10" x14ac:dyDescent="0.15">
      <c r="B14" t="s">
        <v>531</v>
      </c>
      <c r="C14">
        <v>1728.52</v>
      </c>
      <c r="D14">
        <v>1734.67</v>
      </c>
      <c r="E14">
        <v>1723.21</v>
      </c>
      <c r="F14">
        <v>1728.18</v>
      </c>
      <c r="G14">
        <v>1171</v>
      </c>
      <c r="H14">
        <v>906</v>
      </c>
      <c r="I14">
        <v>1729.175</v>
      </c>
      <c r="J14" t="b">
        <v>0</v>
      </c>
    </row>
    <row r="15" spans="2:10" x14ac:dyDescent="0.15">
      <c r="B15" t="s">
        <v>532</v>
      </c>
      <c r="C15">
        <v>1728.24</v>
      </c>
      <c r="D15">
        <v>1728.59</v>
      </c>
      <c r="E15">
        <v>1726.79</v>
      </c>
      <c r="F15">
        <v>1728.59</v>
      </c>
      <c r="G15">
        <v>2879</v>
      </c>
      <c r="H15">
        <v>23</v>
      </c>
      <c r="I15">
        <v>1728.24</v>
      </c>
      <c r="J15" t="b">
        <v>0</v>
      </c>
    </row>
    <row r="16" spans="2:10" x14ac:dyDescent="0.15">
      <c r="B16" t="s">
        <v>533</v>
      </c>
      <c r="C16">
        <v>1728.59</v>
      </c>
      <c r="D16">
        <v>1728.59</v>
      </c>
      <c r="E16">
        <v>1728.59</v>
      </c>
      <c r="F16">
        <v>1728.59</v>
      </c>
      <c r="G16">
        <v>0</v>
      </c>
      <c r="H16">
        <v>0</v>
      </c>
      <c r="I16">
        <v>1728.59</v>
      </c>
      <c r="J16" t="b">
        <v>0</v>
      </c>
    </row>
    <row r="17" spans="2:10" x14ac:dyDescent="0.15">
      <c r="B17" t="s">
        <v>534</v>
      </c>
      <c r="C17">
        <v>1728.59</v>
      </c>
      <c r="D17">
        <v>1728.59</v>
      </c>
      <c r="E17">
        <v>1728.59</v>
      </c>
      <c r="F17">
        <v>1728.59</v>
      </c>
      <c r="G17">
        <v>0</v>
      </c>
      <c r="H17">
        <v>0</v>
      </c>
      <c r="I17">
        <v>1728.59</v>
      </c>
      <c r="J17" t="b">
        <v>0</v>
      </c>
    </row>
    <row r="18" spans="2:10" x14ac:dyDescent="0.15">
      <c r="B18" t="s">
        <v>535</v>
      </c>
      <c r="C18">
        <v>1723.24</v>
      </c>
      <c r="D18">
        <v>1725</v>
      </c>
      <c r="E18">
        <v>1723.23</v>
      </c>
      <c r="F18">
        <v>1725</v>
      </c>
      <c r="G18">
        <v>5</v>
      </c>
      <c r="H18">
        <v>5</v>
      </c>
      <c r="I18">
        <v>1723.7149999999999</v>
      </c>
      <c r="J18" t="b">
        <v>0</v>
      </c>
    </row>
    <row r="19" spans="2:10" x14ac:dyDescent="0.15">
      <c r="B19" t="s">
        <v>540</v>
      </c>
      <c r="C19">
        <v>1719</v>
      </c>
      <c r="D19">
        <v>1720</v>
      </c>
      <c r="E19">
        <v>1718.98</v>
      </c>
      <c r="F19">
        <v>1720</v>
      </c>
      <c r="G19">
        <v>10</v>
      </c>
      <c r="H19">
        <v>5</v>
      </c>
      <c r="I19">
        <v>1719.652</v>
      </c>
      <c r="J19" t="b">
        <v>0</v>
      </c>
    </row>
    <row r="20" spans="2:10" x14ac:dyDescent="0.15">
      <c r="B20" t="s">
        <v>541</v>
      </c>
      <c r="C20">
        <v>1713.53</v>
      </c>
      <c r="D20">
        <v>1744.5</v>
      </c>
      <c r="E20">
        <v>1713.53</v>
      </c>
      <c r="F20">
        <v>1743.13</v>
      </c>
      <c r="G20">
        <v>902</v>
      </c>
      <c r="H20">
        <v>491</v>
      </c>
      <c r="I20">
        <v>1730.8689999999999</v>
      </c>
      <c r="J20" t="b">
        <v>0</v>
      </c>
    </row>
    <row r="21" spans="2:10" x14ac:dyDescent="0.15">
      <c r="B21" t="s">
        <v>542</v>
      </c>
      <c r="C21">
        <v>1744.39</v>
      </c>
      <c r="D21">
        <v>1747.67</v>
      </c>
      <c r="E21">
        <v>1733.02</v>
      </c>
      <c r="F21">
        <v>1735</v>
      </c>
      <c r="G21">
        <v>561</v>
      </c>
      <c r="H21">
        <v>399</v>
      </c>
      <c r="I21">
        <v>1739.4639999999999</v>
      </c>
      <c r="J21" t="b">
        <v>0</v>
      </c>
    </row>
    <row r="22" spans="2:10" x14ac:dyDescent="0.15">
      <c r="B22" t="s">
        <v>543</v>
      </c>
      <c r="C22">
        <v>1734.96</v>
      </c>
      <c r="D22">
        <v>1738.03</v>
      </c>
      <c r="E22">
        <v>1730.37</v>
      </c>
      <c r="F22">
        <v>1734.63</v>
      </c>
      <c r="G22">
        <v>469</v>
      </c>
      <c r="H22">
        <v>325</v>
      </c>
      <c r="I22">
        <v>1734.318</v>
      </c>
      <c r="J22" t="b">
        <v>0</v>
      </c>
    </row>
    <row r="23" spans="2:10" x14ac:dyDescent="0.15">
      <c r="B23" t="s">
        <v>544</v>
      </c>
      <c r="C23">
        <v>1733.72</v>
      </c>
      <c r="D23">
        <v>1736.1</v>
      </c>
      <c r="E23">
        <v>1729.86</v>
      </c>
      <c r="F23">
        <v>1734.72</v>
      </c>
      <c r="G23">
        <v>446</v>
      </c>
      <c r="H23">
        <v>326</v>
      </c>
      <c r="I23">
        <v>1732.771</v>
      </c>
      <c r="J23" t="b">
        <v>0</v>
      </c>
    </row>
    <row r="24" spans="2:10" x14ac:dyDescent="0.15">
      <c r="B24" t="s">
        <v>545</v>
      </c>
      <c r="C24">
        <v>1734.1</v>
      </c>
      <c r="D24">
        <v>1740</v>
      </c>
      <c r="E24">
        <v>1733.15</v>
      </c>
      <c r="F24">
        <v>1737.81</v>
      </c>
      <c r="G24">
        <v>270</v>
      </c>
      <c r="H24">
        <v>180</v>
      </c>
      <c r="I24">
        <v>1736.644</v>
      </c>
      <c r="J24" t="b">
        <v>0</v>
      </c>
    </row>
    <row r="25" spans="2:10" x14ac:dyDescent="0.15">
      <c r="B25" t="s">
        <v>546</v>
      </c>
      <c r="C25">
        <v>1738.13</v>
      </c>
      <c r="D25">
        <v>1744</v>
      </c>
      <c r="E25">
        <v>1738.12</v>
      </c>
      <c r="F25">
        <v>1739.45</v>
      </c>
      <c r="G25">
        <v>456</v>
      </c>
      <c r="H25">
        <v>376</v>
      </c>
      <c r="I25">
        <v>1741.3309999999999</v>
      </c>
      <c r="J25" t="b">
        <v>0</v>
      </c>
    </row>
    <row r="26" spans="2:10" x14ac:dyDescent="0.15">
      <c r="B26" t="s">
        <v>547</v>
      </c>
      <c r="C26">
        <v>1739.44</v>
      </c>
      <c r="D26">
        <v>1743.04</v>
      </c>
      <c r="E26">
        <v>1734.41</v>
      </c>
      <c r="F26">
        <v>1741.59</v>
      </c>
      <c r="G26">
        <v>852</v>
      </c>
      <c r="H26">
        <v>694</v>
      </c>
      <c r="I26">
        <v>1738.912</v>
      </c>
      <c r="J26" t="b">
        <v>0</v>
      </c>
    </row>
    <row r="27" spans="2:10" x14ac:dyDescent="0.15">
      <c r="B27" t="s">
        <v>548</v>
      </c>
      <c r="C27">
        <v>1740.92</v>
      </c>
      <c r="D27">
        <v>1740.92</v>
      </c>
      <c r="E27">
        <v>1733.95</v>
      </c>
      <c r="F27">
        <v>1733.95</v>
      </c>
      <c r="G27">
        <v>1777</v>
      </c>
      <c r="H27">
        <v>24</v>
      </c>
      <c r="I27">
        <v>1740.915</v>
      </c>
      <c r="J27" t="b">
        <v>0</v>
      </c>
    </row>
    <row r="28" spans="2:10" x14ac:dyDescent="0.15">
      <c r="B28" t="s">
        <v>549</v>
      </c>
      <c r="C28">
        <v>1733.95</v>
      </c>
      <c r="D28">
        <v>1733.95</v>
      </c>
      <c r="E28">
        <v>1733.95</v>
      </c>
      <c r="F28">
        <v>1733.95</v>
      </c>
      <c r="G28">
        <v>0</v>
      </c>
      <c r="H28">
        <v>0</v>
      </c>
      <c r="I28">
        <v>1733.95</v>
      </c>
      <c r="J28" t="b">
        <v>0</v>
      </c>
    </row>
    <row r="29" spans="2:10" x14ac:dyDescent="0.15">
      <c r="B29" t="s">
        <v>550</v>
      </c>
      <c r="C29">
        <v>1733.95</v>
      </c>
      <c r="D29">
        <v>1733.95</v>
      </c>
      <c r="E29">
        <v>1733.95</v>
      </c>
      <c r="F29">
        <v>1733.95</v>
      </c>
      <c r="G29">
        <v>0</v>
      </c>
      <c r="H29">
        <v>0</v>
      </c>
      <c r="I29">
        <v>1733.95</v>
      </c>
      <c r="J29" t="b">
        <v>0</v>
      </c>
    </row>
    <row r="30" spans="2:10" x14ac:dyDescent="0.15">
      <c r="B30" t="s">
        <v>551</v>
      </c>
      <c r="C30">
        <v>1741</v>
      </c>
      <c r="D30">
        <v>1741.8</v>
      </c>
      <c r="E30">
        <v>1740.99</v>
      </c>
      <c r="F30">
        <v>1741.8</v>
      </c>
      <c r="G30">
        <v>3</v>
      </c>
      <c r="H30">
        <v>3</v>
      </c>
      <c r="I30">
        <v>1741.4169999999999</v>
      </c>
      <c r="J30" t="b">
        <v>0</v>
      </c>
    </row>
    <row r="31" spans="2:10" x14ac:dyDescent="0.15">
      <c r="B31" t="s">
        <v>555</v>
      </c>
      <c r="C31">
        <v>1706.19</v>
      </c>
      <c r="D31">
        <v>1714.79</v>
      </c>
      <c r="E31">
        <v>1706.18</v>
      </c>
      <c r="F31">
        <v>1708</v>
      </c>
      <c r="G31">
        <v>12</v>
      </c>
      <c r="H31">
        <v>9</v>
      </c>
      <c r="I31">
        <v>1708.913</v>
      </c>
      <c r="J31" t="b">
        <v>0</v>
      </c>
    </row>
    <row r="32" spans="2:10" x14ac:dyDescent="0.15">
      <c r="B32" t="s">
        <v>556</v>
      </c>
      <c r="C32">
        <v>1705.2</v>
      </c>
      <c r="D32">
        <v>1719.01</v>
      </c>
      <c r="E32">
        <v>1705.2</v>
      </c>
      <c r="F32">
        <v>1707.08</v>
      </c>
      <c r="G32">
        <v>127</v>
      </c>
      <c r="H32">
        <v>35</v>
      </c>
      <c r="I32">
        <v>1714.3309999999999</v>
      </c>
      <c r="J32" t="b">
        <v>0</v>
      </c>
    </row>
    <row r="33" spans="2:10" x14ac:dyDescent="0.15">
      <c r="B33" t="s">
        <v>557</v>
      </c>
      <c r="C33">
        <v>1709.4</v>
      </c>
      <c r="D33">
        <v>1719.84</v>
      </c>
      <c r="E33">
        <v>1699</v>
      </c>
      <c r="F33">
        <v>1713.98</v>
      </c>
      <c r="G33">
        <v>1245</v>
      </c>
      <c r="H33">
        <v>746</v>
      </c>
      <c r="I33">
        <v>1707.0129999999999</v>
      </c>
      <c r="J33" t="b">
        <v>0</v>
      </c>
    </row>
    <row r="34" spans="2:10" x14ac:dyDescent="0.15">
      <c r="B34" t="s">
        <v>558</v>
      </c>
      <c r="C34">
        <v>1711.03</v>
      </c>
      <c r="D34">
        <v>1746.08</v>
      </c>
      <c r="E34">
        <v>1709.79</v>
      </c>
      <c r="F34">
        <v>1735</v>
      </c>
      <c r="G34">
        <v>1106</v>
      </c>
      <c r="H34">
        <v>796</v>
      </c>
      <c r="I34">
        <v>1729.961</v>
      </c>
      <c r="J34" t="b">
        <v>0</v>
      </c>
    </row>
    <row r="35" spans="2:10" x14ac:dyDescent="0.15">
      <c r="B35" t="s">
        <v>559</v>
      </c>
      <c r="C35">
        <v>1735.27</v>
      </c>
      <c r="D35">
        <v>1740.52</v>
      </c>
      <c r="E35">
        <v>1726.55</v>
      </c>
      <c r="F35">
        <v>1728.05</v>
      </c>
      <c r="G35">
        <v>789</v>
      </c>
      <c r="H35">
        <v>584</v>
      </c>
      <c r="I35">
        <v>1732.385</v>
      </c>
      <c r="J35" t="b">
        <v>0</v>
      </c>
    </row>
    <row r="36" spans="2:10" x14ac:dyDescent="0.15">
      <c r="B36" t="s">
        <v>560</v>
      </c>
      <c r="C36">
        <v>1728.55</v>
      </c>
      <c r="D36">
        <v>1731.82</v>
      </c>
      <c r="E36">
        <v>1721.91</v>
      </c>
      <c r="F36">
        <v>1726.9</v>
      </c>
      <c r="G36">
        <v>598</v>
      </c>
      <c r="H36">
        <v>475</v>
      </c>
      <c r="I36">
        <v>1727.557</v>
      </c>
      <c r="J36" t="b">
        <v>0</v>
      </c>
    </row>
    <row r="37" spans="2:10" x14ac:dyDescent="0.15">
      <c r="B37" t="s">
        <v>561</v>
      </c>
      <c r="C37">
        <v>1726.31</v>
      </c>
      <c r="D37">
        <v>1737.66</v>
      </c>
      <c r="E37">
        <v>1724.06</v>
      </c>
      <c r="F37">
        <v>1731.86</v>
      </c>
      <c r="G37">
        <v>596</v>
      </c>
      <c r="H37">
        <v>454</v>
      </c>
      <c r="I37">
        <v>1731.57</v>
      </c>
      <c r="J37" t="b">
        <v>0</v>
      </c>
    </row>
    <row r="38" spans="2:10" x14ac:dyDescent="0.15">
      <c r="B38" t="s">
        <v>562</v>
      </c>
      <c r="C38">
        <v>1731.74</v>
      </c>
      <c r="D38">
        <v>1735.98</v>
      </c>
      <c r="E38">
        <v>1722.94</v>
      </c>
      <c r="F38">
        <v>1724.88</v>
      </c>
      <c r="G38">
        <v>670</v>
      </c>
      <c r="H38">
        <v>440</v>
      </c>
      <c r="I38">
        <v>1730.89</v>
      </c>
      <c r="J38" t="b">
        <v>0</v>
      </c>
    </row>
    <row r="39" spans="2:10" x14ac:dyDescent="0.15">
      <c r="B39" t="s">
        <v>563</v>
      </c>
      <c r="C39">
        <v>1724.25</v>
      </c>
      <c r="D39">
        <v>1748</v>
      </c>
      <c r="E39">
        <v>1718.42</v>
      </c>
      <c r="F39">
        <v>1736.19</v>
      </c>
      <c r="G39">
        <v>5553</v>
      </c>
      <c r="H39">
        <v>4144</v>
      </c>
      <c r="I39">
        <v>1732.3579999999999</v>
      </c>
      <c r="J39" t="b">
        <v>0</v>
      </c>
    </row>
    <row r="40" spans="2:10" x14ac:dyDescent="0.15">
      <c r="B40" t="s">
        <v>564</v>
      </c>
      <c r="C40">
        <v>1735.29</v>
      </c>
      <c r="D40">
        <v>1741.71</v>
      </c>
      <c r="E40">
        <v>1735.29</v>
      </c>
      <c r="F40">
        <v>1737.45</v>
      </c>
      <c r="G40">
        <v>1615</v>
      </c>
      <c r="H40">
        <v>40</v>
      </c>
      <c r="I40">
        <v>1735.3530000000001</v>
      </c>
      <c r="J40" t="b">
        <v>0</v>
      </c>
    </row>
    <row r="41" spans="2:10" x14ac:dyDescent="0.15">
      <c r="B41" t="s">
        <v>565</v>
      </c>
      <c r="C41">
        <v>1737.45</v>
      </c>
      <c r="D41">
        <v>1737.45</v>
      </c>
      <c r="E41">
        <v>1737.45</v>
      </c>
      <c r="F41">
        <v>1737.45</v>
      </c>
      <c r="G41">
        <v>0</v>
      </c>
      <c r="H41">
        <v>0</v>
      </c>
      <c r="I41">
        <v>1737.45</v>
      </c>
      <c r="J41" t="b">
        <v>0</v>
      </c>
    </row>
    <row r="42" spans="2:10" x14ac:dyDescent="0.15">
      <c r="B42" t="s">
        <v>566</v>
      </c>
      <c r="C42">
        <v>1737.45</v>
      </c>
      <c r="D42">
        <v>1737.45</v>
      </c>
      <c r="E42">
        <v>1737.45</v>
      </c>
      <c r="F42">
        <v>1737.45</v>
      </c>
      <c r="G42">
        <v>0</v>
      </c>
      <c r="H42">
        <v>0</v>
      </c>
      <c r="I42">
        <v>1737.45</v>
      </c>
      <c r="J42" t="b">
        <v>0</v>
      </c>
    </row>
    <row r="43" spans="2:10" x14ac:dyDescent="0.15">
      <c r="B43" t="s">
        <v>567</v>
      </c>
      <c r="C43">
        <v>1737.45</v>
      </c>
      <c r="D43">
        <v>1737.45</v>
      </c>
      <c r="E43">
        <v>1737.45</v>
      </c>
      <c r="F43">
        <v>1737.45</v>
      </c>
      <c r="G43">
        <v>0</v>
      </c>
      <c r="H43">
        <v>0</v>
      </c>
      <c r="I43">
        <v>1737.45</v>
      </c>
      <c r="J43" t="b">
        <v>0</v>
      </c>
    </row>
    <row r="44" spans="2:10" x14ac:dyDescent="0.15">
      <c r="B44" t="s">
        <v>570</v>
      </c>
      <c r="C44">
        <v>1740.8</v>
      </c>
      <c r="D44">
        <v>1740.8</v>
      </c>
      <c r="E44">
        <v>1740.8</v>
      </c>
      <c r="F44">
        <v>1740.8</v>
      </c>
      <c r="G44">
        <v>1</v>
      </c>
      <c r="H44">
        <v>1</v>
      </c>
      <c r="I44">
        <v>1740.8</v>
      </c>
      <c r="J44" t="b">
        <v>0</v>
      </c>
    </row>
    <row r="45" spans="2:10" x14ac:dyDescent="0.15">
      <c r="B45" t="s">
        <v>571</v>
      </c>
      <c r="C45">
        <v>1742</v>
      </c>
      <c r="D45">
        <v>1745.95</v>
      </c>
      <c r="E45">
        <v>1742</v>
      </c>
      <c r="F45">
        <v>1745.95</v>
      </c>
      <c r="G45">
        <v>10</v>
      </c>
      <c r="H45">
        <v>8</v>
      </c>
      <c r="I45">
        <v>1744.27</v>
      </c>
      <c r="J45" t="b">
        <v>0</v>
      </c>
    </row>
    <row r="46" spans="2:10" x14ac:dyDescent="0.15">
      <c r="B46" t="s">
        <v>572</v>
      </c>
      <c r="C46">
        <v>1749.08</v>
      </c>
      <c r="D46">
        <v>1749.09</v>
      </c>
      <c r="E46">
        <v>1744</v>
      </c>
      <c r="F46">
        <v>1747</v>
      </c>
      <c r="G46">
        <v>35</v>
      </c>
      <c r="H46">
        <v>7</v>
      </c>
      <c r="I46">
        <v>1746.345</v>
      </c>
      <c r="J46" t="b">
        <v>0</v>
      </c>
    </row>
    <row r="47" spans="2:10" x14ac:dyDescent="0.15">
      <c r="B47" t="s">
        <v>573</v>
      </c>
      <c r="C47">
        <v>1747.27</v>
      </c>
      <c r="D47">
        <v>1775.58</v>
      </c>
      <c r="E47">
        <v>1737.04</v>
      </c>
      <c r="F47">
        <v>1775.58</v>
      </c>
      <c r="G47">
        <v>1700</v>
      </c>
      <c r="H47">
        <v>1219</v>
      </c>
      <c r="I47">
        <v>1758.414</v>
      </c>
      <c r="J47" t="b">
        <v>0</v>
      </c>
    </row>
    <row r="48" spans="2:10" x14ac:dyDescent="0.15">
      <c r="B48" t="s">
        <v>574</v>
      </c>
      <c r="C48">
        <v>1775.58</v>
      </c>
      <c r="D48">
        <v>1780.6</v>
      </c>
      <c r="E48">
        <v>1765.77</v>
      </c>
      <c r="F48">
        <v>1771.08</v>
      </c>
      <c r="G48">
        <v>1784</v>
      </c>
      <c r="H48">
        <v>1537</v>
      </c>
      <c r="I48">
        <v>1772.94</v>
      </c>
      <c r="J48" t="b">
        <v>0</v>
      </c>
    </row>
    <row r="49" spans="2:10" x14ac:dyDescent="0.15">
      <c r="B49" t="s">
        <v>575</v>
      </c>
      <c r="C49">
        <v>1771.5</v>
      </c>
      <c r="D49">
        <v>1775.01</v>
      </c>
      <c r="E49">
        <v>1760.95</v>
      </c>
      <c r="F49">
        <v>1770.47</v>
      </c>
      <c r="G49">
        <v>1052</v>
      </c>
      <c r="H49">
        <v>818</v>
      </c>
      <c r="I49">
        <v>1767.578</v>
      </c>
      <c r="J49" t="b">
        <v>0</v>
      </c>
    </row>
    <row r="50" spans="2:10" x14ac:dyDescent="0.15">
      <c r="B50" t="s">
        <v>576</v>
      </c>
      <c r="C50">
        <v>1771.39</v>
      </c>
      <c r="D50">
        <v>1776.39</v>
      </c>
      <c r="E50">
        <v>1768.56</v>
      </c>
      <c r="F50">
        <v>1776.13</v>
      </c>
      <c r="G50">
        <v>727</v>
      </c>
      <c r="H50">
        <v>619</v>
      </c>
      <c r="I50">
        <v>1772.1980000000001</v>
      </c>
      <c r="J50" t="b">
        <v>0</v>
      </c>
    </row>
    <row r="51" spans="2:10" x14ac:dyDescent="0.15">
      <c r="B51" t="s">
        <v>577</v>
      </c>
      <c r="C51">
        <v>1776.72</v>
      </c>
      <c r="D51">
        <v>1782.69</v>
      </c>
      <c r="E51">
        <v>1772.41</v>
      </c>
      <c r="F51">
        <v>1774.17</v>
      </c>
      <c r="G51">
        <v>773</v>
      </c>
      <c r="H51">
        <v>664</v>
      </c>
      <c r="I51">
        <v>1777.74</v>
      </c>
      <c r="J51" t="b">
        <v>0</v>
      </c>
    </row>
    <row r="52" spans="2:10" x14ac:dyDescent="0.15">
      <c r="B52" t="s">
        <v>578</v>
      </c>
      <c r="C52">
        <v>1775.3</v>
      </c>
      <c r="D52">
        <v>1775.67</v>
      </c>
      <c r="E52">
        <v>1767.43</v>
      </c>
      <c r="F52">
        <v>1769.63</v>
      </c>
      <c r="G52">
        <v>743</v>
      </c>
      <c r="H52">
        <v>600</v>
      </c>
      <c r="I52">
        <v>1770.99</v>
      </c>
      <c r="J52" t="b">
        <v>0</v>
      </c>
    </row>
    <row r="53" spans="2:10" x14ac:dyDescent="0.15">
      <c r="B53" t="s">
        <v>579</v>
      </c>
      <c r="C53">
        <v>1770.43</v>
      </c>
      <c r="D53">
        <v>1788.4</v>
      </c>
      <c r="E53">
        <v>1769.74</v>
      </c>
      <c r="F53">
        <v>1787.26</v>
      </c>
      <c r="G53">
        <v>3446</v>
      </c>
      <c r="H53">
        <v>2874</v>
      </c>
      <c r="I53">
        <v>1783.393</v>
      </c>
      <c r="J53" t="b">
        <v>0</v>
      </c>
    </row>
    <row r="54" spans="2:10" x14ac:dyDescent="0.15">
      <c r="B54" t="s">
        <v>580</v>
      </c>
      <c r="C54">
        <v>1787.25</v>
      </c>
      <c r="D54">
        <v>1788</v>
      </c>
      <c r="E54">
        <v>1782.99</v>
      </c>
      <c r="F54">
        <v>1783.01</v>
      </c>
      <c r="G54">
        <v>2274</v>
      </c>
      <c r="H54">
        <v>40</v>
      </c>
      <c r="I54">
        <v>1787.2270000000001</v>
      </c>
      <c r="J54" t="b">
        <v>0</v>
      </c>
    </row>
    <row r="55" spans="2:10" x14ac:dyDescent="0.15">
      <c r="B55" t="s">
        <v>581</v>
      </c>
      <c r="C55">
        <v>1781</v>
      </c>
      <c r="D55">
        <v>1781.02</v>
      </c>
      <c r="E55">
        <v>1780.99</v>
      </c>
      <c r="F55">
        <v>1781.02</v>
      </c>
      <c r="G55">
        <v>5</v>
      </c>
      <c r="H55">
        <v>3</v>
      </c>
      <c r="I55">
        <v>1781.0039999999999</v>
      </c>
      <c r="J55" t="b">
        <v>0</v>
      </c>
    </row>
    <row r="56" spans="2:10" x14ac:dyDescent="0.15">
      <c r="B56" t="s">
        <v>582</v>
      </c>
      <c r="C56">
        <v>1781.02</v>
      </c>
      <c r="D56">
        <v>1781.02</v>
      </c>
      <c r="E56">
        <v>1781.02</v>
      </c>
      <c r="F56">
        <v>1781.02</v>
      </c>
      <c r="G56">
        <v>0</v>
      </c>
      <c r="H56">
        <v>0</v>
      </c>
      <c r="I56">
        <v>1781.02</v>
      </c>
      <c r="J56" t="b">
        <v>0</v>
      </c>
    </row>
    <row r="57" spans="2:10" x14ac:dyDescent="0.15">
      <c r="B57" t="s">
        <v>583</v>
      </c>
      <c r="C57">
        <v>1786</v>
      </c>
      <c r="D57">
        <v>1786</v>
      </c>
      <c r="E57">
        <v>1786</v>
      </c>
      <c r="F57">
        <v>1786</v>
      </c>
      <c r="G57">
        <v>4</v>
      </c>
      <c r="H57">
        <v>2</v>
      </c>
      <c r="I57">
        <v>1786</v>
      </c>
      <c r="J57" t="b">
        <v>0</v>
      </c>
    </row>
    <row r="58" spans="2:10" x14ac:dyDescent="0.15">
      <c r="B58" t="s">
        <v>588</v>
      </c>
      <c r="C58">
        <v>1785</v>
      </c>
      <c r="D58">
        <v>1785</v>
      </c>
      <c r="E58">
        <v>1784.99</v>
      </c>
      <c r="F58">
        <v>1785</v>
      </c>
      <c r="G58">
        <v>2</v>
      </c>
      <c r="H58">
        <v>2</v>
      </c>
      <c r="I58">
        <v>1785</v>
      </c>
      <c r="J58" t="b">
        <v>0</v>
      </c>
    </row>
    <row r="59" spans="2:10" x14ac:dyDescent="0.15">
      <c r="B59" t="s">
        <v>589</v>
      </c>
      <c r="C59">
        <v>1787.49</v>
      </c>
      <c r="D59">
        <v>1799.59</v>
      </c>
      <c r="E59">
        <v>1779.55</v>
      </c>
      <c r="F59">
        <v>1786</v>
      </c>
      <c r="G59">
        <v>1534</v>
      </c>
      <c r="H59">
        <v>1024</v>
      </c>
      <c r="I59">
        <v>1790.222</v>
      </c>
      <c r="J59" t="b">
        <v>0</v>
      </c>
    </row>
    <row r="60" spans="2:10" x14ac:dyDescent="0.15">
      <c r="B60" t="s">
        <v>590</v>
      </c>
      <c r="C60">
        <v>1786.73</v>
      </c>
      <c r="D60">
        <v>1788.88</v>
      </c>
      <c r="E60">
        <v>1773.53</v>
      </c>
      <c r="F60">
        <v>1785.03</v>
      </c>
      <c r="G60">
        <v>2147</v>
      </c>
      <c r="H60">
        <v>961</v>
      </c>
      <c r="I60">
        <v>1781.1189999999999</v>
      </c>
      <c r="J60" t="b">
        <v>0</v>
      </c>
    </row>
    <row r="61" spans="2:10" x14ac:dyDescent="0.15">
      <c r="B61" t="s">
        <v>591</v>
      </c>
      <c r="C61">
        <v>1784.62</v>
      </c>
      <c r="D61">
        <v>1787.01</v>
      </c>
      <c r="E61">
        <v>1776.08</v>
      </c>
      <c r="F61">
        <v>1782.21</v>
      </c>
      <c r="G61">
        <v>661</v>
      </c>
      <c r="H61">
        <v>417</v>
      </c>
      <c r="I61">
        <v>1779.587</v>
      </c>
      <c r="J61" t="b">
        <v>0</v>
      </c>
    </row>
    <row r="62" spans="2:10" x14ac:dyDescent="0.15">
      <c r="B62" t="s">
        <v>592</v>
      </c>
      <c r="C62">
        <v>1782.5</v>
      </c>
      <c r="D62">
        <v>1788.92</v>
      </c>
      <c r="E62">
        <v>1779.75</v>
      </c>
      <c r="F62">
        <v>1785.35</v>
      </c>
      <c r="G62">
        <v>1361</v>
      </c>
      <c r="H62">
        <v>559</v>
      </c>
      <c r="I62">
        <v>1785.681</v>
      </c>
      <c r="J62" t="b">
        <v>0</v>
      </c>
    </row>
    <row r="63" spans="2:10" x14ac:dyDescent="0.15">
      <c r="B63" t="s">
        <v>593</v>
      </c>
      <c r="C63">
        <v>1785.37</v>
      </c>
      <c r="D63">
        <v>1792</v>
      </c>
      <c r="E63">
        <v>1781.09</v>
      </c>
      <c r="F63">
        <v>1790.41</v>
      </c>
      <c r="G63">
        <v>756</v>
      </c>
      <c r="H63">
        <v>629</v>
      </c>
      <c r="I63">
        <v>1786.7950000000001</v>
      </c>
      <c r="J63" t="b">
        <v>0</v>
      </c>
    </row>
    <row r="64" spans="2:10" x14ac:dyDescent="0.15">
      <c r="B64" t="s">
        <v>594</v>
      </c>
      <c r="C64">
        <v>1791.81</v>
      </c>
      <c r="D64">
        <v>1800.19</v>
      </c>
      <c r="E64">
        <v>1789.93</v>
      </c>
      <c r="F64">
        <v>1799.67</v>
      </c>
      <c r="G64">
        <v>964</v>
      </c>
      <c r="H64">
        <v>721</v>
      </c>
      <c r="I64">
        <v>1794.7619999999999</v>
      </c>
      <c r="J64" t="b">
        <v>0</v>
      </c>
    </row>
    <row r="65" spans="2:10" x14ac:dyDescent="0.15">
      <c r="B65" t="s">
        <v>595</v>
      </c>
      <c r="C65">
        <v>1799.46</v>
      </c>
      <c r="D65">
        <v>1809.84</v>
      </c>
      <c r="E65">
        <v>1793.77</v>
      </c>
      <c r="F65">
        <v>1807.21</v>
      </c>
      <c r="G65">
        <v>2650</v>
      </c>
      <c r="H65">
        <v>2239</v>
      </c>
      <c r="I65">
        <v>1804.0909999999999</v>
      </c>
      <c r="J65" t="b">
        <v>0</v>
      </c>
    </row>
    <row r="66" spans="2:10" x14ac:dyDescent="0.15">
      <c r="B66" t="s">
        <v>596</v>
      </c>
      <c r="C66">
        <v>1807.21</v>
      </c>
      <c r="D66">
        <v>1810.5</v>
      </c>
      <c r="E66">
        <v>1806.93</v>
      </c>
      <c r="F66">
        <v>1809.7</v>
      </c>
      <c r="G66">
        <v>1835</v>
      </c>
      <c r="H66">
        <v>30</v>
      </c>
      <c r="I66">
        <v>1807.222</v>
      </c>
      <c r="J66" t="b">
        <v>0</v>
      </c>
    </row>
    <row r="67" spans="2:10" x14ac:dyDescent="0.15">
      <c r="B67" t="s">
        <v>597</v>
      </c>
      <c r="C67">
        <v>1809.7</v>
      </c>
      <c r="D67">
        <v>1809.7</v>
      </c>
      <c r="E67">
        <v>1809.7</v>
      </c>
      <c r="F67">
        <v>1809.7</v>
      </c>
      <c r="G67">
        <v>0</v>
      </c>
      <c r="H67">
        <v>0</v>
      </c>
      <c r="I67">
        <v>1809.7</v>
      </c>
      <c r="J67" t="b">
        <v>0</v>
      </c>
    </row>
    <row r="68" spans="2:10" x14ac:dyDescent="0.15">
      <c r="B68" t="s">
        <v>598</v>
      </c>
      <c r="C68">
        <v>1807.22</v>
      </c>
      <c r="D68">
        <v>1807.22</v>
      </c>
      <c r="E68">
        <v>1807.22</v>
      </c>
      <c r="F68">
        <v>1807.22</v>
      </c>
      <c r="G68">
        <v>1</v>
      </c>
      <c r="H68">
        <v>1</v>
      </c>
      <c r="I68">
        <v>1807.22</v>
      </c>
      <c r="J68" t="b">
        <v>0</v>
      </c>
    </row>
    <row r="69" spans="2:10" x14ac:dyDescent="0.15">
      <c r="B69" t="s">
        <v>599</v>
      </c>
      <c r="C69">
        <v>1807.22</v>
      </c>
      <c r="D69">
        <v>1807.22</v>
      </c>
      <c r="E69">
        <v>1807.22</v>
      </c>
      <c r="F69">
        <v>1807.22</v>
      </c>
      <c r="G69">
        <v>0</v>
      </c>
      <c r="H69">
        <v>0</v>
      </c>
      <c r="I69">
        <v>1807.22</v>
      </c>
      <c r="J69" t="b">
        <v>0</v>
      </c>
    </row>
    <row r="70" spans="2:10" x14ac:dyDescent="0.15">
      <c r="B70" t="s">
        <v>603</v>
      </c>
      <c r="C70">
        <v>1797.01</v>
      </c>
      <c r="D70">
        <v>1797.01</v>
      </c>
      <c r="E70">
        <v>1796.99</v>
      </c>
      <c r="F70">
        <v>1797</v>
      </c>
      <c r="G70">
        <v>7</v>
      </c>
      <c r="H70">
        <v>3</v>
      </c>
      <c r="I70">
        <v>1797.001</v>
      </c>
      <c r="J70" t="b">
        <v>0</v>
      </c>
    </row>
    <row r="71" spans="2:10" x14ac:dyDescent="0.15">
      <c r="B71" t="s">
        <v>604</v>
      </c>
      <c r="C71">
        <v>1796.22</v>
      </c>
      <c r="D71">
        <v>1796.23</v>
      </c>
      <c r="E71">
        <v>1786.8</v>
      </c>
      <c r="F71">
        <v>1786.81</v>
      </c>
      <c r="G71">
        <v>13</v>
      </c>
      <c r="H71">
        <v>3</v>
      </c>
      <c r="I71">
        <v>1791.819</v>
      </c>
      <c r="J71" t="b">
        <v>0</v>
      </c>
    </row>
    <row r="72" spans="2:10" x14ac:dyDescent="0.15">
      <c r="B72" t="s">
        <v>605</v>
      </c>
      <c r="C72">
        <v>1790</v>
      </c>
      <c r="D72">
        <v>1794.32</v>
      </c>
      <c r="E72">
        <v>1775</v>
      </c>
      <c r="F72">
        <v>1785.76</v>
      </c>
      <c r="G72">
        <v>904</v>
      </c>
      <c r="H72">
        <v>544</v>
      </c>
      <c r="I72">
        <v>1783.1690000000001</v>
      </c>
      <c r="J72" t="b">
        <v>0</v>
      </c>
    </row>
    <row r="73" spans="2:10" x14ac:dyDescent="0.15">
      <c r="B73" t="s">
        <v>606</v>
      </c>
      <c r="C73">
        <v>1786.46</v>
      </c>
      <c r="D73">
        <v>1793</v>
      </c>
      <c r="E73">
        <v>1776.97</v>
      </c>
      <c r="F73">
        <v>1778.91</v>
      </c>
      <c r="G73">
        <v>593</v>
      </c>
      <c r="H73">
        <v>456</v>
      </c>
      <c r="I73">
        <v>1785.7159999999999</v>
      </c>
      <c r="J73" t="b">
        <v>0</v>
      </c>
    </row>
    <row r="74" spans="2:10" x14ac:dyDescent="0.15">
      <c r="B74" t="s">
        <v>607</v>
      </c>
      <c r="C74">
        <v>1778.38</v>
      </c>
      <c r="D74">
        <v>1781.98</v>
      </c>
      <c r="E74">
        <v>1772.35</v>
      </c>
      <c r="F74">
        <v>1781.32</v>
      </c>
      <c r="G74">
        <v>485</v>
      </c>
      <c r="H74">
        <v>383</v>
      </c>
      <c r="I74">
        <v>1777.5</v>
      </c>
      <c r="J74" t="b">
        <v>0</v>
      </c>
    </row>
    <row r="75" spans="2:10" x14ac:dyDescent="0.15">
      <c r="B75" t="s">
        <v>608</v>
      </c>
      <c r="C75">
        <v>1781.28</v>
      </c>
      <c r="D75">
        <v>1786.6</v>
      </c>
      <c r="E75">
        <v>1777.57</v>
      </c>
      <c r="F75">
        <v>1784.55</v>
      </c>
      <c r="G75">
        <v>485</v>
      </c>
      <c r="H75">
        <v>382</v>
      </c>
      <c r="I75">
        <v>1782.885</v>
      </c>
      <c r="J75" t="b">
        <v>0</v>
      </c>
    </row>
    <row r="76" spans="2:10" x14ac:dyDescent="0.15">
      <c r="B76" t="s">
        <v>609</v>
      </c>
      <c r="C76">
        <v>1785.35</v>
      </c>
      <c r="D76">
        <v>1785.35</v>
      </c>
      <c r="E76">
        <v>1774.56</v>
      </c>
      <c r="F76">
        <v>1775.77</v>
      </c>
      <c r="G76">
        <v>350</v>
      </c>
      <c r="H76">
        <v>263</v>
      </c>
      <c r="I76">
        <v>1778.5889999999999</v>
      </c>
      <c r="J76" t="b">
        <v>0</v>
      </c>
    </row>
    <row r="77" spans="2:10" x14ac:dyDescent="0.15">
      <c r="B77" t="s">
        <v>610</v>
      </c>
      <c r="C77">
        <v>1774.89</v>
      </c>
      <c r="D77">
        <v>1774.89</v>
      </c>
      <c r="E77">
        <v>1764.97</v>
      </c>
      <c r="F77">
        <v>1771.03</v>
      </c>
      <c r="G77">
        <v>664</v>
      </c>
      <c r="H77">
        <v>516</v>
      </c>
      <c r="I77">
        <v>1769.1959999999999</v>
      </c>
      <c r="J77" t="b">
        <v>0</v>
      </c>
    </row>
    <row r="78" spans="2:10" x14ac:dyDescent="0.15">
      <c r="B78" t="s">
        <v>611</v>
      </c>
      <c r="C78">
        <v>1770.83</v>
      </c>
      <c r="D78">
        <v>1772.96</v>
      </c>
      <c r="E78">
        <v>1760.52</v>
      </c>
      <c r="F78">
        <v>1767.2</v>
      </c>
      <c r="G78">
        <v>1195</v>
      </c>
      <c r="H78">
        <v>1031</v>
      </c>
      <c r="I78">
        <v>1767.4169999999999</v>
      </c>
      <c r="J78" t="b">
        <v>0</v>
      </c>
    </row>
    <row r="79" spans="2:10" x14ac:dyDescent="0.15">
      <c r="B79" t="s">
        <v>612</v>
      </c>
      <c r="C79">
        <v>1766.72</v>
      </c>
      <c r="D79">
        <v>1766.99</v>
      </c>
      <c r="E79">
        <v>1766.72</v>
      </c>
      <c r="F79">
        <v>1766.99</v>
      </c>
      <c r="G79">
        <v>1426</v>
      </c>
      <c r="H79">
        <v>14</v>
      </c>
      <c r="I79">
        <v>1766.722</v>
      </c>
      <c r="J79" t="b">
        <v>0</v>
      </c>
    </row>
    <row r="80" spans="2:10" x14ac:dyDescent="0.15">
      <c r="B80" t="s">
        <v>613</v>
      </c>
      <c r="C80">
        <v>1766.99</v>
      </c>
      <c r="D80">
        <v>1766.99</v>
      </c>
      <c r="E80">
        <v>1766.99</v>
      </c>
      <c r="F80">
        <v>1766.99</v>
      </c>
      <c r="G80">
        <v>0</v>
      </c>
      <c r="H80">
        <v>0</v>
      </c>
      <c r="I80">
        <v>1766.99</v>
      </c>
      <c r="J80" t="b">
        <v>0</v>
      </c>
    </row>
    <row r="81" spans="2:10" x14ac:dyDescent="0.15">
      <c r="B81" t="s">
        <v>614</v>
      </c>
      <c r="C81">
        <v>1767.89</v>
      </c>
      <c r="D81">
        <v>1767.89</v>
      </c>
      <c r="E81">
        <v>1767.89</v>
      </c>
      <c r="F81">
        <v>1767.89</v>
      </c>
      <c r="G81">
        <v>3</v>
      </c>
      <c r="H81">
        <v>3</v>
      </c>
      <c r="I81">
        <v>1767.89</v>
      </c>
      <c r="J81" t="b">
        <v>0</v>
      </c>
    </row>
    <row r="82" spans="2:10" x14ac:dyDescent="0.15">
      <c r="B82" t="s">
        <v>615</v>
      </c>
      <c r="C82">
        <v>1767.89</v>
      </c>
      <c r="D82">
        <v>1767.89</v>
      </c>
      <c r="E82">
        <v>1767.89</v>
      </c>
      <c r="F82">
        <v>1767.89</v>
      </c>
      <c r="G82">
        <v>0</v>
      </c>
      <c r="H82">
        <v>0</v>
      </c>
      <c r="I82">
        <v>1767.89</v>
      </c>
      <c r="J82" t="b">
        <v>0</v>
      </c>
    </row>
    <row r="83" spans="2:10" x14ac:dyDescent="0.15">
      <c r="B83" t="s">
        <v>620</v>
      </c>
      <c r="C83">
        <v>1770</v>
      </c>
      <c r="D83">
        <v>1770.59</v>
      </c>
      <c r="E83">
        <v>1767</v>
      </c>
      <c r="F83">
        <v>1767</v>
      </c>
      <c r="G83">
        <v>17</v>
      </c>
      <c r="H83">
        <v>5</v>
      </c>
      <c r="I83">
        <v>1767.5050000000001</v>
      </c>
      <c r="J83" t="b">
        <v>0</v>
      </c>
    </row>
    <row r="84" spans="2:10" x14ac:dyDescent="0.15">
      <c r="B84" t="s">
        <v>621</v>
      </c>
      <c r="C84">
        <v>1759.6</v>
      </c>
      <c r="D84">
        <v>1778.04</v>
      </c>
      <c r="E84">
        <v>1750.11</v>
      </c>
      <c r="F84">
        <v>1753.75</v>
      </c>
      <c r="G84">
        <v>874</v>
      </c>
      <c r="H84">
        <v>487</v>
      </c>
      <c r="I84">
        <v>1761.2280000000001</v>
      </c>
      <c r="J84" t="b">
        <v>0</v>
      </c>
    </row>
    <row r="85" spans="2:10" x14ac:dyDescent="0.15">
      <c r="B85" t="s">
        <v>622</v>
      </c>
      <c r="C85">
        <v>1754.24</v>
      </c>
      <c r="D85">
        <v>1760.63</v>
      </c>
      <c r="E85">
        <v>1750.5</v>
      </c>
      <c r="F85">
        <v>1756.62</v>
      </c>
      <c r="G85">
        <v>833</v>
      </c>
      <c r="H85">
        <v>602</v>
      </c>
      <c r="I85">
        <v>1755.4970000000001</v>
      </c>
      <c r="J85" t="b">
        <v>0</v>
      </c>
    </row>
    <row r="86" spans="2:10" x14ac:dyDescent="0.15">
      <c r="B86" t="s">
        <v>623</v>
      </c>
      <c r="C86">
        <v>1755.46</v>
      </c>
      <c r="D86">
        <v>1758.28</v>
      </c>
      <c r="E86">
        <v>1739.38</v>
      </c>
      <c r="F86">
        <v>1742.98</v>
      </c>
      <c r="G86">
        <v>876</v>
      </c>
      <c r="H86">
        <v>662</v>
      </c>
      <c r="I86">
        <v>1749.962</v>
      </c>
      <c r="J86" t="b">
        <v>0</v>
      </c>
    </row>
    <row r="87" spans="2:10" x14ac:dyDescent="0.15">
      <c r="B87" t="s">
        <v>624</v>
      </c>
      <c r="C87">
        <v>1743.26</v>
      </c>
      <c r="D87">
        <v>1743.26</v>
      </c>
      <c r="E87">
        <v>1725.31</v>
      </c>
      <c r="F87">
        <v>1737.6</v>
      </c>
      <c r="G87">
        <v>743</v>
      </c>
      <c r="H87">
        <v>616</v>
      </c>
      <c r="I87">
        <v>1730.518</v>
      </c>
      <c r="J87" t="b">
        <v>0</v>
      </c>
    </row>
    <row r="88" spans="2:10" x14ac:dyDescent="0.15">
      <c r="B88" t="s">
        <v>625</v>
      </c>
      <c r="C88">
        <v>1737.95</v>
      </c>
      <c r="D88">
        <v>1751.01</v>
      </c>
      <c r="E88">
        <v>1736.35</v>
      </c>
      <c r="F88">
        <v>1746.77</v>
      </c>
      <c r="G88">
        <v>549</v>
      </c>
      <c r="H88">
        <v>451</v>
      </c>
      <c r="I88">
        <v>1743.692</v>
      </c>
      <c r="J88" t="b">
        <v>0</v>
      </c>
    </row>
    <row r="89" spans="2:10" x14ac:dyDescent="0.15">
      <c r="B89" t="s">
        <v>626</v>
      </c>
      <c r="C89">
        <v>1747.23</v>
      </c>
      <c r="D89">
        <v>1749.5</v>
      </c>
      <c r="E89">
        <v>1739.01</v>
      </c>
      <c r="F89">
        <v>1743.1</v>
      </c>
      <c r="G89">
        <v>593</v>
      </c>
      <c r="H89">
        <v>490</v>
      </c>
      <c r="I89">
        <v>1744.701</v>
      </c>
      <c r="J89" t="b">
        <v>0</v>
      </c>
    </row>
    <row r="90" spans="2:10" x14ac:dyDescent="0.15">
      <c r="B90" t="s">
        <v>627</v>
      </c>
      <c r="C90">
        <v>1743.09</v>
      </c>
      <c r="D90">
        <v>1749.9</v>
      </c>
      <c r="E90">
        <v>1740.51</v>
      </c>
      <c r="F90">
        <v>1746.55</v>
      </c>
      <c r="G90">
        <v>1064</v>
      </c>
      <c r="H90">
        <v>878</v>
      </c>
      <c r="I90">
        <v>1745.412</v>
      </c>
      <c r="J90" t="b">
        <v>0</v>
      </c>
    </row>
    <row r="91" spans="2:10" x14ac:dyDescent="0.15">
      <c r="B91" t="s">
        <v>628</v>
      </c>
      <c r="C91">
        <v>1746.55</v>
      </c>
      <c r="D91">
        <v>1746.82</v>
      </c>
      <c r="E91">
        <v>1732.31</v>
      </c>
      <c r="F91">
        <v>1746.81</v>
      </c>
      <c r="G91">
        <v>1301</v>
      </c>
      <c r="H91">
        <v>23</v>
      </c>
      <c r="I91">
        <v>1746.539</v>
      </c>
      <c r="J91" t="b">
        <v>0</v>
      </c>
    </row>
    <row r="92" spans="2:10" x14ac:dyDescent="0.15">
      <c r="B92" t="s">
        <v>629</v>
      </c>
      <c r="C92">
        <v>1746.81</v>
      </c>
      <c r="D92">
        <v>1746.81</v>
      </c>
      <c r="E92">
        <v>1746.81</v>
      </c>
      <c r="F92">
        <v>1746.81</v>
      </c>
      <c r="G92">
        <v>0</v>
      </c>
      <c r="H92">
        <v>0</v>
      </c>
      <c r="I92">
        <v>1746.81</v>
      </c>
      <c r="J92" t="b">
        <v>0</v>
      </c>
    </row>
    <row r="93" spans="2:10" x14ac:dyDescent="0.15">
      <c r="B93" t="s">
        <v>630</v>
      </c>
      <c r="C93">
        <v>1746.81</v>
      </c>
      <c r="D93">
        <v>1746.81</v>
      </c>
      <c r="E93">
        <v>1746.81</v>
      </c>
      <c r="F93">
        <v>1746.81</v>
      </c>
      <c r="G93">
        <v>0</v>
      </c>
      <c r="H93">
        <v>0</v>
      </c>
      <c r="I93">
        <v>1746.81</v>
      </c>
      <c r="J93" t="b">
        <v>0</v>
      </c>
    </row>
    <row r="94" spans="2:10" x14ac:dyDescent="0.15">
      <c r="B94" t="s">
        <v>631</v>
      </c>
      <c r="C94">
        <v>1750.3</v>
      </c>
      <c r="D94">
        <v>1750.3</v>
      </c>
      <c r="E94">
        <v>1750.3</v>
      </c>
      <c r="F94">
        <v>1750.3</v>
      </c>
      <c r="G94">
        <v>1</v>
      </c>
      <c r="H94">
        <v>1</v>
      </c>
      <c r="I94">
        <v>1750.3</v>
      </c>
      <c r="J94" t="b">
        <v>0</v>
      </c>
    </row>
    <row r="95" spans="2:10" x14ac:dyDescent="0.15">
      <c r="B95" t="s">
        <v>635</v>
      </c>
      <c r="C95">
        <v>1740.7</v>
      </c>
      <c r="D95">
        <v>1742</v>
      </c>
      <c r="E95">
        <v>1740.7</v>
      </c>
      <c r="F95">
        <v>1742</v>
      </c>
      <c r="G95">
        <v>5</v>
      </c>
      <c r="H95">
        <v>4</v>
      </c>
      <c r="I95">
        <v>1741.3009999999999</v>
      </c>
      <c r="J95" t="b">
        <v>0</v>
      </c>
    </row>
    <row r="96" spans="2:10" x14ac:dyDescent="0.15">
      <c r="B96" t="s">
        <v>636</v>
      </c>
      <c r="C96">
        <v>1739</v>
      </c>
      <c r="D96">
        <v>1739.01</v>
      </c>
      <c r="E96">
        <v>1739</v>
      </c>
      <c r="F96">
        <v>1739</v>
      </c>
      <c r="G96">
        <v>2</v>
      </c>
      <c r="H96">
        <v>1</v>
      </c>
      <c r="I96">
        <v>1739</v>
      </c>
      <c r="J96" t="b">
        <v>0</v>
      </c>
    </row>
    <row r="97" spans="2:10" x14ac:dyDescent="0.15">
      <c r="B97" t="s">
        <v>637</v>
      </c>
      <c r="C97">
        <v>1740</v>
      </c>
      <c r="D97">
        <v>1755.91</v>
      </c>
      <c r="E97">
        <v>1738.01</v>
      </c>
      <c r="F97">
        <v>1746.73</v>
      </c>
      <c r="G97">
        <v>624</v>
      </c>
      <c r="H97">
        <v>330</v>
      </c>
      <c r="I97">
        <v>1745.2159999999999</v>
      </c>
      <c r="J97" t="b">
        <v>0</v>
      </c>
    </row>
    <row r="98" spans="2:10" x14ac:dyDescent="0.15">
      <c r="B98" t="s">
        <v>638</v>
      </c>
      <c r="C98">
        <v>1748.22</v>
      </c>
      <c r="D98">
        <v>1764.66</v>
      </c>
      <c r="E98">
        <v>1745.71</v>
      </c>
      <c r="F98">
        <v>1762.51</v>
      </c>
      <c r="G98">
        <v>606</v>
      </c>
      <c r="H98">
        <v>472</v>
      </c>
      <c r="I98">
        <v>1755.0719999999999</v>
      </c>
      <c r="J98" t="b">
        <v>0</v>
      </c>
    </row>
    <row r="99" spans="2:10" x14ac:dyDescent="0.15">
      <c r="B99" t="s">
        <v>639</v>
      </c>
      <c r="C99">
        <v>1762.35</v>
      </c>
      <c r="D99">
        <v>1765.04</v>
      </c>
      <c r="E99">
        <v>1757.18</v>
      </c>
      <c r="F99">
        <v>1758.94</v>
      </c>
      <c r="G99">
        <v>622</v>
      </c>
      <c r="H99">
        <v>402</v>
      </c>
      <c r="I99">
        <v>1761.569</v>
      </c>
      <c r="J99" t="b">
        <v>0</v>
      </c>
    </row>
    <row r="100" spans="2:10" x14ac:dyDescent="0.15">
      <c r="B100" t="s">
        <v>640</v>
      </c>
      <c r="C100">
        <v>1757.64</v>
      </c>
      <c r="D100">
        <v>1761.8</v>
      </c>
      <c r="E100">
        <v>1751.3</v>
      </c>
      <c r="F100">
        <v>1758.97</v>
      </c>
      <c r="G100">
        <v>385</v>
      </c>
      <c r="H100">
        <v>295</v>
      </c>
      <c r="I100">
        <v>1755.7719999999999</v>
      </c>
      <c r="J100" t="b">
        <v>0</v>
      </c>
    </row>
    <row r="101" spans="2:10" x14ac:dyDescent="0.15">
      <c r="B101" t="s">
        <v>641</v>
      </c>
      <c r="C101">
        <v>1757.76</v>
      </c>
      <c r="D101">
        <v>1760.51</v>
      </c>
      <c r="E101">
        <v>1754.55</v>
      </c>
      <c r="F101">
        <v>1756.02</v>
      </c>
      <c r="G101">
        <v>406</v>
      </c>
      <c r="H101">
        <v>253</v>
      </c>
      <c r="I101">
        <v>1756.807</v>
      </c>
      <c r="J101" t="b">
        <v>0</v>
      </c>
    </row>
    <row r="102" spans="2:10" x14ac:dyDescent="0.15">
      <c r="B102" t="s">
        <v>642</v>
      </c>
      <c r="C102">
        <v>1755.73</v>
      </c>
      <c r="D102">
        <v>1759.77</v>
      </c>
      <c r="E102">
        <v>1751.39</v>
      </c>
      <c r="F102">
        <v>1751.4</v>
      </c>
      <c r="G102">
        <v>622</v>
      </c>
      <c r="H102">
        <v>433</v>
      </c>
      <c r="I102">
        <v>1754.029</v>
      </c>
      <c r="J102" t="b">
        <v>0</v>
      </c>
    </row>
    <row r="103" spans="2:10" x14ac:dyDescent="0.15">
      <c r="B103" t="s">
        <v>643</v>
      </c>
      <c r="C103">
        <v>1751.84</v>
      </c>
      <c r="D103">
        <v>1759.49</v>
      </c>
      <c r="E103">
        <v>1744.99</v>
      </c>
      <c r="F103">
        <v>1754.7</v>
      </c>
      <c r="G103">
        <v>1161</v>
      </c>
      <c r="H103">
        <v>940</v>
      </c>
      <c r="I103">
        <v>1753.2919999999999</v>
      </c>
      <c r="J103" t="b">
        <v>0</v>
      </c>
    </row>
    <row r="104" spans="2:10" x14ac:dyDescent="0.15">
      <c r="B104" t="s">
        <v>644</v>
      </c>
      <c r="C104">
        <v>1754.4</v>
      </c>
      <c r="D104">
        <v>1754.73</v>
      </c>
      <c r="E104">
        <v>1745.16</v>
      </c>
      <c r="F104">
        <v>1745.16</v>
      </c>
      <c r="G104">
        <v>1380</v>
      </c>
      <c r="H104">
        <v>21</v>
      </c>
      <c r="I104">
        <v>1754.3489999999999</v>
      </c>
      <c r="J104" t="b">
        <v>0</v>
      </c>
    </row>
    <row r="105" spans="2:10" x14ac:dyDescent="0.15">
      <c r="B105" t="s">
        <v>645</v>
      </c>
      <c r="C105">
        <v>1745.16</v>
      </c>
      <c r="D105">
        <v>1745.16</v>
      </c>
      <c r="E105">
        <v>1745.16</v>
      </c>
      <c r="F105">
        <v>1745.16</v>
      </c>
      <c r="G105">
        <v>0</v>
      </c>
      <c r="H105">
        <v>0</v>
      </c>
      <c r="I105">
        <v>1745.16</v>
      </c>
      <c r="J105" t="b">
        <v>0</v>
      </c>
    </row>
    <row r="106" spans="2:10" x14ac:dyDescent="0.15">
      <c r="B106" t="s">
        <v>646</v>
      </c>
      <c r="C106">
        <v>1745.16</v>
      </c>
      <c r="D106">
        <v>1745.16</v>
      </c>
      <c r="E106">
        <v>1745.16</v>
      </c>
      <c r="F106">
        <v>1745.16</v>
      </c>
      <c r="G106">
        <v>0</v>
      </c>
      <c r="H106">
        <v>0</v>
      </c>
      <c r="I106">
        <v>1745.16</v>
      </c>
      <c r="J106" t="b">
        <v>0</v>
      </c>
    </row>
    <row r="107" spans="2:10" x14ac:dyDescent="0.15">
      <c r="B107" t="s">
        <v>647</v>
      </c>
      <c r="C107">
        <v>1759.38</v>
      </c>
      <c r="D107">
        <v>1759.38</v>
      </c>
      <c r="E107">
        <v>1759.38</v>
      </c>
      <c r="F107">
        <v>1759.38</v>
      </c>
      <c r="G107">
        <v>1</v>
      </c>
      <c r="H107">
        <v>1</v>
      </c>
      <c r="I107">
        <v>1759.38</v>
      </c>
      <c r="J107" t="b">
        <v>0</v>
      </c>
    </row>
    <row r="108" spans="2:10" x14ac:dyDescent="0.15">
      <c r="B108" t="s">
        <v>650</v>
      </c>
      <c r="C108">
        <v>1748</v>
      </c>
      <c r="D108">
        <v>1748</v>
      </c>
      <c r="E108">
        <v>1748</v>
      </c>
      <c r="F108">
        <v>1748</v>
      </c>
      <c r="G108">
        <v>1</v>
      </c>
      <c r="H108">
        <v>1</v>
      </c>
      <c r="I108">
        <v>1748</v>
      </c>
      <c r="J108" t="b">
        <v>0</v>
      </c>
    </row>
    <row r="109" spans="2:10" x14ac:dyDescent="0.15">
      <c r="B109" t="s">
        <v>651</v>
      </c>
      <c r="C109">
        <v>1747.94</v>
      </c>
      <c r="D109">
        <v>1747.94</v>
      </c>
      <c r="E109">
        <v>1747</v>
      </c>
      <c r="F109">
        <v>1747</v>
      </c>
      <c r="G109">
        <v>2</v>
      </c>
      <c r="H109">
        <v>2</v>
      </c>
      <c r="I109">
        <v>1747.47</v>
      </c>
      <c r="J109" t="b">
        <v>0</v>
      </c>
    </row>
    <row r="110" spans="2:10" x14ac:dyDescent="0.15">
      <c r="B110" t="s">
        <v>652</v>
      </c>
      <c r="C110">
        <v>1747</v>
      </c>
      <c r="D110">
        <v>1747</v>
      </c>
      <c r="E110">
        <v>1747</v>
      </c>
      <c r="F110">
        <v>1747</v>
      </c>
      <c r="G110">
        <v>0</v>
      </c>
      <c r="H110">
        <v>0</v>
      </c>
      <c r="I110">
        <v>1747</v>
      </c>
      <c r="J110" t="b">
        <v>0</v>
      </c>
    </row>
    <row r="111" spans="2:10" x14ac:dyDescent="0.15">
      <c r="B111" t="s">
        <v>653</v>
      </c>
      <c r="C111">
        <v>1754.4</v>
      </c>
      <c r="D111">
        <v>1769.42</v>
      </c>
      <c r="E111">
        <v>1752</v>
      </c>
      <c r="F111">
        <v>1769.42</v>
      </c>
      <c r="G111">
        <v>728</v>
      </c>
      <c r="H111">
        <v>412</v>
      </c>
      <c r="I111">
        <v>1761.4970000000001</v>
      </c>
      <c r="J111" t="b">
        <v>0</v>
      </c>
    </row>
    <row r="112" spans="2:10" x14ac:dyDescent="0.15">
      <c r="B112" t="s">
        <v>654</v>
      </c>
      <c r="C112">
        <v>1769</v>
      </c>
      <c r="D112">
        <v>1775.01</v>
      </c>
      <c r="E112">
        <v>1760.69</v>
      </c>
      <c r="F112">
        <v>1764.43</v>
      </c>
      <c r="G112">
        <v>614</v>
      </c>
      <c r="H112">
        <v>457</v>
      </c>
      <c r="I112">
        <v>1767.1020000000001</v>
      </c>
      <c r="J112" t="b">
        <v>0</v>
      </c>
    </row>
    <row r="113" spans="2:10" x14ac:dyDescent="0.15">
      <c r="B113" t="s">
        <v>655</v>
      </c>
      <c r="C113">
        <v>1761.99</v>
      </c>
      <c r="D113">
        <v>1763.69</v>
      </c>
      <c r="E113">
        <v>1746.45</v>
      </c>
      <c r="F113">
        <v>1746.45</v>
      </c>
      <c r="G113">
        <v>511</v>
      </c>
      <c r="H113">
        <v>381</v>
      </c>
      <c r="I113">
        <v>1755.7829999999999</v>
      </c>
      <c r="J113" t="b">
        <v>0</v>
      </c>
    </row>
    <row r="114" spans="2:10" x14ac:dyDescent="0.15">
      <c r="B114" t="s">
        <v>656</v>
      </c>
      <c r="C114">
        <v>1746</v>
      </c>
      <c r="D114">
        <v>1746</v>
      </c>
      <c r="E114">
        <v>1733.4</v>
      </c>
      <c r="F114">
        <v>1745.21</v>
      </c>
      <c r="G114">
        <v>480</v>
      </c>
      <c r="H114">
        <v>400</v>
      </c>
      <c r="I114">
        <v>1739.357</v>
      </c>
      <c r="J114" t="b">
        <v>0</v>
      </c>
    </row>
    <row r="115" spans="2:10" x14ac:dyDescent="0.15">
      <c r="B115" t="s">
        <v>657</v>
      </c>
      <c r="C115">
        <v>1745.6</v>
      </c>
      <c r="D115">
        <v>1750.38</v>
      </c>
      <c r="E115">
        <v>1744.58</v>
      </c>
      <c r="F115">
        <v>1747.89</v>
      </c>
      <c r="G115">
        <v>293</v>
      </c>
      <c r="H115">
        <v>244</v>
      </c>
      <c r="I115">
        <v>1747.4390000000001</v>
      </c>
      <c r="J115" t="b">
        <v>0</v>
      </c>
    </row>
    <row r="116" spans="2:10" x14ac:dyDescent="0.15">
      <c r="B116" t="s">
        <v>658</v>
      </c>
      <c r="C116">
        <v>1747.85</v>
      </c>
      <c r="D116">
        <v>1750</v>
      </c>
      <c r="E116">
        <v>1743.65</v>
      </c>
      <c r="F116">
        <v>1747.06</v>
      </c>
      <c r="G116">
        <v>379</v>
      </c>
      <c r="H116">
        <v>320</v>
      </c>
      <c r="I116">
        <v>1747.4690000000001</v>
      </c>
      <c r="J116" t="b">
        <v>0</v>
      </c>
    </row>
    <row r="117" spans="2:10" x14ac:dyDescent="0.15">
      <c r="B117" t="s">
        <v>659</v>
      </c>
      <c r="C117">
        <v>1747.43</v>
      </c>
      <c r="D117">
        <v>1748.31</v>
      </c>
      <c r="E117">
        <v>1737.48</v>
      </c>
      <c r="F117">
        <v>1740.17</v>
      </c>
      <c r="G117">
        <v>1292</v>
      </c>
      <c r="H117">
        <v>1124</v>
      </c>
      <c r="I117">
        <v>1742.989</v>
      </c>
      <c r="J117" t="b">
        <v>0</v>
      </c>
    </row>
    <row r="118" spans="2:10" x14ac:dyDescent="0.15">
      <c r="B118" t="s">
        <v>660</v>
      </c>
      <c r="C118">
        <v>1740.18</v>
      </c>
      <c r="D118">
        <v>1743.44</v>
      </c>
      <c r="E118">
        <v>1739.34</v>
      </c>
      <c r="F118">
        <v>1743</v>
      </c>
      <c r="G118">
        <v>2110</v>
      </c>
      <c r="H118">
        <v>27</v>
      </c>
      <c r="I118">
        <v>1740.19</v>
      </c>
      <c r="J118" t="b">
        <v>0</v>
      </c>
    </row>
    <row r="119" spans="2:10" x14ac:dyDescent="0.15">
      <c r="B119" t="s">
        <v>661</v>
      </c>
      <c r="C119">
        <v>1744.77</v>
      </c>
      <c r="D119">
        <v>1744.77</v>
      </c>
      <c r="E119">
        <v>1741.21</v>
      </c>
      <c r="F119">
        <v>1741.21</v>
      </c>
      <c r="G119">
        <v>5</v>
      </c>
      <c r="H119">
        <v>4</v>
      </c>
      <c r="I119">
        <v>1743.1110000000001</v>
      </c>
      <c r="J119" t="b">
        <v>0</v>
      </c>
    </row>
    <row r="120" spans="2:10" x14ac:dyDescent="0.15">
      <c r="B120" t="s">
        <v>662</v>
      </c>
      <c r="C120">
        <v>1741.21</v>
      </c>
      <c r="D120">
        <v>1741.21</v>
      </c>
      <c r="E120">
        <v>1741.21</v>
      </c>
      <c r="F120">
        <v>1741.21</v>
      </c>
      <c r="G120">
        <v>0</v>
      </c>
      <c r="H120">
        <v>0</v>
      </c>
      <c r="I120">
        <v>1741.21</v>
      </c>
      <c r="J120" t="b">
        <v>0</v>
      </c>
    </row>
    <row r="121" spans="2:10" x14ac:dyDescent="0.15">
      <c r="B121" t="s">
        <v>663</v>
      </c>
      <c r="C121">
        <v>1741.21</v>
      </c>
      <c r="D121">
        <v>1741.21</v>
      </c>
      <c r="E121">
        <v>1741.21</v>
      </c>
      <c r="F121">
        <v>1741.21</v>
      </c>
      <c r="G121">
        <v>0</v>
      </c>
      <c r="H121">
        <v>0</v>
      </c>
      <c r="I121">
        <v>1741.21</v>
      </c>
      <c r="J121" t="b">
        <v>0</v>
      </c>
    </row>
    <row r="122" spans="2:10" x14ac:dyDescent="0.15">
      <c r="B122" t="s">
        <v>667</v>
      </c>
      <c r="C122">
        <v>1735.5</v>
      </c>
      <c r="D122">
        <v>1739.89</v>
      </c>
      <c r="E122">
        <v>1735.5</v>
      </c>
      <c r="F122">
        <v>1739.89</v>
      </c>
      <c r="G122">
        <v>5</v>
      </c>
      <c r="H122">
        <v>2</v>
      </c>
      <c r="I122">
        <v>1736.836</v>
      </c>
      <c r="J122" t="b">
        <v>0</v>
      </c>
    </row>
    <row r="123" spans="2:10" x14ac:dyDescent="0.15">
      <c r="B123" t="s">
        <v>668</v>
      </c>
      <c r="C123">
        <v>1734.11</v>
      </c>
      <c r="D123">
        <v>1742.1</v>
      </c>
      <c r="E123">
        <v>1734.11</v>
      </c>
      <c r="F123">
        <v>1742.1</v>
      </c>
      <c r="G123">
        <v>9</v>
      </c>
      <c r="H123">
        <v>5</v>
      </c>
      <c r="I123">
        <v>1741.212</v>
      </c>
      <c r="J123" t="b">
        <v>0</v>
      </c>
    </row>
    <row r="124" spans="2:10" x14ac:dyDescent="0.15">
      <c r="B124" t="s">
        <v>669</v>
      </c>
      <c r="C124">
        <v>1741</v>
      </c>
      <c r="D124">
        <v>1756</v>
      </c>
      <c r="E124">
        <v>1736.5</v>
      </c>
      <c r="F124">
        <v>1746.79</v>
      </c>
      <c r="G124">
        <v>1435</v>
      </c>
      <c r="H124">
        <v>311</v>
      </c>
      <c r="I124">
        <v>1743.4939999999999</v>
      </c>
      <c r="J124" t="b">
        <v>0</v>
      </c>
    </row>
    <row r="125" spans="2:10" x14ac:dyDescent="0.15">
      <c r="B125" t="s">
        <v>670</v>
      </c>
      <c r="C125">
        <v>1748.12</v>
      </c>
      <c r="D125">
        <v>1748.65</v>
      </c>
      <c r="E125">
        <v>1730</v>
      </c>
      <c r="F125">
        <v>1733.23</v>
      </c>
      <c r="G125">
        <v>683</v>
      </c>
      <c r="H125">
        <v>474</v>
      </c>
      <c r="I125">
        <v>1736.1020000000001</v>
      </c>
      <c r="J125" t="b">
        <v>0</v>
      </c>
    </row>
    <row r="126" spans="2:10" x14ac:dyDescent="0.15">
      <c r="B126" t="s">
        <v>671</v>
      </c>
      <c r="C126">
        <v>1732.76</v>
      </c>
      <c r="D126">
        <v>1743.8</v>
      </c>
      <c r="E126">
        <v>1721.54</v>
      </c>
      <c r="F126">
        <v>1739.3</v>
      </c>
      <c r="G126">
        <v>646</v>
      </c>
      <c r="H126">
        <v>443</v>
      </c>
      <c r="I126">
        <v>1733.6</v>
      </c>
      <c r="J126" t="b">
        <v>0</v>
      </c>
    </row>
    <row r="127" spans="2:10" x14ac:dyDescent="0.15">
      <c r="B127" t="s">
        <v>672</v>
      </c>
      <c r="C127">
        <v>1739.1</v>
      </c>
      <c r="D127">
        <v>1747.5</v>
      </c>
      <c r="E127">
        <v>1737.61</v>
      </c>
      <c r="F127">
        <v>1743.6</v>
      </c>
      <c r="G127">
        <v>226</v>
      </c>
      <c r="H127">
        <v>193</v>
      </c>
      <c r="I127">
        <v>1743.644</v>
      </c>
      <c r="J127" t="b">
        <v>0</v>
      </c>
    </row>
    <row r="128" spans="2:10" x14ac:dyDescent="0.15">
      <c r="B128" t="s">
        <v>673</v>
      </c>
      <c r="C128">
        <v>1743.97</v>
      </c>
      <c r="D128">
        <v>1753</v>
      </c>
      <c r="E128">
        <v>1741.04</v>
      </c>
      <c r="F128">
        <v>1751.52</v>
      </c>
      <c r="G128">
        <v>491</v>
      </c>
      <c r="H128">
        <v>399</v>
      </c>
      <c r="I128">
        <v>1748.636</v>
      </c>
      <c r="J128" t="b">
        <v>0</v>
      </c>
    </row>
    <row r="129" spans="2:10" x14ac:dyDescent="0.15">
      <c r="B129" t="s">
        <v>674</v>
      </c>
      <c r="C129">
        <v>1752.33</v>
      </c>
      <c r="D129">
        <v>1753.74</v>
      </c>
      <c r="E129">
        <v>1746.66</v>
      </c>
      <c r="F129">
        <v>1746.67</v>
      </c>
      <c r="G129">
        <v>276</v>
      </c>
      <c r="H129">
        <v>222</v>
      </c>
      <c r="I129">
        <v>1749.89</v>
      </c>
      <c r="J129" t="b">
        <v>0</v>
      </c>
    </row>
    <row r="130" spans="2:10" x14ac:dyDescent="0.15">
      <c r="B130" t="s">
        <v>675</v>
      </c>
      <c r="C130">
        <v>1747.27</v>
      </c>
      <c r="D130">
        <v>1750.17</v>
      </c>
      <c r="E130">
        <v>1735.09</v>
      </c>
      <c r="F130">
        <v>1736.18</v>
      </c>
      <c r="G130">
        <v>1032</v>
      </c>
      <c r="H130">
        <v>823</v>
      </c>
      <c r="I130">
        <v>1742.088</v>
      </c>
      <c r="J130" t="b">
        <v>0</v>
      </c>
    </row>
    <row r="131" spans="2:10" x14ac:dyDescent="0.15">
      <c r="B131" t="s">
        <v>676</v>
      </c>
      <c r="C131">
        <v>1736.19</v>
      </c>
      <c r="D131">
        <v>1744</v>
      </c>
      <c r="E131">
        <v>1735.91</v>
      </c>
      <c r="F131">
        <v>1736.45</v>
      </c>
      <c r="G131">
        <v>2113</v>
      </c>
      <c r="H131">
        <v>76</v>
      </c>
      <c r="I131">
        <v>1736.355</v>
      </c>
      <c r="J131" t="b">
        <v>0</v>
      </c>
    </row>
    <row r="132" spans="2:10" x14ac:dyDescent="0.15">
      <c r="B132" t="s">
        <v>677</v>
      </c>
      <c r="C132">
        <v>1735.5</v>
      </c>
      <c r="D132">
        <v>1735.5</v>
      </c>
      <c r="E132">
        <v>1735.5</v>
      </c>
      <c r="F132">
        <v>1735.5</v>
      </c>
      <c r="G132">
        <v>1</v>
      </c>
      <c r="H132">
        <v>1</v>
      </c>
      <c r="I132">
        <v>1735.5</v>
      </c>
      <c r="J132" t="b">
        <v>0</v>
      </c>
    </row>
    <row r="133" spans="2:10" x14ac:dyDescent="0.15">
      <c r="B133" t="s">
        <v>678</v>
      </c>
      <c r="C133">
        <v>1734.01</v>
      </c>
      <c r="D133">
        <v>1734.01</v>
      </c>
      <c r="E133">
        <v>1734.01</v>
      </c>
      <c r="F133">
        <v>1734.01</v>
      </c>
      <c r="G133">
        <v>1</v>
      </c>
      <c r="H133">
        <v>1</v>
      </c>
      <c r="I133">
        <v>1734.01</v>
      </c>
      <c r="J133" t="b">
        <v>0</v>
      </c>
    </row>
    <row r="134" spans="2:10" x14ac:dyDescent="0.15">
      <c r="B134" t="s">
        <v>679</v>
      </c>
      <c r="C134">
        <v>1734</v>
      </c>
      <c r="D134">
        <v>1734</v>
      </c>
      <c r="E134">
        <v>1734</v>
      </c>
      <c r="F134">
        <v>1734</v>
      </c>
      <c r="G134">
        <v>1</v>
      </c>
      <c r="H134">
        <v>1</v>
      </c>
      <c r="I134">
        <v>1734</v>
      </c>
      <c r="J134" t="b">
        <v>0</v>
      </c>
    </row>
    <row r="135" spans="2:10" x14ac:dyDescent="0.15">
      <c r="B135" t="s">
        <v>681</v>
      </c>
      <c r="C135">
        <v>1750.87</v>
      </c>
      <c r="D135">
        <v>1751.01</v>
      </c>
      <c r="E135">
        <v>1750.87</v>
      </c>
      <c r="F135">
        <v>1751</v>
      </c>
      <c r="G135">
        <v>3</v>
      </c>
      <c r="H135">
        <v>2</v>
      </c>
      <c r="I135">
        <v>1750.913</v>
      </c>
      <c r="J135" t="b">
        <v>0</v>
      </c>
    </row>
    <row r="136" spans="2:10" x14ac:dyDescent="0.15">
      <c r="B136" t="s">
        <v>682</v>
      </c>
      <c r="C136">
        <v>1754.77</v>
      </c>
      <c r="D136">
        <v>1754.77</v>
      </c>
      <c r="E136">
        <v>1754.59</v>
      </c>
      <c r="F136">
        <v>1754.59</v>
      </c>
      <c r="G136">
        <v>3</v>
      </c>
      <c r="H136">
        <v>2</v>
      </c>
      <c r="I136">
        <v>1754.71</v>
      </c>
      <c r="J136" t="b">
        <v>0</v>
      </c>
    </row>
    <row r="137" spans="2:10" x14ac:dyDescent="0.15">
      <c r="B137" t="s">
        <v>683</v>
      </c>
      <c r="C137">
        <v>1752.28</v>
      </c>
      <c r="D137">
        <v>1752.33</v>
      </c>
      <c r="E137">
        <v>1747.95</v>
      </c>
      <c r="F137">
        <v>1747.95</v>
      </c>
      <c r="G137">
        <v>14</v>
      </c>
      <c r="H137">
        <v>8</v>
      </c>
      <c r="I137">
        <v>1749.0309999999999</v>
      </c>
      <c r="J137" t="b">
        <v>0</v>
      </c>
    </row>
    <row r="138" spans="2:10" x14ac:dyDescent="0.15">
      <c r="B138" t="s">
        <v>684</v>
      </c>
      <c r="C138">
        <v>1750.9</v>
      </c>
      <c r="D138">
        <v>1750.91</v>
      </c>
      <c r="E138">
        <v>1747.92</v>
      </c>
      <c r="F138">
        <v>1750</v>
      </c>
      <c r="G138">
        <v>17</v>
      </c>
      <c r="H138">
        <v>9</v>
      </c>
      <c r="I138">
        <v>1749.578</v>
      </c>
      <c r="J138" t="b">
        <v>0</v>
      </c>
    </row>
    <row r="139" spans="2:10" x14ac:dyDescent="0.15">
      <c r="B139" t="s">
        <v>685</v>
      </c>
      <c r="C139">
        <v>1752.25</v>
      </c>
      <c r="D139">
        <v>1766.85</v>
      </c>
      <c r="E139">
        <v>1745.78</v>
      </c>
      <c r="F139">
        <v>1751</v>
      </c>
      <c r="G139">
        <v>1073</v>
      </c>
      <c r="H139">
        <v>594</v>
      </c>
      <c r="I139">
        <v>1756.2809999999999</v>
      </c>
      <c r="J139" t="b">
        <v>0</v>
      </c>
    </row>
    <row r="140" spans="2:10" x14ac:dyDescent="0.15">
      <c r="B140" t="s">
        <v>686</v>
      </c>
      <c r="C140">
        <v>1751.38</v>
      </c>
      <c r="D140">
        <v>1758.78</v>
      </c>
      <c r="E140">
        <v>1746.3</v>
      </c>
      <c r="F140">
        <v>1749.23</v>
      </c>
      <c r="G140">
        <v>757</v>
      </c>
      <c r="H140">
        <v>529</v>
      </c>
      <c r="I140">
        <v>1753.165</v>
      </c>
      <c r="J140" t="b">
        <v>0</v>
      </c>
    </row>
    <row r="141" spans="2:10" x14ac:dyDescent="0.15">
      <c r="B141" t="s">
        <v>687</v>
      </c>
      <c r="C141">
        <v>1749.62</v>
      </c>
      <c r="D141">
        <v>1756.98</v>
      </c>
      <c r="E141">
        <v>1741.46</v>
      </c>
      <c r="F141">
        <v>1756.55</v>
      </c>
      <c r="G141">
        <v>551</v>
      </c>
      <c r="H141">
        <v>451</v>
      </c>
      <c r="I141">
        <v>1748.268</v>
      </c>
      <c r="J141" t="b">
        <v>0</v>
      </c>
    </row>
    <row r="142" spans="2:10" x14ac:dyDescent="0.15">
      <c r="B142" t="s">
        <v>688</v>
      </c>
      <c r="C142">
        <v>1755.83</v>
      </c>
      <c r="D142">
        <v>1792.1</v>
      </c>
      <c r="E142">
        <v>1755.52</v>
      </c>
      <c r="F142">
        <v>1791.15</v>
      </c>
      <c r="G142">
        <v>1259</v>
      </c>
      <c r="H142">
        <v>881</v>
      </c>
      <c r="I142">
        <v>1776.123</v>
      </c>
      <c r="J142" t="b">
        <v>0</v>
      </c>
    </row>
    <row r="143" spans="2:10" x14ac:dyDescent="0.15">
      <c r="B143" t="s">
        <v>689</v>
      </c>
      <c r="C143">
        <v>1791.15</v>
      </c>
      <c r="D143">
        <v>1809.28</v>
      </c>
      <c r="E143">
        <v>1787.92</v>
      </c>
      <c r="F143">
        <v>1803.24</v>
      </c>
      <c r="G143">
        <v>1077</v>
      </c>
      <c r="H143">
        <v>782</v>
      </c>
      <c r="I143">
        <v>1796.2149999999999</v>
      </c>
      <c r="J143" t="b">
        <v>0</v>
      </c>
    </row>
    <row r="144" spans="2:10" x14ac:dyDescent="0.15">
      <c r="B144" t="s">
        <v>690</v>
      </c>
      <c r="C144">
        <v>1802.57</v>
      </c>
      <c r="D144">
        <v>1806.98</v>
      </c>
      <c r="E144">
        <v>1791.8</v>
      </c>
      <c r="F144">
        <v>1795.55</v>
      </c>
      <c r="G144">
        <v>811</v>
      </c>
      <c r="H144">
        <v>650</v>
      </c>
      <c r="I144">
        <v>1799.375</v>
      </c>
      <c r="J144" t="b">
        <v>0</v>
      </c>
    </row>
    <row r="145" spans="2:10" x14ac:dyDescent="0.15">
      <c r="B145" t="s">
        <v>691</v>
      </c>
      <c r="C145">
        <v>1795.57</v>
      </c>
      <c r="D145">
        <v>1800.86</v>
      </c>
      <c r="E145">
        <v>1789.56</v>
      </c>
      <c r="F145">
        <v>1790.64</v>
      </c>
      <c r="G145">
        <v>1272</v>
      </c>
      <c r="H145">
        <v>1101</v>
      </c>
      <c r="I145">
        <v>1794.6130000000001</v>
      </c>
      <c r="J145" t="b">
        <v>0</v>
      </c>
    </row>
    <row r="146" spans="2:10" x14ac:dyDescent="0.15">
      <c r="B146" t="s">
        <v>692</v>
      </c>
      <c r="C146">
        <v>1790.86</v>
      </c>
      <c r="D146">
        <v>1805</v>
      </c>
      <c r="E146">
        <v>1776.4</v>
      </c>
      <c r="F146">
        <v>1790.86</v>
      </c>
      <c r="G146">
        <v>2124</v>
      </c>
      <c r="H146">
        <v>47</v>
      </c>
      <c r="I146">
        <v>1790.886</v>
      </c>
      <c r="J146" t="b">
        <v>0</v>
      </c>
    </row>
    <row r="147" spans="2:10" x14ac:dyDescent="0.15">
      <c r="B147" t="s">
        <v>693</v>
      </c>
      <c r="C147">
        <v>1800.05</v>
      </c>
      <c r="D147">
        <v>1800.05</v>
      </c>
      <c r="E147">
        <v>1798.33</v>
      </c>
      <c r="F147">
        <v>1798.33</v>
      </c>
      <c r="G147">
        <v>2</v>
      </c>
      <c r="H147">
        <v>2</v>
      </c>
      <c r="I147">
        <v>1799.231</v>
      </c>
      <c r="J147" t="b">
        <v>0</v>
      </c>
    </row>
    <row r="148" spans="2:10" x14ac:dyDescent="0.15">
      <c r="B148" t="s">
        <v>694</v>
      </c>
      <c r="C148">
        <v>1798.33</v>
      </c>
      <c r="D148">
        <v>1798.33</v>
      </c>
      <c r="E148">
        <v>1798.33</v>
      </c>
      <c r="F148">
        <v>1798.33</v>
      </c>
      <c r="G148">
        <v>0</v>
      </c>
      <c r="H148">
        <v>0</v>
      </c>
      <c r="I148">
        <v>1798.33</v>
      </c>
      <c r="J148" t="b">
        <v>0</v>
      </c>
    </row>
    <row r="149" spans="2:10" x14ac:dyDescent="0.15">
      <c r="B149" t="s">
        <v>695</v>
      </c>
      <c r="C149">
        <v>1798.33</v>
      </c>
      <c r="D149">
        <v>1798.33</v>
      </c>
      <c r="E149">
        <v>1798.33</v>
      </c>
      <c r="F149">
        <v>1798.33</v>
      </c>
      <c r="G149">
        <v>0</v>
      </c>
      <c r="H149">
        <v>0</v>
      </c>
      <c r="I149">
        <v>1798.33</v>
      </c>
      <c r="J149" t="b">
        <v>0</v>
      </c>
    </row>
    <row r="150" spans="2:10" x14ac:dyDescent="0.15">
      <c r="B150" t="s">
        <v>696</v>
      </c>
      <c r="C150">
        <v>1795.16</v>
      </c>
      <c r="D150">
        <v>1795.16</v>
      </c>
      <c r="E150">
        <v>1795.16</v>
      </c>
      <c r="F150">
        <v>1795.16</v>
      </c>
      <c r="G150">
        <v>1</v>
      </c>
      <c r="H150">
        <v>1</v>
      </c>
      <c r="I150">
        <v>1795.16</v>
      </c>
      <c r="J150" t="b">
        <v>0</v>
      </c>
    </row>
    <row r="151" spans="2:10" x14ac:dyDescent="0.15">
      <c r="B151" t="s">
        <v>697</v>
      </c>
      <c r="C151">
        <v>1795.16</v>
      </c>
      <c r="D151">
        <v>1795.16</v>
      </c>
      <c r="E151">
        <v>1795.16</v>
      </c>
      <c r="F151">
        <v>1795.16</v>
      </c>
      <c r="G151">
        <v>0</v>
      </c>
      <c r="H151">
        <v>0</v>
      </c>
      <c r="I151">
        <v>1795.16</v>
      </c>
      <c r="J151" t="b">
        <v>0</v>
      </c>
    </row>
    <row r="152" spans="2:10" x14ac:dyDescent="0.15">
      <c r="B152" t="s">
        <v>698</v>
      </c>
      <c r="C152">
        <v>1795.16</v>
      </c>
      <c r="D152">
        <v>1795.16</v>
      </c>
      <c r="E152">
        <v>1795.16</v>
      </c>
      <c r="F152">
        <v>1795.16</v>
      </c>
      <c r="G152">
        <v>0</v>
      </c>
      <c r="H152">
        <v>0</v>
      </c>
      <c r="I152">
        <v>1795.16</v>
      </c>
      <c r="J152" t="b">
        <v>0</v>
      </c>
    </row>
    <row r="153" spans="2:10" x14ac:dyDescent="0.15">
      <c r="B153" t="s">
        <v>699</v>
      </c>
      <c r="C153">
        <v>1810.89</v>
      </c>
      <c r="D153">
        <v>1810.89</v>
      </c>
      <c r="E153">
        <v>1809.08</v>
      </c>
      <c r="F153">
        <v>1809.08</v>
      </c>
      <c r="G153">
        <v>2</v>
      </c>
      <c r="H153">
        <v>2</v>
      </c>
      <c r="I153">
        <v>1809.9849999999999</v>
      </c>
      <c r="J153" t="b">
        <v>0</v>
      </c>
    </row>
    <row r="154" spans="2:10" x14ac:dyDescent="0.15">
      <c r="B154" t="s">
        <v>700</v>
      </c>
      <c r="C154">
        <v>1811.34</v>
      </c>
      <c r="D154">
        <v>1818</v>
      </c>
      <c r="E154">
        <v>1811.33</v>
      </c>
      <c r="F154">
        <v>1818</v>
      </c>
      <c r="G154">
        <v>25</v>
      </c>
      <c r="H154">
        <v>19</v>
      </c>
      <c r="I154">
        <v>1813.068</v>
      </c>
      <c r="J154" t="b">
        <v>0</v>
      </c>
    </row>
    <row r="155" spans="2:10" x14ac:dyDescent="0.15">
      <c r="B155" t="s">
        <v>701</v>
      </c>
      <c r="C155">
        <v>1823.68</v>
      </c>
      <c r="D155">
        <v>1858</v>
      </c>
      <c r="E155">
        <v>1823.66</v>
      </c>
      <c r="F155">
        <v>1835.09</v>
      </c>
      <c r="G155">
        <v>1839</v>
      </c>
      <c r="H155">
        <v>1278</v>
      </c>
      <c r="I155">
        <v>1841.059</v>
      </c>
      <c r="J155" t="b">
        <v>0</v>
      </c>
    </row>
    <row r="156" spans="2:10" x14ac:dyDescent="0.15">
      <c r="B156" t="s">
        <v>702</v>
      </c>
      <c r="C156">
        <v>1837.86</v>
      </c>
      <c r="D156">
        <v>1872.26</v>
      </c>
      <c r="E156">
        <v>1836.66</v>
      </c>
      <c r="F156">
        <v>1868.38</v>
      </c>
      <c r="G156">
        <v>1757</v>
      </c>
      <c r="H156">
        <v>1327</v>
      </c>
      <c r="I156">
        <v>1859.335</v>
      </c>
      <c r="J156" t="b">
        <v>0</v>
      </c>
    </row>
    <row r="157" spans="2:10" x14ac:dyDescent="0.15">
      <c r="B157" t="s">
        <v>703</v>
      </c>
      <c r="C157">
        <v>1868.14</v>
      </c>
      <c r="D157">
        <v>1883.15</v>
      </c>
      <c r="E157">
        <v>1866.3</v>
      </c>
      <c r="F157">
        <v>1875.63</v>
      </c>
      <c r="G157">
        <v>1948</v>
      </c>
      <c r="H157">
        <v>1138</v>
      </c>
      <c r="I157">
        <v>1874.52</v>
      </c>
      <c r="J157" t="b">
        <v>0</v>
      </c>
    </row>
    <row r="158" spans="2:10" x14ac:dyDescent="0.15">
      <c r="B158" t="s">
        <v>704</v>
      </c>
      <c r="C158">
        <v>1876.41</v>
      </c>
      <c r="D158">
        <v>1885.1</v>
      </c>
      <c r="E158">
        <v>1865.7</v>
      </c>
      <c r="F158">
        <v>1880.32</v>
      </c>
      <c r="G158">
        <v>1016</v>
      </c>
      <c r="H158">
        <v>606</v>
      </c>
      <c r="I158">
        <v>1877.4079999999999</v>
      </c>
      <c r="J158" t="b">
        <v>0</v>
      </c>
    </row>
    <row r="159" spans="2:10" x14ac:dyDescent="0.15">
      <c r="B159" t="s">
        <v>705</v>
      </c>
      <c r="C159">
        <v>1881.29</v>
      </c>
      <c r="D159">
        <v>1896.51</v>
      </c>
      <c r="E159">
        <v>1879.05</v>
      </c>
      <c r="F159">
        <v>1885.35</v>
      </c>
      <c r="G159">
        <v>1210</v>
      </c>
      <c r="H159">
        <v>921</v>
      </c>
      <c r="I159">
        <v>1888.1559999999999</v>
      </c>
      <c r="J159" t="b">
        <v>0</v>
      </c>
    </row>
    <row r="160" spans="2:10" x14ac:dyDescent="0.15">
      <c r="B160" t="s">
        <v>706</v>
      </c>
      <c r="C160">
        <v>1885.3</v>
      </c>
      <c r="D160">
        <v>1902.24</v>
      </c>
      <c r="E160">
        <v>1880.75</v>
      </c>
      <c r="F160">
        <v>1898.22</v>
      </c>
      <c r="G160">
        <v>1203</v>
      </c>
      <c r="H160">
        <v>942</v>
      </c>
      <c r="I160">
        <v>1894.847</v>
      </c>
      <c r="J160" t="b">
        <v>0</v>
      </c>
    </row>
    <row r="161" spans="2:10" x14ac:dyDescent="0.15">
      <c r="B161" t="s">
        <v>707</v>
      </c>
      <c r="C161">
        <v>1898.48</v>
      </c>
      <c r="D161">
        <v>1903.71</v>
      </c>
      <c r="E161">
        <v>1886.49</v>
      </c>
      <c r="F161">
        <v>1886.61</v>
      </c>
      <c r="G161">
        <v>2014</v>
      </c>
      <c r="H161">
        <v>1673</v>
      </c>
      <c r="I161">
        <v>1892.9</v>
      </c>
      <c r="J161" t="b">
        <v>0</v>
      </c>
    </row>
    <row r="162" spans="2:10" x14ac:dyDescent="0.15">
      <c r="B162" t="s">
        <v>708</v>
      </c>
      <c r="C162">
        <v>1886.9</v>
      </c>
      <c r="D162">
        <v>1893</v>
      </c>
      <c r="E162">
        <v>1886.61</v>
      </c>
      <c r="F162">
        <v>1887.47</v>
      </c>
      <c r="G162">
        <v>1793</v>
      </c>
      <c r="H162">
        <v>23</v>
      </c>
      <c r="I162">
        <v>1886.903</v>
      </c>
      <c r="J162" t="b">
        <v>0</v>
      </c>
    </row>
    <row r="163" spans="2:10" x14ac:dyDescent="0.15">
      <c r="B163" t="s">
        <v>709</v>
      </c>
      <c r="C163">
        <v>1888.07</v>
      </c>
      <c r="D163">
        <v>1888.08</v>
      </c>
      <c r="E163">
        <v>1887.47</v>
      </c>
      <c r="F163">
        <v>1887.47</v>
      </c>
      <c r="G163">
        <v>5</v>
      </c>
      <c r="H163">
        <v>5</v>
      </c>
      <c r="I163">
        <v>1887.6679999999999</v>
      </c>
      <c r="J163" t="b">
        <v>0</v>
      </c>
    </row>
    <row r="164" spans="2:10" x14ac:dyDescent="0.15">
      <c r="B164" t="s">
        <v>710</v>
      </c>
      <c r="C164">
        <v>1887.47</v>
      </c>
      <c r="D164">
        <v>1887.47</v>
      </c>
      <c r="E164">
        <v>1887.47</v>
      </c>
      <c r="F164">
        <v>1887.47</v>
      </c>
      <c r="G164">
        <v>0</v>
      </c>
      <c r="H164">
        <v>0</v>
      </c>
      <c r="I164">
        <v>1887.47</v>
      </c>
      <c r="J164" t="b">
        <v>0</v>
      </c>
    </row>
    <row r="165" spans="2:10" x14ac:dyDescent="0.15">
      <c r="B165" t="s">
        <v>711</v>
      </c>
      <c r="C165">
        <v>1900</v>
      </c>
      <c r="D165">
        <v>1900</v>
      </c>
      <c r="E165">
        <v>1894.88</v>
      </c>
      <c r="F165">
        <v>1894.88</v>
      </c>
      <c r="G165">
        <v>5</v>
      </c>
      <c r="H165">
        <v>3</v>
      </c>
      <c r="I165">
        <v>1896.9280000000001</v>
      </c>
      <c r="J165" t="b">
        <v>0</v>
      </c>
    </row>
    <row r="166" spans="2:10" x14ac:dyDescent="0.15">
      <c r="B166" t="s">
        <v>715</v>
      </c>
      <c r="C166">
        <v>1905</v>
      </c>
      <c r="D166">
        <v>1905</v>
      </c>
      <c r="E166">
        <v>1903.99</v>
      </c>
      <c r="F166">
        <v>1903.99</v>
      </c>
      <c r="G166">
        <v>12</v>
      </c>
      <c r="H166">
        <v>9</v>
      </c>
      <c r="I166">
        <v>1904.8330000000001</v>
      </c>
      <c r="J166" t="b">
        <v>0</v>
      </c>
    </row>
    <row r="167" spans="2:10" x14ac:dyDescent="0.15">
      <c r="B167" t="s">
        <v>716</v>
      </c>
      <c r="C167">
        <v>1903</v>
      </c>
      <c r="D167">
        <v>1904.99</v>
      </c>
      <c r="E167">
        <v>1886.9</v>
      </c>
      <c r="F167">
        <v>1886.9</v>
      </c>
      <c r="G167">
        <v>47</v>
      </c>
      <c r="H167">
        <v>11</v>
      </c>
      <c r="I167">
        <v>1897.3240000000001</v>
      </c>
      <c r="J167" t="b">
        <v>0</v>
      </c>
    </row>
    <row r="168" spans="2:10" x14ac:dyDescent="0.15">
      <c r="B168" t="s">
        <v>717</v>
      </c>
      <c r="C168">
        <v>1897</v>
      </c>
      <c r="D168">
        <v>1931.54</v>
      </c>
      <c r="E168">
        <v>1896</v>
      </c>
      <c r="F168">
        <v>1929.3</v>
      </c>
      <c r="G168">
        <v>2183</v>
      </c>
      <c r="H168">
        <v>1400</v>
      </c>
      <c r="I168">
        <v>1916.047</v>
      </c>
      <c r="J168" t="b">
        <v>0</v>
      </c>
    </row>
    <row r="169" spans="2:10" x14ac:dyDescent="0.15">
      <c r="B169" t="s">
        <v>718</v>
      </c>
      <c r="C169">
        <v>1929.75</v>
      </c>
      <c r="D169">
        <v>1934.86</v>
      </c>
      <c r="E169">
        <v>1910.45</v>
      </c>
      <c r="F169">
        <v>1916.2</v>
      </c>
      <c r="G169">
        <v>1737</v>
      </c>
      <c r="H169">
        <v>1242</v>
      </c>
      <c r="I169">
        <v>1923.277</v>
      </c>
      <c r="J169" t="b">
        <v>0</v>
      </c>
    </row>
    <row r="170" spans="2:10" x14ac:dyDescent="0.15">
      <c r="B170" t="s">
        <v>719</v>
      </c>
      <c r="C170">
        <v>1916.7</v>
      </c>
      <c r="D170">
        <v>1916.75</v>
      </c>
      <c r="E170">
        <v>1903.6</v>
      </c>
      <c r="F170">
        <v>1912.76</v>
      </c>
      <c r="G170">
        <v>685</v>
      </c>
      <c r="H170">
        <v>540</v>
      </c>
      <c r="I170">
        <v>1910.3920000000001</v>
      </c>
      <c r="J170" t="b">
        <v>0</v>
      </c>
    </row>
    <row r="171" spans="2:10" x14ac:dyDescent="0.15">
      <c r="B171" t="s">
        <v>720</v>
      </c>
      <c r="C171">
        <v>1912.3</v>
      </c>
      <c r="D171">
        <v>1913.34</v>
      </c>
      <c r="E171">
        <v>1899.38</v>
      </c>
      <c r="F171">
        <v>1904.58</v>
      </c>
      <c r="G171">
        <v>642</v>
      </c>
      <c r="H171">
        <v>522</v>
      </c>
      <c r="I171">
        <v>1905.211</v>
      </c>
      <c r="J171" t="b">
        <v>0</v>
      </c>
    </row>
    <row r="172" spans="2:10" x14ac:dyDescent="0.15">
      <c r="B172" t="s">
        <v>721</v>
      </c>
      <c r="C172">
        <v>1905.21</v>
      </c>
      <c r="D172">
        <v>1906.94</v>
      </c>
      <c r="E172">
        <v>1887.11</v>
      </c>
      <c r="F172">
        <v>1887.42</v>
      </c>
      <c r="G172">
        <v>1437</v>
      </c>
      <c r="H172">
        <v>1096</v>
      </c>
      <c r="I172">
        <v>1896.865</v>
      </c>
      <c r="J172" t="b">
        <v>0</v>
      </c>
    </row>
    <row r="173" spans="2:10" x14ac:dyDescent="0.15">
      <c r="B173" t="s">
        <v>722</v>
      </c>
      <c r="C173">
        <v>1887.96</v>
      </c>
      <c r="D173">
        <v>1909.05</v>
      </c>
      <c r="E173">
        <v>1887.96</v>
      </c>
      <c r="F173">
        <v>1907.81</v>
      </c>
      <c r="G173">
        <v>935</v>
      </c>
      <c r="H173">
        <v>713</v>
      </c>
      <c r="I173">
        <v>1903.616</v>
      </c>
      <c r="J173" t="b">
        <v>0</v>
      </c>
    </row>
    <row r="174" spans="2:10" x14ac:dyDescent="0.15">
      <c r="B174" t="s">
        <v>723</v>
      </c>
      <c r="C174">
        <v>1907.98</v>
      </c>
      <c r="D174">
        <v>1907.98</v>
      </c>
      <c r="E174">
        <v>1887.49</v>
      </c>
      <c r="F174">
        <v>1892.57</v>
      </c>
      <c r="G174">
        <v>1518</v>
      </c>
      <c r="H174">
        <v>1229</v>
      </c>
      <c r="I174">
        <v>1895.9490000000001</v>
      </c>
      <c r="J174" t="b">
        <v>0</v>
      </c>
    </row>
    <row r="175" spans="2:10" x14ac:dyDescent="0.15">
      <c r="B175" t="s">
        <v>724</v>
      </c>
      <c r="C175">
        <v>1891.25</v>
      </c>
      <c r="D175">
        <v>1891.25</v>
      </c>
      <c r="E175">
        <v>1889.03</v>
      </c>
      <c r="F175">
        <v>1889.03</v>
      </c>
      <c r="G175">
        <v>1339</v>
      </c>
      <c r="H175">
        <v>21</v>
      </c>
      <c r="I175">
        <v>1891.248</v>
      </c>
      <c r="J175" t="b">
        <v>0</v>
      </c>
    </row>
    <row r="176" spans="2:10" x14ac:dyDescent="0.15">
      <c r="B176" t="s">
        <v>725</v>
      </c>
      <c r="C176">
        <v>1889.03</v>
      </c>
      <c r="D176">
        <v>1889.03</v>
      </c>
      <c r="E176">
        <v>1889.03</v>
      </c>
      <c r="F176">
        <v>1889.03</v>
      </c>
      <c r="G176">
        <v>0</v>
      </c>
      <c r="H176">
        <v>0</v>
      </c>
      <c r="I176">
        <v>1889.03</v>
      </c>
      <c r="J176" t="b">
        <v>0</v>
      </c>
    </row>
    <row r="177" spans="2:10" x14ac:dyDescent="0.15">
      <c r="B177" t="s">
        <v>726</v>
      </c>
      <c r="C177">
        <v>1889</v>
      </c>
      <c r="D177">
        <v>1889</v>
      </c>
      <c r="E177">
        <v>1886</v>
      </c>
      <c r="F177">
        <v>1886</v>
      </c>
      <c r="G177">
        <v>6</v>
      </c>
      <c r="H177">
        <v>4</v>
      </c>
      <c r="I177">
        <v>1887.258</v>
      </c>
      <c r="J177" t="b">
        <v>0</v>
      </c>
    </row>
    <row r="178" spans="2:10" x14ac:dyDescent="0.15">
      <c r="B178" t="s">
        <v>727</v>
      </c>
      <c r="C178">
        <v>1885.01</v>
      </c>
      <c r="D178">
        <v>1885.01</v>
      </c>
      <c r="E178">
        <v>1885.01</v>
      </c>
      <c r="F178">
        <v>1885.01</v>
      </c>
      <c r="G178">
        <v>1</v>
      </c>
      <c r="H178">
        <v>1</v>
      </c>
      <c r="I178">
        <v>1885.01</v>
      </c>
      <c r="J178" t="b">
        <v>0</v>
      </c>
    </row>
    <row r="179" spans="2:10" x14ac:dyDescent="0.15">
      <c r="B179" t="s">
        <v>728</v>
      </c>
      <c r="C179">
        <v>1880</v>
      </c>
      <c r="D179">
        <v>1880</v>
      </c>
      <c r="E179">
        <v>1880</v>
      </c>
      <c r="F179">
        <v>1880</v>
      </c>
      <c r="G179">
        <v>1</v>
      </c>
      <c r="H179">
        <v>1</v>
      </c>
      <c r="I179">
        <v>1880</v>
      </c>
      <c r="J179" t="b">
        <v>0</v>
      </c>
    </row>
    <row r="180" spans="2:10" x14ac:dyDescent="0.15">
      <c r="B180" t="s">
        <v>729</v>
      </c>
      <c r="C180">
        <v>1880</v>
      </c>
      <c r="D180">
        <v>1880</v>
      </c>
      <c r="E180">
        <v>1880</v>
      </c>
      <c r="F180">
        <v>1880</v>
      </c>
      <c r="G180">
        <v>0</v>
      </c>
      <c r="H180">
        <v>0</v>
      </c>
      <c r="I180">
        <v>1880</v>
      </c>
      <c r="J180" t="b">
        <v>0</v>
      </c>
    </row>
    <row r="181" spans="2:10" x14ac:dyDescent="0.15">
      <c r="B181" t="s">
        <v>730</v>
      </c>
      <c r="C181">
        <v>1880</v>
      </c>
      <c r="D181">
        <v>1880</v>
      </c>
      <c r="E181">
        <v>1880</v>
      </c>
      <c r="F181">
        <v>1880</v>
      </c>
      <c r="G181">
        <v>0</v>
      </c>
      <c r="H181">
        <v>0</v>
      </c>
      <c r="I181">
        <v>1880</v>
      </c>
      <c r="J181" t="b">
        <v>0</v>
      </c>
    </row>
    <row r="182" spans="2:10" x14ac:dyDescent="0.15">
      <c r="B182" t="s">
        <v>731</v>
      </c>
      <c r="C182">
        <v>1882.69</v>
      </c>
      <c r="D182">
        <v>1882.7</v>
      </c>
      <c r="E182">
        <v>1877.36</v>
      </c>
      <c r="F182">
        <v>1879</v>
      </c>
      <c r="G182">
        <v>3</v>
      </c>
      <c r="H182">
        <v>3</v>
      </c>
      <c r="I182">
        <v>1879.567</v>
      </c>
      <c r="J182" t="b">
        <v>0</v>
      </c>
    </row>
    <row r="183" spans="2:10" x14ac:dyDescent="0.15">
      <c r="B183" t="s">
        <v>732</v>
      </c>
      <c r="C183">
        <v>1882</v>
      </c>
      <c r="D183">
        <v>1882</v>
      </c>
      <c r="E183">
        <v>1879</v>
      </c>
      <c r="F183">
        <v>1881.99</v>
      </c>
      <c r="G183">
        <v>18</v>
      </c>
      <c r="H183">
        <v>6</v>
      </c>
      <c r="I183">
        <v>1881.213</v>
      </c>
      <c r="J183" t="b">
        <v>0</v>
      </c>
    </row>
    <row r="184" spans="2:10" x14ac:dyDescent="0.15">
      <c r="B184" t="s">
        <v>733</v>
      </c>
      <c r="C184">
        <v>1883.74</v>
      </c>
      <c r="D184">
        <v>1909</v>
      </c>
      <c r="E184">
        <v>1881.76</v>
      </c>
      <c r="F184">
        <v>1904.08</v>
      </c>
      <c r="G184">
        <v>995</v>
      </c>
      <c r="H184">
        <v>547</v>
      </c>
      <c r="I184">
        <v>1897.577</v>
      </c>
      <c r="J184" t="b">
        <v>0</v>
      </c>
    </row>
    <row r="185" spans="2:10" x14ac:dyDescent="0.15">
      <c r="B185" t="s">
        <v>734</v>
      </c>
      <c r="C185">
        <v>1904.23</v>
      </c>
      <c r="D185">
        <v>1910.96</v>
      </c>
      <c r="E185">
        <v>1897.32</v>
      </c>
      <c r="F185">
        <v>1901.39</v>
      </c>
      <c r="G185">
        <v>868</v>
      </c>
      <c r="H185">
        <v>677</v>
      </c>
      <c r="I185">
        <v>1904.3130000000001</v>
      </c>
      <c r="J185" t="b">
        <v>0</v>
      </c>
    </row>
    <row r="186" spans="2:10" x14ac:dyDescent="0.15">
      <c r="B186" t="s">
        <v>735</v>
      </c>
      <c r="C186">
        <v>1900.61</v>
      </c>
      <c r="D186">
        <v>1910.15</v>
      </c>
      <c r="E186">
        <v>1900.61</v>
      </c>
      <c r="F186">
        <v>1903.75</v>
      </c>
      <c r="G186">
        <v>588</v>
      </c>
      <c r="H186">
        <v>451</v>
      </c>
      <c r="I186">
        <v>1904.6880000000001</v>
      </c>
      <c r="J186" t="b">
        <v>0</v>
      </c>
    </row>
    <row r="187" spans="2:10" x14ac:dyDescent="0.15">
      <c r="B187" t="s">
        <v>736</v>
      </c>
      <c r="C187">
        <v>1904.61</v>
      </c>
      <c r="D187">
        <v>1910.48</v>
      </c>
      <c r="E187">
        <v>1900.81</v>
      </c>
      <c r="F187">
        <v>1905.59</v>
      </c>
      <c r="G187">
        <v>589</v>
      </c>
      <c r="H187">
        <v>443</v>
      </c>
      <c r="I187">
        <v>1906.2239999999999</v>
      </c>
      <c r="J187" t="b">
        <v>0</v>
      </c>
    </row>
    <row r="188" spans="2:10" x14ac:dyDescent="0.15">
      <c r="B188" t="s">
        <v>737</v>
      </c>
      <c r="C188">
        <v>1905.01</v>
      </c>
      <c r="D188">
        <v>1910.39</v>
      </c>
      <c r="E188">
        <v>1901.14</v>
      </c>
      <c r="F188">
        <v>1907.63</v>
      </c>
      <c r="G188">
        <v>587</v>
      </c>
      <c r="H188">
        <v>476</v>
      </c>
      <c r="I188">
        <v>1905.0609999999999</v>
      </c>
      <c r="J188" t="b">
        <v>0</v>
      </c>
    </row>
    <row r="189" spans="2:10" x14ac:dyDescent="0.15">
      <c r="B189" t="s">
        <v>738</v>
      </c>
      <c r="C189">
        <v>1907.8</v>
      </c>
      <c r="D189">
        <v>1909.85</v>
      </c>
      <c r="E189">
        <v>1904.99</v>
      </c>
      <c r="F189">
        <v>1907.92</v>
      </c>
      <c r="G189">
        <v>519</v>
      </c>
      <c r="H189">
        <v>420</v>
      </c>
      <c r="I189">
        <v>1907.5409999999999</v>
      </c>
      <c r="J189" t="b">
        <v>0</v>
      </c>
    </row>
    <row r="190" spans="2:10" x14ac:dyDescent="0.15">
      <c r="B190" t="s">
        <v>739</v>
      </c>
      <c r="C190">
        <v>1908.63</v>
      </c>
      <c r="D190">
        <v>1909.37</v>
      </c>
      <c r="E190">
        <v>1900.17</v>
      </c>
      <c r="F190">
        <v>1900.17</v>
      </c>
      <c r="G190">
        <v>1322</v>
      </c>
      <c r="H190">
        <v>1100</v>
      </c>
      <c r="I190">
        <v>1905.3879999999999</v>
      </c>
      <c r="J190" t="b">
        <v>0</v>
      </c>
    </row>
    <row r="191" spans="2:10" x14ac:dyDescent="0.15">
      <c r="B191" t="s">
        <v>740</v>
      </c>
      <c r="C191">
        <v>1901.05</v>
      </c>
      <c r="D191">
        <v>1901.87</v>
      </c>
      <c r="E191">
        <v>1900.76</v>
      </c>
      <c r="F191">
        <v>1901.87</v>
      </c>
      <c r="G191">
        <v>1453</v>
      </c>
      <c r="H191">
        <v>19</v>
      </c>
      <c r="I191">
        <v>1901.0519999999999</v>
      </c>
      <c r="J191" t="b">
        <v>0</v>
      </c>
    </row>
    <row r="192" spans="2:10" x14ac:dyDescent="0.15">
      <c r="B192" t="s">
        <v>741</v>
      </c>
      <c r="C192">
        <v>1901.24</v>
      </c>
      <c r="D192">
        <v>1901.25</v>
      </c>
      <c r="E192">
        <v>1901.24</v>
      </c>
      <c r="F192">
        <v>1901.24</v>
      </c>
      <c r="G192">
        <v>1</v>
      </c>
      <c r="H192">
        <v>1</v>
      </c>
      <c r="I192">
        <v>1901.24</v>
      </c>
      <c r="J192" t="b">
        <v>0</v>
      </c>
    </row>
    <row r="193" spans="2:10" x14ac:dyDescent="0.15">
      <c r="B193" t="s">
        <v>742</v>
      </c>
      <c r="C193">
        <v>1901.24</v>
      </c>
      <c r="D193">
        <v>1901.24</v>
      </c>
      <c r="E193">
        <v>1901.24</v>
      </c>
      <c r="F193">
        <v>1901.24</v>
      </c>
      <c r="G193">
        <v>0</v>
      </c>
      <c r="H193">
        <v>0</v>
      </c>
      <c r="I193">
        <v>1901.24</v>
      </c>
      <c r="J193" t="b">
        <v>0</v>
      </c>
    </row>
    <row r="194" spans="2:10" x14ac:dyDescent="0.15">
      <c r="B194" t="s">
        <v>743</v>
      </c>
      <c r="C194">
        <v>1901.24</v>
      </c>
      <c r="D194">
        <v>1901.25</v>
      </c>
      <c r="E194">
        <v>1901.24</v>
      </c>
      <c r="F194">
        <v>1901.24</v>
      </c>
      <c r="G194">
        <v>0</v>
      </c>
      <c r="H194">
        <v>0</v>
      </c>
      <c r="I194">
        <v>1901.24</v>
      </c>
      <c r="J194" t="b">
        <v>0</v>
      </c>
    </row>
    <row r="195" spans="2:10" x14ac:dyDescent="0.15">
      <c r="B195" t="s">
        <v>746</v>
      </c>
      <c r="C195">
        <v>1922.99</v>
      </c>
      <c r="D195">
        <v>1922.99</v>
      </c>
      <c r="E195">
        <v>1922.99</v>
      </c>
      <c r="F195">
        <v>1922.99</v>
      </c>
      <c r="G195">
        <v>1</v>
      </c>
      <c r="H195">
        <v>1</v>
      </c>
      <c r="I195">
        <v>1922.99</v>
      </c>
      <c r="J195" t="b">
        <v>0</v>
      </c>
    </row>
    <row r="196" spans="2:10" x14ac:dyDescent="0.15">
      <c r="B196" t="s">
        <v>747</v>
      </c>
      <c r="C196">
        <v>1921.46</v>
      </c>
      <c r="D196">
        <v>1935.01</v>
      </c>
      <c r="E196">
        <v>1921.46</v>
      </c>
      <c r="F196">
        <v>1935</v>
      </c>
      <c r="G196">
        <v>38</v>
      </c>
      <c r="H196">
        <v>23</v>
      </c>
      <c r="I196">
        <v>1930.143</v>
      </c>
      <c r="J196" t="b">
        <v>0</v>
      </c>
    </row>
    <row r="197" spans="2:10" x14ac:dyDescent="0.15">
      <c r="B197" t="s">
        <v>748</v>
      </c>
      <c r="C197">
        <v>1928</v>
      </c>
      <c r="D197">
        <v>1930</v>
      </c>
      <c r="E197">
        <v>1923</v>
      </c>
      <c r="F197">
        <v>1923</v>
      </c>
      <c r="G197">
        <v>13</v>
      </c>
      <c r="H197">
        <v>6</v>
      </c>
      <c r="I197">
        <v>1928.8130000000001</v>
      </c>
      <c r="J197" t="b">
        <v>0</v>
      </c>
    </row>
    <row r="198" spans="2:10" x14ac:dyDescent="0.15">
      <c r="B198" t="s">
        <v>749</v>
      </c>
      <c r="C198">
        <v>1923</v>
      </c>
      <c r="D198">
        <v>1929</v>
      </c>
      <c r="E198">
        <v>1915.49</v>
      </c>
      <c r="F198">
        <v>1917.39</v>
      </c>
      <c r="G198">
        <v>1460</v>
      </c>
      <c r="H198">
        <v>874</v>
      </c>
      <c r="I198">
        <v>1922.442</v>
      </c>
      <c r="J198" t="b">
        <v>0</v>
      </c>
    </row>
    <row r="199" spans="2:10" x14ac:dyDescent="0.15">
      <c r="B199" t="s">
        <v>750</v>
      </c>
      <c r="C199">
        <v>1917.4</v>
      </c>
      <c r="D199">
        <v>1920.3</v>
      </c>
      <c r="E199">
        <v>1881.97</v>
      </c>
      <c r="F199">
        <v>1883.06</v>
      </c>
      <c r="G199">
        <v>1151</v>
      </c>
      <c r="H199">
        <v>901</v>
      </c>
      <c r="I199">
        <v>1903.941</v>
      </c>
      <c r="J199" t="b">
        <v>0</v>
      </c>
    </row>
    <row r="200" spans="2:10" x14ac:dyDescent="0.15">
      <c r="B200" t="s">
        <v>751</v>
      </c>
      <c r="C200">
        <v>1882.35</v>
      </c>
      <c r="D200">
        <v>1900.54</v>
      </c>
      <c r="E200">
        <v>1867.53</v>
      </c>
      <c r="F200">
        <v>1885.16</v>
      </c>
      <c r="G200">
        <v>1279</v>
      </c>
      <c r="H200">
        <v>1007</v>
      </c>
      <c r="I200">
        <v>1884.058</v>
      </c>
      <c r="J200" t="b">
        <v>0</v>
      </c>
    </row>
    <row r="201" spans="2:10" x14ac:dyDescent="0.15">
      <c r="B201" t="s">
        <v>752</v>
      </c>
      <c r="C201">
        <v>1885.35</v>
      </c>
      <c r="D201">
        <v>1887.49</v>
      </c>
      <c r="E201">
        <v>1870.52</v>
      </c>
      <c r="F201">
        <v>1885.54</v>
      </c>
      <c r="G201">
        <v>723</v>
      </c>
      <c r="H201">
        <v>590</v>
      </c>
      <c r="I201">
        <v>1880.1389999999999</v>
      </c>
      <c r="J201" t="b">
        <v>0</v>
      </c>
    </row>
    <row r="202" spans="2:10" x14ac:dyDescent="0.15">
      <c r="B202" t="s">
        <v>753</v>
      </c>
      <c r="C202">
        <v>1885.91</v>
      </c>
      <c r="D202">
        <v>1885.91</v>
      </c>
      <c r="E202">
        <v>1870.54</v>
      </c>
      <c r="F202">
        <v>1876.16</v>
      </c>
      <c r="G202">
        <v>889</v>
      </c>
      <c r="H202">
        <v>549</v>
      </c>
      <c r="I202">
        <v>1877.1869999999999</v>
      </c>
      <c r="J202" t="b">
        <v>0</v>
      </c>
    </row>
    <row r="203" spans="2:10" x14ac:dyDescent="0.15">
      <c r="B203" t="s">
        <v>754</v>
      </c>
      <c r="C203">
        <v>1875.42</v>
      </c>
      <c r="D203">
        <v>1886.27</v>
      </c>
      <c r="E203">
        <v>1873.57</v>
      </c>
      <c r="F203">
        <v>1883.24</v>
      </c>
      <c r="G203">
        <v>491</v>
      </c>
      <c r="H203">
        <v>400</v>
      </c>
      <c r="I203">
        <v>1880.298</v>
      </c>
      <c r="J203" t="b">
        <v>0</v>
      </c>
    </row>
    <row r="204" spans="2:10" x14ac:dyDescent="0.15">
      <c r="B204" t="s">
        <v>755</v>
      </c>
      <c r="C204">
        <v>1882.45</v>
      </c>
      <c r="D204">
        <v>1903.29</v>
      </c>
      <c r="E204">
        <v>1877.76</v>
      </c>
      <c r="F204">
        <v>1899.31</v>
      </c>
      <c r="G204">
        <v>1391</v>
      </c>
      <c r="H204">
        <v>1157</v>
      </c>
      <c r="I204">
        <v>1891.7239999999999</v>
      </c>
      <c r="J204" t="b">
        <v>0</v>
      </c>
    </row>
    <row r="205" spans="2:10" x14ac:dyDescent="0.15">
      <c r="B205" t="s">
        <v>756</v>
      </c>
      <c r="C205">
        <v>1899.4</v>
      </c>
      <c r="D205">
        <v>1901.98</v>
      </c>
      <c r="E205">
        <v>1888.56</v>
      </c>
      <c r="F205">
        <v>1899.4</v>
      </c>
      <c r="G205">
        <v>1658</v>
      </c>
      <c r="H205">
        <v>23</v>
      </c>
      <c r="I205">
        <v>1899.3979999999999</v>
      </c>
      <c r="J205" t="b">
        <v>0</v>
      </c>
    </row>
    <row r="206" spans="2:10" x14ac:dyDescent="0.15">
      <c r="B206" t="s">
        <v>757</v>
      </c>
      <c r="C206">
        <v>1899.4</v>
      </c>
      <c r="D206">
        <v>1899.4</v>
      </c>
      <c r="E206">
        <v>1899.4</v>
      </c>
      <c r="F206">
        <v>1899.4</v>
      </c>
      <c r="G206">
        <v>0</v>
      </c>
      <c r="H206">
        <v>0</v>
      </c>
      <c r="I206">
        <v>1899.4</v>
      </c>
      <c r="J206" t="b">
        <v>0</v>
      </c>
    </row>
    <row r="207" spans="2:10" x14ac:dyDescent="0.15">
      <c r="B207" t="s">
        <v>758</v>
      </c>
      <c r="C207">
        <v>1899.4</v>
      </c>
      <c r="D207">
        <v>1899.4</v>
      </c>
      <c r="E207">
        <v>1899.4</v>
      </c>
      <c r="F207">
        <v>1899.4</v>
      </c>
      <c r="G207">
        <v>0</v>
      </c>
      <c r="H207">
        <v>0</v>
      </c>
      <c r="I207">
        <v>1899.4</v>
      </c>
      <c r="J207" t="b">
        <v>0</v>
      </c>
    </row>
    <row r="208" spans="2:10" x14ac:dyDescent="0.15">
      <c r="B208" t="s">
        <v>759</v>
      </c>
      <c r="C208">
        <v>1899.4</v>
      </c>
      <c r="D208">
        <v>1899.4</v>
      </c>
      <c r="E208">
        <v>1899.39</v>
      </c>
      <c r="F208">
        <v>1899.4</v>
      </c>
      <c r="G208">
        <v>0</v>
      </c>
      <c r="H208">
        <v>0</v>
      </c>
      <c r="I208">
        <v>1899.4</v>
      </c>
      <c r="J208" t="b">
        <v>0</v>
      </c>
    </row>
    <row r="209" spans="2:10" x14ac:dyDescent="0.15">
      <c r="B209" t="s">
        <v>763</v>
      </c>
      <c r="C209">
        <v>1895</v>
      </c>
      <c r="D209">
        <v>1895.01</v>
      </c>
      <c r="E209">
        <v>1895</v>
      </c>
      <c r="F209">
        <v>1895</v>
      </c>
      <c r="G209">
        <v>1</v>
      </c>
      <c r="H209">
        <v>1</v>
      </c>
      <c r="I209">
        <v>1895</v>
      </c>
      <c r="J209" t="b">
        <v>0</v>
      </c>
    </row>
    <row r="210" spans="2:10" x14ac:dyDescent="0.15">
      <c r="B210" t="s">
        <v>764</v>
      </c>
      <c r="C210">
        <v>1890</v>
      </c>
      <c r="D210">
        <v>1890</v>
      </c>
      <c r="E210">
        <v>1890</v>
      </c>
      <c r="F210">
        <v>1890</v>
      </c>
      <c r="G210">
        <v>2</v>
      </c>
      <c r="H210">
        <v>2</v>
      </c>
      <c r="I210">
        <v>1890</v>
      </c>
      <c r="J210" t="b">
        <v>0</v>
      </c>
    </row>
    <row r="211" spans="2:10" x14ac:dyDescent="0.15">
      <c r="B211" t="s">
        <v>765</v>
      </c>
      <c r="C211">
        <v>1890.97</v>
      </c>
      <c r="D211">
        <v>1903.65</v>
      </c>
      <c r="E211">
        <v>1884.24</v>
      </c>
      <c r="F211">
        <v>1895.8</v>
      </c>
      <c r="G211">
        <v>606</v>
      </c>
      <c r="H211">
        <v>310</v>
      </c>
      <c r="I211">
        <v>1892.557</v>
      </c>
      <c r="J211" t="b">
        <v>0</v>
      </c>
    </row>
    <row r="212" spans="2:10" x14ac:dyDescent="0.15">
      <c r="B212" t="s">
        <v>766</v>
      </c>
      <c r="C212">
        <v>1896.95</v>
      </c>
      <c r="D212">
        <v>1920.68</v>
      </c>
      <c r="E212">
        <v>1895.53</v>
      </c>
      <c r="F212">
        <v>1913</v>
      </c>
      <c r="G212">
        <v>821</v>
      </c>
      <c r="H212">
        <v>612</v>
      </c>
      <c r="I212">
        <v>1908.194</v>
      </c>
      <c r="J212" t="b">
        <v>0</v>
      </c>
    </row>
    <row r="213" spans="2:10" x14ac:dyDescent="0.15">
      <c r="B213" t="s">
        <v>767</v>
      </c>
      <c r="C213">
        <v>1913.56</v>
      </c>
      <c r="D213">
        <v>1915.7</v>
      </c>
      <c r="E213">
        <v>1904.47</v>
      </c>
      <c r="F213">
        <v>1904.47</v>
      </c>
      <c r="G213">
        <v>843</v>
      </c>
      <c r="H213">
        <v>567</v>
      </c>
      <c r="I213">
        <v>1911.5609999999999</v>
      </c>
      <c r="J213" t="b">
        <v>0</v>
      </c>
    </row>
    <row r="214" spans="2:10" x14ac:dyDescent="0.15">
      <c r="B214" t="s">
        <v>768</v>
      </c>
      <c r="C214">
        <v>1905.11</v>
      </c>
      <c r="D214">
        <v>1917.94</v>
      </c>
      <c r="E214">
        <v>1904.23</v>
      </c>
      <c r="F214">
        <v>1911.97</v>
      </c>
      <c r="G214">
        <v>506</v>
      </c>
      <c r="H214">
        <v>397</v>
      </c>
      <c r="I214">
        <v>1911.068</v>
      </c>
      <c r="J214" t="b">
        <v>0</v>
      </c>
    </row>
    <row r="215" spans="2:10" x14ac:dyDescent="0.15">
      <c r="B215" t="s">
        <v>769</v>
      </c>
      <c r="C215">
        <v>1911.99</v>
      </c>
      <c r="D215">
        <v>1923.7</v>
      </c>
      <c r="E215">
        <v>1909.87</v>
      </c>
      <c r="F215">
        <v>1919.49</v>
      </c>
      <c r="G215">
        <v>572</v>
      </c>
      <c r="H215">
        <v>412</v>
      </c>
      <c r="I215">
        <v>1918.4949999999999</v>
      </c>
      <c r="J215" t="b">
        <v>0</v>
      </c>
    </row>
    <row r="216" spans="2:10" x14ac:dyDescent="0.15">
      <c r="B216" t="s">
        <v>770</v>
      </c>
      <c r="C216">
        <v>1919.28</v>
      </c>
      <c r="D216">
        <v>1925</v>
      </c>
      <c r="E216">
        <v>1911.55</v>
      </c>
      <c r="F216">
        <v>1917.53</v>
      </c>
      <c r="G216">
        <v>622</v>
      </c>
      <c r="H216">
        <v>448</v>
      </c>
      <c r="I216">
        <v>1918.607</v>
      </c>
      <c r="J216" t="b">
        <v>0</v>
      </c>
    </row>
    <row r="217" spans="2:10" x14ac:dyDescent="0.15">
      <c r="B217" t="s">
        <v>771</v>
      </c>
      <c r="C217">
        <v>1917.98</v>
      </c>
      <c r="D217">
        <v>1924.79</v>
      </c>
      <c r="E217">
        <v>1914.36</v>
      </c>
      <c r="F217">
        <v>1917.85</v>
      </c>
      <c r="G217">
        <v>935</v>
      </c>
      <c r="H217">
        <v>805</v>
      </c>
      <c r="I217">
        <v>1919.4870000000001</v>
      </c>
      <c r="J217" t="b">
        <v>0</v>
      </c>
    </row>
    <row r="218" spans="2:10" x14ac:dyDescent="0.15">
      <c r="B218" t="s">
        <v>772</v>
      </c>
      <c r="C218">
        <v>1917.24</v>
      </c>
      <c r="D218">
        <v>1933</v>
      </c>
      <c r="E218">
        <v>1917.24</v>
      </c>
      <c r="F218">
        <v>1927</v>
      </c>
      <c r="G218">
        <v>1295</v>
      </c>
      <c r="H218">
        <v>28</v>
      </c>
      <c r="I218">
        <v>1917.328</v>
      </c>
      <c r="J218" t="b">
        <v>0</v>
      </c>
    </row>
    <row r="219" spans="2:10" x14ac:dyDescent="0.15">
      <c r="B219" t="s">
        <v>773</v>
      </c>
      <c r="C219">
        <v>1925.21</v>
      </c>
      <c r="D219">
        <v>1930</v>
      </c>
      <c r="E219">
        <v>1925.21</v>
      </c>
      <c r="F219">
        <v>1930</v>
      </c>
      <c r="G219">
        <v>3</v>
      </c>
      <c r="H219">
        <v>3</v>
      </c>
      <c r="I219">
        <v>1928.3409999999999</v>
      </c>
      <c r="J219" t="b">
        <v>0</v>
      </c>
    </row>
    <row r="220" spans="2:10" x14ac:dyDescent="0.15">
      <c r="B220" t="s">
        <v>774</v>
      </c>
      <c r="C220">
        <v>1926</v>
      </c>
      <c r="D220">
        <v>1931.9</v>
      </c>
      <c r="E220">
        <v>1926</v>
      </c>
      <c r="F220">
        <v>1928.14</v>
      </c>
      <c r="G220">
        <v>4</v>
      </c>
      <c r="H220">
        <v>4</v>
      </c>
      <c r="I220">
        <v>1928.383</v>
      </c>
      <c r="J220" t="b">
        <v>0</v>
      </c>
    </row>
    <row r="221" spans="2:10" x14ac:dyDescent="0.15">
      <c r="B221" t="s">
        <v>775</v>
      </c>
      <c r="C221">
        <v>1928.41</v>
      </c>
      <c r="D221">
        <v>1928.41</v>
      </c>
      <c r="E221">
        <v>1928.41</v>
      </c>
      <c r="F221">
        <v>1928.41</v>
      </c>
      <c r="G221">
        <v>1</v>
      </c>
      <c r="H221">
        <v>1</v>
      </c>
      <c r="I221">
        <v>1928.41</v>
      </c>
      <c r="J221" t="b">
        <v>0</v>
      </c>
    </row>
    <row r="222" spans="2:10" x14ac:dyDescent="0.15">
      <c r="B222" t="s">
        <v>778</v>
      </c>
      <c r="C222">
        <v>1916.31</v>
      </c>
      <c r="D222">
        <v>1916.57</v>
      </c>
      <c r="E222">
        <v>1908.36</v>
      </c>
      <c r="F222">
        <v>1908.36</v>
      </c>
      <c r="G222">
        <v>7</v>
      </c>
      <c r="H222">
        <v>7</v>
      </c>
      <c r="I222">
        <v>1914.6990000000001</v>
      </c>
      <c r="J222" t="b">
        <v>0</v>
      </c>
    </row>
    <row r="223" spans="2:10" x14ac:dyDescent="0.15">
      <c r="B223" t="s">
        <v>779</v>
      </c>
      <c r="C223">
        <v>1921.94</v>
      </c>
      <c r="D223">
        <v>1924.76</v>
      </c>
      <c r="E223">
        <v>1898.3</v>
      </c>
      <c r="F223">
        <v>1901</v>
      </c>
      <c r="G223">
        <v>33</v>
      </c>
      <c r="H223">
        <v>28</v>
      </c>
      <c r="I223">
        <v>1909.875</v>
      </c>
      <c r="J223" t="b">
        <v>0</v>
      </c>
    </row>
    <row r="224" spans="2:10" x14ac:dyDescent="0.15">
      <c r="B224" t="s">
        <v>780</v>
      </c>
      <c r="C224">
        <v>1904</v>
      </c>
      <c r="D224">
        <v>1923.01</v>
      </c>
      <c r="E224">
        <v>1891.04</v>
      </c>
      <c r="F224">
        <v>1892</v>
      </c>
      <c r="G224">
        <v>39</v>
      </c>
      <c r="H224">
        <v>26</v>
      </c>
      <c r="I224">
        <v>1899.472</v>
      </c>
      <c r="J224" t="b">
        <v>0</v>
      </c>
    </row>
    <row r="225" spans="2:10" x14ac:dyDescent="0.15">
      <c r="B225" t="s">
        <v>781</v>
      </c>
      <c r="C225">
        <v>1891.7</v>
      </c>
      <c r="D225">
        <v>1891.7</v>
      </c>
      <c r="E225">
        <v>1822.55</v>
      </c>
      <c r="F225">
        <v>1852.69</v>
      </c>
      <c r="G225">
        <v>1741</v>
      </c>
      <c r="H225">
        <v>1268</v>
      </c>
      <c r="I225">
        <v>1856.44</v>
      </c>
      <c r="J225" t="b">
        <v>0</v>
      </c>
    </row>
    <row r="226" spans="2:10" x14ac:dyDescent="0.15">
      <c r="B226" t="s">
        <v>782</v>
      </c>
      <c r="C226">
        <v>1852.83</v>
      </c>
      <c r="D226">
        <v>1872.1</v>
      </c>
      <c r="E226">
        <v>1847.84</v>
      </c>
      <c r="F226">
        <v>1863.35</v>
      </c>
      <c r="G226">
        <v>1627</v>
      </c>
      <c r="H226">
        <v>1250</v>
      </c>
      <c r="I226">
        <v>1863.018</v>
      </c>
      <c r="J226" t="b">
        <v>0</v>
      </c>
    </row>
    <row r="227" spans="2:10" x14ac:dyDescent="0.15">
      <c r="B227" t="s">
        <v>783</v>
      </c>
      <c r="C227">
        <v>1863.25</v>
      </c>
      <c r="D227">
        <v>1863.26</v>
      </c>
      <c r="E227">
        <v>1830</v>
      </c>
      <c r="F227">
        <v>1831.23</v>
      </c>
      <c r="G227">
        <v>1858</v>
      </c>
      <c r="H227">
        <v>1518</v>
      </c>
      <c r="I227">
        <v>1845.713</v>
      </c>
      <c r="J227" t="b">
        <v>0</v>
      </c>
    </row>
    <row r="228" spans="2:10" x14ac:dyDescent="0.15">
      <c r="B228" t="s">
        <v>784</v>
      </c>
      <c r="C228">
        <v>1830</v>
      </c>
      <c r="D228">
        <v>1859.12</v>
      </c>
      <c r="E228">
        <v>1828.18</v>
      </c>
      <c r="F228">
        <v>1850.28</v>
      </c>
      <c r="G228">
        <v>1537</v>
      </c>
      <c r="H228">
        <v>1133</v>
      </c>
      <c r="I228">
        <v>1845.057</v>
      </c>
      <c r="J228" t="b">
        <v>0</v>
      </c>
    </row>
    <row r="229" spans="2:10" x14ac:dyDescent="0.15">
      <c r="B229" t="s">
        <v>785</v>
      </c>
      <c r="C229">
        <v>1848.95</v>
      </c>
      <c r="D229">
        <v>1857.29</v>
      </c>
      <c r="E229">
        <v>1844.99</v>
      </c>
      <c r="F229">
        <v>1848.01</v>
      </c>
      <c r="G229">
        <v>457</v>
      </c>
      <c r="H229">
        <v>398</v>
      </c>
      <c r="I229">
        <v>1851.579</v>
      </c>
      <c r="J229" t="b">
        <v>0</v>
      </c>
    </row>
    <row r="230" spans="2:10" x14ac:dyDescent="0.15">
      <c r="B230" t="s">
        <v>786</v>
      </c>
      <c r="C230">
        <v>1846.69</v>
      </c>
      <c r="D230">
        <v>1852.52</v>
      </c>
      <c r="E230">
        <v>1824.78</v>
      </c>
      <c r="F230">
        <v>1827.63</v>
      </c>
      <c r="G230">
        <v>915</v>
      </c>
      <c r="H230">
        <v>712</v>
      </c>
      <c r="I230">
        <v>1837.0630000000001</v>
      </c>
      <c r="J230" t="b">
        <v>0</v>
      </c>
    </row>
    <row r="231" spans="2:10" x14ac:dyDescent="0.15">
      <c r="B231" t="s">
        <v>787</v>
      </c>
      <c r="C231">
        <v>1827.57</v>
      </c>
      <c r="D231">
        <v>1835.69</v>
      </c>
      <c r="E231">
        <v>1808.99</v>
      </c>
      <c r="F231">
        <v>1830.83</v>
      </c>
      <c r="G231">
        <v>2201</v>
      </c>
      <c r="H231">
        <v>1803</v>
      </c>
      <c r="I231">
        <v>1822.9179999999999</v>
      </c>
      <c r="J231" t="b">
        <v>0</v>
      </c>
    </row>
    <row r="232" spans="2:10" x14ac:dyDescent="0.15">
      <c r="B232" t="s">
        <v>788</v>
      </c>
      <c r="C232">
        <v>1830.79</v>
      </c>
      <c r="D232">
        <v>1831.16</v>
      </c>
      <c r="E232">
        <v>1806.48</v>
      </c>
      <c r="F232">
        <v>1827</v>
      </c>
      <c r="G232">
        <v>2173</v>
      </c>
      <c r="H232">
        <v>19</v>
      </c>
      <c r="I232">
        <v>1830.5809999999999</v>
      </c>
      <c r="J232" t="b">
        <v>0</v>
      </c>
    </row>
    <row r="233" spans="2:10" x14ac:dyDescent="0.15">
      <c r="B233" t="s">
        <v>789</v>
      </c>
      <c r="C233">
        <v>1828.4</v>
      </c>
      <c r="D233">
        <v>1829.6</v>
      </c>
      <c r="E233">
        <v>1828.4</v>
      </c>
      <c r="F233">
        <v>1829.6</v>
      </c>
      <c r="G233">
        <v>21</v>
      </c>
      <c r="H233">
        <v>3</v>
      </c>
      <c r="I233">
        <v>1828.4570000000001</v>
      </c>
      <c r="J233" t="b">
        <v>0</v>
      </c>
    </row>
    <row r="234" spans="2:10" x14ac:dyDescent="0.15">
      <c r="B234" t="s">
        <v>790</v>
      </c>
      <c r="C234">
        <v>1827.78</v>
      </c>
      <c r="D234">
        <v>1827.78</v>
      </c>
      <c r="E234">
        <v>1824.79</v>
      </c>
      <c r="F234">
        <v>1824.79</v>
      </c>
      <c r="G234">
        <v>4</v>
      </c>
      <c r="H234">
        <v>2</v>
      </c>
      <c r="I234">
        <v>1827.0319999999999</v>
      </c>
      <c r="J234" t="b">
        <v>0</v>
      </c>
    </row>
    <row r="235" spans="2:10" x14ac:dyDescent="0.15">
      <c r="B235" t="s">
        <v>791</v>
      </c>
      <c r="C235">
        <v>1820.21</v>
      </c>
      <c r="D235">
        <v>1820.22</v>
      </c>
      <c r="E235">
        <v>1820.21</v>
      </c>
      <c r="F235">
        <v>1820.21</v>
      </c>
      <c r="G235">
        <v>1</v>
      </c>
      <c r="H235">
        <v>1</v>
      </c>
      <c r="I235">
        <v>1820.21</v>
      </c>
      <c r="J235" t="b">
        <v>0</v>
      </c>
    </row>
    <row r="236" spans="2:10" x14ac:dyDescent="0.15">
      <c r="B236" t="s">
        <v>794</v>
      </c>
      <c r="C236">
        <v>1814</v>
      </c>
      <c r="D236">
        <v>1814</v>
      </c>
      <c r="E236">
        <v>1814</v>
      </c>
      <c r="F236">
        <v>1814</v>
      </c>
      <c r="G236">
        <v>1</v>
      </c>
      <c r="H236">
        <v>1</v>
      </c>
      <c r="I236">
        <v>1814</v>
      </c>
      <c r="J236" t="b">
        <v>0</v>
      </c>
    </row>
    <row r="237" spans="2:10" x14ac:dyDescent="0.15">
      <c r="B237" t="s">
        <v>795</v>
      </c>
      <c r="C237">
        <v>1814</v>
      </c>
      <c r="D237">
        <v>1814</v>
      </c>
      <c r="E237">
        <v>1814</v>
      </c>
      <c r="F237">
        <v>1814</v>
      </c>
      <c r="G237">
        <v>0</v>
      </c>
      <c r="H237">
        <v>0</v>
      </c>
      <c r="I237">
        <v>1814</v>
      </c>
      <c r="J237" t="b">
        <v>0</v>
      </c>
    </row>
    <row r="238" spans="2:10" x14ac:dyDescent="0.15">
      <c r="B238" t="s">
        <v>796</v>
      </c>
      <c r="C238">
        <v>1814.9</v>
      </c>
      <c r="D238">
        <v>1836.61</v>
      </c>
      <c r="E238">
        <v>1814.2</v>
      </c>
      <c r="F238">
        <v>1836.6</v>
      </c>
      <c r="G238">
        <v>24</v>
      </c>
      <c r="H238">
        <v>16</v>
      </c>
      <c r="I238">
        <v>1824.557</v>
      </c>
      <c r="J238" t="b">
        <v>0</v>
      </c>
    </row>
    <row r="239" spans="2:10" x14ac:dyDescent="0.15">
      <c r="B239" t="s">
        <v>797</v>
      </c>
      <c r="C239">
        <v>1839</v>
      </c>
      <c r="D239">
        <v>1874</v>
      </c>
      <c r="E239">
        <v>1837</v>
      </c>
      <c r="F239">
        <v>1863.42</v>
      </c>
      <c r="G239">
        <v>1387</v>
      </c>
      <c r="H239">
        <v>923</v>
      </c>
      <c r="I239">
        <v>1855.8589999999999</v>
      </c>
      <c r="J239" t="b">
        <v>0</v>
      </c>
    </row>
    <row r="240" spans="2:10" x14ac:dyDescent="0.15">
      <c r="B240" t="s">
        <v>798</v>
      </c>
      <c r="C240">
        <v>1864.28</v>
      </c>
      <c r="D240">
        <v>1872</v>
      </c>
      <c r="E240">
        <v>1851.01</v>
      </c>
      <c r="F240">
        <v>1863.73</v>
      </c>
      <c r="G240">
        <v>987</v>
      </c>
      <c r="H240">
        <v>758</v>
      </c>
      <c r="I240">
        <v>1860.307</v>
      </c>
      <c r="J240" t="b">
        <v>0</v>
      </c>
    </row>
    <row r="241" spans="2:10" x14ac:dyDescent="0.15">
      <c r="B241" t="s">
        <v>799</v>
      </c>
      <c r="C241">
        <v>1864.39</v>
      </c>
      <c r="D241">
        <v>1879.16</v>
      </c>
      <c r="E241">
        <v>1864.39</v>
      </c>
      <c r="F241">
        <v>1875.92</v>
      </c>
      <c r="G241">
        <v>737</v>
      </c>
      <c r="H241">
        <v>625</v>
      </c>
      <c r="I241">
        <v>1874.076</v>
      </c>
      <c r="J241" t="b">
        <v>0</v>
      </c>
    </row>
    <row r="242" spans="2:10" x14ac:dyDescent="0.15">
      <c r="B242" t="s">
        <v>800</v>
      </c>
      <c r="C242">
        <v>1877.58</v>
      </c>
      <c r="D242">
        <v>1891.21</v>
      </c>
      <c r="E242">
        <v>1875.48</v>
      </c>
      <c r="F242">
        <v>1891.21</v>
      </c>
      <c r="G242">
        <v>656</v>
      </c>
      <c r="H242">
        <v>588</v>
      </c>
      <c r="I242">
        <v>1881.3920000000001</v>
      </c>
      <c r="J242" t="b">
        <v>0</v>
      </c>
    </row>
    <row r="243" spans="2:10" x14ac:dyDescent="0.15">
      <c r="B243" t="s">
        <v>801</v>
      </c>
      <c r="C243">
        <v>1893</v>
      </c>
      <c r="D243">
        <v>1898.83</v>
      </c>
      <c r="E243">
        <v>1888.96</v>
      </c>
      <c r="F243">
        <v>1893.45</v>
      </c>
      <c r="G243">
        <v>844</v>
      </c>
      <c r="H243">
        <v>672</v>
      </c>
      <c r="I243">
        <v>1895.08</v>
      </c>
      <c r="J243" t="b">
        <v>0</v>
      </c>
    </row>
    <row r="244" spans="2:10" x14ac:dyDescent="0.15">
      <c r="B244" t="s">
        <v>802</v>
      </c>
      <c r="C244">
        <v>1893.17</v>
      </c>
      <c r="D244">
        <v>1894.07</v>
      </c>
      <c r="E244">
        <v>1872.17</v>
      </c>
      <c r="F244">
        <v>1878.73</v>
      </c>
      <c r="G244">
        <v>527</v>
      </c>
      <c r="H244">
        <v>461</v>
      </c>
      <c r="I244">
        <v>1883.5719999999999</v>
      </c>
      <c r="J244" t="b">
        <v>0</v>
      </c>
    </row>
    <row r="245" spans="2:10" x14ac:dyDescent="0.15">
      <c r="B245" t="s">
        <v>803</v>
      </c>
      <c r="C245">
        <v>1878.77</v>
      </c>
      <c r="D245">
        <v>1878.96</v>
      </c>
      <c r="E245">
        <v>1860.84</v>
      </c>
      <c r="F245">
        <v>1862.2</v>
      </c>
      <c r="G245">
        <v>1340</v>
      </c>
      <c r="H245">
        <v>1132</v>
      </c>
      <c r="I245">
        <v>1870.4079999999999</v>
      </c>
      <c r="J245" t="b">
        <v>0</v>
      </c>
    </row>
    <row r="246" spans="2:10" x14ac:dyDescent="0.15">
      <c r="B246" t="s">
        <v>804</v>
      </c>
      <c r="C246">
        <v>1863.11</v>
      </c>
      <c r="D246">
        <v>1875.01</v>
      </c>
      <c r="E246">
        <v>1861.47</v>
      </c>
      <c r="F246">
        <v>1865</v>
      </c>
      <c r="G246">
        <v>2867</v>
      </c>
      <c r="H246">
        <v>45</v>
      </c>
      <c r="I246">
        <v>1863.34</v>
      </c>
      <c r="J246" t="b">
        <v>0</v>
      </c>
    </row>
    <row r="247" spans="2:10" x14ac:dyDescent="0.15">
      <c r="B247" t="s">
        <v>805</v>
      </c>
      <c r="C247">
        <v>1865</v>
      </c>
      <c r="D247">
        <v>1865</v>
      </c>
      <c r="E247">
        <v>1865</v>
      </c>
      <c r="F247">
        <v>1865</v>
      </c>
      <c r="G247">
        <v>0</v>
      </c>
      <c r="H247">
        <v>0</v>
      </c>
      <c r="I247">
        <v>1865</v>
      </c>
      <c r="J247" t="b">
        <v>0</v>
      </c>
    </row>
    <row r="248" spans="2:10" x14ac:dyDescent="0.15">
      <c r="B248" t="s">
        <v>806</v>
      </c>
      <c r="C248">
        <v>1865</v>
      </c>
      <c r="D248">
        <v>1865</v>
      </c>
      <c r="E248">
        <v>1865</v>
      </c>
      <c r="F248">
        <v>1865</v>
      </c>
      <c r="G248">
        <v>0</v>
      </c>
      <c r="H248">
        <v>0</v>
      </c>
      <c r="I248">
        <v>1865</v>
      </c>
      <c r="J248" t="b">
        <v>0</v>
      </c>
    </row>
    <row r="249" spans="2:10" x14ac:dyDescent="0.15">
      <c r="B249" t="s">
        <v>807</v>
      </c>
      <c r="C249">
        <v>1855.82</v>
      </c>
      <c r="D249">
        <v>1855.83</v>
      </c>
      <c r="E249">
        <v>1855.82</v>
      </c>
      <c r="F249">
        <v>1855.82</v>
      </c>
      <c r="G249">
        <v>1</v>
      </c>
      <c r="H249">
        <v>1</v>
      </c>
      <c r="I249">
        <v>1855.82</v>
      </c>
      <c r="J249" t="b">
        <v>0</v>
      </c>
    </row>
    <row r="250" spans="2:10" x14ac:dyDescent="0.15">
      <c r="B250" t="s">
        <v>808</v>
      </c>
      <c r="C250">
        <v>1835</v>
      </c>
      <c r="D250">
        <v>1835.01</v>
      </c>
      <c r="E250">
        <v>1835</v>
      </c>
      <c r="F250">
        <v>1835</v>
      </c>
      <c r="G250">
        <v>1</v>
      </c>
      <c r="H250">
        <v>1</v>
      </c>
      <c r="I250">
        <v>1835</v>
      </c>
      <c r="J250" t="b">
        <v>0</v>
      </c>
    </row>
    <row r="251" spans="2:10" x14ac:dyDescent="0.15">
      <c r="B251" t="s">
        <v>809</v>
      </c>
      <c r="C251">
        <v>1835</v>
      </c>
      <c r="D251">
        <v>1835</v>
      </c>
      <c r="E251">
        <v>1835</v>
      </c>
      <c r="F251">
        <v>1835</v>
      </c>
      <c r="G251">
        <v>0</v>
      </c>
      <c r="H251">
        <v>0</v>
      </c>
      <c r="I251">
        <v>1835</v>
      </c>
      <c r="J251" t="b">
        <v>0</v>
      </c>
    </row>
    <row r="252" spans="2:10" x14ac:dyDescent="0.15">
      <c r="B252" t="s">
        <v>810</v>
      </c>
      <c r="C252">
        <v>1842</v>
      </c>
      <c r="D252">
        <v>1842</v>
      </c>
      <c r="E252">
        <v>1842</v>
      </c>
      <c r="F252">
        <v>1842</v>
      </c>
      <c r="G252">
        <v>1</v>
      </c>
      <c r="H252">
        <v>1</v>
      </c>
      <c r="I252">
        <v>1842</v>
      </c>
      <c r="J252" t="b">
        <v>0</v>
      </c>
    </row>
    <row r="253" spans="2:10" x14ac:dyDescent="0.15">
      <c r="B253" t="s">
        <v>811</v>
      </c>
      <c r="C253">
        <v>1847.9</v>
      </c>
      <c r="D253">
        <v>1847.9</v>
      </c>
      <c r="E253">
        <v>1847.9</v>
      </c>
      <c r="F253">
        <v>1847.9</v>
      </c>
      <c r="G253">
        <v>2</v>
      </c>
      <c r="H253">
        <v>2</v>
      </c>
      <c r="I253">
        <v>1847.9</v>
      </c>
      <c r="J253" t="b">
        <v>0</v>
      </c>
    </row>
    <row r="254" spans="2:10" x14ac:dyDescent="0.15">
      <c r="B254" t="s">
        <v>812</v>
      </c>
      <c r="C254">
        <v>1840.82</v>
      </c>
      <c r="D254">
        <v>1855</v>
      </c>
      <c r="E254">
        <v>1835</v>
      </c>
      <c r="F254">
        <v>1854.9</v>
      </c>
      <c r="G254">
        <v>24</v>
      </c>
      <c r="H254">
        <v>13</v>
      </c>
      <c r="I254">
        <v>1842.213</v>
      </c>
      <c r="J254" t="b">
        <v>0</v>
      </c>
    </row>
    <row r="255" spans="2:10" x14ac:dyDescent="0.15">
      <c r="B255" t="s">
        <v>813</v>
      </c>
      <c r="C255">
        <v>1852.26</v>
      </c>
      <c r="D255">
        <v>1852.26</v>
      </c>
      <c r="E255">
        <v>1826.7</v>
      </c>
      <c r="F255">
        <v>1838.18</v>
      </c>
      <c r="G255">
        <v>930</v>
      </c>
      <c r="H255">
        <v>610</v>
      </c>
      <c r="I255">
        <v>1840.9369999999999</v>
      </c>
      <c r="J255" t="b">
        <v>0</v>
      </c>
    </row>
    <row r="256" spans="2:10" x14ac:dyDescent="0.15">
      <c r="B256" t="s">
        <v>814</v>
      </c>
      <c r="C256">
        <v>1839.51</v>
      </c>
      <c r="D256">
        <v>1855.98</v>
      </c>
      <c r="E256">
        <v>1835</v>
      </c>
      <c r="F256">
        <v>1854.95</v>
      </c>
      <c r="G256">
        <v>670</v>
      </c>
      <c r="H256">
        <v>495</v>
      </c>
      <c r="I256">
        <v>1846.616</v>
      </c>
      <c r="J256" t="b">
        <v>0</v>
      </c>
    </row>
    <row r="257" spans="2:10" x14ac:dyDescent="0.15">
      <c r="B257" t="s">
        <v>815</v>
      </c>
      <c r="C257">
        <v>1854.64</v>
      </c>
      <c r="D257">
        <v>1857.28</v>
      </c>
      <c r="E257">
        <v>1829.35</v>
      </c>
      <c r="F257">
        <v>1835.91</v>
      </c>
      <c r="G257">
        <v>713</v>
      </c>
      <c r="H257">
        <v>603</v>
      </c>
      <c r="I257">
        <v>1838.1410000000001</v>
      </c>
      <c r="J257" t="b">
        <v>0</v>
      </c>
    </row>
    <row r="258" spans="2:10" x14ac:dyDescent="0.15">
      <c r="B258" t="s">
        <v>816</v>
      </c>
      <c r="C258">
        <v>1835.34</v>
      </c>
      <c r="D258">
        <v>1837.74</v>
      </c>
      <c r="E258">
        <v>1812.35</v>
      </c>
      <c r="F258">
        <v>1812.35</v>
      </c>
      <c r="G258">
        <v>675</v>
      </c>
      <c r="H258">
        <v>583</v>
      </c>
      <c r="I258">
        <v>1823.826</v>
      </c>
      <c r="J258" t="b">
        <v>0</v>
      </c>
    </row>
    <row r="259" spans="2:10" x14ac:dyDescent="0.15">
      <c r="B259" t="s">
        <v>817</v>
      </c>
      <c r="C259">
        <v>1812</v>
      </c>
      <c r="D259">
        <v>1830.63</v>
      </c>
      <c r="E259">
        <v>1810.2</v>
      </c>
      <c r="F259">
        <v>1827.13</v>
      </c>
      <c r="G259">
        <v>551</v>
      </c>
      <c r="H259">
        <v>435</v>
      </c>
      <c r="I259">
        <v>1820.8109999999999</v>
      </c>
      <c r="J259" t="b">
        <v>0</v>
      </c>
    </row>
    <row r="260" spans="2:10" x14ac:dyDescent="0.15">
      <c r="B260" t="s">
        <v>818</v>
      </c>
      <c r="C260">
        <v>1827.7</v>
      </c>
      <c r="D260">
        <v>1844.42</v>
      </c>
      <c r="E260">
        <v>1826.9</v>
      </c>
      <c r="F260">
        <v>1837.14</v>
      </c>
      <c r="G260">
        <v>578</v>
      </c>
      <c r="H260">
        <v>510</v>
      </c>
      <c r="I260">
        <v>1836.7760000000001</v>
      </c>
      <c r="J260" t="b">
        <v>0</v>
      </c>
    </row>
    <row r="261" spans="2:10" x14ac:dyDescent="0.15">
      <c r="B261" t="s">
        <v>819</v>
      </c>
      <c r="C261">
        <v>1837.18</v>
      </c>
      <c r="D261">
        <v>1853</v>
      </c>
      <c r="E261">
        <v>1831.58</v>
      </c>
      <c r="F261">
        <v>1832.75</v>
      </c>
      <c r="G261">
        <v>1387</v>
      </c>
      <c r="H261">
        <v>1148</v>
      </c>
      <c r="I261">
        <v>1845.1759999999999</v>
      </c>
      <c r="J261" t="b">
        <v>0</v>
      </c>
    </row>
    <row r="262" spans="2:10" x14ac:dyDescent="0.15">
      <c r="B262" t="s">
        <v>820</v>
      </c>
      <c r="C262">
        <v>1834.59</v>
      </c>
      <c r="D262">
        <v>1841.94</v>
      </c>
      <c r="E262">
        <v>1832</v>
      </c>
      <c r="F262">
        <v>1835.48</v>
      </c>
      <c r="G262">
        <v>2113</v>
      </c>
      <c r="H262">
        <v>67</v>
      </c>
      <c r="I262">
        <v>1835.6949999999999</v>
      </c>
      <c r="J262" t="b">
        <v>0</v>
      </c>
    </row>
    <row r="263" spans="2:10" x14ac:dyDescent="0.15">
      <c r="B263" t="s">
        <v>821</v>
      </c>
      <c r="C263">
        <v>1833.36</v>
      </c>
      <c r="D263">
        <v>1835.74</v>
      </c>
      <c r="E263">
        <v>1833.34</v>
      </c>
      <c r="F263">
        <v>1835.73</v>
      </c>
      <c r="G263">
        <v>12</v>
      </c>
      <c r="H263">
        <v>8</v>
      </c>
      <c r="I263">
        <v>1834.825</v>
      </c>
      <c r="J263" t="b">
        <v>0</v>
      </c>
    </row>
    <row r="264" spans="2:10" x14ac:dyDescent="0.15">
      <c r="B264" t="s">
        <v>822</v>
      </c>
      <c r="C264">
        <v>1835.73</v>
      </c>
      <c r="D264">
        <v>1835.73</v>
      </c>
      <c r="E264">
        <v>1835.73</v>
      </c>
      <c r="F264">
        <v>1835.73</v>
      </c>
      <c r="G264">
        <v>0</v>
      </c>
      <c r="H264">
        <v>0</v>
      </c>
      <c r="I264">
        <v>1835.73</v>
      </c>
      <c r="J264" t="b">
        <v>0</v>
      </c>
    </row>
    <row r="265" spans="2:10" x14ac:dyDescent="0.15">
      <c r="B265" t="s">
        <v>823</v>
      </c>
      <c r="C265">
        <v>1835.73</v>
      </c>
      <c r="D265">
        <v>1835.74</v>
      </c>
      <c r="E265">
        <v>1835.73</v>
      </c>
      <c r="F265">
        <v>1835.73</v>
      </c>
      <c r="G265">
        <v>0</v>
      </c>
      <c r="H265">
        <v>0</v>
      </c>
      <c r="I265">
        <v>1835.73</v>
      </c>
      <c r="J265" t="b">
        <v>0</v>
      </c>
    </row>
    <row r="266" spans="2:10" x14ac:dyDescent="0.15">
      <c r="B266" t="s">
        <v>825</v>
      </c>
      <c r="C266">
        <v>1853</v>
      </c>
      <c r="D266">
        <v>1853</v>
      </c>
      <c r="E266">
        <v>1852.99</v>
      </c>
      <c r="F266">
        <v>1853</v>
      </c>
      <c r="G266">
        <v>1</v>
      </c>
      <c r="H266">
        <v>1</v>
      </c>
      <c r="I266">
        <v>1853</v>
      </c>
      <c r="J266" t="b">
        <v>0</v>
      </c>
    </row>
    <row r="267" spans="2:10" x14ac:dyDescent="0.15">
      <c r="B267" t="s">
        <v>826</v>
      </c>
      <c r="C267">
        <v>1857.3</v>
      </c>
      <c r="D267">
        <v>1857.3</v>
      </c>
      <c r="E267">
        <v>1857.29</v>
      </c>
      <c r="F267">
        <v>1857.3</v>
      </c>
      <c r="G267">
        <v>1</v>
      </c>
      <c r="H267">
        <v>1</v>
      </c>
      <c r="I267">
        <v>1857.3</v>
      </c>
      <c r="J267" t="b">
        <v>0</v>
      </c>
    </row>
    <row r="268" spans="2:10" x14ac:dyDescent="0.15">
      <c r="B268" t="s">
        <v>827</v>
      </c>
      <c r="C268">
        <v>1853</v>
      </c>
      <c r="D268">
        <v>1855.01</v>
      </c>
      <c r="E268">
        <v>1852.99</v>
      </c>
      <c r="F268">
        <v>1855</v>
      </c>
      <c r="G268">
        <v>10</v>
      </c>
      <c r="H268">
        <v>8</v>
      </c>
      <c r="I268">
        <v>1853.299</v>
      </c>
      <c r="J268" t="b">
        <v>0</v>
      </c>
    </row>
    <row r="269" spans="2:10" x14ac:dyDescent="0.15">
      <c r="B269" t="s">
        <v>828</v>
      </c>
      <c r="C269">
        <v>1853</v>
      </c>
      <c r="D269">
        <v>1855.6</v>
      </c>
      <c r="E269">
        <v>1852.99</v>
      </c>
      <c r="F269">
        <v>1853</v>
      </c>
      <c r="G269">
        <v>4</v>
      </c>
      <c r="H269">
        <v>4</v>
      </c>
      <c r="I269">
        <v>1853.7829999999999</v>
      </c>
      <c r="J269" t="b">
        <v>0</v>
      </c>
    </row>
    <row r="270" spans="2:10" x14ac:dyDescent="0.15">
      <c r="B270" t="s">
        <v>829</v>
      </c>
      <c r="C270">
        <v>1853</v>
      </c>
      <c r="D270">
        <v>1875.88</v>
      </c>
      <c r="E270">
        <v>1850.81</v>
      </c>
      <c r="F270">
        <v>1863.75</v>
      </c>
      <c r="G270">
        <v>1398</v>
      </c>
      <c r="H270">
        <v>854</v>
      </c>
      <c r="I270">
        <v>1862.865</v>
      </c>
      <c r="J270" t="b">
        <v>0</v>
      </c>
    </row>
    <row r="271" spans="2:10" x14ac:dyDescent="0.15">
      <c r="B271" t="s">
        <v>830</v>
      </c>
      <c r="C271">
        <v>1861.69</v>
      </c>
      <c r="D271">
        <v>1881.75</v>
      </c>
      <c r="E271">
        <v>1859</v>
      </c>
      <c r="F271">
        <v>1865.32</v>
      </c>
      <c r="G271">
        <v>719</v>
      </c>
      <c r="H271">
        <v>477</v>
      </c>
      <c r="I271">
        <v>1870.171</v>
      </c>
      <c r="J271" t="b">
        <v>0</v>
      </c>
    </row>
    <row r="272" spans="2:10" x14ac:dyDescent="0.15">
      <c r="B272" t="s">
        <v>831</v>
      </c>
      <c r="C272">
        <v>1866</v>
      </c>
      <c r="D272">
        <v>1896.1</v>
      </c>
      <c r="E272">
        <v>1862.34</v>
      </c>
      <c r="F272">
        <v>1887.8</v>
      </c>
      <c r="G272">
        <v>925</v>
      </c>
      <c r="H272">
        <v>621</v>
      </c>
      <c r="I272">
        <v>1884.9469999999999</v>
      </c>
      <c r="J272" t="b">
        <v>0</v>
      </c>
    </row>
    <row r="273" spans="2:10" x14ac:dyDescent="0.15">
      <c r="B273" t="s">
        <v>832</v>
      </c>
      <c r="C273">
        <v>1887.8</v>
      </c>
      <c r="D273">
        <v>1914.37</v>
      </c>
      <c r="E273">
        <v>1887.38</v>
      </c>
      <c r="F273">
        <v>1911.98</v>
      </c>
      <c r="G273">
        <v>984</v>
      </c>
      <c r="H273">
        <v>727</v>
      </c>
      <c r="I273">
        <v>1905.7860000000001</v>
      </c>
      <c r="J273" t="b">
        <v>0</v>
      </c>
    </row>
    <row r="274" spans="2:10" x14ac:dyDescent="0.15">
      <c r="B274" t="s">
        <v>833</v>
      </c>
      <c r="C274">
        <v>1911.48</v>
      </c>
      <c r="D274">
        <v>1922.4</v>
      </c>
      <c r="E274">
        <v>1904.92</v>
      </c>
      <c r="F274">
        <v>1910.45</v>
      </c>
      <c r="G274">
        <v>572</v>
      </c>
      <c r="H274">
        <v>431</v>
      </c>
      <c r="I274">
        <v>1913.643</v>
      </c>
      <c r="J274" t="b">
        <v>0</v>
      </c>
    </row>
    <row r="275" spans="2:10" x14ac:dyDescent="0.15">
      <c r="B275" t="s">
        <v>834</v>
      </c>
      <c r="C275">
        <v>1911.38</v>
      </c>
      <c r="D275">
        <v>1913.65</v>
      </c>
      <c r="E275">
        <v>1905.38</v>
      </c>
      <c r="F275">
        <v>1906.6</v>
      </c>
      <c r="G275">
        <v>412</v>
      </c>
      <c r="H275">
        <v>340</v>
      </c>
      <c r="I275">
        <v>1909.232</v>
      </c>
      <c r="J275" t="b">
        <v>0</v>
      </c>
    </row>
    <row r="276" spans="2:10" x14ac:dyDescent="0.15">
      <c r="B276" t="s">
        <v>835</v>
      </c>
      <c r="C276">
        <v>1907.3</v>
      </c>
      <c r="D276">
        <v>1908.25</v>
      </c>
      <c r="E276">
        <v>1898.23</v>
      </c>
      <c r="F276">
        <v>1900.61</v>
      </c>
      <c r="G276">
        <v>1018</v>
      </c>
      <c r="H276">
        <v>851</v>
      </c>
      <c r="I276">
        <v>1902.9369999999999</v>
      </c>
      <c r="J276" t="b">
        <v>0</v>
      </c>
    </row>
    <row r="277" spans="2:10" x14ac:dyDescent="0.15">
      <c r="B277" t="s">
        <v>836</v>
      </c>
      <c r="C277">
        <v>1901.35</v>
      </c>
      <c r="D277">
        <v>1901.35</v>
      </c>
      <c r="E277">
        <v>1893.02</v>
      </c>
      <c r="F277">
        <v>1901</v>
      </c>
      <c r="G277">
        <v>1569</v>
      </c>
      <c r="H277">
        <v>31</v>
      </c>
      <c r="I277">
        <v>1901.3040000000001</v>
      </c>
      <c r="J277" t="b">
        <v>0</v>
      </c>
    </row>
    <row r="278" spans="2:10" x14ac:dyDescent="0.15">
      <c r="B278" t="s">
        <v>837</v>
      </c>
      <c r="C278">
        <v>1901.56</v>
      </c>
      <c r="D278">
        <v>1901.57</v>
      </c>
      <c r="E278">
        <v>1901.56</v>
      </c>
      <c r="F278">
        <v>1901.56</v>
      </c>
      <c r="G278">
        <v>2</v>
      </c>
      <c r="H278">
        <v>1</v>
      </c>
      <c r="I278">
        <v>1901.5609999999999</v>
      </c>
      <c r="J278" t="b">
        <v>0</v>
      </c>
    </row>
    <row r="279" spans="2:10" x14ac:dyDescent="0.15">
      <c r="B279" t="s">
        <v>838</v>
      </c>
      <c r="C279">
        <v>1909</v>
      </c>
      <c r="D279">
        <v>1909</v>
      </c>
      <c r="E279">
        <v>1907</v>
      </c>
      <c r="F279">
        <v>1908</v>
      </c>
      <c r="G279">
        <v>9</v>
      </c>
      <c r="H279">
        <v>4</v>
      </c>
      <c r="I279">
        <v>1908.02</v>
      </c>
      <c r="J279" t="b">
        <v>0</v>
      </c>
    </row>
    <row r="280" spans="2:10" x14ac:dyDescent="0.15">
      <c r="B280" t="s">
        <v>839</v>
      </c>
      <c r="C280">
        <v>1908</v>
      </c>
      <c r="D280">
        <v>1908</v>
      </c>
      <c r="E280">
        <v>1908</v>
      </c>
      <c r="F280">
        <v>1908</v>
      </c>
      <c r="G280">
        <v>0</v>
      </c>
      <c r="H280">
        <v>0</v>
      </c>
      <c r="I280">
        <v>1908</v>
      </c>
      <c r="J280" t="b">
        <v>0</v>
      </c>
    </row>
    <row r="281" spans="2:10" x14ac:dyDescent="0.15">
      <c r="B281" t="s">
        <v>841</v>
      </c>
      <c r="C281">
        <v>1927.84</v>
      </c>
      <c r="D281">
        <v>1927.84</v>
      </c>
      <c r="E281">
        <v>1927.04</v>
      </c>
      <c r="F281">
        <v>1927.05</v>
      </c>
      <c r="G281">
        <v>5</v>
      </c>
      <c r="H281">
        <v>5</v>
      </c>
      <c r="I281">
        <v>1927.2080000000001</v>
      </c>
      <c r="J281" t="b">
        <v>0</v>
      </c>
    </row>
    <row r="282" spans="2:10" x14ac:dyDescent="0.15">
      <c r="B282" t="s">
        <v>842</v>
      </c>
      <c r="C282">
        <v>1926.34</v>
      </c>
      <c r="D282">
        <v>1926.34</v>
      </c>
      <c r="E282">
        <v>1924</v>
      </c>
      <c r="F282">
        <v>1924</v>
      </c>
      <c r="G282">
        <v>3</v>
      </c>
      <c r="H282">
        <v>3</v>
      </c>
      <c r="I282">
        <v>1925.376</v>
      </c>
      <c r="J282" t="b">
        <v>0</v>
      </c>
    </row>
    <row r="283" spans="2:10" x14ac:dyDescent="0.15">
      <c r="B283" t="s">
        <v>843</v>
      </c>
      <c r="C283">
        <v>1925</v>
      </c>
      <c r="D283">
        <v>1925.32</v>
      </c>
      <c r="E283">
        <v>1924</v>
      </c>
      <c r="F283">
        <v>1924.75</v>
      </c>
      <c r="G283">
        <v>16</v>
      </c>
      <c r="H283">
        <v>8</v>
      </c>
      <c r="I283">
        <v>1924.7070000000001</v>
      </c>
      <c r="J283" t="b">
        <v>0</v>
      </c>
    </row>
    <row r="284" spans="2:10" x14ac:dyDescent="0.15">
      <c r="B284" t="s">
        <v>844</v>
      </c>
      <c r="C284">
        <v>1923</v>
      </c>
      <c r="D284">
        <v>1926.9</v>
      </c>
      <c r="E284">
        <v>1922</v>
      </c>
      <c r="F284">
        <v>1924.03</v>
      </c>
      <c r="G284">
        <v>16</v>
      </c>
      <c r="H284">
        <v>10</v>
      </c>
      <c r="I284">
        <v>1924.884</v>
      </c>
      <c r="J284" t="b">
        <v>0</v>
      </c>
    </row>
    <row r="285" spans="2:10" x14ac:dyDescent="0.15">
      <c r="B285" t="s">
        <v>845</v>
      </c>
      <c r="C285">
        <v>1924</v>
      </c>
      <c r="D285">
        <v>1955.76</v>
      </c>
      <c r="E285">
        <v>1901.35</v>
      </c>
      <c r="F285">
        <v>1918.07</v>
      </c>
      <c r="G285">
        <v>1658</v>
      </c>
      <c r="H285">
        <v>1021</v>
      </c>
      <c r="I285">
        <v>1935.4349999999999</v>
      </c>
      <c r="J285" t="b">
        <v>0</v>
      </c>
    </row>
    <row r="286" spans="2:10" x14ac:dyDescent="0.15">
      <c r="B286" t="s">
        <v>846</v>
      </c>
      <c r="C286">
        <v>1918.84</v>
      </c>
      <c r="D286">
        <v>1941.41</v>
      </c>
      <c r="E286">
        <v>1914.49</v>
      </c>
      <c r="F286">
        <v>1932.42</v>
      </c>
      <c r="G286">
        <v>888</v>
      </c>
      <c r="H286">
        <v>756</v>
      </c>
      <c r="I286">
        <v>1928.414</v>
      </c>
      <c r="J286" t="b">
        <v>0</v>
      </c>
    </row>
    <row r="287" spans="2:10" x14ac:dyDescent="0.15">
      <c r="B287" t="s">
        <v>847</v>
      </c>
      <c r="C287">
        <v>1932.24</v>
      </c>
      <c r="D287">
        <v>1937.21</v>
      </c>
      <c r="E287">
        <v>1925.85</v>
      </c>
      <c r="F287">
        <v>1936.95</v>
      </c>
      <c r="G287">
        <v>393</v>
      </c>
      <c r="H287">
        <v>319</v>
      </c>
      <c r="I287">
        <v>1930.77</v>
      </c>
      <c r="J287" t="b">
        <v>0</v>
      </c>
    </row>
    <row r="288" spans="2:10" x14ac:dyDescent="0.15">
      <c r="B288" t="s">
        <v>848</v>
      </c>
      <c r="C288">
        <v>1936.95</v>
      </c>
      <c r="D288">
        <v>1942.66</v>
      </c>
      <c r="E288">
        <v>1931.53</v>
      </c>
      <c r="F288">
        <v>1934.88</v>
      </c>
      <c r="G288">
        <v>783</v>
      </c>
      <c r="H288">
        <v>578</v>
      </c>
      <c r="I288">
        <v>1936.7270000000001</v>
      </c>
      <c r="J288" t="b">
        <v>0</v>
      </c>
    </row>
    <row r="289" spans="2:10" x14ac:dyDescent="0.15">
      <c r="B289" t="s">
        <v>849</v>
      </c>
      <c r="C289">
        <v>1936.23</v>
      </c>
      <c r="D289">
        <v>1937.9</v>
      </c>
      <c r="E289">
        <v>1925.01</v>
      </c>
      <c r="F289">
        <v>1934.37</v>
      </c>
      <c r="G289">
        <v>649</v>
      </c>
      <c r="H289">
        <v>465</v>
      </c>
      <c r="I289">
        <v>1931.896</v>
      </c>
      <c r="J289" t="b">
        <v>0</v>
      </c>
    </row>
    <row r="290" spans="2:10" x14ac:dyDescent="0.15">
      <c r="B290" t="s">
        <v>850</v>
      </c>
      <c r="C290">
        <v>1934.5</v>
      </c>
      <c r="D290">
        <v>1940</v>
      </c>
      <c r="E290">
        <v>1931.29</v>
      </c>
      <c r="F290">
        <v>1936.56</v>
      </c>
      <c r="G290">
        <v>784</v>
      </c>
      <c r="H290">
        <v>684</v>
      </c>
      <c r="I290">
        <v>1935.1079999999999</v>
      </c>
      <c r="J290" t="b">
        <v>0</v>
      </c>
    </row>
    <row r="291" spans="2:10" x14ac:dyDescent="0.15">
      <c r="B291" t="s">
        <v>851</v>
      </c>
      <c r="C291">
        <v>1936.75</v>
      </c>
      <c r="D291">
        <v>1944.99</v>
      </c>
      <c r="E291">
        <v>1926.93</v>
      </c>
      <c r="F291">
        <v>1927.7</v>
      </c>
      <c r="G291">
        <v>1996</v>
      </c>
      <c r="H291">
        <v>1661</v>
      </c>
      <c r="I291">
        <v>1935.5530000000001</v>
      </c>
      <c r="J291" t="b">
        <v>0</v>
      </c>
    </row>
    <row r="292" spans="2:10" x14ac:dyDescent="0.15">
      <c r="B292" t="s">
        <v>852</v>
      </c>
      <c r="C292">
        <v>1927.51</v>
      </c>
      <c r="D292">
        <v>2080</v>
      </c>
      <c r="E292">
        <v>1927.51</v>
      </c>
      <c r="F292">
        <v>2050</v>
      </c>
      <c r="G292">
        <v>2387</v>
      </c>
      <c r="H292">
        <v>551</v>
      </c>
      <c r="I292">
        <v>1961.614</v>
      </c>
      <c r="J292" t="b">
        <v>0</v>
      </c>
    </row>
    <row r="293" spans="2:10" x14ac:dyDescent="0.15">
      <c r="B293" t="s">
        <v>853</v>
      </c>
      <c r="C293">
        <v>2049.21</v>
      </c>
      <c r="D293">
        <v>2087</v>
      </c>
      <c r="E293">
        <v>2049.21</v>
      </c>
      <c r="F293">
        <v>2075.06</v>
      </c>
      <c r="G293">
        <v>191</v>
      </c>
      <c r="H293">
        <v>125</v>
      </c>
      <c r="I293">
        <v>2071.096</v>
      </c>
      <c r="J293" t="b">
        <v>0</v>
      </c>
    </row>
    <row r="294" spans="2:10" x14ac:dyDescent="0.15">
      <c r="B294" t="s">
        <v>854</v>
      </c>
      <c r="C294">
        <v>2072</v>
      </c>
      <c r="D294">
        <v>2072</v>
      </c>
      <c r="E294">
        <v>2054.2399999999998</v>
      </c>
      <c r="F294">
        <v>2059</v>
      </c>
      <c r="G294">
        <v>42</v>
      </c>
      <c r="H294">
        <v>33</v>
      </c>
      <c r="I294">
        <v>2063.56</v>
      </c>
      <c r="J294" t="b">
        <v>0</v>
      </c>
    </row>
    <row r="295" spans="2:10" x14ac:dyDescent="0.15">
      <c r="B295" t="s">
        <v>855</v>
      </c>
      <c r="C295">
        <v>2060</v>
      </c>
      <c r="D295">
        <v>2067</v>
      </c>
      <c r="E295">
        <v>2056</v>
      </c>
      <c r="F295">
        <v>2067</v>
      </c>
      <c r="G295">
        <v>66</v>
      </c>
      <c r="H295">
        <v>22</v>
      </c>
      <c r="I295">
        <v>2058.8739999999998</v>
      </c>
      <c r="J295" t="b">
        <v>0</v>
      </c>
    </row>
    <row r="296" spans="2:10" x14ac:dyDescent="0.15">
      <c r="B296" t="s">
        <v>856</v>
      </c>
      <c r="C296">
        <v>2062</v>
      </c>
      <c r="D296">
        <v>2073.9699999999998</v>
      </c>
      <c r="E296">
        <v>2059.79</v>
      </c>
      <c r="F296">
        <v>2073.9699999999998</v>
      </c>
      <c r="G296">
        <v>6</v>
      </c>
      <c r="H296">
        <v>5</v>
      </c>
      <c r="I296">
        <v>2063.692</v>
      </c>
      <c r="J296" t="b">
        <v>0</v>
      </c>
    </row>
    <row r="297" spans="2:10" x14ac:dyDescent="0.15">
      <c r="B297" t="s">
        <v>857</v>
      </c>
      <c r="C297">
        <v>2064</v>
      </c>
      <c r="D297">
        <v>2065</v>
      </c>
      <c r="E297">
        <v>2064</v>
      </c>
      <c r="F297">
        <v>2065</v>
      </c>
      <c r="G297">
        <v>3</v>
      </c>
      <c r="H297">
        <v>3</v>
      </c>
      <c r="I297">
        <v>2064.4749999999999</v>
      </c>
      <c r="J297" t="b">
        <v>0</v>
      </c>
    </row>
    <row r="298" spans="2:10" x14ac:dyDescent="0.15">
      <c r="B298" t="s">
        <v>858</v>
      </c>
      <c r="C298">
        <v>2069.2199999999998</v>
      </c>
      <c r="D298">
        <v>2070</v>
      </c>
      <c r="E298">
        <v>2069.2199999999998</v>
      </c>
      <c r="F298">
        <v>2070</v>
      </c>
      <c r="G298">
        <v>2</v>
      </c>
      <c r="H298">
        <v>2</v>
      </c>
      <c r="I298">
        <v>2069.5520000000001</v>
      </c>
      <c r="J298" t="b">
        <v>0</v>
      </c>
    </row>
    <row r="299" spans="2:10" x14ac:dyDescent="0.15">
      <c r="B299" t="s">
        <v>859</v>
      </c>
      <c r="C299">
        <v>2070.25</v>
      </c>
      <c r="D299">
        <v>2072.02</v>
      </c>
      <c r="E299">
        <v>2065.86</v>
      </c>
      <c r="F299">
        <v>2070</v>
      </c>
      <c r="G299">
        <v>44</v>
      </c>
      <c r="H299">
        <v>35</v>
      </c>
      <c r="I299">
        <v>2069.442</v>
      </c>
      <c r="J299" t="b">
        <v>0</v>
      </c>
    </row>
    <row r="300" spans="2:10" x14ac:dyDescent="0.15">
      <c r="B300" t="s">
        <v>860</v>
      </c>
      <c r="C300">
        <v>2072.35</v>
      </c>
      <c r="D300">
        <v>2078.16</v>
      </c>
      <c r="E300">
        <v>2056.34</v>
      </c>
      <c r="F300">
        <v>2056.8200000000002</v>
      </c>
      <c r="G300">
        <v>187</v>
      </c>
      <c r="H300">
        <v>141</v>
      </c>
      <c r="I300">
        <v>2066.0419999999999</v>
      </c>
      <c r="J300" t="b">
        <v>0</v>
      </c>
    </row>
    <row r="301" spans="2:10" x14ac:dyDescent="0.15">
      <c r="B301" t="s">
        <v>861</v>
      </c>
      <c r="C301">
        <v>2059.5</v>
      </c>
      <c r="D301">
        <v>2093.19</v>
      </c>
      <c r="E301">
        <v>2018.38</v>
      </c>
      <c r="F301">
        <v>2082.63</v>
      </c>
      <c r="G301">
        <v>7813</v>
      </c>
      <c r="H301">
        <v>5196</v>
      </c>
      <c r="I301">
        <v>2060.585</v>
      </c>
      <c r="J301" t="b">
        <v>0</v>
      </c>
    </row>
    <row r="302" spans="2:10" x14ac:dyDescent="0.15">
      <c r="B302" t="s">
        <v>862</v>
      </c>
      <c r="C302">
        <v>2083.4</v>
      </c>
      <c r="D302">
        <v>2089.39</v>
      </c>
      <c r="E302">
        <v>2054.8200000000002</v>
      </c>
      <c r="F302">
        <v>2066.92</v>
      </c>
      <c r="G302">
        <v>4012</v>
      </c>
      <c r="H302">
        <v>3249</v>
      </c>
      <c r="I302">
        <v>2074.3679999999999</v>
      </c>
      <c r="J302" t="b">
        <v>0</v>
      </c>
    </row>
    <row r="303" spans="2:10" x14ac:dyDescent="0.15">
      <c r="B303" t="s">
        <v>863</v>
      </c>
      <c r="C303">
        <v>2067.06</v>
      </c>
      <c r="D303">
        <v>2081.36</v>
      </c>
      <c r="E303">
        <v>2066.86</v>
      </c>
      <c r="F303">
        <v>2077.0100000000002</v>
      </c>
      <c r="G303">
        <v>1358</v>
      </c>
      <c r="H303">
        <v>1149</v>
      </c>
      <c r="I303">
        <v>2074.6260000000002</v>
      </c>
      <c r="J303" t="b">
        <v>0</v>
      </c>
    </row>
    <row r="304" spans="2:10" x14ac:dyDescent="0.15">
      <c r="B304" t="s">
        <v>864</v>
      </c>
      <c r="C304">
        <v>2078.09</v>
      </c>
      <c r="D304">
        <v>2093</v>
      </c>
      <c r="E304">
        <v>2077.92</v>
      </c>
      <c r="F304">
        <v>2087.2600000000002</v>
      </c>
      <c r="G304">
        <v>1536</v>
      </c>
      <c r="H304">
        <v>1207</v>
      </c>
      <c r="I304">
        <v>2085.192</v>
      </c>
      <c r="J304" t="b">
        <v>0</v>
      </c>
    </row>
    <row r="305" spans="2:10" x14ac:dyDescent="0.15">
      <c r="B305" t="s">
        <v>865</v>
      </c>
      <c r="C305">
        <v>2088</v>
      </c>
      <c r="D305">
        <v>2106.35</v>
      </c>
      <c r="E305">
        <v>2081</v>
      </c>
      <c r="F305">
        <v>2106.19</v>
      </c>
      <c r="G305">
        <v>1707</v>
      </c>
      <c r="H305">
        <v>1305</v>
      </c>
      <c r="I305">
        <v>2093.8429999999998</v>
      </c>
      <c r="J305" t="b">
        <v>0</v>
      </c>
    </row>
    <row r="306" spans="2:10" x14ac:dyDescent="0.15">
      <c r="B306" t="s">
        <v>866</v>
      </c>
      <c r="C306">
        <v>2106.61</v>
      </c>
      <c r="D306">
        <v>2116.5</v>
      </c>
      <c r="E306">
        <v>2098.4499999999998</v>
      </c>
      <c r="F306">
        <v>2105.84</v>
      </c>
      <c r="G306">
        <v>1772</v>
      </c>
      <c r="H306">
        <v>1221</v>
      </c>
      <c r="I306">
        <v>2108.2420000000002</v>
      </c>
      <c r="J306" t="b">
        <v>0</v>
      </c>
    </row>
    <row r="307" spans="2:10" x14ac:dyDescent="0.15">
      <c r="B307" t="s">
        <v>867</v>
      </c>
      <c r="C307">
        <v>2104.98</v>
      </c>
      <c r="D307">
        <v>2109.61</v>
      </c>
      <c r="E307">
        <v>2067.79</v>
      </c>
      <c r="F307">
        <v>2068.15</v>
      </c>
      <c r="G307">
        <v>3234</v>
      </c>
      <c r="H307">
        <v>2679</v>
      </c>
      <c r="I307">
        <v>2084.297</v>
      </c>
      <c r="J307" t="b">
        <v>0</v>
      </c>
    </row>
    <row r="308" spans="2:10" x14ac:dyDescent="0.15">
      <c r="B308" t="s">
        <v>868</v>
      </c>
      <c r="C308">
        <v>2070.0700000000002</v>
      </c>
      <c r="D308">
        <v>2071</v>
      </c>
      <c r="E308">
        <v>2064.5</v>
      </c>
      <c r="F308">
        <v>2071</v>
      </c>
      <c r="G308">
        <v>2093</v>
      </c>
      <c r="H308">
        <v>48</v>
      </c>
      <c r="I308">
        <v>2070.0659999999998</v>
      </c>
      <c r="J308" t="b">
        <v>0</v>
      </c>
    </row>
    <row r="309" spans="2:10" x14ac:dyDescent="0.15">
      <c r="B309" t="s">
        <v>869</v>
      </c>
      <c r="C309">
        <v>2073</v>
      </c>
      <c r="D309">
        <v>2073</v>
      </c>
      <c r="E309">
        <v>2073</v>
      </c>
      <c r="F309">
        <v>2073</v>
      </c>
      <c r="G309">
        <v>1</v>
      </c>
      <c r="H309">
        <v>1</v>
      </c>
      <c r="I309">
        <v>2073</v>
      </c>
      <c r="J309" t="b">
        <v>0</v>
      </c>
    </row>
    <row r="310" spans="2:10" x14ac:dyDescent="0.15">
      <c r="B310" t="s">
        <v>870</v>
      </c>
      <c r="C310">
        <v>2072</v>
      </c>
      <c r="D310">
        <v>2072</v>
      </c>
      <c r="E310">
        <v>2072</v>
      </c>
      <c r="F310">
        <v>2072</v>
      </c>
      <c r="G310">
        <v>2</v>
      </c>
      <c r="H310">
        <v>2</v>
      </c>
      <c r="I310">
        <v>2072</v>
      </c>
      <c r="J310" t="b">
        <v>0</v>
      </c>
    </row>
    <row r="311" spans="2:10" x14ac:dyDescent="0.15">
      <c r="B311" t="s">
        <v>871</v>
      </c>
      <c r="C311">
        <v>2072</v>
      </c>
      <c r="D311">
        <v>2072</v>
      </c>
      <c r="E311">
        <v>2067</v>
      </c>
      <c r="F311">
        <v>2067</v>
      </c>
      <c r="G311">
        <v>5</v>
      </c>
      <c r="H311">
        <v>5</v>
      </c>
      <c r="I311">
        <v>2068.1080000000002</v>
      </c>
      <c r="J311" t="b">
        <v>0</v>
      </c>
    </row>
    <row r="312" spans="2:10" x14ac:dyDescent="0.15">
      <c r="B312" t="s">
        <v>875</v>
      </c>
      <c r="C312">
        <v>2069.35</v>
      </c>
      <c r="D312">
        <v>2069.36</v>
      </c>
      <c r="E312">
        <v>2067</v>
      </c>
      <c r="F312">
        <v>2067.85</v>
      </c>
      <c r="G312">
        <v>23</v>
      </c>
      <c r="H312">
        <v>18</v>
      </c>
      <c r="I312">
        <v>2068.2370000000001</v>
      </c>
      <c r="J312" t="b">
        <v>0</v>
      </c>
    </row>
    <row r="313" spans="2:10" x14ac:dyDescent="0.15">
      <c r="B313" t="s">
        <v>876</v>
      </c>
      <c r="C313">
        <v>2068.5700000000002</v>
      </c>
      <c r="D313">
        <v>2073</v>
      </c>
      <c r="E313">
        <v>2067.1999999999998</v>
      </c>
      <c r="F313">
        <v>2067.1999999999998</v>
      </c>
      <c r="G313">
        <v>33</v>
      </c>
      <c r="H313">
        <v>22</v>
      </c>
      <c r="I313">
        <v>2070.7420000000002</v>
      </c>
      <c r="J313" t="b">
        <v>0</v>
      </c>
    </row>
    <row r="314" spans="2:10" x14ac:dyDescent="0.15">
      <c r="B314" t="s">
        <v>877</v>
      </c>
      <c r="C314">
        <v>2067.64</v>
      </c>
      <c r="D314">
        <v>2078.5500000000002</v>
      </c>
      <c r="E314">
        <v>2048.5500000000002</v>
      </c>
      <c r="F314">
        <v>2055.65</v>
      </c>
      <c r="G314">
        <v>1976</v>
      </c>
      <c r="H314">
        <v>1046</v>
      </c>
      <c r="I314">
        <v>2064.7130000000002</v>
      </c>
      <c r="J314" t="b">
        <v>0</v>
      </c>
    </row>
    <row r="315" spans="2:10" x14ac:dyDescent="0.15">
      <c r="B315" t="s">
        <v>878</v>
      </c>
      <c r="C315">
        <v>2056.17</v>
      </c>
      <c r="D315">
        <v>2063.12</v>
      </c>
      <c r="E315">
        <v>2044.66</v>
      </c>
      <c r="F315">
        <v>2048.89</v>
      </c>
      <c r="G315">
        <v>956</v>
      </c>
      <c r="H315">
        <v>796</v>
      </c>
      <c r="I315">
        <v>2051.4720000000002</v>
      </c>
      <c r="J315" t="b">
        <v>0</v>
      </c>
    </row>
    <row r="316" spans="2:10" x14ac:dyDescent="0.15">
      <c r="B316" t="s">
        <v>879</v>
      </c>
      <c r="C316">
        <v>2049.4</v>
      </c>
      <c r="D316">
        <v>2058.88</v>
      </c>
      <c r="E316">
        <v>2042.59</v>
      </c>
      <c r="F316">
        <v>2050.77</v>
      </c>
      <c r="G316">
        <v>778</v>
      </c>
      <c r="H316">
        <v>623</v>
      </c>
      <c r="I316">
        <v>2049.86</v>
      </c>
      <c r="J316" t="b">
        <v>0</v>
      </c>
    </row>
    <row r="317" spans="2:10" x14ac:dyDescent="0.15">
      <c r="B317" t="s">
        <v>880</v>
      </c>
      <c r="C317">
        <v>2051.35</v>
      </c>
      <c r="D317">
        <v>2054.71</v>
      </c>
      <c r="E317">
        <v>2046.17</v>
      </c>
      <c r="F317">
        <v>2053.34</v>
      </c>
      <c r="G317">
        <v>518</v>
      </c>
      <c r="H317">
        <v>424</v>
      </c>
      <c r="I317">
        <v>2050.3020000000001</v>
      </c>
      <c r="J317" t="b">
        <v>0</v>
      </c>
    </row>
    <row r="318" spans="2:10" x14ac:dyDescent="0.15">
      <c r="B318" t="s">
        <v>881</v>
      </c>
      <c r="C318">
        <v>2053.09</v>
      </c>
      <c r="D318">
        <v>2060.15</v>
      </c>
      <c r="E318">
        <v>2050.34</v>
      </c>
      <c r="F318">
        <v>2052.65</v>
      </c>
      <c r="G318">
        <v>635</v>
      </c>
      <c r="H318">
        <v>534</v>
      </c>
      <c r="I318">
        <v>2055.4969999999998</v>
      </c>
      <c r="J318" t="b">
        <v>0</v>
      </c>
    </row>
    <row r="319" spans="2:10" x14ac:dyDescent="0.15">
      <c r="B319" t="s">
        <v>882</v>
      </c>
      <c r="C319">
        <v>2052.67</v>
      </c>
      <c r="D319">
        <v>2062.12</v>
      </c>
      <c r="E319">
        <v>2050.31</v>
      </c>
      <c r="F319">
        <v>2060.71</v>
      </c>
      <c r="G319">
        <v>534</v>
      </c>
      <c r="H319">
        <v>439</v>
      </c>
      <c r="I319">
        <v>2056.395</v>
      </c>
      <c r="J319" t="b">
        <v>0</v>
      </c>
    </row>
    <row r="320" spans="2:10" x14ac:dyDescent="0.15">
      <c r="B320" t="s">
        <v>883</v>
      </c>
      <c r="C320">
        <v>2060.2800000000002</v>
      </c>
      <c r="D320">
        <v>2066</v>
      </c>
      <c r="E320">
        <v>2055.71</v>
      </c>
      <c r="F320">
        <v>2064</v>
      </c>
      <c r="G320">
        <v>1727</v>
      </c>
      <c r="H320">
        <v>1449</v>
      </c>
      <c r="I320">
        <v>2060.9349999999999</v>
      </c>
      <c r="J320" t="b">
        <v>0</v>
      </c>
    </row>
    <row r="321" spans="2:10" x14ac:dyDescent="0.15">
      <c r="B321" t="s">
        <v>884</v>
      </c>
      <c r="C321">
        <v>2062.37</v>
      </c>
      <c r="D321">
        <v>2065.9899999999998</v>
      </c>
      <c r="E321">
        <v>2062.37</v>
      </c>
      <c r="F321">
        <v>2065.9899999999998</v>
      </c>
      <c r="G321">
        <v>1056</v>
      </c>
      <c r="H321">
        <v>31</v>
      </c>
      <c r="I321">
        <v>2062.3829999999998</v>
      </c>
      <c r="J321" t="b">
        <v>0</v>
      </c>
    </row>
    <row r="322" spans="2:10" x14ac:dyDescent="0.15">
      <c r="B322" t="s">
        <v>885</v>
      </c>
      <c r="C322">
        <v>2062.38</v>
      </c>
      <c r="D322">
        <v>2063</v>
      </c>
      <c r="E322">
        <v>2062.38</v>
      </c>
      <c r="F322">
        <v>2063</v>
      </c>
      <c r="G322">
        <v>2</v>
      </c>
      <c r="H322">
        <v>2</v>
      </c>
      <c r="I322">
        <v>2062.69</v>
      </c>
      <c r="J322" t="b">
        <v>0</v>
      </c>
    </row>
    <row r="323" spans="2:10" x14ac:dyDescent="0.15">
      <c r="B323" t="s">
        <v>886</v>
      </c>
      <c r="C323">
        <v>2061.5</v>
      </c>
      <c r="D323">
        <v>2061.5</v>
      </c>
      <c r="E323">
        <v>2061.5</v>
      </c>
      <c r="F323">
        <v>2061.5</v>
      </c>
      <c r="G323">
        <v>2</v>
      </c>
      <c r="H323">
        <v>2</v>
      </c>
      <c r="I323">
        <v>2061.5</v>
      </c>
      <c r="J323" t="b">
        <v>0</v>
      </c>
    </row>
    <row r="324" spans="2:10" x14ac:dyDescent="0.15">
      <c r="B324" t="s">
        <v>887</v>
      </c>
      <c r="C324">
        <v>2064.1</v>
      </c>
      <c r="D324">
        <v>2064.1</v>
      </c>
      <c r="E324">
        <v>2064.09</v>
      </c>
      <c r="F324">
        <v>2064.1</v>
      </c>
      <c r="G324">
        <v>1</v>
      </c>
      <c r="H324">
        <v>1</v>
      </c>
      <c r="I324">
        <v>2064.1</v>
      </c>
      <c r="J324" t="b">
        <v>0</v>
      </c>
    </row>
    <row r="325" spans="2:10" x14ac:dyDescent="0.15">
      <c r="B325" t="s">
        <v>891</v>
      </c>
      <c r="C325">
        <v>2068.0500000000002</v>
      </c>
      <c r="D325">
        <v>2072</v>
      </c>
      <c r="E325">
        <v>2068.0500000000002</v>
      </c>
      <c r="F325">
        <v>2072</v>
      </c>
      <c r="G325">
        <v>4</v>
      </c>
      <c r="H325">
        <v>4</v>
      </c>
      <c r="I325">
        <v>2070.5</v>
      </c>
      <c r="J325" t="b">
        <v>0</v>
      </c>
    </row>
    <row r="326" spans="2:10" x14ac:dyDescent="0.15">
      <c r="B326" t="s">
        <v>892</v>
      </c>
      <c r="C326">
        <v>2066.5</v>
      </c>
      <c r="D326">
        <v>2071</v>
      </c>
      <c r="E326">
        <v>2062.37</v>
      </c>
      <c r="F326">
        <v>2066.89</v>
      </c>
      <c r="G326">
        <v>10</v>
      </c>
      <c r="H326">
        <v>6</v>
      </c>
      <c r="I326">
        <v>2066.567</v>
      </c>
      <c r="J326" t="b">
        <v>0</v>
      </c>
    </row>
    <row r="327" spans="2:10" x14ac:dyDescent="0.15">
      <c r="B327" t="s">
        <v>893</v>
      </c>
      <c r="C327">
        <v>2065.16</v>
      </c>
      <c r="D327">
        <v>2081.62</v>
      </c>
      <c r="E327">
        <v>2059.33</v>
      </c>
      <c r="F327">
        <v>2063.63</v>
      </c>
      <c r="G327">
        <v>1061</v>
      </c>
      <c r="H327">
        <v>564</v>
      </c>
      <c r="I327">
        <v>2069.5450000000001</v>
      </c>
      <c r="J327" t="b">
        <v>0</v>
      </c>
    </row>
    <row r="328" spans="2:10" x14ac:dyDescent="0.15">
      <c r="B328" t="s">
        <v>894</v>
      </c>
      <c r="C328">
        <v>2064.4899999999998</v>
      </c>
      <c r="D328">
        <v>2075.33</v>
      </c>
      <c r="E328">
        <v>2063.34</v>
      </c>
      <c r="F328">
        <v>2071.7199999999998</v>
      </c>
      <c r="G328">
        <v>662</v>
      </c>
      <c r="H328">
        <v>503</v>
      </c>
      <c r="I328">
        <v>2069.7489999999998</v>
      </c>
      <c r="J328" t="b">
        <v>0</v>
      </c>
    </row>
    <row r="329" spans="2:10" x14ac:dyDescent="0.15">
      <c r="B329" t="s">
        <v>895</v>
      </c>
      <c r="C329">
        <v>2072.35</v>
      </c>
      <c r="D329">
        <v>2076.71</v>
      </c>
      <c r="E329">
        <v>2066.8200000000002</v>
      </c>
      <c r="F329">
        <v>2070.91</v>
      </c>
      <c r="G329">
        <v>514</v>
      </c>
      <c r="H329">
        <v>416</v>
      </c>
      <c r="I329">
        <v>2070.3890000000001</v>
      </c>
      <c r="J329" t="b">
        <v>0</v>
      </c>
    </row>
    <row r="330" spans="2:10" x14ac:dyDescent="0.15">
      <c r="B330" t="s">
        <v>896</v>
      </c>
      <c r="C330">
        <v>2071.89</v>
      </c>
      <c r="D330">
        <v>2093.0300000000002</v>
      </c>
      <c r="E330">
        <v>2071.4</v>
      </c>
      <c r="F330">
        <v>2090.6799999999998</v>
      </c>
      <c r="G330">
        <v>656</v>
      </c>
      <c r="H330">
        <v>487</v>
      </c>
      <c r="I330">
        <v>2086.27</v>
      </c>
      <c r="J330" t="b">
        <v>0</v>
      </c>
    </row>
    <row r="331" spans="2:10" x14ac:dyDescent="0.15">
      <c r="B331" t="s">
        <v>897</v>
      </c>
      <c r="C331">
        <v>2091.09</v>
      </c>
      <c r="D331">
        <v>2102.5100000000002</v>
      </c>
      <c r="E331">
        <v>2089.39</v>
      </c>
      <c r="F331">
        <v>2089.39</v>
      </c>
      <c r="G331">
        <v>906</v>
      </c>
      <c r="H331">
        <v>599</v>
      </c>
      <c r="I331">
        <v>2096.489</v>
      </c>
      <c r="J331" t="b">
        <v>0</v>
      </c>
    </row>
    <row r="332" spans="2:10" x14ac:dyDescent="0.15">
      <c r="B332" t="s">
        <v>898</v>
      </c>
      <c r="C332">
        <v>2090.39</v>
      </c>
      <c r="D332">
        <v>2098.59</v>
      </c>
      <c r="E332">
        <v>2087.34</v>
      </c>
      <c r="F332">
        <v>2087.86</v>
      </c>
      <c r="G332">
        <v>506</v>
      </c>
      <c r="H332">
        <v>390</v>
      </c>
      <c r="I332">
        <v>2092.8110000000001</v>
      </c>
      <c r="J332" t="b">
        <v>0</v>
      </c>
    </row>
    <row r="333" spans="2:10" x14ac:dyDescent="0.15">
      <c r="B333" t="s">
        <v>899</v>
      </c>
      <c r="C333">
        <v>2087.91</v>
      </c>
      <c r="D333">
        <v>2099.33</v>
      </c>
      <c r="E333">
        <v>2086.16</v>
      </c>
      <c r="F333">
        <v>2098.4899999999998</v>
      </c>
      <c r="G333">
        <v>1222</v>
      </c>
      <c r="H333">
        <v>1022</v>
      </c>
      <c r="I333">
        <v>2093.52</v>
      </c>
      <c r="J333" t="b">
        <v>0</v>
      </c>
    </row>
    <row r="334" spans="2:10" x14ac:dyDescent="0.15">
      <c r="B334" t="s">
        <v>900</v>
      </c>
      <c r="C334">
        <v>2098</v>
      </c>
      <c r="D334">
        <v>2099</v>
      </c>
      <c r="E334">
        <v>2090.46</v>
      </c>
      <c r="F334">
        <v>2096.56</v>
      </c>
      <c r="G334">
        <v>2526</v>
      </c>
      <c r="H334">
        <v>32</v>
      </c>
      <c r="I334">
        <v>2097.9969999999998</v>
      </c>
      <c r="J334" t="b">
        <v>0</v>
      </c>
    </row>
    <row r="335" spans="2:10" x14ac:dyDescent="0.15">
      <c r="B335" t="s">
        <v>901</v>
      </c>
      <c r="C335">
        <v>2099.98</v>
      </c>
      <c r="D335">
        <v>2104</v>
      </c>
      <c r="E335">
        <v>2099.98</v>
      </c>
      <c r="F335">
        <v>2102.17</v>
      </c>
      <c r="G335">
        <v>7</v>
      </c>
      <c r="H335">
        <v>7</v>
      </c>
      <c r="I335">
        <v>2101.047</v>
      </c>
      <c r="J335" t="b">
        <v>0</v>
      </c>
    </row>
    <row r="336" spans="2:10" x14ac:dyDescent="0.15">
      <c r="B336" t="s">
        <v>902</v>
      </c>
      <c r="C336">
        <v>2102.17</v>
      </c>
      <c r="D336">
        <v>2102.17</v>
      </c>
      <c r="E336">
        <v>2102.17</v>
      </c>
      <c r="F336">
        <v>2102.17</v>
      </c>
      <c r="G336">
        <v>0</v>
      </c>
      <c r="H336">
        <v>0</v>
      </c>
      <c r="I336">
        <v>2102.17</v>
      </c>
      <c r="J336" t="b">
        <v>0</v>
      </c>
    </row>
    <row r="337" spans="2:10" x14ac:dyDescent="0.15">
      <c r="B337" t="s">
        <v>903</v>
      </c>
      <c r="C337">
        <v>2102.17</v>
      </c>
      <c r="D337">
        <v>2102.17</v>
      </c>
      <c r="E337">
        <v>2102.16</v>
      </c>
      <c r="F337">
        <v>2102.17</v>
      </c>
      <c r="G337">
        <v>0</v>
      </c>
      <c r="H337">
        <v>0</v>
      </c>
      <c r="I337">
        <v>2102.17</v>
      </c>
      <c r="J337" t="b">
        <v>0</v>
      </c>
    </row>
    <row r="338" spans="2:10" x14ac:dyDescent="0.15">
      <c r="B338" t="s">
        <v>907</v>
      </c>
      <c r="C338">
        <v>2110</v>
      </c>
      <c r="D338">
        <v>2110</v>
      </c>
      <c r="E338">
        <v>2110</v>
      </c>
      <c r="F338">
        <v>2110</v>
      </c>
      <c r="G338">
        <v>1</v>
      </c>
      <c r="H338">
        <v>1</v>
      </c>
      <c r="I338">
        <v>2110</v>
      </c>
      <c r="J338" t="b">
        <v>0</v>
      </c>
    </row>
    <row r="339" spans="2:10" x14ac:dyDescent="0.15">
      <c r="B339" t="s">
        <v>908</v>
      </c>
      <c r="C339">
        <v>2105.04</v>
      </c>
      <c r="D339">
        <v>2117.94</v>
      </c>
      <c r="E339">
        <v>2105.04</v>
      </c>
      <c r="F339">
        <v>2111</v>
      </c>
      <c r="G339">
        <v>13</v>
      </c>
      <c r="H339">
        <v>6</v>
      </c>
      <c r="I339">
        <v>2111.904</v>
      </c>
      <c r="J339" t="b">
        <v>0</v>
      </c>
    </row>
    <row r="340" spans="2:10" x14ac:dyDescent="0.15">
      <c r="B340" t="s">
        <v>909</v>
      </c>
      <c r="C340">
        <v>2111</v>
      </c>
      <c r="D340">
        <v>2123.5500000000002</v>
      </c>
      <c r="E340">
        <v>2085.56</v>
      </c>
      <c r="F340">
        <v>2097.1999999999998</v>
      </c>
      <c r="G340">
        <v>1314</v>
      </c>
      <c r="H340">
        <v>607</v>
      </c>
      <c r="I340">
        <v>2107.83</v>
      </c>
      <c r="J340" t="b">
        <v>0</v>
      </c>
    </row>
    <row r="341" spans="2:10" x14ac:dyDescent="0.15">
      <c r="B341" t="s">
        <v>910</v>
      </c>
      <c r="C341">
        <v>2098.77</v>
      </c>
      <c r="D341">
        <v>2104.84</v>
      </c>
      <c r="E341">
        <v>2085.04</v>
      </c>
      <c r="F341">
        <v>2092.0100000000002</v>
      </c>
      <c r="G341">
        <v>675</v>
      </c>
      <c r="H341">
        <v>534</v>
      </c>
      <c r="I341">
        <v>2093.2069999999999</v>
      </c>
      <c r="J341" t="b">
        <v>0</v>
      </c>
    </row>
    <row r="342" spans="2:10" x14ac:dyDescent="0.15">
      <c r="B342" t="s">
        <v>911</v>
      </c>
      <c r="C342">
        <v>2092.37</v>
      </c>
      <c r="D342">
        <v>2093.9299999999998</v>
      </c>
      <c r="E342">
        <v>2072</v>
      </c>
      <c r="F342">
        <v>2079.3000000000002</v>
      </c>
      <c r="G342">
        <v>731</v>
      </c>
      <c r="H342">
        <v>573</v>
      </c>
      <c r="I342">
        <v>2080.8440000000001</v>
      </c>
      <c r="J342" t="b">
        <v>0</v>
      </c>
    </row>
    <row r="343" spans="2:10" x14ac:dyDescent="0.15">
      <c r="B343" t="s">
        <v>912</v>
      </c>
      <c r="C343">
        <v>2079.9899999999998</v>
      </c>
      <c r="D343">
        <v>2086.4</v>
      </c>
      <c r="E343">
        <v>2073</v>
      </c>
      <c r="F343">
        <v>2079.89</v>
      </c>
      <c r="G343">
        <v>379</v>
      </c>
      <c r="H343">
        <v>284</v>
      </c>
      <c r="I343">
        <v>2081.7919999999999</v>
      </c>
      <c r="J343" t="b">
        <v>0</v>
      </c>
    </row>
    <row r="344" spans="2:10" x14ac:dyDescent="0.15">
      <c r="B344" t="s">
        <v>913</v>
      </c>
      <c r="C344">
        <v>2079.62</v>
      </c>
      <c r="D344">
        <v>2088.58</v>
      </c>
      <c r="E344">
        <v>2078.0300000000002</v>
      </c>
      <c r="F344">
        <v>2083.15</v>
      </c>
      <c r="G344">
        <v>406</v>
      </c>
      <c r="H344">
        <v>294</v>
      </c>
      <c r="I344">
        <v>2083.9209999999998</v>
      </c>
      <c r="J344" t="b">
        <v>0</v>
      </c>
    </row>
    <row r="345" spans="2:10" x14ac:dyDescent="0.15">
      <c r="B345" s="382" t="s">
        <v>914</v>
      </c>
      <c r="C345">
        <v>2083.31</v>
      </c>
      <c r="D345">
        <v>2086.4</v>
      </c>
      <c r="E345">
        <v>2080.13</v>
      </c>
      <c r="F345">
        <v>2083.0500000000002</v>
      </c>
      <c r="G345">
        <v>272</v>
      </c>
      <c r="H345">
        <v>216</v>
      </c>
      <c r="I345">
        <v>2082.5819999999999</v>
      </c>
      <c r="J345" t="b">
        <v>0</v>
      </c>
    </row>
    <row r="346" spans="2:10" x14ac:dyDescent="0.15">
      <c r="B346" t="s">
        <v>915</v>
      </c>
      <c r="C346">
        <v>2082.8200000000002</v>
      </c>
      <c r="D346">
        <v>2093.84</v>
      </c>
      <c r="E346">
        <v>2081.5</v>
      </c>
      <c r="F346">
        <v>2093.14</v>
      </c>
      <c r="G346">
        <v>769</v>
      </c>
      <c r="H346">
        <v>652</v>
      </c>
      <c r="I346">
        <v>2087.114</v>
      </c>
      <c r="J346" t="b">
        <v>0</v>
      </c>
    </row>
    <row r="347" spans="2:10" x14ac:dyDescent="0.15">
      <c r="B347" t="s">
        <v>916</v>
      </c>
      <c r="C347">
        <v>2092.91</v>
      </c>
      <c r="D347">
        <v>2092.91</v>
      </c>
      <c r="E347">
        <v>2079.7800000000002</v>
      </c>
      <c r="F347">
        <v>2092.02</v>
      </c>
      <c r="G347">
        <v>1055</v>
      </c>
      <c r="H347">
        <v>21</v>
      </c>
      <c r="I347">
        <v>2092.8939999999998</v>
      </c>
      <c r="J347" t="b">
        <v>0</v>
      </c>
    </row>
    <row r="348" spans="2:10" x14ac:dyDescent="0.15">
      <c r="B348" t="s">
        <v>917</v>
      </c>
      <c r="C348">
        <v>2092.02</v>
      </c>
      <c r="D348">
        <v>2092.02</v>
      </c>
      <c r="E348">
        <v>2092.02</v>
      </c>
      <c r="F348">
        <v>2092.02</v>
      </c>
      <c r="G348">
        <v>0</v>
      </c>
      <c r="H348">
        <v>0</v>
      </c>
      <c r="I348">
        <v>2092.02</v>
      </c>
      <c r="J348" t="b">
        <v>0</v>
      </c>
    </row>
    <row r="349" spans="2:10" x14ac:dyDescent="0.15">
      <c r="B349" t="s">
        <v>918</v>
      </c>
      <c r="C349">
        <v>2092.02</v>
      </c>
      <c r="D349">
        <v>2092.02</v>
      </c>
      <c r="E349">
        <v>2092.02</v>
      </c>
      <c r="F349">
        <v>2092.02</v>
      </c>
      <c r="G349">
        <v>0</v>
      </c>
      <c r="H349">
        <v>0</v>
      </c>
      <c r="I349">
        <v>2092.02</v>
      </c>
      <c r="J349" t="b">
        <v>0</v>
      </c>
    </row>
    <row r="350" spans="2:10" x14ac:dyDescent="0.15">
      <c r="B350" t="s">
        <v>919</v>
      </c>
      <c r="C350">
        <v>2092</v>
      </c>
      <c r="D350">
        <v>2092</v>
      </c>
      <c r="E350">
        <v>2092</v>
      </c>
      <c r="F350">
        <v>2092</v>
      </c>
      <c r="G350">
        <v>2</v>
      </c>
      <c r="H350">
        <v>1</v>
      </c>
      <c r="I350">
        <v>2092</v>
      </c>
      <c r="J350" t="b">
        <v>0</v>
      </c>
    </row>
    <row r="351" spans="2:10" x14ac:dyDescent="0.15">
      <c r="B351" t="s">
        <v>922</v>
      </c>
      <c r="C351">
        <v>2095.84</v>
      </c>
      <c r="D351">
        <v>2095.85</v>
      </c>
      <c r="E351">
        <v>2095.84</v>
      </c>
      <c r="F351">
        <v>2095.84</v>
      </c>
      <c r="G351">
        <v>1</v>
      </c>
      <c r="H351">
        <v>1</v>
      </c>
      <c r="I351">
        <v>2095.84</v>
      </c>
      <c r="J351" t="b">
        <v>0</v>
      </c>
    </row>
    <row r="352" spans="2:10" x14ac:dyDescent="0.15">
      <c r="B352" t="s">
        <v>923</v>
      </c>
      <c r="C352">
        <v>2095.84</v>
      </c>
      <c r="D352">
        <v>2095.84</v>
      </c>
      <c r="E352">
        <v>2095.84</v>
      </c>
      <c r="F352">
        <v>2095.84</v>
      </c>
      <c r="G352">
        <v>0</v>
      </c>
      <c r="H352">
        <v>0</v>
      </c>
      <c r="I352">
        <v>2095.84</v>
      </c>
      <c r="J352" t="b">
        <v>0</v>
      </c>
    </row>
    <row r="353" spans="2:10" x14ac:dyDescent="0.15">
      <c r="B353" t="s">
        <v>924</v>
      </c>
      <c r="C353">
        <v>2088.5</v>
      </c>
      <c r="D353">
        <v>2088.5</v>
      </c>
      <c r="E353">
        <v>2088.5</v>
      </c>
      <c r="F353">
        <v>2088.5</v>
      </c>
      <c r="G353">
        <v>1</v>
      </c>
      <c r="H353">
        <v>1</v>
      </c>
      <c r="I353">
        <v>2088.5</v>
      </c>
      <c r="J353" t="b">
        <v>0</v>
      </c>
    </row>
    <row r="354" spans="2:10" x14ac:dyDescent="0.15">
      <c r="B354" t="s">
        <v>925</v>
      </c>
      <c r="C354">
        <v>2081.54</v>
      </c>
      <c r="D354">
        <v>2105.13</v>
      </c>
      <c r="E354">
        <v>2077.54</v>
      </c>
      <c r="F354">
        <v>2103.61</v>
      </c>
      <c r="G354">
        <v>624</v>
      </c>
      <c r="H354">
        <v>320</v>
      </c>
      <c r="I354">
        <v>2088.4470000000001</v>
      </c>
      <c r="J354" t="b">
        <v>0</v>
      </c>
    </row>
    <row r="355" spans="2:10" x14ac:dyDescent="0.15">
      <c r="B355" t="s">
        <v>926</v>
      </c>
      <c r="C355">
        <v>2103.25</v>
      </c>
      <c r="D355">
        <v>2104.83</v>
      </c>
      <c r="E355">
        <v>2094</v>
      </c>
      <c r="F355">
        <v>2097.71</v>
      </c>
      <c r="G355">
        <v>512</v>
      </c>
      <c r="H355">
        <v>376</v>
      </c>
      <c r="I355">
        <v>2099.5300000000002</v>
      </c>
      <c r="J355" t="b">
        <v>0</v>
      </c>
    </row>
    <row r="356" spans="2:10" x14ac:dyDescent="0.15">
      <c r="B356" t="s">
        <v>927</v>
      </c>
      <c r="C356">
        <v>2096.4499999999998</v>
      </c>
      <c r="D356">
        <v>2097.38</v>
      </c>
      <c r="E356">
        <v>2089</v>
      </c>
      <c r="F356">
        <v>2093.48</v>
      </c>
      <c r="G356">
        <v>493</v>
      </c>
      <c r="H356">
        <v>198</v>
      </c>
      <c r="I356">
        <v>2093.902</v>
      </c>
      <c r="J356" t="b">
        <v>0</v>
      </c>
    </row>
    <row r="357" spans="2:10" x14ac:dyDescent="0.15">
      <c r="B357" t="s">
        <v>928</v>
      </c>
      <c r="C357">
        <v>2093.81</v>
      </c>
      <c r="D357">
        <v>2100.98</v>
      </c>
      <c r="E357">
        <v>2091.5</v>
      </c>
      <c r="F357">
        <v>2096.56</v>
      </c>
      <c r="G357">
        <v>340</v>
      </c>
      <c r="H357">
        <v>255</v>
      </c>
      <c r="I357">
        <v>2097.692</v>
      </c>
      <c r="J357" t="b">
        <v>0</v>
      </c>
    </row>
    <row r="358" spans="2:10" x14ac:dyDescent="0.15">
      <c r="B358" t="s">
        <v>929</v>
      </c>
      <c r="C358">
        <v>2096.61</v>
      </c>
      <c r="D358">
        <v>2098.25</v>
      </c>
      <c r="E358">
        <v>2085.4699999999998</v>
      </c>
      <c r="F358">
        <v>2086.6</v>
      </c>
      <c r="G358">
        <v>288</v>
      </c>
      <c r="H358">
        <v>191</v>
      </c>
      <c r="I358">
        <v>2091.5309999999999</v>
      </c>
      <c r="J358" t="b">
        <v>0</v>
      </c>
    </row>
    <row r="359" spans="2:10" x14ac:dyDescent="0.15">
      <c r="B359" t="s">
        <v>930</v>
      </c>
      <c r="C359">
        <v>2087</v>
      </c>
      <c r="D359">
        <v>2093</v>
      </c>
      <c r="E359">
        <v>2086.73</v>
      </c>
      <c r="F359">
        <v>2091.31</v>
      </c>
      <c r="G359">
        <v>243</v>
      </c>
      <c r="H359">
        <v>203</v>
      </c>
      <c r="I359">
        <v>2090.1390000000001</v>
      </c>
      <c r="J359" t="b">
        <v>0</v>
      </c>
    </row>
    <row r="360" spans="2:10" x14ac:dyDescent="0.15">
      <c r="B360" t="s">
        <v>931</v>
      </c>
      <c r="C360">
        <v>2090.9699999999998</v>
      </c>
      <c r="D360">
        <v>2097.4499999999998</v>
      </c>
      <c r="E360">
        <v>2079.31</v>
      </c>
      <c r="F360">
        <v>2083.5100000000002</v>
      </c>
      <c r="G360">
        <v>716</v>
      </c>
      <c r="H360">
        <v>603</v>
      </c>
      <c r="I360">
        <v>2088.0030000000002</v>
      </c>
      <c r="J360" t="b">
        <v>0</v>
      </c>
    </row>
    <row r="361" spans="2:10" x14ac:dyDescent="0.15">
      <c r="B361" t="s">
        <v>932</v>
      </c>
      <c r="C361">
        <v>2083.52</v>
      </c>
      <c r="D361">
        <v>2087</v>
      </c>
      <c r="E361">
        <v>2083.5100000000002</v>
      </c>
      <c r="F361">
        <v>2087</v>
      </c>
      <c r="G361">
        <v>939</v>
      </c>
      <c r="H361">
        <v>30</v>
      </c>
      <c r="I361">
        <v>2083.538</v>
      </c>
      <c r="J361" t="b">
        <v>0</v>
      </c>
    </row>
    <row r="362" spans="2:10" x14ac:dyDescent="0.15">
      <c r="B362" t="s">
        <v>933</v>
      </c>
      <c r="C362">
        <v>2087</v>
      </c>
      <c r="D362">
        <v>2087</v>
      </c>
      <c r="E362">
        <v>2087</v>
      </c>
      <c r="F362">
        <v>2087</v>
      </c>
      <c r="G362">
        <v>0</v>
      </c>
      <c r="H362">
        <v>0</v>
      </c>
      <c r="I362">
        <v>2087</v>
      </c>
      <c r="J362" t="b">
        <v>0</v>
      </c>
    </row>
    <row r="363" spans="2:10" x14ac:dyDescent="0.15">
      <c r="B363" t="s">
        <v>934</v>
      </c>
      <c r="C363">
        <v>2086.9499999999998</v>
      </c>
      <c r="D363">
        <v>2088</v>
      </c>
      <c r="E363">
        <v>2084.1</v>
      </c>
      <c r="F363">
        <v>2084.11</v>
      </c>
      <c r="G363">
        <v>12</v>
      </c>
      <c r="H363">
        <v>5</v>
      </c>
      <c r="I363">
        <v>2086.7350000000001</v>
      </c>
      <c r="J363" t="b">
        <v>0</v>
      </c>
    </row>
    <row r="364" spans="2:10" x14ac:dyDescent="0.15">
      <c r="B364" t="s">
        <v>935</v>
      </c>
      <c r="C364">
        <v>2084.11</v>
      </c>
      <c r="D364">
        <v>2084.11</v>
      </c>
      <c r="E364">
        <v>2084.1</v>
      </c>
      <c r="F364">
        <v>2084.11</v>
      </c>
      <c r="G364">
        <v>0</v>
      </c>
      <c r="H364">
        <v>0</v>
      </c>
      <c r="I364">
        <v>2084.11</v>
      </c>
      <c r="J364" t="b">
        <v>0</v>
      </c>
    </row>
    <row r="365" spans="2:10" x14ac:dyDescent="0.15">
      <c r="B365" t="s">
        <v>936</v>
      </c>
      <c r="C365">
        <v>2097.6</v>
      </c>
      <c r="D365">
        <v>2097.61</v>
      </c>
      <c r="E365">
        <v>2097.6</v>
      </c>
      <c r="F365">
        <v>2097.6</v>
      </c>
      <c r="G365">
        <v>1</v>
      </c>
      <c r="H365">
        <v>1</v>
      </c>
      <c r="I365">
        <v>2097.6</v>
      </c>
      <c r="J365" t="b">
        <v>0</v>
      </c>
    </row>
    <row r="366" spans="2:10" x14ac:dyDescent="0.15">
      <c r="B366" t="s">
        <v>937</v>
      </c>
      <c r="C366">
        <v>2097.6</v>
      </c>
      <c r="D366">
        <v>2097.6</v>
      </c>
      <c r="E366">
        <v>2097.6</v>
      </c>
      <c r="F366">
        <v>2097.6</v>
      </c>
      <c r="G366">
        <v>0</v>
      </c>
      <c r="H366">
        <v>0</v>
      </c>
      <c r="I366">
        <v>2097.6</v>
      </c>
      <c r="J366" t="b">
        <v>0</v>
      </c>
    </row>
    <row r="367" spans="2:10" x14ac:dyDescent="0.15">
      <c r="B367" t="s">
        <v>938</v>
      </c>
      <c r="C367">
        <v>2097.6</v>
      </c>
      <c r="D367">
        <v>2097.6</v>
      </c>
      <c r="E367">
        <v>2097.6</v>
      </c>
      <c r="F367">
        <v>2097.6</v>
      </c>
      <c r="G367">
        <v>0</v>
      </c>
      <c r="H367">
        <v>0</v>
      </c>
      <c r="I367">
        <v>2097.6</v>
      </c>
      <c r="J367" t="b">
        <v>0</v>
      </c>
    </row>
    <row r="368" spans="2:10" x14ac:dyDescent="0.15">
      <c r="B368" t="s">
        <v>939</v>
      </c>
      <c r="C368">
        <v>2091.3200000000002</v>
      </c>
      <c r="D368">
        <v>2091.33</v>
      </c>
      <c r="E368">
        <v>2091</v>
      </c>
      <c r="F368">
        <v>2091</v>
      </c>
      <c r="G368">
        <v>4</v>
      </c>
      <c r="H368">
        <v>3</v>
      </c>
      <c r="I368">
        <v>2091.0650000000001</v>
      </c>
      <c r="J368" t="b">
        <v>0</v>
      </c>
    </row>
    <row r="369" spans="2:10" x14ac:dyDescent="0.15">
      <c r="B369" t="s">
        <v>940</v>
      </c>
      <c r="C369">
        <v>2096.5</v>
      </c>
      <c r="D369">
        <v>2096.5</v>
      </c>
      <c r="E369">
        <v>2093</v>
      </c>
      <c r="F369">
        <v>2093</v>
      </c>
      <c r="G369">
        <v>2</v>
      </c>
      <c r="H369">
        <v>2</v>
      </c>
      <c r="I369">
        <v>2094.75</v>
      </c>
      <c r="J369" t="b">
        <v>0</v>
      </c>
    </row>
    <row r="370" spans="2:10" x14ac:dyDescent="0.15">
      <c r="B370" t="s">
        <v>941</v>
      </c>
      <c r="C370">
        <v>2094.75</v>
      </c>
      <c r="D370">
        <v>2108.38</v>
      </c>
      <c r="E370">
        <v>2091.5500000000002</v>
      </c>
      <c r="F370">
        <v>2097.41</v>
      </c>
      <c r="G370">
        <v>811</v>
      </c>
      <c r="H370">
        <v>378</v>
      </c>
      <c r="I370">
        <v>2099.377</v>
      </c>
      <c r="J370" t="b">
        <v>0</v>
      </c>
    </row>
    <row r="371" spans="2:10" x14ac:dyDescent="0.15">
      <c r="B371" t="s">
        <v>942</v>
      </c>
      <c r="C371">
        <v>2098.4</v>
      </c>
      <c r="D371">
        <v>2104.3200000000002</v>
      </c>
      <c r="E371">
        <v>2063.09</v>
      </c>
      <c r="F371">
        <v>2080.5700000000002</v>
      </c>
      <c r="G371">
        <v>923</v>
      </c>
      <c r="H371">
        <v>727</v>
      </c>
      <c r="I371">
        <v>2081.6460000000002</v>
      </c>
      <c r="J371" t="b">
        <v>0</v>
      </c>
    </row>
    <row r="372" spans="2:10" x14ac:dyDescent="0.15">
      <c r="B372" t="s">
        <v>943</v>
      </c>
      <c r="C372">
        <v>2080.1</v>
      </c>
      <c r="D372">
        <v>2090.62</v>
      </c>
      <c r="E372">
        <v>2072.25</v>
      </c>
      <c r="F372">
        <v>2085.9499999999998</v>
      </c>
      <c r="G372">
        <v>523</v>
      </c>
      <c r="H372">
        <v>457</v>
      </c>
      <c r="I372">
        <v>2081.5309999999999</v>
      </c>
      <c r="J372" t="b">
        <v>0</v>
      </c>
    </row>
    <row r="373" spans="2:10" x14ac:dyDescent="0.15">
      <c r="B373" t="s">
        <v>944</v>
      </c>
      <c r="C373">
        <v>2084.08</v>
      </c>
      <c r="D373">
        <v>2090.17</v>
      </c>
      <c r="E373">
        <v>2078.7600000000002</v>
      </c>
      <c r="F373">
        <v>2088.33</v>
      </c>
      <c r="G373">
        <v>322</v>
      </c>
      <c r="H373">
        <v>295</v>
      </c>
      <c r="I373">
        <v>2084.2060000000001</v>
      </c>
      <c r="J373" t="b">
        <v>0</v>
      </c>
    </row>
    <row r="374" spans="2:10" x14ac:dyDescent="0.15">
      <c r="B374" t="s">
        <v>945</v>
      </c>
      <c r="C374">
        <v>2088.41</v>
      </c>
      <c r="D374">
        <v>2095.92</v>
      </c>
      <c r="E374">
        <v>2086.02</v>
      </c>
      <c r="F374">
        <v>2093.48</v>
      </c>
      <c r="G374">
        <v>316</v>
      </c>
      <c r="H374">
        <v>225</v>
      </c>
      <c r="I374">
        <v>2091.2440000000001</v>
      </c>
      <c r="J374" t="b">
        <v>0</v>
      </c>
    </row>
    <row r="375" spans="2:10" x14ac:dyDescent="0.15">
      <c r="B375" t="s">
        <v>946</v>
      </c>
      <c r="C375">
        <v>2093.58</v>
      </c>
      <c r="D375">
        <v>2099.42</v>
      </c>
      <c r="E375">
        <v>2089.2199999999998</v>
      </c>
      <c r="F375">
        <v>2095.69</v>
      </c>
      <c r="G375">
        <v>406</v>
      </c>
      <c r="H375">
        <v>339</v>
      </c>
      <c r="I375">
        <v>2094.8560000000002</v>
      </c>
      <c r="J375" t="b">
        <v>0</v>
      </c>
    </row>
    <row r="376" spans="2:10" x14ac:dyDescent="0.15">
      <c r="B376" t="s">
        <v>947</v>
      </c>
      <c r="C376">
        <v>2096.35</v>
      </c>
      <c r="D376">
        <v>2100</v>
      </c>
      <c r="E376">
        <v>2088.41</v>
      </c>
      <c r="F376">
        <v>2095.38</v>
      </c>
      <c r="G376">
        <v>666</v>
      </c>
      <c r="H376">
        <v>577</v>
      </c>
      <c r="I376">
        <v>2095.7710000000002</v>
      </c>
      <c r="J376" t="b">
        <v>0</v>
      </c>
    </row>
    <row r="377" spans="2:10" x14ac:dyDescent="0.15">
      <c r="B377" t="s">
        <v>948</v>
      </c>
      <c r="C377">
        <v>2095.38</v>
      </c>
      <c r="D377">
        <v>2100</v>
      </c>
      <c r="E377">
        <v>2095.37</v>
      </c>
      <c r="F377">
        <v>2100</v>
      </c>
      <c r="G377">
        <v>1316</v>
      </c>
      <c r="H377">
        <v>22</v>
      </c>
      <c r="I377">
        <v>2095.3919999999998</v>
      </c>
      <c r="J377" t="b">
        <v>0</v>
      </c>
    </row>
    <row r="378" spans="2:10" x14ac:dyDescent="0.15">
      <c r="B378" t="s">
        <v>949</v>
      </c>
      <c r="C378">
        <v>2100</v>
      </c>
      <c r="D378">
        <v>2100</v>
      </c>
      <c r="E378">
        <v>2100</v>
      </c>
      <c r="F378">
        <v>2100</v>
      </c>
      <c r="G378">
        <v>0</v>
      </c>
      <c r="H378">
        <v>0</v>
      </c>
      <c r="I378">
        <v>2100</v>
      </c>
      <c r="J378" t="b">
        <v>0</v>
      </c>
    </row>
    <row r="379" spans="2:10" x14ac:dyDescent="0.15">
      <c r="B379" t="s">
        <v>950</v>
      </c>
      <c r="C379">
        <v>2100</v>
      </c>
      <c r="D379">
        <v>2100</v>
      </c>
      <c r="E379">
        <v>2100</v>
      </c>
      <c r="F379">
        <v>2100</v>
      </c>
      <c r="G379">
        <v>0</v>
      </c>
      <c r="H379">
        <v>0</v>
      </c>
      <c r="I379">
        <v>2100</v>
      </c>
      <c r="J379" t="b">
        <v>0</v>
      </c>
    </row>
    <row r="380" spans="2:10" x14ac:dyDescent="0.15">
      <c r="B380" t="s">
        <v>951</v>
      </c>
      <c r="C380">
        <v>2100</v>
      </c>
      <c r="D380">
        <v>2100</v>
      </c>
      <c r="E380">
        <v>2100</v>
      </c>
      <c r="F380">
        <v>2100</v>
      </c>
      <c r="G380">
        <v>0</v>
      </c>
      <c r="H380">
        <v>0</v>
      </c>
      <c r="I380">
        <v>2100</v>
      </c>
      <c r="J380" t="b">
        <v>0</v>
      </c>
    </row>
    <row r="381" spans="2:10" x14ac:dyDescent="0.15">
      <c r="B381" t="s">
        <v>955</v>
      </c>
      <c r="C381">
        <v>2103</v>
      </c>
      <c r="D381">
        <v>2103</v>
      </c>
      <c r="E381">
        <v>2103</v>
      </c>
      <c r="F381">
        <v>2103</v>
      </c>
      <c r="G381">
        <v>1</v>
      </c>
      <c r="H381">
        <v>1</v>
      </c>
      <c r="I381">
        <v>2103</v>
      </c>
      <c r="J381" t="b">
        <v>0</v>
      </c>
    </row>
    <row r="382" spans="2:10" x14ac:dyDescent="0.15">
      <c r="B382" t="s">
        <v>956</v>
      </c>
      <c r="C382">
        <v>2106</v>
      </c>
      <c r="D382">
        <v>2106</v>
      </c>
      <c r="E382">
        <v>2106</v>
      </c>
      <c r="F382">
        <v>2106</v>
      </c>
      <c r="G382">
        <v>1</v>
      </c>
      <c r="H382">
        <v>1</v>
      </c>
      <c r="I382">
        <v>2106</v>
      </c>
      <c r="J382" t="b">
        <v>0</v>
      </c>
    </row>
    <row r="383" spans="2:10" x14ac:dyDescent="0.15">
      <c r="B383" t="s">
        <v>957</v>
      </c>
      <c r="C383">
        <v>2096.33</v>
      </c>
      <c r="D383">
        <v>2102.0300000000002</v>
      </c>
      <c r="E383">
        <v>2078.0300000000002</v>
      </c>
      <c r="F383">
        <v>2079.9699999999998</v>
      </c>
      <c r="G383">
        <v>931</v>
      </c>
      <c r="H383">
        <v>522</v>
      </c>
      <c r="I383">
        <v>2090.9899999999998</v>
      </c>
      <c r="J383" t="b">
        <v>0</v>
      </c>
    </row>
    <row r="384" spans="2:10" x14ac:dyDescent="0.15">
      <c r="B384" t="s">
        <v>958</v>
      </c>
      <c r="C384">
        <v>2081.63</v>
      </c>
      <c r="D384">
        <v>2088.48</v>
      </c>
      <c r="E384">
        <v>2077.31</v>
      </c>
      <c r="F384">
        <v>2083.96</v>
      </c>
      <c r="G384">
        <v>529</v>
      </c>
      <c r="H384">
        <v>435</v>
      </c>
      <c r="I384">
        <v>2083.6590000000001</v>
      </c>
      <c r="J384" t="b">
        <v>0</v>
      </c>
    </row>
    <row r="385" spans="2:10" x14ac:dyDescent="0.15">
      <c r="B385" t="s">
        <v>959</v>
      </c>
      <c r="C385">
        <v>2083.5300000000002</v>
      </c>
      <c r="D385">
        <v>2094.2800000000002</v>
      </c>
      <c r="E385">
        <v>2081.17</v>
      </c>
      <c r="F385">
        <v>2089.64</v>
      </c>
      <c r="G385">
        <v>410</v>
      </c>
      <c r="H385">
        <v>361</v>
      </c>
      <c r="I385">
        <v>2087.288</v>
      </c>
      <c r="J385" t="b">
        <v>0</v>
      </c>
    </row>
    <row r="386" spans="2:10" x14ac:dyDescent="0.15">
      <c r="B386" t="s">
        <v>960</v>
      </c>
      <c r="C386">
        <v>2089.64</v>
      </c>
      <c r="D386">
        <v>2093.29</v>
      </c>
      <c r="E386">
        <v>2079</v>
      </c>
      <c r="F386">
        <v>2086.23</v>
      </c>
      <c r="G386">
        <v>483</v>
      </c>
      <c r="H386">
        <v>415</v>
      </c>
      <c r="I386">
        <v>2084.8609999999999</v>
      </c>
      <c r="J386" t="b">
        <v>0</v>
      </c>
    </row>
    <row r="387" spans="2:10" x14ac:dyDescent="0.15">
      <c r="B387" t="s">
        <v>961</v>
      </c>
      <c r="C387">
        <v>2086.48</v>
      </c>
      <c r="D387">
        <v>2093.02</v>
      </c>
      <c r="E387">
        <v>2085.86</v>
      </c>
      <c r="F387">
        <v>2089.0700000000002</v>
      </c>
      <c r="G387">
        <v>225</v>
      </c>
      <c r="H387">
        <v>189</v>
      </c>
      <c r="I387">
        <v>2089.7379999999998</v>
      </c>
      <c r="J387" t="b">
        <v>0</v>
      </c>
    </row>
    <row r="388" spans="2:10" x14ac:dyDescent="0.15">
      <c r="B388" t="s">
        <v>962</v>
      </c>
      <c r="C388">
        <v>2089.0700000000002</v>
      </c>
      <c r="D388">
        <v>2089.7199999999998</v>
      </c>
      <c r="E388">
        <v>2081.2800000000002</v>
      </c>
      <c r="F388">
        <v>2088.7399999999998</v>
      </c>
      <c r="G388">
        <v>249</v>
      </c>
      <c r="H388">
        <v>212</v>
      </c>
      <c r="I388">
        <v>2085.4690000000001</v>
      </c>
      <c r="J388" t="b">
        <v>0</v>
      </c>
    </row>
    <row r="389" spans="2:10" x14ac:dyDescent="0.15">
      <c r="B389" t="s">
        <v>963</v>
      </c>
      <c r="C389">
        <v>2089.5700000000002</v>
      </c>
      <c r="D389">
        <v>2098.7199999999998</v>
      </c>
      <c r="E389">
        <v>2088.09</v>
      </c>
      <c r="F389">
        <v>2095.58</v>
      </c>
      <c r="G389">
        <v>994</v>
      </c>
      <c r="H389">
        <v>831</v>
      </c>
      <c r="I389">
        <v>2094.37</v>
      </c>
      <c r="J389" t="b">
        <v>0</v>
      </c>
    </row>
    <row r="390" spans="2:10" x14ac:dyDescent="0.15">
      <c r="B390" t="s">
        <v>964</v>
      </c>
      <c r="C390">
        <v>2095.89</v>
      </c>
      <c r="D390">
        <v>2095.9</v>
      </c>
      <c r="E390">
        <v>2086.31</v>
      </c>
      <c r="F390">
        <v>2092</v>
      </c>
      <c r="G390">
        <v>629</v>
      </c>
      <c r="H390">
        <v>16</v>
      </c>
      <c r="I390">
        <v>2095.846</v>
      </c>
      <c r="J390" t="b">
        <v>0</v>
      </c>
    </row>
    <row r="391" spans="2:10" x14ac:dyDescent="0.15">
      <c r="B391" t="s">
        <v>965</v>
      </c>
      <c r="C391">
        <v>2092</v>
      </c>
      <c r="D391">
        <v>2092</v>
      </c>
      <c r="E391">
        <v>2092</v>
      </c>
      <c r="F391">
        <v>2092</v>
      </c>
      <c r="G391">
        <v>0</v>
      </c>
      <c r="H391">
        <v>0</v>
      </c>
      <c r="I391">
        <v>2092</v>
      </c>
      <c r="J391" t="b">
        <v>0</v>
      </c>
    </row>
    <row r="392" spans="2:10" x14ac:dyDescent="0.15">
      <c r="B392" t="s">
        <v>966</v>
      </c>
      <c r="C392">
        <v>2092</v>
      </c>
      <c r="D392">
        <v>2092</v>
      </c>
      <c r="E392">
        <v>2092</v>
      </c>
      <c r="F392">
        <v>2092</v>
      </c>
      <c r="G392">
        <v>1</v>
      </c>
      <c r="H392">
        <v>1</v>
      </c>
      <c r="I392">
        <v>2092</v>
      </c>
      <c r="J392" t="b">
        <v>0</v>
      </c>
    </row>
    <row r="393" spans="2:10" x14ac:dyDescent="0.15">
      <c r="B393" t="s">
        <v>967</v>
      </c>
      <c r="C393">
        <v>2092</v>
      </c>
      <c r="D393">
        <v>2092</v>
      </c>
      <c r="E393">
        <v>2092</v>
      </c>
      <c r="F393">
        <v>2092</v>
      </c>
      <c r="G393">
        <v>0</v>
      </c>
      <c r="H393">
        <v>0</v>
      </c>
      <c r="I393">
        <v>2092</v>
      </c>
      <c r="J393" t="b">
        <v>0</v>
      </c>
    </row>
    <row r="394" spans="2:10" x14ac:dyDescent="0.15">
      <c r="B394" t="s">
        <v>968</v>
      </c>
      <c r="C394">
        <v>2087.0100000000002</v>
      </c>
      <c r="D394">
        <v>2087.0100000000002</v>
      </c>
      <c r="E394">
        <v>2087</v>
      </c>
      <c r="F394">
        <v>2087</v>
      </c>
      <c r="G394">
        <v>2</v>
      </c>
      <c r="H394">
        <v>2</v>
      </c>
      <c r="I394">
        <v>2087.0059999999999</v>
      </c>
      <c r="J394" t="b">
        <v>0</v>
      </c>
    </row>
    <row r="395" spans="2:10" x14ac:dyDescent="0.15">
      <c r="B395" t="s">
        <v>969</v>
      </c>
      <c r="C395">
        <v>2087</v>
      </c>
      <c r="D395">
        <v>2087</v>
      </c>
      <c r="E395">
        <v>2087</v>
      </c>
      <c r="F395">
        <v>2087</v>
      </c>
      <c r="G395">
        <v>0</v>
      </c>
      <c r="H395">
        <v>0</v>
      </c>
      <c r="I395">
        <v>2087</v>
      </c>
      <c r="J395" t="b">
        <v>0</v>
      </c>
    </row>
    <row r="396" spans="2:10" x14ac:dyDescent="0.15">
      <c r="B396" t="s">
        <v>970</v>
      </c>
      <c r="C396">
        <v>2087</v>
      </c>
      <c r="D396">
        <v>2087</v>
      </c>
      <c r="E396">
        <v>2087</v>
      </c>
      <c r="F396">
        <v>2087</v>
      </c>
      <c r="G396">
        <v>0</v>
      </c>
      <c r="H396">
        <v>0</v>
      </c>
      <c r="I396">
        <v>2087</v>
      </c>
      <c r="J396" t="b">
        <v>0</v>
      </c>
    </row>
    <row r="397" spans="2:10" x14ac:dyDescent="0.15">
      <c r="B397" t="s">
        <v>971</v>
      </c>
      <c r="C397">
        <v>2092.87</v>
      </c>
      <c r="D397">
        <v>2093.5</v>
      </c>
      <c r="E397">
        <v>2092.87</v>
      </c>
      <c r="F397">
        <v>2093.5</v>
      </c>
      <c r="G397">
        <v>5</v>
      </c>
      <c r="H397">
        <v>4</v>
      </c>
      <c r="I397">
        <v>2093.1260000000002</v>
      </c>
      <c r="J397" t="b">
        <v>0</v>
      </c>
    </row>
    <row r="398" spans="2:10" x14ac:dyDescent="0.15">
      <c r="B398" t="s">
        <v>972</v>
      </c>
      <c r="C398">
        <v>2090.25</v>
      </c>
      <c r="D398">
        <v>2090.25</v>
      </c>
      <c r="E398">
        <v>2090</v>
      </c>
      <c r="F398">
        <v>2090</v>
      </c>
      <c r="G398">
        <v>2</v>
      </c>
      <c r="H398">
        <v>2</v>
      </c>
      <c r="I398">
        <v>2090.125</v>
      </c>
      <c r="J398" t="b">
        <v>0</v>
      </c>
    </row>
    <row r="399" spans="2:10" x14ac:dyDescent="0.15">
      <c r="B399" t="s">
        <v>973</v>
      </c>
      <c r="C399">
        <v>2085.46</v>
      </c>
      <c r="D399">
        <v>2099</v>
      </c>
      <c r="E399">
        <v>2083.12</v>
      </c>
      <c r="F399">
        <v>2098.36</v>
      </c>
      <c r="G399">
        <v>481</v>
      </c>
      <c r="H399">
        <v>304</v>
      </c>
      <c r="I399">
        <v>2091.529</v>
      </c>
      <c r="J399" t="b">
        <v>0</v>
      </c>
    </row>
    <row r="400" spans="2:10" x14ac:dyDescent="0.15">
      <c r="B400" t="s">
        <v>974</v>
      </c>
      <c r="C400">
        <v>2098.36</v>
      </c>
      <c r="D400">
        <v>2104.09</v>
      </c>
      <c r="E400">
        <v>2091</v>
      </c>
      <c r="F400">
        <v>2096.41</v>
      </c>
      <c r="G400">
        <v>557</v>
      </c>
      <c r="H400">
        <v>370</v>
      </c>
      <c r="I400">
        <v>2097.4380000000001</v>
      </c>
      <c r="J400" t="b">
        <v>0</v>
      </c>
    </row>
    <row r="401" spans="2:10" x14ac:dyDescent="0.15">
      <c r="B401" t="s">
        <v>975</v>
      </c>
      <c r="C401">
        <v>2096.73</v>
      </c>
      <c r="D401">
        <v>2097.9499999999998</v>
      </c>
      <c r="E401">
        <v>2090.87</v>
      </c>
      <c r="F401">
        <v>2095.98</v>
      </c>
      <c r="G401">
        <v>259</v>
      </c>
      <c r="H401">
        <v>220</v>
      </c>
      <c r="I401">
        <v>2094.7460000000001</v>
      </c>
      <c r="J401" t="b">
        <v>0</v>
      </c>
    </row>
    <row r="402" spans="2:10" x14ac:dyDescent="0.15">
      <c r="B402" t="s">
        <v>976</v>
      </c>
      <c r="C402">
        <v>2095.77</v>
      </c>
      <c r="D402">
        <v>2098.5500000000002</v>
      </c>
      <c r="E402">
        <v>2092.46</v>
      </c>
      <c r="F402">
        <v>2097.44</v>
      </c>
      <c r="G402">
        <v>254</v>
      </c>
      <c r="H402">
        <v>219</v>
      </c>
      <c r="I402">
        <v>2096.0610000000001</v>
      </c>
      <c r="J402" t="b">
        <v>0</v>
      </c>
    </row>
    <row r="403" spans="2:10" x14ac:dyDescent="0.15">
      <c r="B403" t="s">
        <v>977</v>
      </c>
      <c r="C403">
        <v>2098.0500000000002</v>
      </c>
      <c r="D403">
        <v>2100.62</v>
      </c>
      <c r="E403">
        <v>2093.4699999999998</v>
      </c>
      <c r="F403">
        <v>2097.7199999999998</v>
      </c>
      <c r="G403">
        <v>263</v>
      </c>
      <c r="H403">
        <v>204</v>
      </c>
      <c r="I403">
        <v>2098.2579999999998</v>
      </c>
      <c r="J403" t="b">
        <v>0</v>
      </c>
    </row>
    <row r="404" spans="2:10" x14ac:dyDescent="0.15">
      <c r="B404" t="s">
        <v>978</v>
      </c>
      <c r="C404">
        <v>2097.44</v>
      </c>
      <c r="D404">
        <v>2104.54</v>
      </c>
      <c r="E404">
        <v>2094</v>
      </c>
      <c r="F404">
        <v>2103.7199999999998</v>
      </c>
      <c r="G404">
        <v>325</v>
      </c>
      <c r="H404">
        <v>275</v>
      </c>
      <c r="I404">
        <v>2099.2719999999999</v>
      </c>
      <c r="J404" t="b">
        <v>0</v>
      </c>
    </row>
    <row r="405" spans="2:10" x14ac:dyDescent="0.15">
      <c r="B405" t="s">
        <v>979</v>
      </c>
      <c r="C405">
        <v>2103.71</v>
      </c>
      <c r="D405">
        <v>2108.83</v>
      </c>
      <c r="E405">
        <v>2099.86</v>
      </c>
      <c r="F405">
        <v>2104.44</v>
      </c>
      <c r="G405">
        <v>729</v>
      </c>
      <c r="H405">
        <v>624</v>
      </c>
      <c r="I405">
        <v>2104.4769999999999</v>
      </c>
      <c r="J405" t="b">
        <v>0</v>
      </c>
    </row>
    <row r="406" spans="2:10" x14ac:dyDescent="0.15">
      <c r="B406" t="s">
        <v>980</v>
      </c>
      <c r="C406">
        <v>2104.11</v>
      </c>
      <c r="D406">
        <v>2107.44</v>
      </c>
      <c r="E406">
        <v>2104</v>
      </c>
      <c r="F406">
        <v>2104.3000000000002</v>
      </c>
      <c r="G406">
        <v>853</v>
      </c>
      <c r="H406">
        <v>33</v>
      </c>
      <c r="I406">
        <v>2104.172</v>
      </c>
      <c r="J406" t="b">
        <v>0</v>
      </c>
    </row>
    <row r="407" spans="2:10" x14ac:dyDescent="0.15">
      <c r="B407" t="s">
        <v>981</v>
      </c>
      <c r="C407">
        <v>2104.65</v>
      </c>
      <c r="D407">
        <v>2106</v>
      </c>
      <c r="E407">
        <v>2104</v>
      </c>
      <c r="F407">
        <v>2104.9899999999998</v>
      </c>
      <c r="G407">
        <v>28</v>
      </c>
      <c r="H407">
        <v>7</v>
      </c>
      <c r="I407">
        <v>2104.9789999999998</v>
      </c>
      <c r="J407" t="b">
        <v>0</v>
      </c>
    </row>
    <row r="408" spans="2:10" x14ac:dyDescent="0.15">
      <c r="B408" t="s">
        <v>982</v>
      </c>
      <c r="C408">
        <v>2104.9899999999998</v>
      </c>
      <c r="D408">
        <v>2104.9899999999998</v>
      </c>
      <c r="E408">
        <v>2104.9899999999998</v>
      </c>
      <c r="F408">
        <v>2104.9899999999998</v>
      </c>
      <c r="G408">
        <v>0</v>
      </c>
      <c r="H408">
        <v>0</v>
      </c>
      <c r="I408">
        <v>2104.9899999999998</v>
      </c>
      <c r="J408" t="b">
        <v>0</v>
      </c>
    </row>
    <row r="409" spans="2:10" x14ac:dyDescent="0.15">
      <c r="B409" t="s">
        <v>983</v>
      </c>
      <c r="C409">
        <v>2104.9899999999998</v>
      </c>
      <c r="D409">
        <v>2104.9899999999998</v>
      </c>
      <c r="E409">
        <v>2104.9899999999998</v>
      </c>
      <c r="F409">
        <v>2104.9899999999998</v>
      </c>
      <c r="G409">
        <v>0</v>
      </c>
      <c r="H409">
        <v>0</v>
      </c>
      <c r="I409">
        <v>2104.9899999999998</v>
      </c>
      <c r="J409" t="b">
        <v>0</v>
      </c>
    </row>
    <row r="410" spans="2:10" x14ac:dyDescent="0.15">
      <c r="B410" t="s">
        <v>987</v>
      </c>
      <c r="C410">
        <v>2118</v>
      </c>
      <c r="D410">
        <v>2118</v>
      </c>
      <c r="E410">
        <v>2118</v>
      </c>
      <c r="F410">
        <v>2118</v>
      </c>
      <c r="G410">
        <v>11</v>
      </c>
      <c r="H410">
        <v>5</v>
      </c>
      <c r="I410">
        <v>2118</v>
      </c>
      <c r="J410" t="b">
        <v>0</v>
      </c>
    </row>
    <row r="411" spans="2:10" x14ac:dyDescent="0.15">
      <c r="B411" t="s">
        <v>988</v>
      </c>
      <c r="C411">
        <v>2115.0500000000002</v>
      </c>
      <c r="D411">
        <v>2115.0500000000002</v>
      </c>
      <c r="E411">
        <v>2104.11</v>
      </c>
      <c r="F411">
        <v>2104.11</v>
      </c>
      <c r="G411">
        <v>8</v>
      </c>
      <c r="H411">
        <v>3</v>
      </c>
      <c r="I411">
        <v>2107.7359999999999</v>
      </c>
      <c r="J411" t="b">
        <v>0</v>
      </c>
    </row>
    <row r="412" spans="2:10" x14ac:dyDescent="0.15">
      <c r="B412" t="s">
        <v>989</v>
      </c>
      <c r="C412">
        <v>2110</v>
      </c>
      <c r="D412">
        <v>2140.4299999999998</v>
      </c>
      <c r="E412">
        <v>2104.35</v>
      </c>
      <c r="F412">
        <v>2135.44</v>
      </c>
      <c r="G412">
        <v>1088</v>
      </c>
      <c r="H412">
        <v>621</v>
      </c>
      <c r="I412">
        <v>2124.096</v>
      </c>
      <c r="J412" t="b">
        <v>0</v>
      </c>
    </row>
    <row r="413" spans="2:10" x14ac:dyDescent="0.15">
      <c r="B413" t="s">
        <v>990</v>
      </c>
      <c r="C413">
        <v>2133.9499999999998</v>
      </c>
      <c r="D413">
        <v>2152.6799999999998</v>
      </c>
      <c r="E413">
        <v>2129.54</v>
      </c>
      <c r="F413">
        <v>2140.29</v>
      </c>
      <c r="G413">
        <v>1026</v>
      </c>
      <c r="H413">
        <v>812</v>
      </c>
      <c r="I413">
        <v>2143.627</v>
      </c>
      <c r="J413" t="b">
        <v>0</v>
      </c>
    </row>
    <row r="414" spans="2:10" x14ac:dyDescent="0.15">
      <c r="B414" t="s">
        <v>991</v>
      </c>
      <c r="C414">
        <v>2140.29</v>
      </c>
      <c r="D414">
        <v>2140.46</v>
      </c>
      <c r="E414">
        <v>2126</v>
      </c>
      <c r="F414">
        <v>2130.31</v>
      </c>
      <c r="G414">
        <v>462</v>
      </c>
      <c r="H414">
        <v>331</v>
      </c>
      <c r="I414">
        <v>2133.7640000000001</v>
      </c>
      <c r="J414" t="b">
        <v>0</v>
      </c>
    </row>
    <row r="415" spans="2:10" x14ac:dyDescent="0.15">
      <c r="B415" t="s">
        <v>992</v>
      </c>
      <c r="C415">
        <v>2128.35</v>
      </c>
      <c r="D415">
        <v>2137.3200000000002</v>
      </c>
      <c r="E415">
        <v>2123.35</v>
      </c>
      <c r="F415">
        <v>2135.42</v>
      </c>
      <c r="G415">
        <v>333</v>
      </c>
      <c r="H415">
        <v>284</v>
      </c>
      <c r="I415">
        <v>2131.0239999999999</v>
      </c>
      <c r="J415" t="b">
        <v>0</v>
      </c>
    </row>
    <row r="416" spans="2:10" x14ac:dyDescent="0.15">
      <c r="B416" t="s">
        <v>993</v>
      </c>
      <c r="C416">
        <v>2134.79</v>
      </c>
      <c r="D416">
        <v>2140</v>
      </c>
      <c r="E416">
        <v>2127.81</v>
      </c>
      <c r="F416">
        <v>2128.9899999999998</v>
      </c>
      <c r="G416">
        <v>232</v>
      </c>
      <c r="H416">
        <v>192</v>
      </c>
      <c r="I416">
        <v>2132.752</v>
      </c>
      <c r="J416" t="b">
        <v>0</v>
      </c>
    </row>
    <row r="417" spans="2:10" x14ac:dyDescent="0.15">
      <c r="B417" t="s">
        <v>994</v>
      </c>
      <c r="C417">
        <v>2129.63</v>
      </c>
      <c r="D417">
        <v>2132.4899999999998</v>
      </c>
      <c r="E417">
        <v>2123.0100000000002</v>
      </c>
      <c r="F417">
        <v>2123.5700000000002</v>
      </c>
      <c r="G417">
        <v>247</v>
      </c>
      <c r="H417">
        <v>215</v>
      </c>
      <c r="I417">
        <v>2129.14</v>
      </c>
      <c r="J417" t="b">
        <v>0</v>
      </c>
    </row>
    <row r="418" spans="2:10" x14ac:dyDescent="0.15">
      <c r="B418" t="s">
        <v>995</v>
      </c>
      <c r="C418">
        <v>2122.92</v>
      </c>
      <c r="D418">
        <v>2126.35</v>
      </c>
      <c r="E418">
        <v>2117.86</v>
      </c>
      <c r="F418">
        <v>2121.98</v>
      </c>
      <c r="G418">
        <v>488</v>
      </c>
      <c r="H418">
        <v>435</v>
      </c>
      <c r="I418">
        <v>2122.3739999999998</v>
      </c>
      <c r="J418" t="b">
        <v>0</v>
      </c>
    </row>
    <row r="419" spans="2:10" x14ac:dyDescent="0.15">
      <c r="B419" t="s">
        <v>996</v>
      </c>
      <c r="C419">
        <v>2121.9</v>
      </c>
      <c r="D419">
        <v>2124</v>
      </c>
      <c r="E419">
        <v>2119</v>
      </c>
      <c r="F419">
        <v>2119</v>
      </c>
      <c r="G419">
        <v>1046</v>
      </c>
      <c r="H419">
        <v>28</v>
      </c>
      <c r="I419">
        <v>2121.91</v>
      </c>
      <c r="J419" t="b">
        <v>0</v>
      </c>
    </row>
    <row r="420" spans="2:10" x14ac:dyDescent="0.15">
      <c r="B420" t="s">
        <v>997</v>
      </c>
      <c r="C420">
        <v>2120.3000000000002</v>
      </c>
      <c r="D420">
        <v>2120.3000000000002</v>
      </c>
      <c r="E420">
        <v>2120.3000000000002</v>
      </c>
      <c r="F420">
        <v>2120.3000000000002</v>
      </c>
      <c r="G420">
        <v>1</v>
      </c>
      <c r="H420">
        <v>1</v>
      </c>
      <c r="I420">
        <v>2120.3000000000002</v>
      </c>
      <c r="J420" t="b">
        <v>0</v>
      </c>
    </row>
    <row r="421" spans="2:10" x14ac:dyDescent="0.15">
      <c r="B421" t="s">
        <v>998</v>
      </c>
      <c r="C421">
        <v>2120</v>
      </c>
      <c r="D421">
        <v>2121.9</v>
      </c>
      <c r="E421">
        <v>2120</v>
      </c>
      <c r="F421">
        <v>2121.89</v>
      </c>
      <c r="G421">
        <v>2</v>
      </c>
      <c r="H421">
        <v>2</v>
      </c>
      <c r="I421">
        <v>2120.9589999999998</v>
      </c>
      <c r="J421" t="b">
        <v>0</v>
      </c>
    </row>
    <row r="422" spans="2:10" x14ac:dyDescent="0.15">
      <c r="B422" t="s">
        <v>999</v>
      </c>
      <c r="C422">
        <v>2121.89</v>
      </c>
      <c r="D422">
        <v>2121.9</v>
      </c>
      <c r="E422">
        <v>2121.89</v>
      </c>
      <c r="F422">
        <v>2121.89</v>
      </c>
      <c r="G422">
        <v>0</v>
      </c>
      <c r="H422">
        <v>0</v>
      </c>
      <c r="I422">
        <v>2121.89</v>
      </c>
      <c r="J422" t="b">
        <v>0</v>
      </c>
    </row>
    <row r="423" spans="2:10" x14ac:dyDescent="0.15">
      <c r="B423" t="s">
        <v>1003</v>
      </c>
      <c r="C423">
        <v>2124</v>
      </c>
      <c r="D423">
        <v>2124</v>
      </c>
      <c r="E423">
        <v>2124</v>
      </c>
      <c r="F423">
        <v>2124</v>
      </c>
      <c r="G423">
        <v>2</v>
      </c>
      <c r="H423">
        <v>1</v>
      </c>
      <c r="I423">
        <v>2124</v>
      </c>
      <c r="J423" t="b">
        <v>0</v>
      </c>
    </row>
    <row r="424" spans="2:10" x14ac:dyDescent="0.15">
      <c r="B424" t="s">
        <v>1004</v>
      </c>
      <c r="C424">
        <v>2119</v>
      </c>
      <c r="D424">
        <v>2119</v>
      </c>
      <c r="E424">
        <v>2106.38</v>
      </c>
      <c r="F424">
        <v>2108.21</v>
      </c>
      <c r="G424">
        <v>7</v>
      </c>
      <c r="H424">
        <v>6</v>
      </c>
      <c r="I424">
        <v>2111.5210000000002</v>
      </c>
      <c r="J424" t="b">
        <v>0</v>
      </c>
    </row>
    <row r="425" spans="2:10" x14ac:dyDescent="0.15">
      <c r="B425" t="s">
        <v>1005</v>
      </c>
      <c r="C425">
        <v>2110</v>
      </c>
      <c r="D425">
        <v>2125.9899999999998</v>
      </c>
      <c r="E425">
        <v>2093.31</v>
      </c>
      <c r="F425">
        <v>2120.4899999999998</v>
      </c>
      <c r="G425">
        <v>884</v>
      </c>
      <c r="H425">
        <v>514</v>
      </c>
      <c r="I425">
        <v>2111.3029999999999</v>
      </c>
      <c r="J425" t="b">
        <v>0</v>
      </c>
    </row>
    <row r="426" spans="2:10" x14ac:dyDescent="0.15">
      <c r="B426" t="s">
        <v>1006</v>
      </c>
      <c r="C426">
        <v>2123.84</v>
      </c>
      <c r="D426">
        <v>2126.7399999999998</v>
      </c>
      <c r="E426">
        <v>2108.0300000000002</v>
      </c>
      <c r="F426">
        <v>2126.7399999999998</v>
      </c>
      <c r="G426">
        <v>382</v>
      </c>
      <c r="H426">
        <v>339</v>
      </c>
      <c r="I426">
        <v>2117.1120000000001</v>
      </c>
      <c r="J426" t="b">
        <v>0</v>
      </c>
    </row>
    <row r="427" spans="2:10" x14ac:dyDescent="0.15">
      <c r="B427" t="s">
        <v>1007</v>
      </c>
      <c r="C427">
        <v>2128.5100000000002</v>
      </c>
      <c r="D427">
        <v>2130.56</v>
      </c>
      <c r="E427">
        <v>2110.7399999999998</v>
      </c>
      <c r="F427">
        <v>2118.46</v>
      </c>
      <c r="G427">
        <v>346</v>
      </c>
      <c r="H427">
        <v>292</v>
      </c>
      <c r="I427">
        <v>2117.3719999999998</v>
      </c>
      <c r="J427" t="b">
        <v>0</v>
      </c>
    </row>
    <row r="428" spans="2:10" x14ac:dyDescent="0.15">
      <c r="B428" t="s">
        <v>1008</v>
      </c>
      <c r="C428">
        <v>2118.6799999999998</v>
      </c>
      <c r="D428">
        <v>2130.5300000000002</v>
      </c>
      <c r="E428">
        <v>2118.5700000000002</v>
      </c>
      <c r="F428">
        <v>2130.04</v>
      </c>
      <c r="G428">
        <v>381</v>
      </c>
      <c r="H428">
        <v>339</v>
      </c>
      <c r="I428">
        <v>2125.125</v>
      </c>
      <c r="J428" t="b">
        <v>0</v>
      </c>
    </row>
    <row r="429" spans="2:10" x14ac:dyDescent="0.15">
      <c r="B429" t="s">
        <v>1009</v>
      </c>
      <c r="C429">
        <v>2130.06</v>
      </c>
      <c r="D429">
        <v>2133.66</v>
      </c>
      <c r="E429">
        <v>2126.09</v>
      </c>
      <c r="F429">
        <v>2127.0300000000002</v>
      </c>
      <c r="G429">
        <v>441</v>
      </c>
      <c r="H429">
        <v>340</v>
      </c>
      <c r="I429">
        <v>2129.5079999999998</v>
      </c>
      <c r="J429" t="b">
        <v>0</v>
      </c>
    </row>
    <row r="430" spans="2:10" x14ac:dyDescent="0.15">
      <c r="B430" t="s">
        <v>1010</v>
      </c>
      <c r="C430">
        <v>2127.02</v>
      </c>
      <c r="D430">
        <v>2130.02</v>
      </c>
      <c r="E430">
        <v>2118.59</v>
      </c>
      <c r="F430">
        <v>2123.64</v>
      </c>
      <c r="G430">
        <v>285</v>
      </c>
      <c r="H430">
        <v>258</v>
      </c>
      <c r="I430">
        <v>2124.4169999999999</v>
      </c>
      <c r="J430" t="b">
        <v>0</v>
      </c>
    </row>
    <row r="431" spans="2:10" x14ac:dyDescent="0.15">
      <c r="B431" t="s">
        <v>1011</v>
      </c>
      <c r="C431">
        <v>2123.39</v>
      </c>
      <c r="D431">
        <v>2131.9699999999998</v>
      </c>
      <c r="E431">
        <v>2122.9299999999998</v>
      </c>
      <c r="F431">
        <v>2128.44</v>
      </c>
      <c r="G431">
        <v>637</v>
      </c>
      <c r="H431">
        <v>542</v>
      </c>
      <c r="I431">
        <v>2127.7730000000001</v>
      </c>
      <c r="J431" t="b">
        <v>0</v>
      </c>
    </row>
    <row r="432" spans="2:10" x14ac:dyDescent="0.15">
      <c r="B432" t="s">
        <v>1012</v>
      </c>
      <c r="C432">
        <v>2128.31</v>
      </c>
      <c r="D432">
        <v>2130</v>
      </c>
      <c r="E432">
        <v>2122.09</v>
      </c>
      <c r="F432">
        <v>2129.9499999999998</v>
      </c>
      <c r="G432">
        <v>1340</v>
      </c>
      <c r="H432">
        <v>18</v>
      </c>
      <c r="I432">
        <v>2128.31</v>
      </c>
      <c r="J432" t="b">
        <v>0</v>
      </c>
    </row>
    <row r="433" spans="2:10" x14ac:dyDescent="0.15">
      <c r="B433" t="s">
        <v>1013</v>
      </c>
      <c r="C433">
        <v>2129.9499999999998</v>
      </c>
      <c r="D433">
        <v>2129.9499999999998</v>
      </c>
      <c r="E433">
        <v>2129.9499999999998</v>
      </c>
      <c r="F433">
        <v>2129.9499999999998</v>
      </c>
      <c r="G433">
        <v>0</v>
      </c>
      <c r="H433">
        <v>0</v>
      </c>
      <c r="I433">
        <v>2129.9499999999998</v>
      </c>
      <c r="J433" t="b">
        <v>0</v>
      </c>
    </row>
    <row r="434" spans="2:10" x14ac:dyDescent="0.15">
      <c r="B434" t="s">
        <v>1014</v>
      </c>
      <c r="C434">
        <v>2129.75</v>
      </c>
      <c r="D434">
        <v>2129.75</v>
      </c>
      <c r="E434">
        <v>2129.75</v>
      </c>
      <c r="F434">
        <v>2129.75</v>
      </c>
      <c r="G434">
        <v>1</v>
      </c>
      <c r="H434">
        <v>1</v>
      </c>
      <c r="I434">
        <v>2129.75</v>
      </c>
      <c r="J434" t="b">
        <v>0</v>
      </c>
    </row>
    <row r="435" spans="2:10" x14ac:dyDescent="0.15">
      <c r="B435" t="s">
        <v>1015</v>
      </c>
      <c r="C435">
        <v>2129.75</v>
      </c>
      <c r="D435">
        <v>2129.75</v>
      </c>
      <c r="E435">
        <v>2129.75</v>
      </c>
      <c r="F435">
        <v>2129.75</v>
      </c>
      <c r="G435">
        <v>1</v>
      </c>
      <c r="H435">
        <v>1</v>
      </c>
      <c r="I435">
        <v>2129.75</v>
      </c>
      <c r="J435" t="b">
        <v>0</v>
      </c>
    </row>
    <row r="436" spans="2:10" x14ac:dyDescent="0.15">
      <c r="B436" t="s">
        <v>1019</v>
      </c>
      <c r="C436">
        <v>2117.2800000000002</v>
      </c>
      <c r="D436">
        <v>2117.2800000000002</v>
      </c>
      <c r="E436">
        <v>2117.2800000000002</v>
      </c>
      <c r="F436">
        <v>2117.2800000000002</v>
      </c>
      <c r="G436">
        <v>1</v>
      </c>
      <c r="H436">
        <v>1</v>
      </c>
      <c r="I436">
        <v>2117.2800000000002</v>
      </c>
      <c r="J436" t="b">
        <v>0</v>
      </c>
    </row>
    <row r="437" spans="2:10" x14ac:dyDescent="0.15">
      <c r="B437" t="s">
        <v>1020</v>
      </c>
      <c r="C437">
        <v>2114</v>
      </c>
      <c r="D437">
        <v>2118</v>
      </c>
      <c r="E437">
        <v>2111.79</v>
      </c>
      <c r="F437">
        <v>2118</v>
      </c>
      <c r="G437">
        <v>24</v>
      </c>
      <c r="H437">
        <v>9</v>
      </c>
      <c r="I437">
        <v>2115.8040000000001</v>
      </c>
      <c r="J437" t="b">
        <v>0</v>
      </c>
    </row>
    <row r="438" spans="2:10" x14ac:dyDescent="0.15">
      <c r="B438" t="s">
        <v>1021</v>
      </c>
      <c r="C438">
        <v>2113.0500000000002</v>
      </c>
      <c r="D438">
        <v>2117.52</v>
      </c>
      <c r="E438">
        <v>2103.71</v>
      </c>
      <c r="F438">
        <v>2112.8200000000002</v>
      </c>
      <c r="G438">
        <v>895</v>
      </c>
      <c r="H438">
        <v>552</v>
      </c>
      <c r="I438">
        <v>2111.6390000000001</v>
      </c>
      <c r="J438" t="b">
        <v>0</v>
      </c>
    </row>
    <row r="439" spans="2:10" x14ac:dyDescent="0.15">
      <c r="B439" t="s">
        <v>1022</v>
      </c>
      <c r="C439">
        <v>2112.6799999999998</v>
      </c>
      <c r="D439">
        <v>2117.71</v>
      </c>
      <c r="E439">
        <v>2105</v>
      </c>
      <c r="F439">
        <v>2113.0700000000002</v>
      </c>
      <c r="G439">
        <v>565</v>
      </c>
      <c r="H439">
        <v>475</v>
      </c>
      <c r="I439">
        <v>2110.1640000000002</v>
      </c>
      <c r="J439" t="b">
        <v>0</v>
      </c>
    </row>
    <row r="440" spans="2:10" x14ac:dyDescent="0.15">
      <c r="B440" t="s">
        <v>1023</v>
      </c>
      <c r="C440">
        <v>2113.92</v>
      </c>
      <c r="D440">
        <v>2116.35</v>
      </c>
      <c r="E440">
        <v>2108.8000000000002</v>
      </c>
      <c r="F440">
        <v>2111.34</v>
      </c>
      <c r="G440">
        <v>402</v>
      </c>
      <c r="H440">
        <v>353</v>
      </c>
      <c r="I440">
        <v>2111.8609999999999</v>
      </c>
      <c r="J440" t="b">
        <v>0</v>
      </c>
    </row>
    <row r="441" spans="2:10" x14ac:dyDescent="0.15">
      <c r="B441" t="s">
        <v>1024</v>
      </c>
      <c r="C441">
        <v>2111.1999999999998</v>
      </c>
      <c r="D441">
        <v>2114.88</v>
      </c>
      <c r="E441">
        <v>2105.75</v>
      </c>
      <c r="F441">
        <v>2111.5</v>
      </c>
      <c r="G441">
        <v>387</v>
      </c>
      <c r="H441">
        <v>332</v>
      </c>
      <c r="I441">
        <v>2110.0100000000002</v>
      </c>
      <c r="J441" t="b">
        <v>0</v>
      </c>
    </row>
    <row r="442" spans="2:10" x14ac:dyDescent="0.15">
      <c r="B442" t="s">
        <v>1025</v>
      </c>
      <c r="C442">
        <v>2110.34</v>
      </c>
      <c r="D442">
        <v>2119.1799999999998</v>
      </c>
      <c r="E442">
        <v>2108.5</v>
      </c>
      <c r="F442">
        <v>2116.23</v>
      </c>
      <c r="G442">
        <v>324</v>
      </c>
      <c r="H442">
        <v>274</v>
      </c>
      <c r="I442">
        <v>2114.7109999999998</v>
      </c>
      <c r="J442" t="b">
        <v>0</v>
      </c>
    </row>
    <row r="443" spans="2:10" x14ac:dyDescent="0.15">
      <c r="B443" t="s">
        <v>1026</v>
      </c>
      <c r="C443">
        <v>2117.3200000000002</v>
      </c>
      <c r="D443">
        <v>2128.1</v>
      </c>
      <c r="E443">
        <v>2114.3200000000002</v>
      </c>
      <c r="F443">
        <v>2127.44</v>
      </c>
      <c r="G443">
        <v>376</v>
      </c>
      <c r="H443">
        <v>325</v>
      </c>
      <c r="I443">
        <v>2121.808</v>
      </c>
      <c r="J443" t="b">
        <v>0</v>
      </c>
    </row>
    <row r="444" spans="2:10" x14ac:dyDescent="0.15">
      <c r="B444" t="s">
        <v>1027</v>
      </c>
      <c r="C444">
        <v>2128.12</v>
      </c>
      <c r="D444">
        <v>2132.7399999999998</v>
      </c>
      <c r="E444">
        <v>2115.17</v>
      </c>
      <c r="F444">
        <v>2116.2399999999998</v>
      </c>
      <c r="G444">
        <v>936</v>
      </c>
      <c r="H444">
        <v>807</v>
      </c>
      <c r="I444">
        <v>2123.1750000000002</v>
      </c>
      <c r="J444" t="b">
        <v>0</v>
      </c>
    </row>
    <row r="445" spans="2:10" x14ac:dyDescent="0.15">
      <c r="B445" t="s">
        <v>1028</v>
      </c>
      <c r="C445">
        <v>2117.1999999999998</v>
      </c>
      <c r="D445">
        <v>2120.61</v>
      </c>
      <c r="E445">
        <v>2117.1999999999998</v>
      </c>
      <c r="F445">
        <v>2120</v>
      </c>
      <c r="G445">
        <v>1089</v>
      </c>
      <c r="H445">
        <v>16</v>
      </c>
      <c r="I445">
        <v>2117.2089999999998</v>
      </c>
      <c r="J445" t="b">
        <v>0</v>
      </c>
    </row>
    <row r="446" spans="2:10" x14ac:dyDescent="0.15">
      <c r="B446" t="s">
        <v>1029</v>
      </c>
      <c r="C446">
        <v>2121</v>
      </c>
      <c r="D446">
        <v>2121</v>
      </c>
      <c r="E446">
        <v>2121</v>
      </c>
      <c r="F446">
        <v>2121</v>
      </c>
      <c r="G446">
        <v>11</v>
      </c>
      <c r="H446">
        <v>7</v>
      </c>
      <c r="I446">
        <v>2121</v>
      </c>
      <c r="J446" t="b">
        <v>0</v>
      </c>
    </row>
    <row r="447" spans="2:10" x14ac:dyDescent="0.15">
      <c r="B447" t="s">
        <v>1030</v>
      </c>
      <c r="C447">
        <v>2121</v>
      </c>
      <c r="D447">
        <v>2121</v>
      </c>
      <c r="E447">
        <v>2121</v>
      </c>
      <c r="F447">
        <v>2121</v>
      </c>
      <c r="G447">
        <v>0</v>
      </c>
      <c r="H447">
        <v>0</v>
      </c>
      <c r="I447">
        <v>2121</v>
      </c>
      <c r="J447" t="b">
        <v>0</v>
      </c>
    </row>
    <row r="448" spans="2:10" x14ac:dyDescent="0.15">
      <c r="B448" t="s">
        <v>1031</v>
      </c>
      <c r="C448">
        <v>2121</v>
      </c>
      <c r="D448">
        <v>2121</v>
      </c>
      <c r="E448">
        <v>2121</v>
      </c>
      <c r="F448">
        <v>2121</v>
      </c>
      <c r="G448">
        <v>0</v>
      </c>
      <c r="H448">
        <v>0</v>
      </c>
      <c r="I448">
        <v>2121</v>
      </c>
      <c r="J448" t="b">
        <v>0</v>
      </c>
    </row>
    <row r="449" spans="2:10" x14ac:dyDescent="0.15">
      <c r="B449" t="s">
        <v>1036</v>
      </c>
      <c r="C449">
        <v>2127.5</v>
      </c>
      <c r="D449">
        <v>2129.1999999999998</v>
      </c>
      <c r="E449">
        <v>2126.09</v>
      </c>
      <c r="F449">
        <v>2126.1</v>
      </c>
      <c r="G449">
        <v>3</v>
      </c>
      <c r="H449">
        <v>3</v>
      </c>
      <c r="I449">
        <v>2127.5859999999998</v>
      </c>
      <c r="J449" t="b">
        <v>0</v>
      </c>
    </row>
    <row r="450" spans="2:10" x14ac:dyDescent="0.15">
      <c r="B450" t="s">
        <v>1037</v>
      </c>
      <c r="C450">
        <v>2125.5</v>
      </c>
      <c r="D450">
        <v>2129.73</v>
      </c>
      <c r="E450">
        <v>2109.85</v>
      </c>
      <c r="F450">
        <v>2129.06</v>
      </c>
      <c r="G450">
        <v>1659</v>
      </c>
      <c r="H450">
        <v>481</v>
      </c>
      <c r="I450">
        <v>2118.4940000000001</v>
      </c>
      <c r="J450" t="b">
        <v>0</v>
      </c>
    </row>
    <row r="451" spans="2:10" x14ac:dyDescent="0.15">
      <c r="B451" t="s">
        <v>1038</v>
      </c>
      <c r="C451">
        <v>2128.75</v>
      </c>
      <c r="D451">
        <v>2130.5300000000002</v>
      </c>
      <c r="E451">
        <v>2119</v>
      </c>
      <c r="F451">
        <v>2128.65</v>
      </c>
      <c r="G451">
        <v>584</v>
      </c>
      <c r="H451">
        <v>490</v>
      </c>
      <c r="I451">
        <v>2125.2829999999999</v>
      </c>
      <c r="J451" t="b">
        <v>0</v>
      </c>
    </row>
    <row r="452" spans="2:10" x14ac:dyDescent="0.15">
      <c r="B452" t="s">
        <v>1039</v>
      </c>
      <c r="C452">
        <v>2128.61</v>
      </c>
      <c r="D452">
        <v>2130.48</v>
      </c>
      <c r="E452">
        <v>2122.87</v>
      </c>
      <c r="F452">
        <v>2123.17</v>
      </c>
      <c r="G452">
        <v>412</v>
      </c>
      <c r="H452">
        <v>348</v>
      </c>
      <c r="I452">
        <v>2126.4079999999999</v>
      </c>
      <c r="J452" t="b">
        <v>0</v>
      </c>
    </row>
    <row r="453" spans="2:10" x14ac:dyDescent="0.15">
      <c r="B453" t="s">
        <v>1040</v>
      </c>
      <c r="C453">
        <v>2122.7199999999998</v>
      </c>
      <c r="D453">
        <v>2123.11</v>
      </c>
      <c r="E453">
        <v>2102.0300000000002</v>
      </c>
      <c r="F453">
        <v>2109.17</v>
      </c>
      <c r="G453">
        <v>625</v>
      </c>
      <c r="H453">
        <v>482</v>
      </c>
      <c r="I453">
        <v>2112.2910000000002</v>
      </c>
      <c r="J453" t="b">
        <v>0</v>
      </c>
    </row>
    <row r="454" spans="2:10" x14ac:dyDescent="0.15">
      <c r="B454" t="s">
        <v>1041</v>
      </c>
      <c r="C454">
        <v>2108.9899999999998</v>
      </c>
      <c r="D454">
        <v>2112.41</v>
      </c>
      <c r="E454">
        <v>2101.86</v>
      </c>
      <c r="F454">
        <v>2110.3200000000002</v>
      </c>
      <c r="G454">
        <v>329</v>
      </c>
      <c r="H454">
        <v>280</v>
      </c>
      <c r="I454">
        <v>2107.739</v>
      </c>
      <c r="J454" t="b">
        <v>0</v>
      </c>
    </row>
    <row r="455" spans="2:10" x14ac:dyDescent="0.15">
      <c r="B455" t="s">
        <v>1042</v>
      </c>
      <c r="C455">
        <v>2110.4</v>
      </c>
      <c r="D455">
        <v>2113.81</v>
      </c>
      <c r="E455">
        <v>2105.29</v>
      </c>
      <c r="F455">
        <v>2109.6</v>
      </c>
      <c r="G455">
        <v>338</v>
      </c>
      <c r="H455">
        <v>295</v>
      </c>
      <c r="I455">
        <v>2108.9830000000002</v>
      </c>
      <c r="J455" t="b">
        <v>0</v>
      </c>
    </row>
    <row r="456" spans="2:10" x14ac:dyDescent="0.15">
      <c r="B456" t="s">
        <v>1043</v>
      </c>
      <c r="C456">
        <v>2112.19</v>
      </c>
      <c r="D456">
        <v>2114.04</v>
      </c>
      <c r="E456">
        <v>2097.41</v>
      </c>
      <c r="F456">
        <v>2101.29</v>
      </c>
      <c r="G456">
        <v>1477</v>
      </c>
      <c r="H456">
        <v>1283</v>
      </c>
      <c r="I456">
        <v>2105.2190000000001</v>
      </c>
      <c r="J456" t="b">
        <v>0</v>
      </c>
    </row>
    <row r="457" spans="2:10" x14ac:dyDescent="0.15">
      <c r="B457" t="s">
        <v>1044</v>
      </c>
      <c r="C457">
        <v>2101.14</v>
      </c>
      <c r="D457">
        <v>2101.14</v>
      </c>
      <c r="E457">
        <v>2099.9</v>
      </c>
      <c r="F457">
        <v>2099.91</v>
      </c>
      <c r="G457">
        <v>1333</v>
      </c>
      <c r="H457">
        <v>31</v>
      </c>
      <c r="I457">
        <v>2101.1260000000002</v>
      </c>
      <c r="J457" t="b">
        <v>0</v>
      </c>
    </row>
    <row r="458" spans="2:10" x14ac:dyDescent="0.15">
      <c r="B458" t="s">
        <v>1045</v>
      </c>
      <c r="C458">
        <v>2100.15</v>
      </c>
      <c r="D458">
        <v>2105.4499999999998</v>
      </c>
      <c r="E458">
        <v>2100.14</v>
      </c>
      <c r="F458">
        <v>2105.4499999999998</v>
      </c>
      <c r="G458">
        <v>7</v>
      </c>
      <c r="H458">
        <v>4</v>
      </c>
      <c r="I458">
        <v>2102.1770000000001</v>
      </c>
      <c r="J458" t="b">
        <v>0</v>
      </c>
    </row>
    <row r="459" spans="2:10" x14ac:dyDescent="0.15">
      <c r="B459" t="s">
        <v>1046</v>
      </c>
      <c r="C459">
        <v>2100.0500000000002</v>
      </c>
      <c r="D459">
        <v>2100.0500000000002</v>
      </c>
      <c r="E459">
        <v>2100.0500000000002</v>
      </c>
      <c r="F459">
        <v>2100.0500000000002</v>
      </c>
      <c r="G459">
        <v>2</v>
      </c>
      <c r="H459">
        <v>1</v>
      </c>
      <c r="I459">
        <v>2100.0500000000002</v>
      </c>
      <c r="J459" t="b">
        <v>0</v>
      </c>
    </row>
    <row r="460" spans="2:10" x14ac:dyDescent="0.15">
      <c r="B460" t="s">
        <v>1047</v>
      </c>
      <c r="C460">
        <v>2100.0500000000002</v>
      </c>
      <c r="D460">
        <v>2100.0500000000002</v>
      </c>
      <c r="E460">
        <v>2100.0500000000002</v>
      </c>
      <c r="F460">
        <v>2100.0500000000002</v>
      </c>
      <c r="G460">
        <v>0</v>
      </c>
      <c r="H460">
        <v>0</v>
      </c>
      <c r="I460">
        <v>2100.0500000000002</v>
      </c>
      <c r="J460" t="b">
        <v>0</v>
      </c>
    </row>
    <row r="461" spans="2:10" x14ac:dyDescent="0.15">
      <c r="B461" t="s">
        <v>1051</v>
      </c>
      <c r="C461">
        <v>2073.7399999999998</v>
      </c>
      <c r="D461">
        <v>2073.7399999999998</v>
      </c>
      <c r="E461">
        <v>2073.7399999999998</v>
      </c>
      <c r="F461">
        <v>2073.7399999999998</v>
      </c>
      <c r="G461">
        <v>1</v>
      </c>
      <c r="H461">
        <v>1</v>
      </c>
      <c r="I461">
        <v>2073.7399999999998</v>
      </c>
      <c r="J461" t="b">
        <v>0</v>
      </c>
    </row>
    <row r="462" spans="2:10" x14ac:dyDescent="0.15">
      <c r="B462" t="s">
        <v>1052</v>
      </c>
      <c r="C462">
        <v>2071.9699999999998</v>
      </c>
      <c r="D462">
        <v>2071.9699999999998</v>
      </c>
      <c r="E462">
        <v>2071.9699999999998</v>
      </c>
      <c r="F462">
        <v>2071.9699999999998</v>
      </c>
      <c r="G462">
        <v>7</v>
      </c>
      <c r="H462">
        <v>1</v>
      </c>
      <c r="I462">
        <v>2071.9699999999998</v>
      </c>
      <c r="J462" t="b">
        <v>0</v>
      </c>
    </row>
    <row r="463" spans="2:10" x14ac:dyDescent="0.15">
      <c r="B463" t="s">
        <v>1053</v>
      </c>
      <c r="C463">
        <v>2072</v>
      </c>
      <c r="D463">
        <v>2089.9699999999998</v>
      </c>
      <c r="E463">
        <v>2062.14</v>
      </c>
      <c r="F463">
        <v>2086.6</v>
      </c>
      <c r="G463">
        <v>929</v>
      </c>
      <c r="H463">
        <v>568</v>
      </c>
      <c r="I463">
        <v>2073.4609999999998</v>
      </c>
      <c r="J463" t="b">
        <v>0</v>
      </c>
    </row>
    <row r="464" spans="2:10" x14ac:dyDescent="0.15">
      <c r="B464" t="s">
        <v>1054</v>
      </c>
      <c r="C464">
        <v>2085.16</v>
      </c>
      <c r="D464">
        <v>2090</v>
      </c>
      <c r="E464">
        <v>2071.36</v>
      </c>
      <c r="F464">
        <v>2073.67</v>
      </c>
      <c r="G464">
        <v>637</v>
      </c>
      <c r="H464">
        <v>562</v>
      </c>
      <c r="I464">
        <v>2078.2820000000002</v>
      </c>
      <c r="J464" t="b">
        <v>0</v>
      </c>
    </row>
    <row r="465" spans="2:10" x14ac:dyDescent="0.15">
      <c r="B465" t="s">
        <v>1055</v>
      </c>
      <c r="C465">
        <v>2074.9499999999998</v>
      </c>
      <c r="D465">
        <v>2083.9499999999998</v>
      </c>
      <c r="E465">
        <v>2066.36</v>
      </c>
      <c r="F465">
        <v>2080.35</v>
      </c>
      <c r="G465">
        <v>665</v>
      </c>
      <c r="H465">
        <v>594</v>
      </c>
      <c r="I465">
        <v>2075.69</v>
      </c>
      <c r="J465" t="b">
        <v>0</v>
      </c>
    </row>
    <row r="466" spans="2:10" x14ac:dyDescent="0.15">
      <c r="B466" t="s">
        <v>1056</v>
      </c>
      <c r="C466">
        <v>2079.4499999999998</v>
      </c>
      <c r="D466">
        <v>2080.59</v>
      </c>
      <c r="E466">
        <v>2071.5100000000002</v>
      </c>
      <c r="F466">
        <v>2080.59</v>
      </c>
      <c r="G466">
        <v>374</v>
      </c>
      <c r="H466">
        <v>305</v>
      </c>
      <c r="I466">
        <v>2076.0300000000002</v>
      </c>
      <c r="J466" t="b">
        <v>0</v>
      </c>
    </row>
    <row r="467" spans="2:10" x14ac:dyDescent="0.15">
      <c r="B467" t="s">
        <v>1057</v>
      </c>
      <c r="C467">
        <v>2079.09</v>
      </c>
      <c r="D467">
        <v>2091.42</v>
      </c>
      <c r="E467">
        <v>2071.3000000000002</v>
      </c>
      <c r="F467">
        <v>2086.3200000000002</v>
      </c>
      <c r="G467">
        <v>402</v>
      </c>
      <c r="H467">
        <v>364</v>
      </c>
      <c r="I467">
        <v>2081.5120000000002</v>
      </c>
      <c r="J467" t="b">
        <v>0</v>
      </c>
    </row>
    <row r="468" spans="2:10" x14ac:dyDescent="0.15">
      <c r="B468" t="s">
        <v>1058</v>
      </c>
      <c r="C468">
        <v>2086.35</v>
      </c>
      <c r="D468">
        <v>2086.88</v>
      </c>
      <c r="E468">
        <v>2074.77</v>
      </c>
      <c r="F468">
        <v>2077.91</v>
      </c>
      <c r="G468">
        <v>382</v>
      </c>
      <c r="H468">
        <v>341</v>
      </c>
      <c r="I468">
        <v>2080.692</v>
      </c>
      <c r="J468" t="b">
        <v>0</v>
      </c>
    </row>
    <row r="469" spans="2:10" x14ac:dyDescent="0.15">
      <c r="B469" t="s">
        <v>1059</v>
      </c>
      <c r="C469">
        <v>2076</v>
      </c>
      <c r="D469">
        <v>2076</v>
      </c>
      <c r="E469">
        <v>2063.12</v>
      </c>
      <c r="F469">
        <v>2063.9699999999998</v>
      </c>
      <c r="G469">
        <v>1561</v>
      </c>
      <c r="H469">
        <v>1408</v>
      </c>
      <c r="I469">
        <v>2070.4050000000002</v>
      </c>
      <c r="J469" t="b">
        <v>0</v>
      </c>
    </row>
    <row r="470" spans="2:10" x14ac:dyDescent="0.15">
      <c r="B470" t="s">
        <v>1060</v>
      </c>
      <c r="C470">
        <v>2064.88</v>
      </c>
      <c r="D470">
        <v>2067.25</v>
      </c>
      <c r="E470">
        <v>2064.87</v>
      </c>
      <c r="F470">
        <v>2064.88</v>
      </c>
      <c r="G470">
        <v>1196</v>
      </c>
      <c r="H470">
        <v>31</v>
      </c>
      <c r="I470">
        <v>2064.8850000000002</v>
      </c>
      <c r="J470" t="b">
        <v>0</v>
      </c>
    </row>
    <row r="471" spans="2:10" x14ac:dyDescent="0.15">
      <c r="B471" t="s">
        <v>1061</v>
      </c>
      <c r="C471">
        <v>2062.9899999999998</v>
      </c>
      <c r="D471">
        <v>2065.75</v>
      </c>
      <c r="E471">
        <v>2062.9899999999998</v>
      </c>
      <c r="F471">
        <v>2065.75</v>
      </c>
      <c r="G471">
        <v>2</v>
      </c>
      <c r="H471">
        <v>2</v>
      </c>
      <c r="I471">
        <v>2064.37</v>
      </c>
      <c r="J471" t="b">
        <v>0</v>
      </c>
    </row>
    <row r="472" spans="2:10" x14ac:dyDescent="0.15">
      <c r="B472" t="s">
        <v>1062</v>
      </c>
      <c r="C472">
        <v>2066.0500000000002</v>
      </c>
      <c r="D472">
        <v>2066.0500000000002</v>
      </c>
      <c r="E472">
        <v>2066.0500000000002</v>
      </c>
      <c r="F472">
        <v>2066.0500000000002</v>
      </c>
      <c r="G472">
        <v>1</v>
      </c>
      <c r="H472">
        <v>1</v>
      </c>
      <c r="I472">
        <v>2066.0500000000002</v>
      </c>
      <c r="J472" t="b">
        <v>0</v>
      </c>
    </row>
    <row r="473" spans="2:10" x14ac:dyDescent="0.15">
      <c r="B473" t="s">
        <v>1063</v>
      </c>
      <c r="C473">
        <v>2066.0500000000002</v>
      </c>
      <c r="D473">
        <v>2066.0500000000002</v>
      </c>
      <c r="E473">
        <v>2066.0500000000002</v>
      </c>
      <c r="F473">
        <v>2066.0500000000002</v>
      </c>
      <c r="G473">
        <v>0</v>
      </c>
      <c r="H473">
        <v>0</v>
      </c>
      <c r="I473">
        <v>2066.0500000000002</v>
      </c>
      <c r="J473" t="b">
        <v>0</v>
      </c>
    </row>
    <row r="474" spans="2:10" x14ac:dyDescent="0.15">
      <c r="B474" t="s">
        <v>1065</v>
      </c>
      <c r="C474">
        <v>2043.31</v>
      </c>
      <c r="D474">
        <v>2046.79</v>
      </c>
      <c r="E474">
        <v>2028</v>
      </c>
      <c r="F474">
        <v>2031.05</v>
      </c>
      <c r="G474">
        <v>6</v>
      </c>
      <c r="H474">
        <v>6</v>
      </c>
      <c r="I474">
        <v>2036.2550000000001</v>
      </c>
      <c r="J474" t="b">
        <v>0</v>
      </c>
    </row>
    <row r="475" spans="2:10" x14ac:dyDescent="0.15">
      <c r="B475" t="s">
        <v>1066</v>
      </c>
      <c r="C475">
        <v>2031.05</v>
      </c>
      <c r="D475">
        <v>2031.05</v>
      </c>
      <c r="E475">
        <v>2031.05</v>
      </c>
      <c r="F475">
        <v>2031.05</v>
      </c>
      <c r="G475">
        <v>0</v>
      </c>
      <c r="H475">
        <v>0</v>
      </c>
      <c r="I475">
        <v>2031.05</v>
      </c>
      <c r="J475" t="b">
        <v>0</v>
      </c>
    </row>
    <row r="476" spans="2:10" x14ac:dyDescent="0.15">
      <c r="B476" t="s">
        <v>1067</v>
      </c>
      <c r="C476">
        <v>2035</v>
      </c>
      <c r="D476">
        <v>2036</v>
      </c>
      <c r="E476">
        <v>2035</v>
      </c>
      <c r="F476">
        <v>2036</v>
      </c>
      <c r="G476">
        <v>3</v>
      </c>
      <c r="H476">
        <v>2</v>
      </c>
      <c r="I476">
        <v>2035.4179999999999</v>
      </c>
      <c r="J476" t="b">
        <v>0</v>
      </c>
    </row>
    <row r="477" spans="2:10" x14ac:dyDescent="0.15">
      <c r="B477" t="s">
        <v>1068</v>
      </c>
      <c r="C477">
        <v>2045.07</v>
      </c>
      <c r="D477">
        <v>2045.07</v>
      </c>
      <c r="E477">
        <v>2028</v>
      </c>
      <c r="F477">
        <v>2030</v>
      </c>
      <c r="G477">
        <v>13</v>
      </c>
      <c r="H477">
        <v>8</v>
      </c>
      <c r="I477">
        <v>2033.8979999999999</v>
      </c>
      <c r="J477" t="b">
        <v>0</v>
      </c>
    </row>
    <row r="478" spans="2:10" x14ac:dyDescent="0.15">
      <c r="B478" t="s">
        <v>1069</v>
      </c>
      <c r="C478">
        <v>2026.2</v>
      </c>
      <c r="D478">
        <v>2035.98</v>
      </c>
      <c r="E478">
        <v>2002.02</v>
      </c>
      <c r="F478">
        <v>2017.08</v>
      </c>
      <c r="G478">
        <v>1446</v>
      </c>
      <c r="H478">
        <v>1038</v>
      </c>
      <c r="I478">
        <v>2018.279</v>
      </c>
      <c r="J478" t="b">
        <v>0</v>
      </c>
    </row>
    <row r="479" spans="2:10" x14ac:dyDescent="0.15">
      <c r="B479" t="s">
        <v>1070</v>
      </c>
      <c r="C479">
        <v>2018.73</v>
      </c>
      <c r="D479">
        <v>2068.5500000000002</v>
      </c>
      <c r="E479">
        <v>2013.06</v>
      </c>
      <c r="F479">
        <v>2059.4499999999998</v>
      </c>
      <c r="G479">
        <v>1764</v>
      </c>
      <c r="H479">
        <v>1236</v>
      </c>
      <c r="I479">
        <v>2033.576</v>
      </c>
      <c r="J479" t="b">
        <v>0</v>
      </c>
    </row>
    <row r="480" spans="2:10" x14ac:dyDescent="0.15">
      <c r="B480" t="s">
        <v>1071</v>
      </c>
      <c r="C480">
        <v>2058.37</v>
      </c>
      <c r="D480">
        <v>2064.7399999999998</v>
      </c>
      <c r="E480">
        <v>2042.58</v>
      </c>
      <c r="F480">
        <v>2046.34</v>
      </c>
      <c r="G480">
        <v>617</v>
      </c>
      <c r="H480">
        <v>555</v>
      </c>
      <c r="I480">
        <v>2052.529</v>
      </c>
      <c r="J480" t="b">
        <v>0</v>
      </c>
    </row>
    <row r="481" spans="2:10" x14ac:dyDescent="0.15">
      <c r="B481" t="s">
        <v>1072</v>
      </c>
      <c r="C481">
        <v>2043.86</v>
      </c>
      <c r="D481">
        <v>2052.2800000000002</v>
      </c>
      <c r="E481">
        <v>2023.34</v>
      </c>
      <c r="F481">
        <v>2025.48</v>
      </c>
      <c r="G481">
        <v>767</v>
      </c>
      <c r="H481">
        <v>608</v>
      </c>
      <c r="I481">
        <v>2041.0540000000001</v>
      </c>
      <c r="J481" t="b">
        <v>0</v>
      </c>
    </row>
    <row r="482" spans="2:10" x14ac:dyDescent="0.15">
      <c r="B482" t="s">
        <v>1073</v>
      </c>
      <c r="C482">
        <v>2026.43</v>
      </c>
      <c r="D482">
        <v>2051.27</v>
      </c>
      <c r="E482">
        <v>2023.29</v>
      </c>
      <c r="F482">
        <v>2050.5</v>
      </c>
      <c r="G482">
        <v>581</v>
      </c>
      <c r="H482">
        <v>517</v>
      </c>
      <c r="I482">
        <v>2042.8209999999999</v>
      </c>
      <c r="J482" t="b">
        <v>0</v>
      </c>
    </row>
    <row r="483" spans="2:10" x14ac:dyDescent="0.15">
      <c r="B483" t="s">
        <v>1074</v>
      </c>
      <c r="C483">
        <v>2048.3000000000002</v>
      </c>
      <c r="D483">
        <v>2059.4299999999998</v>
      </c>
      <c r="E483">
        <v>2042.47</v>
      </c>
      <c r="F483">
        <v>2059.4299999999998</v>
      </c>
      <c r="G483">
        <v>392</v>
      </c>
      <c r="H483">
        <v>337</v>
      </c>
      <c r="I483">
        <v>2050.674</v>
      </c>
      <c r="J483" t="b">
        <v>0</v>
      </c>
    </row>
    <row r="484" spans="2:10" x14ac:dyDescent="0.15">
      <c r="B484" t="s">
        <v>1075</v>
      </c>
      <c r="C484">
        <v>2058.9699999999998</v>
      </c>
      <c r="D484">
        <v>2082.0100000000002</v>
      </c>
      <c r="E484">
        <v>2058.58</v>
      </c>
      <c r="F484">
        <v>2071.36</v>
      </c>
      <c r="G484">
        <v>998</v>
      </c>
      <c r="H484">
        <v>866</v>
      </c>
      <c r="I484">
        <v>2072.3620000000001</v>
      </c>
      <c r="J484" t="b">
        <v>0</v>
      </c>
    </row>
    <row r="485" spans="2:10" x14ac:dyDescent="0.15">
      <c r="B485" t="s">
        <v>1076</v>
      </c>
      <c r="C485">
        <v>2070.86</v>
      </c>
      <c r="D485">
        <v>2070.87</v>
      </c>
      <c r="E485">
        <v>2068</v>
      </c>
      <c r="F485">
        <v>2069</v>
      </c>
      <c r="G485">
        <v>851</v>
      </c>
      <c r="H485">
        <v>16</v>
      </c>
      <c r="I485">
        <v>2070.8490000000002</v>
      </c>
      <c r="J485" t="b">
        <v>0</v>
      </c>
    </row>
    <row r="486" spans="2:10" x14ac:dyDescent="0.15">
      <c r="B486" t="s">
        <v>1077</v>
      </c>
      <c r="C486">
        <v>2064.8000000000002</v>
      </c>
      <c r="D486">
        <v>2064.8000000000002</v>
      </c>
      <c r="E486">
        <v>2064.8000000000002</v>
      </c>
      <c r="F486">
        <v>2064.8000000000002</v>
      </c>
      <c r="G486">
        <v>1</v>
      </c>
      <c r="H486">
        <v>1</v>
      </c>
      <c r="I486">
        <v>2064.8000000000002</v>
      </c>
      <c r="J486" t="b">
        <v>0</v>
      </c>
    </row>
    <row r="487" spans="2:10" x14ac:dyDescent="0.15">
      <c r="B487" t="s">
        <v>1078</v>
      </c>
      <c r="C487">
        <v>2064.1999999999998</v>
      </c>
      <c r="D487">
        <v>2064.1999999999998</v>
      </c>
      <c r="E487">
        <v>2064.1999999999998</v>
      </c>
      <c r="F487">
        <v>2064.1999999999998</v>
      </c>
      <c r="G487">
        <v>1</v>
      </c>
      <c r="H487">
        <v>1</v>
      </c>
      <c r="I487">
        <v>2064.1999999999998</v>
      </c>
      <c r="J487" t="b">
        <v>0</v>
      </c>
    </row>
    <row r="488" spans="2:10" x14ac:dyDescent="0.15">
      <c r="B488" t="s">
        <v>1079</v>
      </c>
      <c r="C488">
        <v>2064.1999999999998</v>
      </c>
      <c r="D488">
        <v>2064.1999999999998</v>
      </c>
      <c r="E488">
        <v>2064.1999999999998</v>
      </c>
      <c r="F488">
        <v>2064.1999999999998</v>
      </c>
      <c r="G488">
        <v>0</v>
      </c>
      <c r="H488">
        <v>0</v>
      </c>
      <c r="I488">
        <v>2064.1999999999998</v>
      </c>
      <c r="J488" t="b">
        <v>0</v>
      </c>
    </row>
    <row r="489" spans="2:10" x14ac:dyDescent="0.15">
      <c r="B489" t="s">
        <v>1083</v>
      </c>
      <c r="C489">
        <v>2069.44</v>
      </c>
      <c r="D489">
        <v>2081.9</v>
      </c>
      <c r="E489">
        <v>2069.4299999999998</v>
      </c>
      <c r="F489">
        <v>2081.89</v>
      </c>
      <c r="G489">
        <v>4</v>
      </c>
      <c r="H489">
        <v>4</v>
      </c>
      <c r="I489">
        <v>2078.5279999999998</v>
      </c>
      <c r="J489" t="b">
        <v>0</v>
      </c>
    </row>
    <row r="490" spans="2:10" x14ac:dyDescent="0.15">
      <c r="B490" t="s">
        <v>1084</v>
      </c>
      <c r="C490">
        <v>2079.0500000000002</v>
      </c>
      <c r="D490">
        <v>2079.0500000000002</v>
      </c>
      <c r="E490">
        <v>2079</v>
      </c>
      <c r="F490">
        <v>2079</v>
      </c>
      <c r="G490">
        <v>2</v>
      </c>
      <c r="H490">
        <v>2</v>
      </c>
      <c r="I490">
        <v>2079.0169999999998</v>
      </c>
      <c r="J490" t="b">
        <v>0</v>
      </c>
    </row>
    <row r="491" spans="2:10" x14ac:dyDescent="0.15">
      <c r="B491" t="s">
        <v>1085</v>
      </c>
      <c r="C491">
        <v>2048</v>
      </c>
      <c r="D491">
        <v>2060</v>
      </c>
      <c r="E491">
        <v>2038.13</v>
      </c>
      <c r="F491">
        <v>2048.6799999999998</v>
      </c>
      <c r="G491">
        <v>714</v>
      </c>
      <c r="H491">
        <v>442</v>
      </c>
      <c r="I491">
        <v>2047.873</v>
      </c>
      <c r="J491" t="b">
        <v>0</v>
      </c>
    </row>
    <row r="492" spans="2:10" x14ac:dyDescent="0.15">
      <c r="B492" t="s">
        <v>1086</v>
      </c>
      <c r="C492">
        <v>2050.34</v>
      </c>
      <c r="D492">
        <v>2070.35</v>
      </c>
      <c r="E492">
        <v>2041.2</v>
      </c>
      <c r="F492">
        <v>2067.52</v>
      </c>
      <c r="G492">
        <v>489</v>
      </c>
      <c r="H492">
        <v>435</v>
      </c>
      <c r="I492">
        <v>2056.1370000000002</v>
      </c>
      <c r="J492" t="b">
        <v>0</v>
      </c>
    </row>
    <row r="493" spans="2:10" x14ac:dyDescent="0.15">
      <c r="B493" t="s">
        <v>1087</v>
      </c>
      <c r="C493">
        <v>2066.2800000000002</v>
      </c>
      <c r="D493">
        <v>2074.3000000000002</v>
      </c>
      <c r="E493">
        <v>2062.1999999999998</v>
      </c>
      <c r="F493">
        <v>2072.5</v>
      </c>
      <c r="G493">
        <v>383</v>
      </c>
      <c r="H493">
        <v>320</v>
      </c>
      <c r="I493">
        <v>2068.4279999999999</v>
      </c>
      <c r="J493" t="b">
        <v>0</v>
      </c>
    </row>
    <row r="494" spans="2:10" x14ac:dyDescent="0.15">
      <c r="B494" t="s">
        <v>1088</v>
      </c>
      <c r="C494">
        <v>2074.69</v>
      </c>
      <c r="D494">
        <v>2090.92</v>
      </c>
      <c r="E494">
        <v>2074.2199999999998</v>
      </c>
      <c r="F494">
        <v>2080.59</v>
      </c>
      <c r="G494">
        <v>507</v>
      </c>
      <c r="H494">
        <v>464</v>
      </c>
      <c r="I494">
        <v>2083.9450000000002</v>
      </c>
      <c r="J494" t="b">
        <v>0</v>
      </c>
    </row>
    <row r="495" spans="2:10" x14ac:dyDescent="0.15">
      <c r="B495" t="s">
        <v>1089</v>
      </c>
      <c r="C495">
        <v>2080.5700000000002</v>
      </c>
      <c r="D495">
        <v>2091.38</v>
      </c>
      <c r="E495">
        <v>2074.4499999999998</v>
      </c>
      <c r="F495">
        <v>2087.7800000000002</v>
      </c>
      <c r="G495">
        <v>688</v>
      </c>
      <c r="H495">
        <v>596</v>
      </c>
      <c r="I495">
        <v>2086.4499999999998</v>
      </c>
      <c r="J495" t="b">
        <v>0</v>
      </c>
    </row>
    <row r="496" spans="2:10" x14ac:dyDescent="0.15">
      <c r="B496" t="s">
        <v>1090</v>
      </c>
      <c r="C496">
        <v>2088.0300000000002</v>
      </c>
      <c r="D496">
        <v>2090.85</v>
      </c>
      <c r="E496">
        <v>2081.8200000000002</v>
      </c>
      <c r="F496">
        <v>2090.5700000000002</v>
      </c>
      <c r="G496">
        <v>497</v>
      </c>
      <c r="H496">
        <v>441</v>
      </c>
      <c r="I496">
        <v>2086.6129999999998</v>
      </c>
      <c r="J496" t="b">
        <v>0</v>
      </c>
    </row>
    <row r="497" spans="2:10" x14ac:dyDescent="0.15">
      <c r="B497" t="s">
        <v>1091</v>
      </c>
      <c r="C497">
        <v>2089.65</v>
      </c>
      <c r="D497">
        <v>2100.7800000000002</v>
      </c>
      <c r="E497">
        <v>2088.39</v>
      </c>
      <c r="F497">
        <v>2095.0300000000002</v>
      </c>
      <c r="G497">
        <v>902</v>
      </c>
      <c r="H497">
        <v>811</v>
      </c>
      <c r="I497">
        <v>2095.0569999999998</v>
      </c>
      <c r="J497" t="b">
        <v>0</v>
      </c>
    </row>
    <row r="498" spans="2:10" x14ac:dyDescent="0.15">
      <c r="B498" t="s">
        <v>1092</v>
      </c>
      <c r="C498">
        <v>2095.17</v>
      </c>
      <c r="D498">
        <v>2096.0700000000002</v>
      </c>
      <c r="E498">
        <v>2095.17</v>
      </c>
      <c r="F498">
        <v>2096.06</v>
      </c>
      <c r="G498">
        <v>1150</v>
      </c>
      <c r="H498">
        <v>15</v>
      </c>
      <c r="I498">
        <v>2095.1709999999998</v>
      </c>
      <c r="J498" t="b">
        <v>0</v>
      </c>
    </row>
    <row r="499" spans="2:10" x14ac:dyDescent="0.15">
      <c r="B499" t="s">
        <v>1093</v>
      </c>
      <c r="C499">
        <v>2094.7399999999998</v>
      </c>
      <c r="D499">
        <v>2094.7399999999998</v>
      </c>
      <c r="E499">
        <v>2094.7399999999998</v>
      </c>
      <c r="F499">
        <v>2094.7399999999998</v>
      </c>
      <c r="G499">
        <v>1</v>
      </c>
      <c r="H499">
        <v>1</v>
      </c>
      <c r="I499">
        <v>2094.7399999999998</v>
      </c>
      <c r="J499" t="b">
        <v>0</v>
      </c>
    </row>
    <row r="500" spans="2:10" x14ac:dyDescent="0.15">
      <c r="B500" t="s">
        <v>1094</v>
      </c>
      <c r="C500">
        <v>2095.17</v>
      </c>
      <c r="D500">
        <v>2100</v>
      </c>
      <c r="E500">
        <v>2095.17</v>
      </c>
      <c r="F500">
        <v>2100</v>
      </c>
      <c r="G500">
        <v>2</v>
      </c>
      <c r="H500">
        <v>2</v>
      </c>
      <c r="I500">
        <v>2097.4749999999999</v>
      </c>
      <c r="J500" t="b">
        <v>0</v>
      </c>
    </row>
    <row r="501" spans="2:10" x14ac:dyDescent="0.15">
      <c r="B501" t="s">
        <v>1095</v>
      </c>
      <c r="C501">
        <v>2100</v>
      </c>
      <c r="D501">
        <v>2100</v>
      </c>
      <c r="E501">
        <v>2100</v>
      </c>
      <c r="F501">
        <v>2100</v>
      </c>
      <c r="G501">
        <v>0</v>
      </c>
      <c r="H501">
        <v>0</v>
      </c>
      <c r="I501">
        <v>2100</v>
      </c>
      <c r="J501" t="b">
        <v>0</v>
      </c>
    </row>
    <row r="502" spans="2:10" x14ac:dyDescent="0.15">
      <c r="B502" t="s">
        <v>1099</v>
      </c>
      <c r="C502">
        <v>2080</v>
      </c>
      <c r="D502">
        <v>2080</v>
      </c>
      <c r="E502">
        <v>2080</v>
      </c>
      <c r="F502">
        <v>2080</v>
      </c>
      <c r="G502">
        <v>1</v>
      </c>
      <c r="H502">
        <v>1</v>
      </c>
      <c r="I502">
        <v>2080</v>
      </c>
      <c r="J502" t="b">
        <v>0</v>
      </c>
    </row>
    <row r="503" spans="2:10" x14ac:dyDescent="0.15">
      <c r="B503" t="s">
        <v>1100</v>
      </c>
      <c r="C503">
        <v>2093.9899999999998</v>
      </c>
      <c r="D503">
        <v>2093.9899999999998</v>
      </c>
      <c r="E503">
        <v>2093.9899999999998</v>
      </c>
      <c r="F503">
        <v>2093.9899999999998</v>
      </c>
      <c r="G503">
        <v>1</v>
      </c>
      <c r="H503">
        <v>1</v>
      </c>
      <c r="I503">
        <v>2093.9899999999998</v>
      </c>
      <c r="J503" t="b">
        <v>0</v>
      </c>
    </row>
    <row r="504" spans="2:10" x14ac:dyDescent="0.15">
      <c r="B504" t="s">
        <v>1101</v>
      </c>
      <c r="C504">
        <v>2077.08</v>
      </c>
      <c r="D504">
        <v>2094.88</v>
      </c>
      <c r="E504">
        <v>2066.6999999999998</v>
      </c>
      <c r="F504">
        <v>2080.5300000000002</v>
      </c>
      <c r="G504">
        <v>561</v>
      </c>
      <c r="H504">
        <v>340</v>
      </c>
      <c r="I504">
        <v>2077.8330000000001</v>
      </c>
      <c r="J504" t="b">
        <v>0</v>
      </c>
    </row>
    <row r="505" spans="2:10" x14ac:dyDescent="0.15">
      <c r="B505" t="s">
        <v>1102</v>
      </c>
      <c r="C505">
        <v>2080.41</v>
      </c>
      <c r="D505">
        <v>2081.61</v>
      </c>
      <c r="E505">
        <v>2055.79</v>
      </c>
      <c r="F505">
        <v>2069.4</v>
      </c>
      <c r="G505">
        <v>673</v>
      </c>
      <c r="H505">
        <v>558</v>
      </c>
      <c r="I505">
        <v>2067.4029999999998</v>
      </c>
      <c r="J505" t="b">
        <v>0</v>
      </c>
    </row>
    <row r="506" spans="2:10" x14ac:dyDescent="0.15">
      <c r="B506" t="s">
        <v>1103</v>
      </c>
      <c r="C506">
        <v>2069.0300000000002</v>
      </c>
      <c r="D506">
        <v>2070.86</v>
      </c>
      <c r="E506">
        <v>2046.07</v>
      </c>
      <c r="F506">
        <v>2047.36</v>
      </c>
      <c r="G506">
        <v>646</v>
      </c>
      <c r="H506">
        <v>481</v>
      </c>
      <c r="I506">
        <v>2058.1460000000002</v>
      </c>
      <c r="J506" t="b">
        <v>0</v>
      </c>
    </row>
    <row r="507" spans="2:10" x14ac:dyDescent="0.15">
      <c r="B507" t="s">
        <v>1104</v>
      </c>
      <c r="C507">
        <v>2048.13</v>
      </c>
      <c r="D507">
        <v>2055.79</v>
      </c>
      <c r="E507">
        <v>2032.04</v>
      </c>
      <c r="F507">
        <v>2035.68</v>
      </c>
      <c r="G507">
        <v>686</v>
      </c>
      <c r="H507">
        <v>580</v>
      </c>
      <c r="I507">
        <v>2044.2349999999999</v>
      </c>
      <c r="J507" t="b">
        <v>0</v>
      </c>
    </row>
    <row r="508" spans="2:10" x14ac:dyDescent="0.15">
      <c r="B508" t="s">
        <v>1105</v>
      </c>
      <c r="C508">
        <v>2032.77</v>
      </c>
      <c r="D508">
        <v>2050.37</v>
      </c>
      <c r="E508">
        <v>2021.29</v>
      </c>
      <c r="F508">
        <v>2036.47</v>
      </c>
      <c r="G508">
        <v>780</v>
      </c>
      <c r="H508">
        <v>650</v>
      </c>
      <c r="I508">
        <v>2039.42</v>
      </c>
      <c r="J508" t="b">
        <v>0</v>
      </c>
    </row>
    <row r="509" spans="2:10" x14ac:dyDescent="0.15">
      <c r="B509" t="s">
        <v>1106</v>
      </c>
      <c r="C509">
        <v>2036.47</v>
      </c>
      <c r="D509">
        <v>2055.4299999999998</v>
      </c>
      <c r="E509">
        <v>2034.62</v>
      </c>
      <c r="F509">
        <v>2042.31</v>
      </c>
      <c r="G509">
        <v>550</v>
      </c>
      <c r="H509">
        <v>443</v>
      </c>
      <c r="I509">
        <v>2046.3389999999999</v>
      </c>
      <c r="J509" t="b">
        <v>0</v>
      </c>
    </row>
    <row r="510" spans="2:10" x14ac:dyDescent="0.15">
      <c r="B510" t="s">
        <v>1107</v>
      </c>
      <c r="C510">
        <v>2040.18</v>
      </c>
      <c r="D510">
        <v>2046.24</v>
      </c>
      <c r="E510">
        <v>2022</v>
      </c>
      <c r="F510">
        <v>2031.34</v>
      </c>
      <c r="G510">
        <v>1752</v>
      </c>
      <c r="H510">
        <v>1496</v>
      </c>
      <c r="I510">
        <v>2033.941</v>
      </c>
      <c r="J510" t="b">
        <v>0</v>
      </c>
    </row>
    <row r="511" spans="2:10" x14ac:dyDescent="0.15">
      <c r="B511" t="s">
        <v>1108</v>
      </c>
      <c r="C511">
        <v>2031.36</v>
      </c>
      <c r="D511">
        <v>2035.58</v>
      </c>
      <c r="E511">
        <v>2030.74</v>
      </c>
      <c r="F511">
        <v>2031.36</v>
      </c>
      <c r="G511">
        <v>1589</v>
      </c>
      <c r="H511">
        <v>19</v>
      </c>
      <c r="I511">
        <v>2031.3679999999999</v>
      </c>
      <c r="J511" t="b">
        <v>0</v>
      </c>
    </row>
    <row r="512" spans="2:10" x14ac:dyDescent="0.15">
      <c r="B512" t="s">
        <v>1109</v>
      </c>
      <c r="C512">
        <v>2029.98</v>
      </c>
      <c r="D512">
        <v>2029.98</v>
      </c>
      <c r="E512">
        <v>2029.98</v>
      </c>
      <c r="F512">
        <v>2029.98</v>
      </c>
      <c r="G512">
        <v>2</v>
      </c>
      <c r="H512">
        <v>1</v>
      </c>
      <c r="I512">
        <v>2029.98</v>
      </c>
      <c r="J512" t="b">
        <v>0</v>
      </c>
    </row>
    <row r="513" spans="2:10" x14ac:dyDescent="0.15">
      <c r="B513" t="s">
        <v>1110</v>
      </c>
      <c r="C513">
        <v>2029.98</v>
      </c>
      <c r="D513">
        <v>2029.98</v>
      </c>
      <c r="E513">
        <v>2029.98</v>
      </c>
      <c r="F513">
        <v>2029.98</v>
      </c>
      <c r="G513">
        <v>0</v>
      </c>
      <c r="H513">
        <v>0</v>
      </c>
      <c r="I513">
        <v>2029.98</v>
      </c>
      <c r="J513" t="b">
        <v>0</v>
      </c>
    </row>
    <row r="514" spans="2:10" x14ac:dyDescent="0.15">
      <c r="B514" t="s">
        <v>1111</v>
      </c>
      <c r="C514">
        <v>2020</v>
      </c>
      <c r="D514">
        <v>2020</v>
      </c>
      <c r="E514">
        <v>2014.24</v>
      </c>
      <c r="F514">
        <v>2014.24</v>
      </c>
      <c r="G514">
        <v>4</v>
      </c>
      <c r="H514">
        <v>3</v>
      </c>
      <c r="I514">
        <v>2018.056</v>
      </c>
      <c r="J514" t="b">
        <v>0</v>
      </c>
    </row>
    <row r="515" spans="2:10" x14ac:dyDescent="0.15">
      <c r="B515" t="s">
        <v>1115</v>
      </c>
      <c r="C515">
        <v>2041</v>
      </c>
      <c r="D515">
        <v>2041</v>
      </c>
      <c r="E515">
        <v>2041</v>
      </c>
      <c r="F515">
        <v>2041</v>
      </c>
      <c r="G515">
        <v>2</v>
      </c>
      <c r="H515">
        <v>2</v>
      </c>
      <c r="I515">
        <v>2041</v>
      </c>
      <c r="J515" t="b">
        <v>0</v>
      </c>
    </row>
    <row r="516" spans="2:10" x14ac:dyDescent="0.15">
      <c r="B516" t="s">
        <v>1116</v>
      </c>
      <c r="C516">
        <v>2035</v>
      </c>
      <c r="D516">
        <v>2046</v>
      </c>
      <c r="E516">
        <v>2034</v>
      </c>
      <c r="F516">
        <v>2046</v>
      </c>
      <c r="G516">
        <v>30</v>
      </c>
      <c r="H516">
        <v>14</v>
      </c>
      <c r="I516">
        <v>2039.442</v>
      </c>
      <c r="J516" t="b">
        <v>0</v>
      </c>
    </row>
    <row r="517" spans="2:10" x14ac:dyDescent="0.15">
      <c r="B517" t="s">
        <v>1117</v>
      </c>
      <c r="C517">
        <v>2051</v>
      </c>
      <c r="D517">
        <v>2071.0100000000002</v>
      </c>
      <c r="E517">
        <v>2031.36</v>
      </c>
      <c r="F517">
        <v>2037.85</v>
      </c>
      <c r="G517">
        <v>965</v>
      </c>
      <c r="H517">
        <v>605</v>
      </c>
      <c r="I517">
        <v>2053.0830000000001</v>
      </c>
      <c r="J517" t="b">
        <v>0</v>
      </c>
    </row>
    <row r="518" spans="2:10" x14ac:dyDescent="0.15">
      <c r="B518" t="s">
        <v>1118</v>
      </c>
      <c r="C518">
        <v>2035.7</v>
      </c>
      <c r="D518">
        <v>2048.96</v>
      </c>
      <c r="E518">
        <v>2016.06</v>
      </c>
      <c r="F518">
        <v>2044.37</v>
      </c>
      <c r="G518">
        <v>759</v>
      </c>
      <c r="H518">
        <v>684</v>
      </c>
      <c r="I518">
        <v>2033.337</v>
      </c>
      <c r="J518" t="b">
        <v>0</v>
      </c>
    </row>
    <row r="519" spans="2:10" x14ac:dyDescent="0.15">
      <c r="B519" t="s">
        <v>1119</v>
      </c>
      <c r="C519">
        <v>2041.72</v>
      </c>
      <c r="D519">
        <v>2054.2399999999998</v>
      </c>
      <c r="E519">
        <v>2030.1</v>
      </c>
      <c r="F519">
        <v>2044.53</v>
      </c>
      <c r="G519">
        <v>708</v>
      </c>
      <c r="H519">
        <v>640</v>
      </c>
      <c r="I519">
        <v>2043.836</v>
      </c>
      <c r="J519" t="b">
        <v>0</v>
      </c>
    </row>
    <row r="520" spans="2:10" x14ac:dyDescent="0.15">
      <c r="B520" t="s">
        <v>1120</v>
      </c>
      <c r="C520">
        <v>2046.85</v>
      </c>
      <c r="D520">
        <v>2066</v>
      </c>
      <c r="E520">
        <v>2044.46</v>
      </c>
      <c r="F520">
        <v>2053.31</v>
      </c>
      <c r="G520">
        <v>599</v>
      </c>
      <c r="H520">
        <v>518</v>
      </c>
      <c r="I520">
        <v>2056.83</v>
      </c>
      <c r="J520" t="b">
        <v>0</v>
      </c>
    </row>
    <row r="521" spans="2:10" x14ac:dyDescent="0.15">
      <c r="B521" t="s">
        <v>1121</v>
      </c>
      <c r="C521">
        <v>2051.94</v>
      </c>
      <c r="D521">
        <v>2062.42</v>
      </c>
      <c r="E521">
        <v>2041.8</v>
      </c>
      <c r="F521">
        <v>2047.43</v>
      </c>
      <c r="G521">
        <v>474</v>
      </c>
      <c r="H521">
        <v>430</v>
      </c>
      <c r="I521">
        <v>2050.5419999999999</v>
      </c>
      <c r="J521" t="b">
        <v>0</v>
      </c>
    </row>
    <row r="522" spans="2:10" x14ac:dyDescent="0.15">
      <c r="B522" t="s">
        <v>1122</v>
      </c>
      <c r="C522">
        <v>2044.52</v>
      </c>
      <c r="D522">
        <v>2057.9</v>
      </c>
      <c r="E522">
        <v>2038.45</v>
      </c>
      <c r="F522">
        <v>2051.31</v>
      </c>
      <c r="G522">
        <v>446</v>
      </c>
      <c r="H522">
        <v>417</v>
      </c>
      <c r="I522">
        <v>2047.9880000000001</v>
      </c>
      <c r="J522" t="b">
        <v>0</v>
      </c>
    </row>
    <row r="523" spans="2:10" x14ac:dyDescent="0.15">
      <c r="B523" t="s">
        <v>1123</v>
      </c>
      <c r="C523">
        <v>2052.7399999999998</v>
      </c>
      <c r="D523">
        <v>2061.6999999999998</v>
      </c>
      <c r="E523">
        <v>2033.18</v>
      </c>
      <c r="F523">
        <v>2033.66</v>
      </c>
      <c r="G523">
        <v>1356</v>
      </c>
      <c r="H523">
        <v>1174</v>
      </c>
      <c r="I523">
        <v>2046.9359999999999</v>
      </c>
      <c r="J523" t="b">
        <v>0</v>
      </c>
    </row>
    <row r="524" spans="2:10" x14ac:dyDescent="0.15">
      <c r="B524" t="s">
        <v>1124</v>
      </c>
      <c r="C524">
        <v>2033.72</v>
      </c>
      <c r="D524">
        <v>2038</v>
      </c>
      <c r="E524">
        <v>2032</v>
      </c>
      <c r="F524">
        <v>2036.4</v>
      </c>
      <c r="G524">
        <v>3884</v>
      </c>
      <c r="H524">
        <v>63</v>
      </c>
      <c r="I524">
        <v>2036.854</v>
      </c>
      <c r="J524" t="b">
        <v>0</v>
      </c>
    </row>
    <row r="525" spans="2:10" x14ac:dyDescent="0.15">
      <c r="B525" t="s">
        <v>1125</v>
      </c>
      <c r="C525">
        <v>2036.4</v>
      </c>
      <c r="D525">
        <v>2036.4</v>
      </c>
      <c r="E525">
        <v>2036.4</v>
      </c>
      <c r="F525">
        <v>2036.4</v>
      </c>
      <c r="G525">
        <v>0</v>
      </c>
      <c r="H525">
        <v>0</v>
      </c>
      <c r="I525">
        <v>2036.4</v>
      </c>
      <c r="J525" t="b">
        <v>0</v>
      </c>
    </row>
    <row r="526" spans="2:10" x14ac:dyDescent="0.15">
      <c r="B526" t="s">
        <v>1126</v>
      </c>
      <c r="C526">
        <v>2036.4</v>
      </c>
      <c r="D526">
        <v>2036.4</v>
      </c>
      <c r="E526">
        <v>2036.4</v>
      </c>
      <c r="F526">
        <v>2036.4</v>
      </c>
      <c r="G526">
        <v>0</v>
      </c>
      <c r="H526">
        <v>0</v>
      </c>
      <c r="I526">
        <v>2036.4</v>
      </c>
      <c r="J526" t="b">
        <v>0</v>
      </c>
    </row>
    <row r="527" spans="2:10" x14ac:dyDescent="0.15">
      <c r="B527" t="s">
        <v>1127</v>
      </c>
      <c r="C527">
        <v>2036.4</v>
      </c>
      <c r="D527">
        <v>2036.4</v>
      </c>
      <c r="E527">
        <v>2036.4</v>
      </c>
      <c r="F527">
        <v>2036.4</v>
      </c>
      <c r="G527">
        <v>0</v>
      </c>
      <c r="H527">
        <v>0</v>
      </c>
      <c r="I527">
        <v>2036.4</v>
      </c>
      <c r="J527" t="b">
        <v>0</v>
      </c>
    </row>
    <row r="528" spans="2:10" x14ac:dyDescent="0.15">
      <c r="B528" t="s">
        <v>1128</v>
      </c>
      <c r="C528">
        <v>2059</v>
      </c>
      <c r="D528">
        <v>2059</v>
      </c>
      <c r="E528">
        <v>2059</v>
      </c>
      <c r="F528">
        <v>2059</v>
      </c>
      <c r="G528">
        <v>1</v>
      </c>
      <c r="H528">
        <v>1</v>
      </c>
      <c r="I528">
        <v>2059</v>
      </c>
      <c r="J528" t="b">
        <v>0</v>
      </c>
    </row>
    <row r="529" spans="2:10" x14ac:dyDescent="0.15">
      <c r="B529" t="s">
        <v>1129</v>
      </c>
      <c r="C529">
        <v>2059</v>
      </c>
      <c r="D529">
        <v>2059</v>
      </c>
      <c r="E529">
        <v>2059</v>
      </c>
      <c r="F529">
        <v>2059</v>
      </c>
      <c r="G529">
        <v>0</v>
      </c>
      <c r="H529">
        <v>0</v>
      </c>
      <c r="I529">
        <v>2059</v>
      </c>
      <c r="J529" t="b">
        <v>0</v>
      </c>
    </row>
    <row r="530" spans="2:10" x14ac:dyDescent="0.15">
      <c r="B530" t="s">
        <v>1130</v>
      </c>
      <c r="C530">
        <v>2059</v>
      </c>
      <c r="D530">
        <v>2059</v>
      </c>
      <c r="E530">
        <v>2059</v>
      </c>
      <c r="F530">
        <v>2059</v>
      </c>
      <c r="G530">
        <v>0</v>
      </c>
      <c r="H530">
        <v>0</v>
      </c>
      <c r="I530">
        <v>2059</v>
      </c>
      <c r="J530" t="b">
        <v>0</v>
      </c>
    </row>
    <row r="531" spans="2:10" x14ac:dyDescent="0.15">
      <c r="B531" t="s">
        <v>1131</v>
      </c>
      <c r="C531">
        <v>2058.0500000000002</v>
      </c>
      <c r="D531">
        <v>2059.9899999999998</v>
      </c>
      <c r="E531">
        <v>2056</v>
      </c>
      <c r="F531">
        <v>2056</v>
      </c>
      <c r="G531">
        <v>9</v>
      </c>
      <c r="H531">
        <v>6</v>
      </c>
      <c r="I531">
        <v>2057.8919999999998</v>
      </c>
      <c r="J531" t="b">
        <v>0</v>
      </c>
    </row>
    <row r="532" spans="2:10" x14ac:dyDescent="0.15">
      <c r="B532" t="s">
        <v>1132</v>
      </c>
      <c r="C532">
        <v>2059.7199999999998</v>
      </c>
      <c r="D532">
        <v>2061</v>
      </c>
      <c r="E532">
        <v>2058</v>
      </c>
      <c r="F532">
        <v>2058</v>
      </c>
      <c r="G532">
        <v>3</v>
      </c>
      <c r="H532">
        <v>3</v>
      </c>
      <c r="I532">
        <v>2059.3000000000002</v>
      </c>
      <c r="J532" t="b">
        <v>0</v>
      </c>
    </row>
    <row r="533" spans="2:10" x14ac:dyDescent="0.15">
      <c r="B533" t="s">
        <v>1133</v>
      </c>
      <c r="C533">
        <v>2061.02</v>
      </c>
      <c r="D533">
        <v>2068</v>
      </c>
      <c r="E533">
        <v>2046.1</v>
      </c>
      <c r="F533">
        <v>2048</v>
      </c>
      <c r="G533">
        <v>1141</v>
      </c>
      <c r="H533">
        <v>697</v>
      </c>
      <c r="I533">
        <v>2054.7510000000002</v>
      </c>
      <c r="J533" t="b">
        <v>0</v>
      </c>
    </row>
    <row r="534" spans="2:10" x14ac:dyDescent="0.15">
      <c r="B534" t="s">
        <v>1134</v>
      </c>
      <c r="C534">
        <v>2049.4699999999998</v>
      </c>
      <c r="D534">
        <v>2076.6799999999998</v>
      </c>
      <c r="E534">
        <v>2047.77</v>
      </c>
      <c r="F534">
        <v>2070.85</v>
      </c>
      <c r="G534">
        <v>1152</v>
      </c>
      <c r="H534">
        <v>735</v>
      </c>
      <c r="I534">
        <v>2058.7249999999999</v>
      </c>
      <c r="J534" t="b">
        <v>0</v>
      </c>
    </row>
    <row r="535" spans="2:10" x14ac:dyDescent="0.15">
      <c r="B535" t="s">
        <v>1135</v>
      </c>
      <c r="C535">
        <v>2072</v>
      </c>
      <c r="D535">
        <v>2073.46</v>
      </c>
      <c r="E535">
        <v>2062</v>
      </c>
      <c r="F535">
        <v>2071.2199999999998</v>
      </c>
      <c r="G535">
        <v>641</v>
      </c>
      <c r="H535">
        <v>489</v>
      </c>
      <c r="I535">
        <v>2067.5990000000002</v>
      </c>
      <c r="J535" t="b">
        <v>0</v>
      </c>
    </row>
    <row r="536" spans="2:10" x14ac:dyDescent="0.15">
      <c r="B536" t="s">
        <v>1136</v>
      </c>
      <c r="C536">
        <v>2071.25</v>
      </c>
      <c r="D536">
        <v>2072</v>
      </c>
      <c r="E536">
        <v>2063.0100000000002</v>
      </c>
      <c r="F536">
        <v>2064.56</v>
      </c>
      <c r="G536">
        <v>507</v>
      </c>
      <c r="H536">
        <v>468</v>
      </c>
      <c r="I536">
        <v>2068.4929999999999</v>
      </c>
      <c r="J536" t="b">
        <v>0</v>
      </c>
    </row>
    <row r="537" spans="2:10" x14ac:dyDescent="0.15">
      <c r="B537" t="s">
        <v>1137</v>
      </c>
      <c r="C537">
        <v>2064.87</v>
      </c>
      <c r="D537">
        <v>2075</v>
      </c>
      <c r="E537">
        <v>2061.85</v>
      </c>
      <c r="F537">
        <v>2073.77</v>
      </c>
      <c r="G537">
        <v>473</v>
      </c>
      <c r="H537">
        <v>381</v>
      </c>
      <c r="I537">
        <v>2067.598</v>
      </c>
      <c r="J537" t="b">
        <v>0</v>
      </c>
    </row>
    <row r="538" spans="2:10" x14ac:dyDescent="0.15">
      <c r="B538" t="s">
        <v>1138</v>
      </c>
      <c r="C538">
        <v>2073.15</v>
      </c>
      <c r="D538">
        <v>2082</v>
      </c>
      <c r="E538">
        <v>2072.12</v>
      </c>
      <c r="F538">
        <v>2079.35</v>
      </c>
      <c r="G538">
        <v>617</v>
      </c>
      <c r="H538">
        <v>546</v>
      </c>
      <c r="I538">
        <v>2078.4520000000002</v>
      </c>
      <c r="J538" t="b">
        <v>0</v>
      </c>
    </row>
    <row r="539" spans="2:10" x14ac:dyDescent="0.15">
      <c r="B539" t="s">
        <v>1139</v>
      </c>
      <c r="C539">
        <v>2080.23</v>
      </c>
      <c r="D539">
        <v>2086.52</v>
      </c>
      <c r="E539">
        <v>2075.91</v>
      </c>
      <c r="F539">
        <v>2081.5100000000002</v>
      </c>
      <c r="G539">
        <v>962</v>
      </c>
      <c r="H539">
        <v>698</v>
      </c>
      <c r="I539">
        <v>2081.5160000000001</v>
      </c>
      <c r="J539" t="b">
        <v>0</v>
      </c>
    </row>
    <row r="540" spans="2:10" x14ac:dyDescent="0.15">
      <c r="B540" t="s">
        <v>1140</v>
      </c>
      <c r="C540">
        <v>2081.5100000000002</v>
      </c>
      <c r="D540">
        <v>2081.52</v>
      </c>
      <c r="E540">
        <v>2081.5100000000002</v>
      </c>
      <c r="F540">
        <v>2081.52</v>
      </c>
      <c r="G540">
        <v>1405</v>
      </c>
      <c r="H540">
        <v>21</v>
      </c>
      <c r="I540">
        <v>2081.5100000000002</v>
      </c>
      <c r="J540" t="b">
        <v>0</v>
      </c>
    </row>
    <row r="541" spans="2:10" x14ac:dyDescent="0.15">
      <c r="B541" t="s">
        <v>1141</v>
      </c>
      <c r="C541">
        <v>2081.52</v>
      </c>
      <c r="D541">
        <v>2081.52</v>
      </c>
      <c r="E541">
        <v>2081.52</v>
      </c>
      <c r="F541">
        <v>2081.52</v>
      </c>
      <c r="G541">
        <v>0</v>
      </c>
      <c r="H541">
        <v>0</v>
      </c>
      <c r="I541">
        <v>2081.52</v>
      </c>
      <c r="J541" t="b">
        <v>0</v>
      </c>
    </row>
    <row r="542" spans="2:10" x14ac:dyDescent="0.15">
      <c r="B542" t="s">
        <v>1142</v>
      </c>
      <c r="C542">
        <v>2081.52</v>
      </c>
      <c r="D542">
        <v>2081.52</v>
      </c>
      <c r="E542">
        <v>2081.52</v>
      </c>
      <c r="F542">
        <v>2081.52</v>
      </c>
      <c r="G542">
        <v>0</v>
      </c>
      <c r="H542">
        <v>0</v>
      </c>
      <c r="I542">
        <v>2081.52</v>
      </c>
      <c r="J542" t="b">
        <v>0</v>
      </c>
    </row>
    <row r="543" spans="2:10" x14ac:dyDescent="0.15">
      <c r="B543" t="s">
        <v>1143</v>
      </c>
      <c r="C543">
        <v>2085</v>
      </c>
      <c r="D543">
        <v>2086.7399999999998</v>
      </c>
      <c r="E543">
        <v>2085</v>
      </c>
      <c r="F543">
        <v>2086.7399999999998</v>
      </c>
      <c r="G543">
        <v>3</v>
      </c>
      <c r="H543">
        <v>3</v>
      </c>
      <c r="I543">
        <v>2086.16</v>
      </c>
      <c r="J543"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7C39-BAD1-4718-B46E-6C7C9E4D8286}">
  <dimension ref="B2:J609"/>
  <sheetViews>
    <sheetView workbookViewId="0">
      <selection activeCell="F3" sqref="F3:F609"/>
    </sheetView>
  </sheetViews>
  <sheetFormatPr baseColWidth="10" defaultColWidth="8.83203125" defaultRowHeight="13" x14ac:dyDescent="0.15"/>
  <sheetData>
    <row r="2" spans="2:10" x14ac:dyDescent="0.15">
      <c r="B2" t="s">
        <v>511</v>
      </c>
      <c r="C2" t="s">
        <v>512</v>
      </c>
      <c r="D2" t="s">
        <v>513</v>
      </c>
      <c r="E2" t="s">
        <v>514</v>
      </c>
      <c r="F2" t="s">
        <v>515</v>
      </c>
      <c r="G2" t="s">
        <v>516</v>
      </c>
      <c r="H2" t="s">
        <v>517</v>
      </c>
      <c r="I2" t="s">
        <v>518</v>
      </c>
      <c r="J2" t="s">
        <v>519</v>
      </c>
    </row>
    <row r="3" spans="2:10" x14ac:dyDescent="0.15">
      <c r="B3" t="s">
        <v>520</v>
      </c>
      <c r="C3">
        <v>3284.95</v>
      </c>
      <c r="D3">
        <v>3284.95</v>
      </c>
      <c r="E3">
        <v>3284.95</v>
      </c>
      <c r="F3">
        <v>3284.95</v>
      </c>
      <c r="G3">
        <v>1</v>
      </c>
      <c r="H3">
        <v>1</v>
      </c>
      <c r="I3">
        <v>3284.95</v>
      </c>
      <c r="J3" t="b">
        <v>0</v>
      </c>
    </row>
    <row r="4" spans="2:10" x14ac:dyDescent="0.15">
      <c r="B4" t="s">
        <v>521</v>
      </c>
      <c r="C4">
        <v>3284.95</v>
      </c>
      <c r="D4">
        <v>3284.95</v>
      </c>
      <c r="E4">
        <v>3284.95</v>
      </c>
      <c r="F4">
        <v>3284.95</v>
      </c>
      <c r="G4">
        <v>0</v>
      </c>
      <c r="H4">
        <v>0</v>
      </c>
      <c r="I4">
        <v>3284.95</v>
      </c>
      <c r="J4" t="b">
        <v>0</v>
      </c>
    </row>
    <row r="5" spans="2:10" x14ac:dyDescent="0.15">
      <c r="B5" t="s">
        <v>522</v>
      </c>
      <c r="C5">
        <v>3284.95</v>
      </c>
      <c r="D5">
        <v>3284.95</v>
      </c>
      <c r="E5">
        <v>3284.95</v>
      </c>
      <c r="F5">
        <v>3284.95</v>
      </c>
      <c r="G5">
        <v>0</v>
      </c>
      <c r="H5">
        <v>0</v>
      </c>
      <c r="I5">
        <v>3284.95</v>
      </c>
      <c r="J5" t="b">
        <v>0</v>
      </c>
    </row>
    <row r="6" spans="2:10" x14ac:dyDescent="0.15">
      <c r="B6" t="s">
        <v>523</v>
      </c>
      <c r="C6">
        <v>3280</v>
      </c>
      <c r="D6">
        <v>3280</v>
      </c>
      <c r="E6">
        <v>3269</v>
      </c>
      <c r="F6">
        <v>3271</v>
      </c>
      <c r="G6">
        <v>38</v>
      </c>
      <c r="H6">
        <v>26</v>
      </c>
      <c r="I6">
        <v>3271.9589999999998</v>
      </c>
      <c r="J6" t="b">
        <v>0</v>
      </c>
    </row>
    <row r="7" spans="2:10" x14ac:dyDescent="0.15">
      <c r="B7" t="s">
        <v>524</v>
      </c>
      <c r="C7">
        <v>3272</v>
      </c>
      <c r="D7">
        <v>3282</v>
      </c>
      <c r="E7">
        <v>3272</v>
      </c>
      <c r="F7">
        <v>3277</v>
      </c>
      <c r="G7">
        <v>100</v>
      </c>
      <c r="H7">
        <v>47</v>
      </c>
      <c r="I7">
        <v>3276.721</v>
      </c>
      <c r="J7" t="b">
        <v>0</v>
      </c>
    </row>
    <row r="8" spans="2:10" x14ac:dyDescent="0.15">
      <c r="B8" t="s">
        <v>525</v>
      </c>
      <c r="C8">
        <v>3278</v>
      </c>
      <c r="D8">
        <v>3278.01</v>
      </c>
      <c r="E8">
        <v>3232</v>
      </c>
      <c r="F8">
        <v>3234.98</v>
      </c>
      <c r="G8">
        <v>2082</v>
      </c>
      <c r="H8">
        <v>1202</v>
      </c>
      <c r="I8">
        <v>3254.875</v>
      </c>
      <c r="J8" t="b">
        <v>0</v>
      </c>
    </row>
    <row r="9" spans="2:10" x14ac:dyDescent="0.15">
      <c r="B9" t="s">
        <v>526</v>
      </c>
      <c r="C9">
        <v>3235.99</v>
      </c>
      <c r="D9">
        <v>3240.26</v>
      </c>
      <c r="E9">
        <v>3207.5</v>
      </c>
      <c r="F9">
        <v>3207.5</v>
      </c>
      <c r="G9">
        <v>2301</v>
      </c>
      <c r="H9">
        <v>1592</v>
      </c>
      <c r="I9">
        <v>3226.4929999999999</v>
      </c>
      <c r="J9" t="b">
        <v>0</v>
      </c>
    </row>
    <row r="10" spans="2:10" x14ac:dyDescent="0.15">
      <c r="B10" t="s">
        <v>527</v>
      </c>
      <c r="C10">
        <v>3207</v>
      </c>
      <c r="D10">
        <v>3213.63</v>
      </c>
      <c r="E10">
        <v>3173.62</v>
      </c>
      <c r="F10">
        <v>3173.63</v>
      </c>
      <c r="G10">
        <v>2031</v>
      </c>
      <c r="H10">
        <v>1431</v>
      </c>
      <c r="I10">
        <v>3192.93</v>
      </c>
      <c r="J10" t="b">
        <v>0</v>
      </c>
    </row>
    <row r="11" spans="2:10" x14ac:dyDescent="0.15">
      <c r="B11" t="s">
        <v>528</v>
      </c>
      <c r="C11">
        <v>3173.5</v>
      </c>
      <c r="D11">
        <v>3179.31</v>
      </c>
      <c r="E11">
        <v>3144.02</v>
      </c>
      <c r="F11">
        <v>3159.28</v>
      </c>
      <c r="G11">
        <v>2681</v>
      </c>
      <c r="H11">
        <v>1726</v>
      </c>
      <c r="I11">
        <v>3157.6089999999999</v>
      </c>
      <c r="J11" t="b">
        <v>0</v>
      </c>
    </row>
    <row r="12" spans="2:10" x14ac:dyDescent="0.15">
      <c r="B12" t="s">
        <v>529</v>
      </c>
      <c r="C12">
        <v>3159</v>
      </c>
      <c r="D12">
        <v>3190.42</v>
      </c>
      <c r="E12">
        <v>3156</v>
      </c>
      <c r="F12">
        <v>3189.04</v>
      </c>
      <c r="G12">
        <v>1993</v>
      </c>
      <c r="H12">
        <v>1466</v>
      </c>
      <c r="I12">
        <v>3176.5549999999998</v>
      </c>
      <c r="J12" t="b">
        <v>0</v>
      </c>
    </row>
    <row r="13" spans="2:10" x14ac:dyDescent="0.15">
      <c r="B13" t="s">
        <v>530</v>
      </c>
      <c r="C13">
        <v>3188.73</v>
      </c>
      <c r="D13">
        <v>3188.96</v>
      </c>
      <c r="E13">
        <v>3166.43</v>
      </c>
      <c r="F13">
        <v>3181.54</v>
      </c>
      <c r="G13">
        <v>1138</v>
      </c>
      <c r="H13">
        <v>842</v>
      </c>
      <c r="I13">
        <v>3179.0230000000001</v>
      </c>
      <c r="J13" t="b">
        <v>0</v>
      </c>
    </row>
    <row r="14" spans="2:10" x14ac:dyDescent="0.15">
      <c r="B14" t="s">
        <v>531</v>
      </c>
      <c r="C14">
        <v>3181.29</v>
      </c>
      <c r="D14">
        <v>3197.35</v>
      </c>
      <c r="E14">
        <v>3168.8</v>
      </c>
      <c r="F14">
        <v>3186.65</v>
      </c>
      <c r="G14">
        <v>2247</v>
      </c>
      <c r="H14">
        <v>1750</v>
      </c>
      <c r="I14">
        <v>3184.482</v>
      </c>
      <c r="J14" t="b">
        <v>0</v>
      </c>
    </row>
    <row r="15" spans="2:10" x14ac:dyDescent="0.15">
      <c r="B15" t="s">
        <v>532</v>
      </c>
      <c r="C15">
        <v>3186.63</v>
      </c>
      <c r="D15">
        <v>3188.58</v>
      </c>
      <c r="E15">
        <v>3182.3</v>
      </c>
      <c r="F15">
        <v>3182.3</v>
      </c>
      <c r="G15">
        <v>4014</v>
      </c>
      <c r="H15">
        <v>42</v>
      </c>
      <c r="I15">
        <v>3186.6260000000002</v>
      </c>
      <c r="J15" t="b">
        <v>0</v>
      </c>
    </row>
    <row r="16" spans="2:10" x14ac:dyDescent="0.15">
      <c r="B16" t="s">
        <v>533</v>
      </c>
      <c r="C16">
        <v>3180.55</v>
      </c>
      <c r="D16">
        <v>3182.01</v>
      </c>
      <c r="E16">
        <v>3177.99</v>
      </c>
      <c r="F16">
        <v>3178</v>
      </c>
      <c r="G16">
        <v>23</v>
      </c>
      <c r="H16">
        <v>12</v>
      </c>
      <c r="I16">
        <v>3181.44</v>
      </c>
      <c r="J16" t="b">
        <v>0</v>
      </c>
    </row>
    <row r="17" spans="2:10" x14ac:dyDescent="0.15">
      <c r="B17" t="s">
        <v>534</v>
      </c>
      <c r="C17">
        <v>3177</v>
      </c>
      <c r="D17">
        <v>3179.79</v>
      </c>
      <c r="E17">
        <v>3177</v>
      </c>
      <c r="F17">
        <v>3178.11</v>
      </c>
      <c r="G17">
        <v>5</v>
      </c>
      <c r="H17">
        <v>5</v>
      </c>
      <c r="I17">
        <v>3177.78</v>
      </c>
      <c r="J17" t="b">
        <v>0</v>
      </c>
    </row>
    <row r="18" spans="2:10" x14ac:dyDescent="0.15">
      <c r="B18" t="s">
        <v>535</v>
      </c>
      <c r="C18">
        <v>3179</v>
      </c>
      <c r="D18">
        <v>3183.46</v>
      </c>
      <c r="E18">
        <v>3178.26</v>
      </c>
      <c r="F18">
        <v>3183.45</v>
      </c>
      <c r="G18">
        <v>9</v>
      </c>
      <c r="H18">
        <v>5</v>
      </c>
      <c r="I18">
        <v>3181.6880000000001</v>
      </c>
      <c r="J18" t="b">
        <v>0</v>
      </c>
    </row>
    <row r="19" spans="2:10" x14ac:dyDescent="0.15">
      <c r="B19" t="s">
        <v>536</v>
      </c>
      <c r="C19">
        <v>3189.55</v>
      </c>
      <c r="D19">
        <v>3189.55</v>
      </c>
      <c r="E19">
        <v>3189.55</v>
      </c>
      <c r="F19">
        <v>3189.55</v>
      </c>
      <c r="G19">
        <v>1</v>
      </c>
      <c r="H19">
        <v>1</v>
      </c>
      <c r="I19">
        <v>3189.55</v>
      </c>
      <c r="J19" t="b">
        <v>0</v>
      </c>
    </row>
    <row r="20" spans="2:10" x14ac:dyDescent="0.15">
      <c r="B20" t="s">
        <v>537</v>
      </c>
      <c r="C20">
        <v>3189.55</v>
      </c>
      <c r="D20">
        <v>3189.55</v>
      </c>
      <c r="E20">
        <v>3189.55</v>
      </c>
      <c r="F20">
        <v>3189.55</v>
      </c>
      <c r="G20">
        <v>0</v>
      </c>
      <c r="H20">
        <v>0</v>
      </c>
      <c r="I20">
        <v>3189.55</v>
      </c>
      <c r="J20" t="b">
        <v>0</v>
      </c>
    </row>
    <row r="21" spans="2:10" x14ac:dyDescent="0.15">
      <c r="B21" t="s">
        <v>538</v>
      </c>
      <c r="C21">
        <v>3190.49</v>
      </c>
      <c r="D21">
        <v>3190.49</v>
      </c>
      <c r="E21">
        <v>3184.16</v>
      </c>
      <c r="F21">
        <v>3184.16</v>
      </c>
      <c r="G21">
        <v>2</v>
      </c>
      <c r="H21">
        <v>2</v>
      </c>
      <c r="I21">
        <v>3187.5680000000002</v>
      </c>
      <c r="J21" t="b">
        <v>0</v>
      </c>
    </row>
    <row r="22" spans="2:10" x14ac:dyDescent="0.15">
      <c r="B22" t="s">
        <v>539</v>
      </c>
      <c r="C22">
        <v>3183.55</v>
      </c>
      <c r="D22">
        <v>3183.55</v>
      </c>
      <c r="E22">
        <v>3177.99</v>
      </c>
      <c r="F22">
        <v>3182</v>
      </c>
      <c r="G22">
        <v>16</v>
      </c>
      <c r="H22">
        <v>10</v>
      </c>
      <c r="I22">
        <v>3180.1320000000001</v>
      </c>
      <c r="J22" t="b">
        <v>0</v>
      </c>
    </row>
    <row r="23" spans="2:10" x14ac:dyDescent="0.15">
      <c r="B23" t="s">
        <v>540</v>
      </c>
      <c r="C23">
        <v>3177</v>
      </c>
      <c r="D23">
        <v>3186.63</v>
      </c>
      <c r="E23">
        <v>3160</v>
      </c>
      <c r="F23">
        <v>3166</v>
      </c>
      <c r="G23">
        <v>567</v>
      </c>
      <c r="H23">
        <v>39</v>
      </c>
      <c r="I23">
        <v>3183.8130000000001</v>
      </c>
      <c r="J23" t="b">
        <v>0</v>
      </c>
    </row>
    <row r="24" spans="2:10" x14ac:dyDescent="0.15">
      <c r="B24" t="s">
        <v>541</v>
      </c>
      <c r="C24">
        <v>3160</v>
      </c>
      <c r="D24">
        <v>3217.5</v>
      </c>
      <c r="E24">
        <v>3160</v>
      </c>
      <c r="F24">
        <v>3210.43</v>
      </c>
      <c r="G24">
        <v>2462</v>
      </c>
      <c r="H24">
        <v>1423</v>
      </c>
      <c r="I24">
        <v>3191.2150000000001</v>
      </c>
      <c r="J24" t="b">
        <v>0</v>
      </c>
    </row>
    <row r="25" spans="2:10" x14ac:dyDescent="0.15">
      <c r="B25" t="s">
        <v>542</v>
      </c>
      <c r="C25">
        <v>3213.99</v>
      </c>
      <c r="D25">
        <v>3216.1</v>
      </c>
      <c r="E25">
        <v>3187.05</v>
      </c>
      <c r="F25">
        <v>3192.06</v>
      </c>
      <c r="G25">
        <v>1847</v>
      </c>
      <c r="H25">
        <v>1332</v>
      </c>
      <c r="I25">
        <v>3201.998</v>
      </c>
      <c r="J25" t="b">
        <v>0</v>
      </c>
    </row>
    <row r="26" spans="2:10" x14ac:dyDescent="0.15">
      <c r="B26" t="s">
        <v>543</v>
      </c>
      <c r="C26">
        <v>3192.39</v>
      </c>
      <c r="D26">
        <v>3201.9</v>
      </c>
      <c r="E26">
        <v>3185.58</v>
      </c>
      <c r="F26">
        <v>3197.28</v>
      </c>
      <c r="G26">
        <v>1034</v>
      </c>
      <c r="H26">
        <v>688</v>
      </c>
      <c r="I26">
        <v>3193.6370000000002</v>
      </c>
      <c r="J26" t="b">
        <v>0</v>
      </c>
    </row>
    <row r="27" spans="2:10" x14ac:dyDescent="0.15">
      <c r="B27" t="s">
        <v>544</v>
      </c>
      <c r="C27">
        <v>3198.27</v>
      </c>
      <c r="D27">
        <v>3198.27</v>
      </c>
      <c r="E27">
        <v>3186.46</v>
      </c>
      <c r="F27">
        <v>3193.57</v>
      </c>
      <c r="G27">
        <v>511</v>
      </c>
      <c r="H27">
        <v>365</v>
      </c>
      <c r="I27">
        <v>3191.6689999999999</v>
      </c>
      <c r="J27" t="b">
        <v>0</v>
      </c>
    </row>
    <row r="28" spans="2:10" x14ac:dyDescent="0.15">
      <c r="B28" t="s">
        <v>545</v>
      </c>
      <c r="C28">
        <v>3194.47</v>
      </c>
      <c r="D28">
        <v>3213.06</v>
      </c>
      <c r="E28">
        <v>3192.75</v>
      </c>
      <c r="F28">
        <v>3205.8</v>
      </c>
      <c r="G28">
        <v>774</v>
      </c>
      <c r="H28">
        <v>452</v>
      </c>
      <c r="I28">
        <v>3202.7640000000001</v>
      </c>
      <c r="J28" t="b">
        <v>0</v>
      </c>
    </row>
    <row r="29" spans="2:10" x14ac:dyDescent="0.15">
      <c r="B29" t="s">
        <v>546</v>
      </c>
      <c r="C29">
        <v>3205.9</v>
      </c>
      <c r="D29">
        <v>3222.57</v>
      </c>
      <c r="E29">
        <v>3204.61</v>
      </c>
      <c r="F29">
        <v>3211.76</v>
      </c>
      <c r="G29">
        <v>1112</v>
      </c>
      <c r="H29">
        <v>740</v>
      </c>
      <c r="I29">
        <v>3216.1990000000001</v>
      </c>
      <c r="J29" t="b">
        <v>0</v>
      </c>
    </row>
    <row r="30" spans="2:10" x14ac:dyDescent="0.15">
      <c r="B30" t="s">
        <v>547</v>
      </c>
      <c r="C30">
        <v>3211.57</v>
      </c>
      <c r="D30">
        <v>3223.38</v>
      </c>
      <c r="E30">
        <v>3204.51</v>
      </c>
      <c r="F30">
        <v>3218.51</v>
      </c>
      <c r="G30">
        <v>1451</v>
      </c>
      <c r="H30">
        <v>1094</v>
      </c>
      <c r="I30">
        <v>3215.6849999999999</v>
      </c>
      <c r="J30" t="b">
        <v>0</v>
      </c>
    </row>
    <row r="31" spans="2:10" x14ac:dyDescent="0.15">
      <c r="B31" t="s">
        <v>548</v>
      </c>
      <c r="C31">
        <v>3218.51</v>
      </c>
      <c r="D31">
        <v>3218.51</v>
      </c>
      <c r="E31">
        <v>3215.09</v>
      </c>
      <c r="F31">
        <v>3215.1</v>
      </c>
      <c r="G31">
        <v>2318</v>
      </c>
      <c r="H31">
        <v>41</v>
      </c>
      <c r="I31">
        <v>3218.4940000000001</v>
      </c>
      <c r="J31" t="b">
        <v>0</v>
      </c>
    </row>
    <row r="32" spans="2:10" x14ac:dyDescent="0.15">
      <c r="B32" t="s">
        <v>549</v>
      </c>
      <c r="C32">
        <v>3215.21</v>
      </c>
      <c r="D32">
        <v>3215.21</v>
      </c>
      <c r="E32">
        <v>3212</v>
      </c>
      <c r="F32">
        <v>3212.88</v>
      </c>
      <c r="G32">
        <v>16</v>
      </c>
      <c r="H32">
        <v>9</v>
      </c>
      <c r="I32">
        <v>3212.47</v>
      </c>
      <c r="J32" t="b">
        <v>0</v>
      </c>
    </row>
    <row r="33" spans="2:10" x14ac:dyDescent="0.15">
      <c r="B33" t="s">
        <v>550</v>
      </c>
      <c r="C33">
        <v>3210.11</v>
      </c>
      <c r="D33">
        <v>3212.84</v>
      </c>
      <c r="E33">
        <v>3210.1</v>
      </c>
      <c r="F33">
        <v>3212.84</v>
      </c>
      <c r="G33">
        <v>3</v>
      </c>
      <c r="H33">
        <v>2</v>
      </c>
      <c r="I33">
        <v>3211.02</v>
      </c>
      <c r="J33" t="b">
        <v>0</v>
      </c>
    </row>
    <row r="34" spans="2:10" x14ac:dyDescent="0.15">
      <c r="B34" t="s">
        <v>551</v>
      </c>
      <c r="C34">
        <v>3210.75</v>
      </c>
      <c r="D34">
        <v>3224.52</v>
      </c>
      <c r="E34">
        <v>3210.15</v>
      </c>
      <c r="F34">
        <v>3213</v>
      </c>
      <c r="G34">
        <v>19</v>
      </c>
      <c r="H34">
        <v>13</v>
      </c>
      <c r="I34">
        <v>3217.17</v>
      </c>
      <c r="J34" t="b">
        <v>0</v>
      </c>
    </row>
    <row r="35" spans="2:10" x14ac:dyDescent="0.15">
      <c r="B35" t="s">
        <v>552</v>
      </c>
      <c r="C35">
        <v>3160</v>
      </c>
      <c r="D35">
        <v>3160</v>
      </c>
      <c r="E35">
        <v>3134.02</v>
      </c>
      <c r="F35">
        <v>3158</v>
      </c>
      <c r="G35">
        <v>59</v>
      </c>
      <c r="H35">
        <v>23</v>
      </c>
      <c r="I35">
        <v>3146.317</v>
      </c>
      <c r="J35" t="b">
        <v>0</v>
      </c>
    </row>
    <row r="36" spans="2:10" x14ac:dyDescent="0.15">
      <c r="B36" t="s">
        <v>553</v>
      </c>
      <c r="C36">
        <v>3150.01</v>
      </c>
      <c r="D36">
        <v>3155.37</v>
      </c>
      <c r="E36">
        <v>3142</v>
      </c>
      <c r="F36">
        <v>3150</v>
      </c>
      <c r="G36">
        <v>39</v>
      </c>
      <c r="H36">
        <v>25</v>
      </c>
      <c r="I36">
        <v>3151.1</v>
      </c>
      <c r="J36" t="b">
        <v>0</v>
      </c>
    </row>
    <row r="37" spans="2:10" x14ac:dyDescent="0.15">
      <c r="B37" t="s">
        <v>554</v>
      </c>
      <c r="C37">
        <v>3154.75</v>
      </c>
      <c r="D37">
        <v>3154.75</v>
      </c>
      <c r="E37">
        <v>3140</v>
      </c>
      <c r="F37">
        <v>3150.07</v>
      </c>
      <c r="G37">
        <v>42</v>
      </c>
      <c r="H37">
        <v>30</v>
      </c>
      <c r="I37">
        <v>3147.7890000000002</v>
      </c>
      <c r="J37" t="b">
        <v>0</v>
      </c>
    </row>
    <row r="38" spans="2:10" x14ac:dyDescent="0.15">
      <c r="B38" t="s">
        <v>555</v>
      </c>
      <c r="C38">
        <v>3160</v>
      </c>
      <c r="D38">
        <v>3172.12</v>
      </c>
      <c r="E38">
        <v>3157.11</v>
      </c>
      <c r="F38">
        <v>3158</v>
      </c>
      <c r="G38">
        <v>99</v>
      </c>
      <c r="H38">
        <v>72</v>
      </c>
      <c r="I38">
        <v>3164.6309999999999</v>
      </c>
      <c r="J38" t="b">
        <v>0</v>
      </c>
    </row>
    <row r="39" spans="2:10" x14ac:dyDescent="0.15">
      <c r="B39" t="s">
        <v>556</v>
      </c>
      <c r="C39">
        <v>3152</v>
      </c>
      <c r="D39">
        <v>3171.3</v>
      </c>
      <c r="E39">
        <v>3152</v>
      </c>
      <c r="F39">
        <v>3153.84</v>
      </c>
      <c r="G39">
        <v>212</v>
      </c>
      <c r="H39">
        <v>130</v>
      </c>
      <c r="I39">
        <v>3162.6860000000001</v>
      </c>
      <c r="J39" t="b">
        <v>0</v>
      </c>
    </row>
    <row r="40" spans="2:10" x14ac:dyDescent="0.15">
      <c r="B40" t="s">
        <v>557</v>
      </c>
      <c r="C40">
        <v>3156.01</v>
      </c>
      <c r="D40">
        <v>3197.51</v>
      </c>
      <c r="E40">
        <v>3132.1</v>
      </c>
      <c r="F40">
        <v>3186</v>
      </c>
      <c r="G40">
        <v>4262</v>
      </c>
      <c r="H40">
        <v>2527</v>
      </c>
      <c r="I40">
        <v>3161.6669999999999</v>
      </c>
      <c r="J40" t="b">
        <v>0</v>
      </c>
    </row>
    <row r="41" spans="2:10" x14ac:dyDescent="0.15">
      <c r="B41" t="s">
        <v>558</v>
      </c>
      <c r="C41">
        <v>3185.8</v>
      </c>
      <c r="D41">
        <v>3197.3</v>
      </c>
      <c r="E41">
        <v>3173.3</v>
      </c>
      <c r="F41">
        <v>3185.73</v>
      </c>
      <c r="G41">
        <v>2566</v>
      </c>
      <c r="H41">
        <v>1961</v>
      </c>
      <c r="I41">
        <v>3186.3420000000001</v>
      </c>
      <c r="J41" t="b">
        <v>0</v>
      </c>
    </row>
    <row r="42" spans="2:10" x14ac:dyDescent="0.15">
      <c r="B42" t="s">
        <v>559</v>
      </c>
      <c r="C42">
        <v>3186.34</v>
      </c>
      <c r="D42">
        <v>3194</v>
      </c>
      <c r="E42">
        <v>3174.5</v>
      </c>
      <c r="F42">
        <v>3178.16</v>
      </c>
      <c r="G42">
        <v>1541</v>
      </c>
      <c r="H42">
        <v>1042</v>
      </c>
      <c r="I42">
        <v>3183.6320000000001</v>
      </c>
      <c r="J42" t="b">
        <v>0</v>
      </c>
    </row>
    <row r="43" spans="2:10" x14ac:dyDescent="0.15">
      <c r="B43" t="s">
        <v>560</v>
      </c>
      <c r="C43">
        <v>3178.5</v>
      </c>
      <c r="D43">
        <v>3186</v>
      </c>
      <c r="E43">
        <v>3176.55</v>
      </c>
      <c r="F43">
        <v>3182.73</v>
      </c>
      <c r="G43">
        <v>951</v>
      </c>
      <c r="H43">
        <v>653</v>
      </c>
      <c r="I43">
        <v>3182.1410000000001</v>
      </c>
      <c r="J43" t="b">
        <v>0</v>
      </c>
    </row>
    <row r="44" spans="2:10" x14ac:dyDescent="0.15">
      <c r="B44" t="s">
        <v>561</v>
      </c>
      <c r="C44">
        <v>3182.63</v>
      </c>
      <c r="D44">
        <v>3187.95</v>
      </c>
      <c r="E44">
        <v>3177.78</v>
      </c>
      <c r="F44">
        <v>3178.92</v>
      </c>
      <c r="G44">
        <v>1103</v>
      </c>
      <c r="H44">
        <v>746</v>
      </c>
      <c r="I44">
        <v>3181.87</v>
      </c>
      <c r="J44" t="b">
        <v>0</v>
      </c>
    </row>
    <row r="45" spans="2:10" x14ac:dyDescent="0.15">
      <c r="B45" t="s">
        <v>562</v>
      </c>
      <c r="C45">
        <v>3178.99</v>
      </c>
      <c r="D45">
        <v>3184</v>
      </c>
      <c r="E45">
        <v>3142.59</v>
      </c>
      <c r="F45">
        <v>3150.68</v>
      </c>
      <c r="G45">
        <v>2591</v>
      </c>
      <c r="H45">
        <v>1777</v>
      </c>
      <c r="I45">
        <v>3157.98</v>
      </c>
      <c r="J45" t="b">
        <v>0</v>
      </c>
    </row>
    <row r="46" spans="2:10" x14ac:dyDescent="0.15">
      <c r="B46" t="s">
        <v>563</v>
      </c>
      <c r="C46">
        <v>3152.62</v>
      </c>
      <c r="D46">
        <v>3152.63</v>
      </c>
      <c r="E46">
        <v>3131.16</v>
      </c>
      <c r="F46">
        <v>3138.01</v>
      </c>
      <c r="G46">
        <v>3766</v>
      </c>
      <c r="H46">
        <v>2602</v>
      </c>
      <c r="I46">
        <v>3141.5940000000001</v>
      </c>
      <c r="J46" t="b">
        <v>0</v>
      </c>
    </row>
    <row r="47" spans="2:10" x14ac:dyDescent="0.15">
      <c r="B47" t="s">
        <v>564</v>
      </c>
      <c r="C47">
        <v>3138.38</v>
      </c>
      <c r="D47">
        <v>3145</v>
      </c>
      <c r="E47">
        <v>3135</v>
      </c>
      <c r="F47">
        <v>3143.15</v>
      </c>
      <c r="G47">
        <v>2512</v>
      </c>
      <c r="H47">
        <v>63</v>
      </c>
      <c r="I47">
        <v>3138.4169999999999</v>
      </c>
      <c r="J47" t="b">
        <v>0</v>
      </c>
    </row>
    <row r="48" spans="2:10" x14ac:dyDescent="0.15">
      <c r="B48" t="s">
        <v>565</v>
      </c>
      <c r="C48">
        <v>3144.95</v>
      </c>
      <c r="D48">
        <v>3146.25</v>
      </c>
      <c r="E48">
        <v>3138.38</v>
      </c>
      <c r="F48">
        <v>3146.25</v>
      </c>
      <c r="G48">
        <v>120</v>
      </c>
      <c r="H48">
        <v>19</v>
      </c>
      <c r="I48">
        <v>3139.835</v>
      </c>
      <c r="J48" t="b">
        <v>0</v>
      </c>
    </row>
    <row r="49" spans="2:10" x14ac:dyDescent="0.15">
      <c r="B49" t="s">
        <v>566</v>
      </c>
      <c r="C49">
        <v>3146</v>
      </c>
      <c r="D49">
        <v>3148</v>
      </c>
      <c r="E49">
        <v>3145.99</v>
      </c>
      <c r="F49">
        <v>3148</v>
      </c>
      <c r="G49">
        <v>22</v>
      </c>
      <c r="H49">
        <v>13</v>
      </c>
      <c r="I49">
        <v>3146.808</v>
      </c>
      <c r="J49" t="b">
        <v>0</v>
      </c>
    </row>
    <row r="50" spans="2:10" x14ac:dyDescent="0.15">
      <c r="B50" t="s">
        <v>567</v>
      </c>
      <c r="C50">
        <v>3147</v>
      </c>
      <c r="D50">
        <v>3155</v>
      </c>
      <c r="E50">
        <v>3147</v>
      </c>
      <c r="F50">
        <v>3153</v>
      </c>
      <c r="G50">
        <v>18</v>
      </c>
      <c r="H50">
        <v>15</v>
      </c>
      <c r="I50">
        <v>3149.241</v>
      </c>
      <c r="J50" t="b">
        <v>0</v>
      </c>
    </row>
    <row r="51" spans="2:10" x14ac:dyDescent="0.15">
      <c r="B51" t="s">
        <v>568</v>
      </c>
      <c r="C51">
        <v>3164</v>
      </c>
      <c r="D51">
        <v>3164</v>
      </c>
      <c r="E51">
        <v>3164</v>
      </c>
      <c r="F51">
        <v>3164</v>
      </c>
      <c r="G51">
        <v>1</v>
      </c>
      <c r="H51">
        <v>1</v>
      </c>
      <c r="I51">
        <v>3164</v>
      </c>
      <c r="J51" t="b">
        <v>0</v>
      </c>
    </row>
    <row r="52" spans="2:10" x14ac:dyDescent="0.15">
      <c r="B52" t="s">
        <v>569</v>
      </c>
      <c r="C52">
        <v>3157.39</v>
      </c>
      <c r="D52">
        <v>3163</v>
      </c>
      <c r="E52">
        <v>3157.39</v>
      </c>
      <c r="F52">
        <v>3163</v>
      </c>
      <c r="G52">
        <v>16</v>
      </c>
      <c r="H52">
        <v>6</v>
      </c>
      <c r="I52">
        <v>3162.0680000000002</v>
      </c>
      <c r="J52" t="b">
        <v>0</v>
      </c>
    </row>
    <row r="53" spans="2:10" x14ac:dyDescent="0.15">
      <c r="B53" t="s">
        <v>570</v>
      </c>
      <c r="C53">
        <v>3155.17</v>
      </c>
      <c r="D53">
        <v>3158.01</v>
      </c>
      <c r="E53">
        <v>3155</v>
      </c>
      <c r="F53">
        <v>3155</v>
      </c>
      <c r="G53">
        <v>8</v>
      </c>
      <c r="H53">
        <v>5</v>
      </c>
      <c r="I53">
        <v>3156.7469999999998</v>
      </c>
      <c r="J53" t="b">
        <v>0</v>
      </c>
    </row>
    <row r="54" spans="2:10" x14ac:dyDescent="0.15">
      <c r="B54" t="s">
        <v>571</v>
      </c>
      <c r="C54">
        <v>3159</v>
      </c>
      <c r="D54">
        <v>3166.01</v>
      </c>
      <c r="E54">
        <v>3156</v>
      </c>
      <c r="F54">
        <v>3165.5</v>
      </c>
      <c r="G54">
        <v>63</v>
      </c>
      <c r="H54">
        <v>40</v>
      </c>
      <c r="I54">
        <v>3161.9969999999998</v>
      </c>
      <c r="J54" t="b">
        <v>0</v>
      </c>
    </row>
    <row r="55" spans="2:10" x14ac:dyDescent="0.15">
      <c r="B55" t="s">
        <v>572</v>
      </c>
      <c r="C55">
        <v>3165</v>
      </c>
      <c r="D55">
        <v>3167.84</v>
      </c>
      <c r="E55">
        <v>3155</v>
      </c>
      <c r="F55">
        <v>3163</v>
      </c>
      <c r="G55">
        <v>66</v>
      </c>
      <c r="H55">
        <v>34</v>
      </c>
      <c r="I55">
        <v>3164.663</v>
      </c>
      <c r="J55" t="b">
        <v>0</v>
      </c>
    </row>
    <row r="56" spans="2:10" x14ac:dyDescent="0.15">
      <c r="B56" t="s">
        <v>573</v>
      </c>
      <c r="C56">
        <v>3161.95</v>
      </c>
      <c r="D56">
        <v>3198.9</v>
      </c>
      <c r="E56">
        <v>3155</v>
      </c>
      <c r="F56">
        <v>3196.01</v>
      </c>
      <c r="G56">
        <v>2796</v>
      </c>
      <c r="H56">
        <v>1620</v>
      </c>
      <c r="I56">
        <v>3176.4189999999999</v>
      </c>
      <c r="J56" t="b">
        <v>0</v>
      </c>
    </row>
    <row r="57" spans="2:10" x14ac:dyDescent="0.15">
      <c r="B57" t="s">
        <v>574</v>
      </c>
      <c r="C57">
        <v>3197.15</v>
      </c>
      <c r="D57">
        <v>3208.55</v>
      </c>
      <c r="E57">
        <v>3185.82</v>
      </c>
      <c r="F57">
        <v>3191.24</v>
      </c>
      <c r="G57">
        <v>2246</v>
      </c>
      <c r="H57">
        <v>1575</v>
      </c>
      <c r="I57">
        <v>3196.1970000000001</v>
      </c>
      <c r="J57" t="b">
        <v>0</v>
      </c>
    </row>
    <row r="58" spans="2:10" x14ac:dyDescent="0.15">
      <c r="B58" t="s">
        <v>575</v>
      </c>
      <c r="C58">
        <v>3192.1</v>
      </c>
      <c r="D58">
        <v>3204.42</v>
      </c>
      <c r="E58">
        <v>3182.29</v>
      </c>
      <c r="F58">
        <v>3192.84</v>
      </c>
      <c r="G58">
        <v>1364</v>
      </c>
      <c r="H58">
        <v>1037</v>
      </c>
      <c r="I58">
        <v>3194.152</v>
      </c>
      <c r="J58" t="b">
        <v>0</v>
      </c>
    </row>
    <row r="59" spans="2:10" x14ac:dyDescent="0.15">
      <c r="B59" t="s">
        <v>576</v>
      </c>
      <c r="C59">
        <v>3195.98</v>
      </c>
      <c r="D59">
        <v>3203.64</v>
      </c>
      <c r="E59">
        <v>3188.25</v>
      </c>
      <c r="F59">
        <v>3201.33</v>
      </c>
      <c r="G59">
        <v>915</v>
      </c>
      <c r="H59">
        <v>600</v>
      </c>
      <c r="I59">
        <v>3196.9110000000001</v>
      </c>
      <c r="J59" t="b">
        <v>0</v>
      </c>
    </row>
    <row r="60" spans="2:10" x14ac:dyDescent="0.15">
      <c r="B60" t="s">
        <v>577</v>
      </c>
      <c r="C60">
        <v>3201.61</v>
      </c>
      <c r="D60">
        <v>3207.64</v>
      </c>
      <c r="E60">
        <v>3195.82</v>
      </c>
      <c r="F60">
        <v>3202.14</v>
      </c>
      <c r="G60">
        <v>847</v>
      </c>
      <c r="H60">
        <v>631</v>
      </c>
      <c r="I60">
        <v>3201.598</v>
      </c>
      <c r="J60" t="b">
        <v>0</v>
      </c>
    </row>
    <row r="61" spans="2:10" x14ac:dyDescent="0.15">
      <c r="B61" t="s">
        <v>578</v>
      </c>
      <c r="C61">
        <v>3201.78</v>
      </c>
      <c r="D61">
        <v>3203.52</v>
      </c>
      <c r="E61">
        <v>3195.78</v>
      </c>
      <c r="F61">
        <v>3195.8</v>
      </c>
      <c r="G61">
        <v>682</v>
      </c>
      <c r="H61">
        <v>529</v>
      </c>
      <c r="I61">
        <v>3199.45</v>
      </c>
      <c r="J61" t="b">
        <v>0</v>
      </c>
    </row>
    <row r="62" spans="2:10" x14ac:dyDescent="0.15">
      <c r="B62" t="s">
        <v>579</v>
      </c>
      <c r="C62">
        <v>3196.15</v>
      </c>
      <c r="D62">
        <v>3202.53</v>
      </c>
      <c r="E62">
        <v>3161</v>
      </c>
      <c r="F62">
        <v>3161.41</v>
      </c>
      <c r="G62">
        <v>3167</v>
      </c>
      <c r="H62">
        <v>2476</v>
      </c>
      <c r="I62">
        <v>3176.8270000000002</v>
      </c>
      <c r="J62" t="b">
        <v>0</v>
      </c>
    </row>
    <row r="63" spans="2:10" x14ac:dyDescent="0.15">
      <c r="B63" t="s">
        <v>580</v>
      </c>
      <c r="C63">
        <v>3161.6</v>
      </c>
      <c r="D63">
        <v>3168.84</v>
      </c>
      <c r="E63">
        <v>3161.52</v>
      </c>
      <c r="F63">
        <v>3168.84</v>
      </c>
      <c r="G63">
        <v>4602</v>
      </c>
      <c r="H63">
        <v>67</v>
      </c>
      <c r="I63">
        <v>3162.1990000000001</v>
      </c>
      <c r="J63" t="b">
        <v>0</v>
      </c>
    </row>
    <row r="64" spans="2:10" x14ac:dyDescent="0.15">
      <c r="B64" t="s">
        <v>581</v>
      </c>
      <c r="C64">
        <v>3167.21</v>
      </c>
      <c r="D64">
        <v>3171</v>
      </c>
      <c r="E64">
        <v>3167.21</v>
      </c>
      <c r="F64">
        <v>3169.01</v>
      </c>
      <c r="G64">
        <v>31</v>
      </c>
      <c r="H64">
        <v>17</v>
      </c>
      <c r="I64">
        <v>3169.3560000000002</v>
      </c>
      <c r="J64" t="b">
        <v>0</v>
      </c>
    </row>
    <row r="65" spans="2:10" x14ac:dyDescent="0.15">
      <c r="B65" t="s">
        <v>582</v>
      </c>
      <c r="C65">
        <v>3169</v>
      </c>
      <c r="D65">
        <v>3172.99</v>
      </c>
      <c r="E65">
        <v>3162.16</v>
      </c>
      <c r="F65">
        <v>3171.98</v>
      </c>
      <c r="G65">
        <v>19</v>
      </c>
      <c r="H65">
        <v>11</v>
      </c>
      <c r="I65">
        <v>3167.0419999999999</v>
      </c>
      <c r="J65" t="b">
        <v>0</v>
      </c>
    </row>
    <row r="66" spans="2:10" x14ac:dyDescent="0.15">
      <c r="B66" t="s">
        <v>583</v>
      </c>
      <c r="C66">
        <v>3171.74</v>
      </c>
      <c r="D66">
        <v>3174.01</v>
      </c>
      <c r="E66">
        <v>3170.73</v>
      </c>
      <c r="F66">
        <v>3174</v>
      </c>
      <c r="G66">
        <v>24</v>
      </c>
      <c r="H66">
        <v>16</v>
      </c>
      <c r="I66">
        <v>3172.2849999999999</v>
      </c>
      <c r="J66" t="b">
        <v>0</v>
      </c>
    </row>
    <row r="67" spans="2:10" x14ac:dyDescent="0.15">
      <c r="B67" t="s">
        <v>584</v>
      </c>
      <c r="C67">
        <v>3180</v>
      </c>
      <c r="D67">
        <v>3180</v>
      </c>
      <c r="E67">
        <v>3180</v>
      </c>
      <c r="F67">
        <v>3180</v>
      </c>
      <c r="G67">
        <v>1</v>
      </c>
      <c r="H67">
        <v>1</v>
      </c>
      <c r="I67">
        <v>3180</v>
      </c>
      <c r="J67" t="b">
        <v>0</v>
      </c>
    </row>
    <row r="68" spans="2:10" x14ac:dyDescent="0.15">
      <c r="B68" t="s">
        <v>585</v>
      </c>
      <c r="C68">
        <v>3181</v>
      </c>
      <c r="D68">
        <v>3181.29</v>
      </c>
      <c r="E68">
        <v>3170.29</v>
      </c>
      <c r="F68">
        <v>3170.7</v>
      </c>
      <c r="G68">
        <v>5</v>
      </c>
      <c r="H68">
        <v>5</v>
      </c>
      <c r="I68">
        <v>3174.953</v>
      </c>
      <c r="J68" t="b">
        <v>0</v>
      </c>
    </row>
    <row r="69" spans="2:10" x14ac:dyDescent="0.15">
      <c r="B69" t="s">
        <v>586</v>
      </c>
      <c r="C69">
        <v>3173</v>
      </c>
      <c r="D69">
        <v>3176</v>
      </c>
      <c r="E69">
        <v>3172.57</v>
      </c>
      <c r="F69">
        <v>3176</v>
      </c>
      <c r="G69">
        <v>12</v>
      </c>
      <c r="H69">
        <v>6</v>
      </c>
      <c r="I69">
        <v>3175.471</v>
      </c>
      <c r="J69" t="b">
        <v>0</v>
      </c>
    </row>
    <row r="70" spans="2:10" x14ac:dyDescent="0.15">
      <c r="B70" t="s">
        <v>587</v>
      </c>
      <c r="C70">
        <v>3177</v>
      </c>
      <c r="D70">
        <v>3186.5</v>
      </c>
      <c r="E70">
        <v>3177</v>
      </c>
      <c r="F70">
        <v>3182.23</v>
      </c>
      <c r="G70">
        <v>51</v>
      </c>
      <c r="H70">
        <v>36</v>
      </c>
      <c r="I70">
        <v>3182.7489999999998</v>
      </c>
      <c r="J70" t="b">
        <v>0</v>
      </c>
    </row>
    <row r="71" spans="2:10" x14ac:dyDescent="0.15">
      <c r="B71" t="s">
        <v>588</v>
      </c>
      <c r="C71">
        <v>3180</v>
      </c>
      <c r="D71">
        <v>3185</v>
      </c>
      <c r="E71">
        <v>3175</v>
      </c>
      <c r="F71">
        <v>3182.06</v>
      </c>
      <c r="G71">
        <v>46</v>
      </c>
      <c r="H71">
        <v>36</v>
      </c>
      <c r="I71">
        <v>3181.9290000000001</v>
      </c>
      <c r="J71" t="b">
        <v>0</v>
      </c>
    </row>
    <row r="72" spans="2:10" x14ac:dyDescent="0.15">
      <c r="B72" t="s">
        <v>589</v>
      </c>
      <c r="C72">
        <v>3181.25</v>
      </c>
      <c r="D72">
        <v>3182.68</v>
      </c>
      <c r="E72">
        <v>3150.87</v>
      </c>
      <c r="F72">
        <v>3171.78</v>
      </c>
      <c r="G72">
        <v>2834</v>
      </c>
      <c r="H72">
        <v>1673</v>
      </c>
      <c r="I72">
        <v>3166.9059999999999</v>
      </c>
      <c r="J72" t="b">
        <v>0</v>
      </c>
    </row>
    <row r="73" spans="2:10" x14ac:dyDescent="0.15">
      <c r="B73" t="s">
        <v>590</v>
      </c>
      <c r="C73">
        <v>3172.32</v>
      </c>
      <c r="D73">
        <v>3172.52</v>
      </c>
      <c r="E73">
        <v>3142.2</v>
      </c>
      <c r="F73">
        <v>3161.95</v>
      </c>
      <c r="G73">
        <v>2246</v>
      </c>
      <c r="H73">
        <v>1533</v>
      </c>
      <c r="I73">
        <v>3158.4209999999998</v>
      </c>
      <c r="J73" t="b">
        <v>0</v>
      </c>
    </row>
    <row r="74" spans="2:10" x14ac:dyDescent="0.15">
      <c r="B74" t="s">
        <v>591</v>
      </c>
      <c r="C74">
        <v>3162.84</v>
      </c>
      <c r="D74">
        <v>3172.33</v>
      </c>
      <c r="E74">
        <v>3145.21</v>
      </c>
      <c r="F74">
        <v>3156.75</v>
      </c>
      <c r="G74">
        <v>1760</v>
      </c>
      <c r="H74">
        <v>1218</v>
      </c>
      <c r="I74">
        <v>3158.0140000000001</v>
      </c>
      <c r="J74" t="b">
        <v>0</v>
      </c>
    </row>
    <row r="75" spans="2:10" x14ac:dyDescent="0.15">
      <c r="B75" t="s">
        <v>592</v>
      </c>
      <c r="C75">
        <v>3156.89</v>
      </c>
      <c r="D75">
        <v>3171</v>
      </c>
      <c r="E75">
        <v>3148.04</v>
      </c>
      <c r="F75">
        <v>3163.47</v>
      </c>
      <c r="G75">
        <v>1543</v>
      </c>
      <c r="H75">
        <v>985</v>
      </c>
      <c r="I75">
        <v>3160.95</v>
      </c>
      <c r="J75" t="b">
        <v>0</v>
      </c>
    </row>
    <row r="76" spans="2:10" x14ac:dyDescent="0.15">
      <c r="B76" t="s">
        <v>593</v>
      </c>
      <c r="C76">
        <v>3162.69</v>
      </c>
      <c r="D76">
        <v>3163.27</v>
      </c>
      <c r="E76">
        <v>3148.12</v>
      </c>
      <c r="F76">
        <v>3153.7</v>
      </c>
      <c r="G76">
        <v>1161</v>
      </c>
      <c r="H76">
        <v>789</v>
      </c>
      <c r="I76">
        <v>3154.8960000000002</v>
      </c>
      <c r="J76" t="b">
        <v>0</v>
      </c>
    </row>
    <row r="77" spans="2:10" x14ac:dyDescent="0.15">
      <c r="B77" t="s">
        <v>594</v>
      </c>
      <c r="C77">
        <v>3154.5</v>
      </c>
      <c r="D77">
        <v>3169.31</v>
      </c>
      <c r="E77">
        <v>3154.49</v>
      </c>
      <c r="F77">
        <v>3168.24</v>
      </c>
      <c r="G77">
        <v>1099</v>
      </c>
      <c r="H77">
        <v>748</v>
      </c>
      <c r="I77">
        <v>3164.0949999999998</v>
      </c>
      <c r="J77" t="b">
        <v>0</v>
      </c>
    </row>
    <row r="78" spans="2:10" x14ac:dyDescent="0.15">
      <c r="B78" t="s">
        <v>595</v>
      </c>
      <c r="C78">
        <v>3168.24</v>
      </c>
      <c r="D78">
        <v>3190.65</v>
      </c>
      <c r="E78">
        <v>3168.02</v>
      </c>
      <c r="F78">
        <v>3182.7</v>
      </c>
      <c r="G78">
        <v>2644</v>
      </c>
      <c r="H78">
        <v>1930</v>
      </c>
      <c r="I78">
        <v>3180.192</v>
      </c>
      <c r="J78" t="b">
        <v>0</v>
      </c>
    </row>
    <row r="79" spans="2:10" x14ac:dyDescent="0.15">
      <c r="B79" t="s">
        <v>596</v>
      </c>
      <c r="C79">
        <v>3182.7</v>
      </c>
      <c r="D79">
        <v>3185</v>
      </c>
      <c r="E79">
        <v>3180</v>
      </c>
      <c r="F79">
        <v>3181.99</v>
      </c>
      <c r="G79">
        <v>2582</v>
      </c>
      <c r="H79">
        <v>74</v>
      </c>
      <c r="I79">
        <v>3182.6779999999999</v>
      </c>
      <c r="J79" t="b">
        <v>0</v>
      </c>
    </row>
    <row r="80" spans="2:10" x14ac:dyDescent="0.15">
      <c r="B80" t="s">
        <v>597</v>
      </c>
      <c r="C80">
        <v>3180.5</v>
      </c>
      <c r="D80">
        <v>3182.6</v>
      </c>
      <c r="E80">
        <v>3180.5</v>
      </c>
      <c r="F80">
        <v>3182</v>
      </c>
      <c r="G80">
        <v>6</v>
      </c>
      <c r="H80">
        <v>5</v>
      </c>
      <c r="I80">
        <v>3181.6019999999999</v>
      </c>
      <c r="J80" t="b">
        <v>0</v>
      </c>
    </row>
    <row r="81" spans="2:10" x14ac:dyDescent="0.15">
      <c r="B81" t="s">
        <v>598</v>
      </c>
      <c r="C81">
        <v>3179.03</v>
      </c>
      <c r="D81">
        <v>3179.03</v>
      </c>
      <c r="E81">
        <v>3179.03</v>
      </c>
      <c r="F81">
        <v>3179.03</v>
      </c>
      <c r="G81">
        <v>3</v>
      </c>
      <c r="H81">
        <v>2</v>
      </c>
      <c r="I81">
        <v>3179.03</v>
      </c>
      <c r="J81" t="b">
        <v>0</v>
      </c>
    </row>
    <row r="82" spans="2:10" x14ac:dyDescent="0.15">
      <c r="B82" t="s">
        <v>599</v>
      </c>
      <c r="C82">
        <v>3178</v>
      </c>
      <c r="D82">
        <v>3180</v>
      </c>
      <c r="E82">
        <v>3177.99</v>
      </c>
      <c r="F82">
        <v>3180</v>
      </c>
      <c r="G82">
        <v>6</v>
      </c>
      <c r="H82">
        <v>4</v>
      </c>
      <c r="I82">
        <v>3178.701</v>
      </c>
      <c r="J82" t="b">
        <v>0</v>
      </c>
    </row>
    <row r="83" spans="2:10" x14ac:dyDescent="0.15">
      <c r="B83" t="s">
        <v>600</v>
      </c>
      <c r="C83">
        <v>3168</v>
      </c>
      <c r="D83">
        <v>3168.8</v>
      </c>
      <c r="E83">
        <v>3163.2</v>
      </c>
      <c r="F83">
        <v>3168.8</v>
      </c>
      <c r="G83">
        <v>4</v>
      </c>
      <c r="H83">
        <v>4</v>
      </c>
      <c r="I83">
        <v>3166.2979999999998</v>
      </c>
      <c r="J83" t="b">
        <v>0</v>
      </c>
    </row>
    <row r="84" spans="2:10" x14ac:dyDescent="0.15">
      <c r="B84" t="s">
        <v>601</v>
      </c>
      <c r="C84">
        <v>3164</v>
      </c>
      <c r="D84">
        <v>3165</v>
      </c>
      <c r="E84">
        <v>3164</v>
      </c>
      <c r="F84">
        <v>3164.41</v>
      </c>
      <c r="G84">
        <v>6</v>
      </c>
      <c r="H84">
        <v>6</v>
      </c>
      <c r="I84">
        <v>3164.402</v>
      </c>
      <c r="J84" t="b">
        <v>0</v>
      </c>
    </row>
    <row r="85" spans="2:10" x14ac:dyDescent="0.15">
      <c r="B85" t="s">
        <v>602</v>
      </c>
      <c r="C85">
        <v>3164.41</v>
      </c>
      <c r="D85">
        <v>3164.41</v>
      </c>
      <c r="E85">
        <v>3164.41</v>
      </c>
      <c r="F85">
        <v>3164.41</v>
      </c>
      <c r="G85">
        <v>0</v>
      </c>
      <c r="H85">
        <v>0</v>
      </c>
      <c r="I85">
        <v>3164.41</v>
      </c>
      <c r="J85" t="b">
        <v>0</v>
      </c>
    </row>
    <row r="86" spans="2:10" x14ac:dyDescent="0.15">
      <c r="B86" t="s">
        <v>603</v>
      </c>
      <c r="C86">
        <v>3168</v>
      </c>
      <c r="D86">
        <v>3168</v>
      </c>
      <c r="E86">
        <v>3154.5</v>
      </c>
      <c r="F86">
        <v>3159</v>
      </c>
      <c r="G86">
        <v>31</v>
      </c>
      <c r="H86">
        <v>19</v>
      </c>
      <c r="I86">
        <v>3160.373</v>
      </c>
      <c r="J86" t="b">
        <v>0</v>
      </c>
    </row>
    <row r="87" spans="2:10" x14ac:dyDescent="0.15">
      <c r="B87" t="s">
        <v>604</v>
      </c>
      <c r="C87">
        <v>3160</v>
      </c>
      <c r="D87">
        <v>3160.61</v>
      </c>
      <c r="E87">
        <v>3150.21</v>
      </c>
      <c r="F87">
        <v>3154</v>
      </c>
      <c r="G87">
        <v>55</v>
      </c>
      <c r="H87">
        <v>33</v>
      </c>
      <c r="I87">
        <v>3154.3429999999998</v>
      </c>
      <c r="J87" t="b">
        <v>0</v>
      </c>
    </row>
    <row r="88" spans="2:10" x14ac:dyDescent="0.15">
      <c r="B88" t="s">
        <v>605</v>
      </c>
      <c r="C88">
        <v>3154.02</v>
      </c>
      <c r="D88">
        <v>3154.02</v>
      </c>
      <c r="E88">
        <v>3118.37</v>
      </c>
      <c r="F88">
        <v>3141</v>
      </c>
      <c r="G88">
        <v>3370</v>
      </c>
      <c r="H88">
        <v>2012</v>
      </c>
      <c r="I88">
        <v>3135.9949999999999</v>
      </c>
      <c r="J88" t="b">
        <v>0</v>
      </c>
    </row>
    <row r="89" spans="2:10" x14ac:dyDescent="0.15">
      <c r="B89" t="s">
        <v>606</v>
      </c>
      <c r="C89">
        <v>3139.56</v>
      </c>
      <c r="D89">
        <v>3146.99</v>
      </c>
      <c r="E89">
        <v>3133.62</v>
      </c>
      <c r="F89">
        <v>3141.39</v>
      </c>
      <c r="G89">
        <v>1879</v>
      </c>
      <c r="H89">
        <v>1320</v>
      </c>
      <c r="I89">
        <v>3140.6759999999999</v>
      </c>
      <c r="J89" t="b">
        <v>0</v>
      </c>
    </row>
    <row r="90" spans="2:10" x14ac:dyDescent="0.15">
      <c r="B90" t="s">
        <v>607</v>
      </c>
      <c r="C90">
        <v>3140.02</v>
      </c>
      <c r="D90">
        <v>3154.73</v>
      </c>
      <c r="E90">
        <v>3136.02</v>
      </c>
      <c r="F90">
        <v>3149.54</v>
      </c>
      <c r="G90">
        <v>1012</v>
      </c>
      <c r="H90">
        <v>738</v>
      </c>
      <c r="I90">
        <v>3145.5729999999999</v>
      </c>
      <c r="J90" t="b">
        <v>0</v>
      </c>
    </row>
    <row r="91" spans="2:10" x14ac:dyDescent="0.15">
      <c r="B91" t="s">
        <v>608</v>
      </c>
      <c r="C91">
        <v>3149.16</v>
      </c>
      <c r="D91">
        <v>3156.39</v>
      </c>
      <c r="E91">
        <v>3139</v>
      </c>
      <c r="F91">
        <v>3139.62</v>
      </c>
      <c r="G91">
        <v>1157</v>
      </c>
      <c r="H91">
        <v>788</v>
      </c>
      <c r="I91">
        <v>3147.777</v>
      </c>
      <c r="J91" t="b">
        <v>0</v>
      </c>
    </row>
    <row r="92" spans="2:10" x14ac:dyDescent="0.15">
      <c r="B92" t="s">
        <v>609</v>
      </c>
      <c r="C92">
        <v>3139.99</v>
      </c>
      <c r="D92">
        <v>3144.32</v>
      </c>
      <c r="E92">
        <v>3125</v>
      </c>
      <c r="F92">
        <v>3130.66</v>
      </c>
      <c r="G92">
        <v>1362</v>
      </c>
      <c r="H92">
        <v>944</v>
      </c>
      <c r="I92">
        <v>3134.5070000000001</v>
      </c>
      <c r="J92" t="b">
        <v>0</v>
      </c>
    </row>
    <row r="93" spans="2:10" x14ac:dyDescent="0.15">
      <c r="B93" t="s">
        <v>610</v>
      </c>
      <c r="C93">
        <v>3130.08</v>
      </c>
      <c r="D93">
        <v>3130.85</v>
      </c>
      <c r="E93">
        <v>3117.84</v>
      </c>
      <c r="F93">
        <v>3129.73</v>
      </c>
      <c r="G93">
        <v>1435</v>
      </c>
      <c r="H93">
        <v>1061</v>
      </c>
      <c r="I93">
        <v>3124.0140000000001</v>
      </c>
      <c r="J93" t="b">
        <v>0</v>
      </c>
    </row>
    <row r="94" spans="2:10" x14ac:dyDescent="0.15">
      <c r="B94" t="s">
        <v>611</v>
      </c>
      <c r="C94">
        <v>3129.74</v>
      </c>
      <c r="D94">
        <v>3129.98</v>
      </c>
      <c r="E94">
        <v>3110</v>
      </c>
      <c r="F94">
        <v>3115.75</v>
      </c>
      <c r="G94">
        <v>2599</v>
      </c>
      <c r="H94">
        <v>1923</v>
      </c>
      <c r="I94">
        <v>3117.3690000000001</v>
      </c>
      <c r="J94" t="b">
        <v>0</v>
      </c>
    </row>
    <row r="95" spans="2:10" x14ac:dyDescent="0.15">
      <c r="B95" t="s">
        <v>612</v>
      </c>
      <c r="C95">
        <v>3114.21</v>
      </c>
      <c r="D95">
        <v>3119.83</v>
      </c>
      <c r="E95">
        <v>3113</v>
      </c>
      <c r="F95">
        <v>3114.57</v>
      </c>
      <c r="G95">
        <v>3450</v>
      </c>
      <c r="H95">
        <v>65</v>
      </c>
      <c r="I95">
        <v>3114.2429999999999</v>
      </c>
      <c r="J95" t="b">
        <v>0</v>
      </c>
    </row>
    <row r="96" spans="2:10" x14ac:dyDescent="0.15">
      <c r="B96" t="s">
        <v>613</v>
      </c>
      <c r="C96">
        <v>3115</v>
      </c>
      <c r="D96">
        <v>3115</v>
      </c>
      <c r="E96">
        <v>3113.17</v>
      </c>
      <c r="F96">
        <v>3115</v>
      </c>
      <c r="G96">
        <v>18</v>
      </c>
      <c r="H96">
        <v>12</v>
      </c>
      <c r="I96">
        <v>3114.6149999999998</v>
      </c>
      <c r="J96" t="b">
        <v>0</v>
      </c>
    </row>
    <row r="97" spans="2:10" x14ac:dyDescent="0.15">
      <c r="B97" t="s">
        <v>614</v>
      </c>
      <c r="C97">
        <v>3114</v>
      </c>
      <c r="D97">
        <v>3119.4</v>
      </c>
      <c r="E97">
        <v>3113.99</v>
      </c>
      <c r="F97">
        <v>3119.4</v>
      </c>
      <c r="G97">
        <v>21</v>
      </c>
      <c r="H97">
        <v>13</v>
      </c>
      <c r="I97">
        <v>3117.3760000000002</v>
      </c>
      <c r="J97" t="b">
        <v>0</v>
      </c>
    </row>
    <row r="98" spans="2:10" x14ac:dyDescent="0.15">
      <c r="B98" t="s">
        <v>615</v>
      </c>
      <c r="C98">
        <v>3118.51</v>
      </c>
      <c r="D98">
        <v>3124</v>
      </c>
      <c r="E98">
        <v>3118.51</v>
      </c>
      <c r="F98">
        <v>3124</v>
      </c>
      <c r="G98">
        <v>6</v>
      </c>
      <c r="H98">
        <v>6</v>
      </c>
      <c r="I98">
        <v>3120.6819999999998</v>
      </c>
      <c r="J98" t="b">
        <v>0</v>
      </c>
    </row>
    <row r="99" spans="2:10" x14ac:dyDescent="0.15">
      <c r="B99" t="s">
        <v>618</v>
      </c>
      <c r="C99">
        <v>3125</v>
      </c>
      <c r="D99">
        <v>3125</v>
      </c>
      <c r="E99">
        <v>3121.99</v>
      </c>
      <c r="F99">
        <v>3122</v>
      </c>
      <c r="G99">
        <v>4</v>
      </c>
      <c r="H99">
        <v>4</v>
      </c>
      <c r="I99">
        <v>3123.8519999999999</v>
      </c>
      <c r="J99" t="b">
        <v>0</v>
      </c>
    </row>
    <row r="100" spans="2:10" x14ac:dyDescent="0.15">
      <c r="B100" t="s">
        <v>619</v>
      </c>
      <c r="C100">
        <v>3124</v>
      </c>
      <c r="D100">
        <v>3130.69</v>
      </c>
      <c r="E100">
        <v>3124</v>
      </c>
      <c r="F100">
        <v>3126.5</v>
      </c>
      <c r="G100">
        <v>62</v>
      </c>
      <c r="H100">
        <v>41</v>
      </c>
      <c r="I100">
        <v>3127.5410000000002</v>
      </c>
      <c r="J100" t="b">
        <v>0</v>
      </c>
    </row>
    <row r="101" spans="2:10" x14ac:dyDescent="0.15">
      <c r="B101" t="s">
        <v>620</v>
      </c>
      <c r="C101">
        <v>3126.95</v>
      </c>
      <c r="D101">
        <v>3129.01</v>
      </c>
      <c r="E101">
        <v>3113</v>
      </c>
      <c r="F101">
        <v>3113</v>
      </c>
      <c r="G101">
        <v>146</v>
      </c>
      <c r="H101">
        <v>56</v>
      </c>
      <c r="I101">
        <v>3124.2750000000001</v>
      </c>
      <c r="J101" t="b">
        <v>0</v>
      </c>
    </row>
    <row r="102" spans="2:10" x14ac:dyDescent="0.15">
      <c r="B102" t="s">
        <v>621</v>
      </c>
      <c r="C102">
        <v>3114.5</v>
      </c>
      <c r="D102">
        <v>3142.15</v>
      </c>
      <c r="E102">
        <v>3103.5</v>
      </c>
      <c r="F102">
        <v>3120.07</v>
      </c>
      <c r="G102">
        <v>2827</v>
      </c>
      <c r="H102">
        <v>1532</v>
      </c>
      <c r="I102">
        <v>3123.7069999999999</v>
      </c>
      <c r="J102" t="b">
        <v>0</v>
      </c>
    </row>
    <row r="103" spans="2:10" x14ac:dyDescent="0.15">
      <c r="B103" t="s">
        <v>622</v>
      </c>
      <c r="C103">
        <v>3118</v>
      </c>
      <c r="D103">
        <v>3119.02</v>
      </c>
      <c r="E103">
        <v>3097.99</v>
      </c>
      <c r="F103">
        <v>3103.62</v>
      </c>
      <c r="G103">
        <v>1751</v>
      </c>
      <c r="H103">
        <v>1262</v>
      </c>
      <c r="I103">
        <v>3109.587</v>
      </c>
      <c r="J103" t="b">
        <v>0</v>
      </c>
    </row>
    <row r="104" spans="2:10" x14ac:dyDescent="0.15">
      <c r="B104" t="s">
        <v>623</v>
      </c>
      <c r="C104">
        <v>3103.47</v>
      </c>
      <c r="D104">
        <v>3111.5</v>
      </c>
      <c r="E104">
        <v>3097.99</v>
      </c>
      <c r="F104">
        <v>3103.08</v>
      </c>
      <c r="G104">
        <v>1199</v>
      </c>
      <c r="H104">
        <v>805</v>
      </c>
      <c r="I104">
        <v>3103.7820000000002</v>
      </c>
      <c r="J104" t="b">
        <v>0</v>
      </c>
    </row>
    <row r="105" spans="2:10" x14ac:dyDescent="0.15">
      <c r="B105" t="s">
        <v>624</v>
      </c>
      <c r="C105">
        <v>3103.89</v>
      </c>
      <c r="D105">
        <v>3117.34</v>
      </c>
      <c r="E105">
        <v>3086</v>
      </c>
      <c r="F105">
        <v>3117.34</v>
      </c>
      <c r="G105">
        <v>1667</v>
      </c>
      <c r="H105">
        <v>1218</v>
      </c>
      <c r="I105">
        <v>3099.49</v>
      </c>
      <c r="J105" t="b">
        <v>0</v>
      </c>
    </row>
    <row r="106" spans="2:10" x14ac:dyDescent="0.15">
      <c r="B106" t="s">
        <v>625</v>
      </c>
      <c r="C106">
        <v>3117.14</v>
      </c>
      <c r="D106">
        <v>3137</v>
      </c>
      <c r="E106">
        <v>3113.51</v>
      </c>
      <c r="F106">
        <v>3130.12</v>
      </c>
      <c r="G106">
        <v>1540</v>
      </c>
      <c r="H106">
        <v>958</v>
      </c>
      <c r="I106">
        <v>3125.56</v>
      </c>
      <c r="J106" t="b">
        <v>0</v>
      </c>
    </row>
    <row r="107" spans="2:10" x14ac:dyDescent="0.15">
      <c r="B107" t="s">
        <v>626</v>
      </c>
      <c r="C107">
        <v>3131.5</v>
      </c>
      <c r="D107">
        <v>3137.63</v>
      </c>
      <c r="E107">
        <v>3118.03</v>
      </c>
      <c r="F107">
        <v>3123.77</v>
      </c>
      <c r="G107">
        <v>1083</v>
      </c>
      <c r="H107">
        <v>830</v>
      </c>
      <c r="I107">
        <v>3128.6790000000001</v>
      </c>
      <c r="J107" t="b">
        <v>0</v>
      </c>
    </row>
    <row r="108" spans="2:10" x14ac:dyDescent="0.15">
      <c r="B108" t="s">
        <v>627</v>
      </c>
      <c r="C108">
        <v>3124.84</v>
      </c>
      <c r="D108">
        <v>3128.36</v>
      </c>
      <c r="E108">
        <v>3118.75</v>
      </c>
      <c r="F108">
        <v>3120.88</v>
      </c>
      <c r="G108">
        <v>1376</v>
      </c>
      <c r="H108">
        <v>1022</v>
      </c>
      <c r="I108">
        <v>3123.5729999999999</v>
      </c>
      <c r="J108" t="b">
        <v>0</v>
      </c>
    </row>
    <row r="109" spans="2:10" x14ac:dyDescent="0.15">
      <c r="B109" t="s">
        <v>628</v>
      </c>
      <c r="C109">
        <v>3120.83</v>
      </c>
      <c r="D109">
        <v>3121.1</v>
      </c>
      <c r="E109">
        <v>3118</v>
      </c>
      <c r="F109">
        <v>3118.2</v>
      </c>
      <c r="G109">
        <v>3491</v>
      </c>
      <c r="H109">
        <v>30</v>
      </c>
      <c r="I109">
        <v>3120.826</v>
      </c>
      <c r="J109" t="b">
        <v>0</v>
      </c>
    </row>
    <row r="110" spans="2:10" x14ac:dyDescent="0.15">
      <c r="B110" t="s">
        <v>629</v>
      </c>
      <c r="C110">
        <v>3119</v>
      </c>
      <c r="D110">
        <v>3120.83</v>
      </c>
      <c r="E110">
        <v>3118</v>
      </c>
      <c r="F110">
        <v>3118.35</v>
      </c>
      <c r="G110">
        <v>383</v>
      </c>
      <c r="H110">
        <v>8</v>
      </c>
      <c r="I110">
        <v>3120.7750000000001</v>
      </c>
      <c r="J110" t="b">
        <v>0</v>
      </c>
    </row>
    <row r="111" spans="2:10" x14ac:dyDescent="0.15">
      <c r="B111" t="s">
        <v>630</v>
      </c>
      <c r="C111">
        <v>3125</v>
      </c>
      <c r="D111">
        <v>3139.86</v>
      </c>
      <c r="E111">
        <v>3125</v>
      </c>
      <c r="F111">
        <v>3136</v>
      </c>
      <c r="G111">
        <v>57</v>
      </c>
      <c r="H111">
        <v>28</v>
      </c>
      <c r="I111">
        <v>3134.9839999999999</v>
      </c>
      <c r="J111" t="b">
        <v>0</v>
      </c>
    </row>
    <row r="112" spans="2:10" x14ac:dyDescent="0.15">
      <c r="B112" t="s">
        <v>631</v>
      </c>
      <c r="C112">
        <v>3135.31</v>
      </c>
      <c r="D112">
        <v>3138</v>
      </c>
      <c r="E112">
        <v>3133.37</v>
      </c>
      <c r="F112">
        <v>3133.9</v>
      </c>
      <c r="G112">
        <v>16</v>
      </c>
      <c r="H112">
        <v>12</v>
      </c>
      <c r="I112">
        <v>3135.299</v>
      </c>
      <c r="J112" t="b">
        <v>0</v>
      </c>
    </row>
    <row r="113" spans="2:10" x14ac:dyDescent="0.15">
      <c r="B113" t="s">
        <v>633</v>
      </c>
      <c r="C113">
        <v>3126.08</v>
      </c>
      <c r="D113">
        <v>3126.08</v>
      </c>
      <c r="E113">
        <v>3126.08</v>
      </c>
      <c r="F113">
        <v>3126.08</v>
      </c>
      <c r="G113">
        <v>1</v>
      </c>
      <c r="H113">
        <v>1</v>
      </c>
      <c r="I113">
        <v>3126.08</v>
      </c>
      <c r="J113" t="b">
        <v>0</v>
      </c>
    </row>
    <row r="114" spans="2:10" x14ac:dyDescent="0.15">
      <c r="B114" t="s">
        <v>634</v>
      </c>
      <c r="C114">
        <v>3126</v>
      </c>
      <c r="D114">
        <v>3126.01</v>
      </c>
      <c r="E114">
        <v>3121</v>
      </c>
      <c r="F114">
        <v>3121</v>
      </c>
      <c r="G114">
        <v>7</v>
      </c>
      <c r="H114">
        <v>4</v>
      </c>
      <c r="I114">
        <v>3123.4569999999999</v>
      </c>
      <c r="J114" t="b">
        <v>0</v>
      </c>
    </row>
    <row r="115" spans="2:10" x14ac:dyDescent="0.15">
      <c r="B115" t="s">
        <v>635</v>
      </c>
      <c r="C115">
        <v>3127.64</v>
      </c>
      <c r="D115">
        <v>3128.25</v>
      </c>
      <c r="E115">
        <v>3118.3</v>
      </c>
      <c r="F115">
        <v>3118.31</v>
      </c>
      <c r="G115">
        <v>27</v>
      </c>
      <c r="H115">
        <v>20</v>
      </c>
      <c r="I115">
        <v>3126.0189999999998</v>
      </c>
      <c r="J115" t="b">
        <v>0</v>
      </c>
    </row>
    <row r="116" spans="2:10" x14ac:dyDescent="0.15">
      <c r="B116" t="s">
        <v>636</v>
      </c>
      <c r="C116">
        <v>3130</v>
      </c>
      <c r="D116">
        <v>3135</v>
      </c>
      <c r="E116">
        <v>3115.5</v>
      </c>
      <c r="F116">
        <v>3132</v>
      </c>
      <c r="G116">
        <v>63</v>
      </c>
      <c r="H116">
        <v>45</v>
      </c>
      <c r="I116">
        <v>3127.1170000000002</v>
      </c>
      <c r="J116" t="b">
        <v>0</v>
      </c>
    </row>
    <row r="117" spans="2:10" x14ac:dyDescent="0.15">
      <c r="B117" t="s">
        <v>637</v>
      </c>
      <c r="C117">
        <v>3132.9</v>
      </c>
      <c r="D117">
        <v>3168</v>
      </c>
      <c r="E117">
        <v>3122.08</v>
      </c>
      <c r="F117">
        <v>3150.6</v>
      </c>
      <c r="G117">
        <v>3032</v>
      </c>
      <c r="H117">
        <v>1814</v>
      </c>
      <c r="I117">
        <v>3143.1439999999998</v>
      </c>
      <c r="J117" t="b">
        <v>0</v>
      </c>
    </row>
    <row r="118" spans="2:10" x14ac:dyDescent="0.15">
      <c r="B118" t="s">
        <v>638</v>
      </c>
      <c r="C118">
        <v>3151.02</v>
      </c>
      <c r="D118">
        <v>3174.63</v>
      </c>
      <c r="E118">
        <v>3148.41</v>
      </c>
      <c r="F118">
        <v>3172.01</v>
      </c>
      <c r="G118">
        <v>2659</v>
      </c>
      <c r="H118">
        <v>1699</v>
      </c>
      <c r="I118">
        <v>3163.8310000000001</v>
      </c>
      <c r="J118" t="b">
        <v>0</v>
      </c>
    </row>
    <row r="119" spans="2:10" x14ac:dyDescent="0.15">
      <c r="B119" t="s">
        <v>639</v>
      </c>
      <c r="C119">
        <v>3172.78</v>
      </c>
      <c r="D119">
        <v>3187</v>
      </c>
      <c r="E119">
        <v>3166.7</v>
      </c>
      <c r="F119">
        <v>3178.56</v>
      </c>
      <c r="G119">
        <v>2045</v>
      </c>
      <c r="H119">
        <v>1516</v>
      </c>
      <c r="I119">
        <v>3177.7289999999998</v>
      </c>
      <c r="J119" t="b">
        <v>0</v>
      </c>
    </row>
    <row r="120" spans="2:10" x14ac:dyDescent="0.15">
      <c r="B120" t="s">
        <v>640</v>
      </c>
      <c r="C120">
        <v>3179.18</v>
      </c>
      <c r="D120">
        <v>3184.5</v>
      </c>
      <c r="E120">
        <v>3172.84</v>
      </c>
      <c r="F120">
        <v>3182.01</v>
      </c>
      <c r="G120">
        <v>1222</v>
      </c>
      <c r="H120">
        <v>902</v>
      </c>
      <c r="I120">
        <v>3179.8319999999999</v>
      </c>
      <c r="J120" t="b">
        <v>0</v>
      </c>
    </row>
    <row r="121" spans="2:10" x14ac:dyDescent="0.15">
      <c r="B121" t="s">
        <v>641</v>
      </c>
      <c r="C121">
        <v>3182.37</v>
      </c>
      <c r="D121">
        <v>3189.95</v>
      </c>
      <c r="E121">
        <v>3181</v>
      </c>
      <c r="F121">
        <v>3182.99</v>
      </c>
      <c r="G121">
        <v>1070</v>
      </c>
      <c r="H121">
        <v>724</v>
      </c>
      <c r="I121">
        <v>3185.4940000000001</v>
      </c>
      <c r="J121" t="b">
        <v>0</v>
      </c>
    </row>
    <row r="122" spans="2:10" x14ac:dyDescent="0.15">
      <c r="B122" t="s">
        <v>642</v>
      </c>
      <c r="C122">
        <v>3182.5</v>
      </c>
      <c r="D122">
        <v>3187.5</v>
      </c>
      <c r="E122">
        <v>3172.97</v>
      </c>
      <c r="F122">
        <v>3177.01</v>
      </c>
      <c r="G122">
        <v>820</v>
      </c>
      <c r="H122">
        <v>619</v>
      </c>
      <c r="I122">
        <v>3181.6280000000002</v>
      </c>
      <c r="J122" t="b">
        <v>0</v>
      </c>
    </row>
    <row r="123" spans="2:10" x14ac:dyDescent="0.15">
      <c r="B123" t="s">
        <v>643</v>
      </c>
      <c r="C123">
        <v>3177.84</v>
      </c>
      <c r="D123">
        <v>3181.13</v>
      </c>
      <c r="E123">
        <v>3165.01</v>
      </c>
      <c r="F123">
        <v>3166.24</v>
      </c>
      <c r="G123">
        <v>1963</v>
      </c>
      <c r="H123">
        <v>1499</v>
      </c>
      <c r="I123">
        <v>3171.4180000000001</v>
      </c>
      <c r="J123" t="b">
        <v>0</v>
      </c>
    </row>
    <row r="124" spans="2:10" x14ac:dyDescent="0.15">
      <c r="B124" t="s">
        <v>644</v>
      </c>
      <c r="C124">
        <v>3180</v>
      </c>
      <c r="D124">
        <v>3180</v>
      </c>
      <c r="E124">
        <v>3160.25</v>
      </c>
      <c r="F124">
        <v>3162.55</v>
      </c>
      <c r="G124">
        <v>2806</v>
      </c>
      <c r="H124">
        <v>93</v>
      </c>
      <c r="I124">
        <v>3165.8359999999998</v>
      </c>
      <c r="J124" t="b">
        <v>0</v>
      </c>
    </row>
    <row r="125" spans="2:10" x14ac:dyDescent="0.15">
      <c r="B125" t="s">
        <v>645</v>
      </c>
      <c r="C125">
        <v>3165.54</v>
      </c>
      <c r="D125">
        <v>3169</v>
      </c>
      <c r="E125">
        <v>3163.5</v>
      </c>
      <c r="F125">
        <v>3169</v>
      </c>
      <c r="G125">
        <v>9</v>
      </c>
      <c r="H125">
        <v>5</v>
      </c>
      <c r="I125">
        <v>3166.2860000000001</v>
      </c>
      <c r="J125" t="b">
        <v>0</v>
      </c>
    </row>
    <row r="126" spans="2:10" x14ac:dyDescent="0.15">
      <c r="B126" t="s">
        <v>646</v>
      </c>
      <c r="C126">
        <v>3165</v>
      </c>
      <c r="D126">
        <v>3169.5</v>
      </c>
      <c r="E126">
        <v>3164</v>
      </c>
      <c r="F126">
        <v>3164</v>
      </c>
      <c r="G126">
        <v>6</v>
      </c>
      <c r="H126">
        <v>6</v>
      </c>
      <c r="I126">
        <v>3166.38</v>
      </c>
      <c r="J126" t="b">
        <v>0</v>
      </c>
    </row>
    <row r="127" spans="2:10" x14ac:dyDescent="0.15">
      <c r="B127" t="s">
        <v>647</v>
      </c>
      <c r="C127">
        <v>3166</v>
      </c>
      <c r="D127">
        <v>3172.99</v>
      </c>
      <c r="E127">
        <v>3166</v>
      </c>
      <c r="F127">
        <v>3172</v>
      </c>
      <c r="G127">
        <v>16</v>
      </c>
      <c r="H127">
        <v>9</v>
      </c>
      <c r="I127">
        <v>3167.2370000000001</v>
      </c>
      <c r="J127" t="b">
        <v>0</v>
      </c>
    </row>
    <row r="128" spans="2:10" x14ac:dyDescent="0.15">
      <c r="B128" t="s">
        <v>648</v>
      </c>
      <c r="C128">
        <v>3169.3</v>
      </c>
      <c r="D128">
        <v>3169.3</v>
      </c>
      <c r="E128">
        <v>3169.3</v>
      </c>
      <c r="F128">
        <v>3169.3</v>
      </c>
      <c r="G128">
        <v>1</v>
      </c>
      <c r="H128">
        <v>1</v>
      </c>
      <c r="I128">
        <v>3169.3</v>
      </c>
      <c r="J128" t="b">
        <v>0</v>
      </c>
    </row>
    <row r="129" spans="2:10" x14ac:dyDescent="0.15">
      <c r="B129" t="s">
        <v>649</v>
      </c>
      <c r="C129">
        <v>3165.89</v>
      </c>
      <c r="D129">
        <v>3165.9</v>
      </c>
      <c r="E129">
        <v>3158</v>
      </c>
      <c r="F129">
        <v>3158</v>
      </c>
      <c r="G129">
        <v>5</v>
      </c>
      <c r="H129">
        <v>3</v>
      </c>
      <c r="I129">
        <v>3162.422</v>
      </c>
      <c r="J129" t="b">
        <v>0</v>
      </c>
    </row>
    <row r="130" spans="2:10" x14ac:dyDescent="0.15">
      <c r="B130" t="s">
        <v>650</v>
      </c>
      <c r="C130">
        <v>3155</v>
      </c>
      <c r="D130">
        <v>3155</v>
      </c>
      <c r="E130">
        <v>3155</v>
      </c>
      <c r="F130">
        <v>3155</v>
      </c>
      <c r="G130">
        <v>1</v>
      </c>
      <c r="H130">
        <v>1</v>
      </c>
      <c r="I130">
        <v>3155</v>
      </c>
      <c r="J130" t="b">
        <v>0</v>
      </c>
    </row>
    <row r="131" spans="2:10" x14ac:dyDescent="0.15">
      <c r="B131" t="s">
        <v>651</v>
      </c>
      <c r="C131">
        <v>3163</v>
      </c>
      <c r="D131">
        <v>3173.41</v>
      </c>
      <c r="E131">
        <v>3163</v>
      </c>
      <c r="F131">
        <v>3173.4</v>
      </c>
      <c r="G131">
        <v>41</v>
      </c>
      <c r="H131">
        <v>29</v>
      </c>
      <c r="I131">
        <v>3167.9560000000001</v>
      </c>
      <c r="J131" t="b">
        <v>0</v>
      </c>
    </row>
    <row r="132" spans="2:10" x14ac:dyDescent="0.15">
      <c r="B132" t="s">
        <v>652</v>
      </c>
      <c r="C132">
        <v>3169.32</v>
      </c>
      <c r="D132">
        <v>3173.15</v>
      </c>
      <c r="E132">
        <v>3165.1</v>
      </c>
      <c r="F132">
        <v>3173.15</v>
      </c>
      <c r="G132">
        <v>83</v>
      </c>
      <c r="H132">
        <v>36</v>
      </c>
      <c r="I132">
        <v>3169.0819999999999</v>
      </c>
      <c r="J132" t="b">
        <v>0</v>
      </c>
    </row>
    <row r="133" spans="2:10" x14ac:dyDescent="0.15">
      <c r="B133" t="s">
        <v>653</v>
      </c>
      <c r="C133">
        <v>3170</v>
      </c>
      <c r="D133">
        <v>3174.95</v>
      </c>
      <c r="E133">
        <v>3150.3</v>
      </c>
      <c r="F133">
        <v>3165.81</v>
      </c>
      <c r="G133">
        <v>2068</v>
      </c>
      <c r="H133">
        <v>1313</v>
      </c>
      <c r="I133">
        <v>3162.2429999999999</v>
      </c>
      <c r="J133" t="b">
        <v>0</v>
      </c>
    </row>
    <row r="134" spans="2:10" x14ac:dyDescent="0.15">
      <c r="B134" t="s">
        <v>654</v>
      </c>
      <c r="C134">
        <v>3166.75</v>
      </c>
      <c r="D134">
        <v>3178</v>
      </c>
      <c r="E134">
        <v>3157.2</v>
      </c>
      <c r="F134">
        <v>3164.81</v>
      </c>
      <c r="G134">
        <v>1875</v>
      </c>
      <c r="H134">
        <v>1278</v>
      </c>
      <c r="I134">
        <v>3166.7150000000001</v>
      </c>
      <c r="J134" t="b">
        <v>0</v>
      </c>
    </row>
    <row r="135" spans="2:10" x14ac:dyDescent="0.15">
      <c r="B135" t="s">
        <v>655</v>
      </c>
      <c r="C135">
        <v>3164.87</v>
      </c>
      <c r="D135">
        <v>3165.87</v>
      </c>
      <c r="E135">
        <v>3143.8</v>
      </c>
      <c r="F135">
        <v>3147.26</v>
      </c>
      <c r="G135">
        <v>915</v>
      </c>
      <c r="H135">
        <v>676</v>
      </c>
      <c r="I135">
        <v>3154.723</v>
      </c>
      <c r="J135" t="b">
        <v>0</v>
      </c>
    </row>
    <row r="136" spans="2:10" x14ac:dyDescent="0.15">
      <c r="B136" t="s">
        <v>656</v>
      </c>
      <c r="C136">
        <v>3147.25</v>
      </c>
      <c r="D136">
        <v>3152.35</v>
      </c>
      <c r="E136">
        <v>3136.75</v>
      </c>
      <c r="F136">
        <v>3152</v>
      </c>
      <c r="G136">
        <v>1538</v>
      </c>
      <c r="H136">
        <v>1101</v>
      </c>
      <c r="I136">
        <v>3144.3130000000001</v>
      </c>
      <c r="J136" t="b">
        <v>0</v>
      </c>
    </row>
    <row r="137" spans="2:10" x14ac:dyDescent="0.15">
      <c r="B137" t="s">
        <v>657</v>
      </c>
      <c r="C137">
        <v>3152.27</v>
      </c>
      <c r="D137">
        <v>3156.74</v>
      </c>
      <c r="E137">
        <v>3142.24</v>
      </c>
      <c r="F137">
        <v>3144.79</v>
      </c>
      <c r="G137">
        <v>754</v>
      </c>
      <c r="H137">
        <v>598</v>
      </c>
      <c r="I137">
        <v>3149.5650000000001</v>
      </c>
      <c r="J137" t="b">
        <v>0</v>
      </c>
    </row>
    <row r="138" spans="2:10" x14ac:dyDescent="0.15">
      <c r="B138" t="s">
        <v>658</v>
      </c>
      <c r="C138">
        <v>3144.07</v>
      </c>
      <c r="D138">
        <v>3149.22</v>
      </c>
      <c r="E138">
        <v>3140.01</v>
      </c>
      <c r="F138">
        <v>3142.52</v>
      </c>
      <c r="G138">
        <v>651</v>
      </c>
      <c r="H138">
        <v>454</v>
      </c>
      <c r="I138">
        <v>3144.77</v>
      </c>
      <c r="J138" t="b">
        <v>0</v>
      </c>
    </row>
    <row r="139" spans="2:10" x14ac:dyDescent="0.15">
      <c r="B139" t="s">
        <v>659</v>
      </c>
      <c r="C139">
        <v>3142.53</v>
      </c>
      <c r="D139">
        <v>3144</v>
      </c>
      <c r="E139">
        <v>3120.59</v>
      </c>
      <c r="F139">
        <v>3129.32</v>
      </c>
      <c r="G139">
        <v>2815</v>
      </c>
      <c r="H139">
        <v>2162</v>
      </c>
      <c r="I139">
        <v>3129.2190000000001</v>
      </c>
      <c r="J139" t="b">
        <v>0</v>
      </c>
    </row>
    <row r="140" spans="2:10" x14ac:dyDescent="0.15">
      <c r="B140" t="s">
        <v>660</v>
      </c>
      <c r="C140">
        <v>3127.47</v>
      </c>
      <c r="D140">
        <v>3131.75</v>
      </c>
      <c r="E140">
        <v>3127</v>
      </c>
      <c r="F140">
        <v>3130.5</v>
      </c>
      <c r="G140">
        <v>3380</v>
      </c>
      <c r="H140">
        <v>59</v>
      </c>
      <c r="I140">
        <v>3127.5239999999999</v>
      </c>
      <c r="J140" t="b">
        <v>0</v>
      </c>
    </row>
    <row r="141" spans="2:10" x14ac:dyDescent="0.15">
      <c r="B141" t="s">
        <v>661</v>
      </c>
      <c r="C141">
        <v>3133.65</v>
      </c>
      <c r="D141">
        <v>3135.9</v>
      </c>
      <c r="E141">
        <v>3133.64</v>
      </c>
      <c r="F141">
        <v>3135.9</v>
      </c>
      <c r="G141">
        <v>18</v>
      </c>
      <c r="H141">
        <v>11</v>
      </c>
      <c r="I141">
        <v>3134.768</v>
      </c>
      <c r="J141" t="b">
        <v>0</v>
      </c>
    </row>
    <row r="142" spans="2:10" x14ac:dyDescent="0.15">
      <c r="B142" t="s">
        <v>662</v>
      </c>
      <c r="C142">
        <v>3135</v>
      </c>
      <c r="D142">
        <v>3137.41</v>
      </c>
      <c r="E142">
        <v>3135</v>
      </c>
      <c r="F142">
        <v>3136</v>
      </c>
      <c r="G142">
        <v>14</v>
      </c>
      <c r="H142">
        <v>8</v>
      </c>
      <c r="I142">
        <v>3135.73</v>
      </c>
      <c r="J142" t="b">
        <v>0</v>
      </c>
    </row>
    <row r="143" spans="2:10" x14ac:dyDescent="0.15">
      <c r="B143" t="s">
        <v>663</v>
      </c>
      <c r="C143">
        <v>3136.1</v>
      </c>
      <c r="D143">
        <v>3136.11</v>
      </c>
      <c r="E143">
        <v>3129</v>
      </c>
      <c r="F143">
        <v>3129</v>
      </c>
      <c r="G143">
        <v>46</v>
      </c>
      <c r="H143">
        <v>29</v>
      </c>
      <c r="I143">
        <v>3131.2779999999998</v>
      </c>
      <c r="J143" t="b">
        <v>0</v>
      </c>
    </row>
    <row r="144" spans="2:10" x14ac:dyDescent="0.15">
      <c r="B144" t="s">
        <v>664</v>
      </c>
      <c r="C144">
        <v>3132</v>
      </c>
      <c r="D144">
        <v>3132</v>
      </c>
      <c r="E144">
        <v>3131</v>
      </c>
      <c r="F144">
        <v>3131</v>
      </c>
      <c r="G144">
        <v>2</v>
      </c>
      <c r="H144">
        <v>2</v>
      </c>
      <c r="I144">
        <v>3131.3530000000001</v>
      </c>
      <c r="J144" t="b">
        <v>0</v>
      </c>
    </row>
    <row r="145" spans="2:10" x14ac:dyDescent="0.15">
      <c r="B145" t="s">
        <v>665</v>
      </c>
      <c r="C145">
        <v>3131</v>
      </c>
      <c r="D145">
        <v>3131</v>
      </c>
      <c r="E145">
        <v>3131</v>
      </c>
      <c r="F145">
        <v>3131</v>
      </c>
      <c r="G145">
        <v>0</v>
      </c>
      <c r="H145">
        <v>0</v>
      </c>
      <c r="I145">
        <v>3131</v>
      </c>
      <c r="J145" t="b">
        <v>0</v>
      </c>
    </row>
    <row r="146" spans="2:10" x14ac:dyDescent="0.15">
      <c r="B146" t="s">
        <v>666</v>
      </c>
      <c r="C146">
        <v>3131</v>
      </c>
      <c r="D146">
        <v>3131</v>
      </c>
      <c r="E146">
        <v>3131</v>
      </c>
      <c r="F146">
        <v>3131</v>
      </c>
      <c r="G146">
        <v>0</v>
      </c>
      <c r="H146">
        <v>0</v>
      </c>
      <c r="I146">
        <v>3131</v>
      </c>
      <c r="J146" t="b">
        <v>0</v>
      </c>
    </row>
    <row r="147" spans="2:10" x14ac:dyDescent="0.15">
      <c r="B147" t="s">
        <v>667</v>
      </c>
      <c r="C147">
        <v>3131.5</v>
      </c>
      <c r="D147">
        <v>3136</v>
      </c>
      <c r="E147">
        <v>3129.99</v>
      </c>
      <c r="F147">
        <v>3130</v>
      </c>
      <c r="G147">
        <v>15</v>
      </c>
      <c r="H147">
        <v>10</v>
      </c>
      <c r="I147">
        <v>3133.2420000000002</v>
      </c>
      <c r="J147" t="b">
        <v>0</v>
      </c>
    </row>
    <row r="148" spans="2:10" x14ac:dyDescent="0.15">
      <c r="B148" t="s">
        <v>668</v>
      </c>
      <c r="C148">
        <v>3127</v>
      </c>
      <c r="D148">
        <v>3143</v>
      </c>
      <c r="E148">
        <v>3127</v>
      </c>
      <c r="F148">
        <v>3137.5</v>
      </c>
      <c r="G148">
        <v>72</v>
      </c>
      <c r="H148">
        <v>40</v>
      </c>
      <c r="I148">
        <v>3139.3380000000002</v>
      </c>
      <c r="J148" t="b">
        <v>0</v>
      </c>
    </row>
    <row r="149" spans="2:10" x14ac:dyDescent="0.15">
      <c r="B149" t="s">
        <v>669</v>
      </c>
      <c r="C149">
        <v>3140</v>
      </c>
      <c r="D149">
        <v>3142.55</v>
      </c>
      <c r="E149">
        <v>3114.22</v>
      </c>
      <c r="F149">
        <v>3114.42</v>
      </c>
      <c r="G149">
        <v>3523</v>
      </c>
      <c r="H149">
        <v>1356</v>
      </c>
      <c r="I149">
        <v>3127.97</v>
      </c>
      <c r="J149" t="b">
        <v>0</v>
      </c>
    </row>
    <row r="150" spans="2:10" x14ac:dyDescent="0.15">
      <c r="B150" t="s">
        <v>670</v>
      </c>
      <c r="C150">
        <v>3115.15</v>
      </c>
      <c r="D150">
        <v>3116.3</v>
      </c>
      <c r="E150">
        <v>3096</v>
      </c>
      <c r="F150">
        <v>3102.27</v>
      </c>
      <c r="G150">
        <v>3009</v>
      </c>
      <c r="H150">
        <v>2263</v>
      </c>
      <c r="I150">
        <v>3107.319</v>
      </c>
      <c r="J150" t="b">
        <v>0</v>
      </c>
    </row>
    <row r="151" spans="2:10" x14ac:dyDescent="0.15">
      <c r="B151" t="s">
        <v>671</v>
      </c>
      <c r="C151">
        <v>3102.53</v>
      </c>
      <c r="D151">
        <v>3118.78</v>
      </c>
      <c r="E151">
        <v>3095.17</v>
      </c>
      <c r="F151">
        <v>3108.52</v>
      </c>
      <c r="G151">
        <v>1821</v>
      </c>
      <c r="H151">
        <v>1414</v>
      </c>
      <c r="I151">
        <v>3108.067</v>
      </c>
      <c r="J151" t="b">
        <v>0</v>
      </c>
    </row>
    <row r="152" spans="2:10" x14ac:dyDescent="0.15">
      <c r="B152" t="s">
        <v>672</v>
      </c>
      <c r="C152">
        <v>3107.99</v>
      </c>
      <c r="D152">
        <v>3113.94</v>
      </c>
      <c r="E152">
        <v>3102</v>
      </c>
      <c r="F152">
        <v>3108.61</v>
      </c>
      <c r="G152">
        <v>1006</v>
      </c>
      <c r="H152">
        <v>757</v>
      </c>
      <c r="I152">
        <v>3108.7150000000001</v>
      </c>
      <c r="J152" t="b">
        <v>0</v>
      </c>
    </row>
    <row r="153" spans="2:10" x14ac:dyDescent="0.15">
      <c r="B153" t="s">
        <v>673</v>
      </c>
      <c r="C153">
        <v>3109.26</v>
      </c>
      <c r="D153">
        <v>3121.05</v>
      </c>
      <c r="E153">
        <v>3102</v>
      </c>
      <c r="F153">
        <v>3113.5</v>
      </c>
      <c r="G153">
        <v>1193</v>
      </c>
      <c r="H153">
        <v>905</v>
      </c>
      <c r="I153">
        <v>3112.4780000000001</v>
      </c>
      <c r="J153" t="b">
        <v>0</v>
      </c>
    </row>
    <row r="154" spans="2:10" x14ac:dyDescent="0.15">
      <c r="B154" t="s">
        <v>674</v>
      </c>
      <c r="C154">
        <v>3113.92</v>
      </c>
      <c r="D154">
        <v>3117.37</v>
      </c>
      <c r="E154">
        <v>3105</v>
      </c>
      <c r="F154">
        <v>3106</v>
      </c>
      <c r="G154">
        <v>1436</v>
      </c>
      <c r="H154">
        <v>1211</v>
      </c>
      <c r="I154">
        <v>3111.2820000000002</v>
      </c>
      <c r="J154" t="b">
        <v>0</v>
      </c>
    </row>
    <row r="155" spans="2:10" x14ac:dyDescent="0.15">
      <c r="B155" t="s">
        <v>675</v>
      </c>
      <c r="C155">
        <v>3106.36</v>
      </c>
      <c r="D155">
        <v>3110.01</v>
      </c>
      <c r="E155">
        <v>3098.78</v>
      </c>
      <c r="F155">
        <v>3104.54</v>
      </c>
      <c r="G155">
        <v>2864</v>
      </c>
      <c r="H155">
        <v>2238</v>
      </c>
      <c r="I155">
        <v>3103.415</v>
      </c>
      <c r="J155" t="b">
        <v>0</v>
      </c>
    </row>
    <row r="156" spans="2:10" x14ac:dyDescent="0.15">
      <c r="B156" t="s">
        <v>676</v>
      </c>
      <c r="C156">
        <v>3104.68</v>
      </c>
      <c r="D156">
        <v>3107.13</v>
      </c>
      <c r="E156">
        <v>3099.7</v>
      </c>
      <c r="F156">
        <v>3099.7</v>
      </c>
      <c r="G156">
        <v>4400</v>
      </c>
      <c r="H156">
        <v>110</v>
      </c>
      <c r="I156">
        <v>3104.1779999999999</v>
      </c>
      <c r="J156" t="b">
        <v>0</v>
      </c>
    </row>
    <row r="157" spans="2:10" x14ac:dyDescent="0.15">
      <c r="B157" t="s">
        <v>677</v>
      </c>
      <c r="C157">
        <v>3099.08</v>
      </c>
      <c r="D157">
        <v>3101</v>
      </c>
      <c r="E157">
        <v>3099.07</v>
      </c>
      <c r="F157">
        <v>3100</v>
      </c>
      <c r="G157">
        <v>32</v>
      </c>
      <c r="H157">
        <v>16</v>
      </c>
      <c r="I157">
        <v>3100.2539999999999</v>
      </c>
      <c r="J157" t="b">
        <v>0</v>
      </c>
    </row>
    <row r="158" spans="2:10" x14ac:dyDescent="0.15">
      <c r="B158" t="s">
        <v>678</v>
      </c>
      <c r="C158">
        <v>3099.28</v>
      </c>
      <c r="D158">
        <v>3100</v>
      </c>
      <c r="E158">
        <v>3097.99</v>
      </c>
      <c r="F158">
        <v>3098</v>
      </c>
      <c r="G158">
        <v>12</v>
      </c>
      <c r="H158">
        <v>8</v>
      </c>
      <c r="I158">
        <v>3098.6779999999999</v>
      </c>
      <c r="J158" t="b">
        <v>0</v>
      </c>
    </row>
    <row r="159" spans="2:10" x14ac:dyDescent="0.15">
      <c r="B159" t="s">
        <v>679</v>
      </c>
      <c r="C159">
        <v>3098</v>
      </c>
      <c r="D159">
        <v>3099</v>
      </c>
      <c r="E159">
        <v>3097.99</v>
      </c>
      <c r="F159">
        <v>3099</v>
      </c>
      <c r="G159">
        <v>8</v>
      </c>
      <c r="H159">
        <v>4</v>
      </c>
      <c r="I159">
        <v>3098.6019999999999</v>
      </c>
      <c r="J159" t="b">
        <v>0</v>
      </c>
    </row>
    <row r="160" spans="2:10" x14ac:dyDescent="0.15">
      <c r="B160" t="s">
        <v>681</v>
      </c>
      <c r="C160">
        <v>3131</v>
      </c>
      <c r="D160">
        <v>3131</v>
      </c>
      <c r="E160">
        <v>3131</v>
      </c>
      <c r="F160">
        <v>3131</v>
      </c>
      <c r="G160">
        <v>1</v>
      </c>
      <c r="H160">
        <v>1</v>
      </c>
      <c r="I160">
        <v>3131</v>
      </c>
      <c r="J160" t="b">
        <v>0</v>
      </c>
    </row>
    <row r="161" spans="2:10" x14ac:dyDescent="0.15">
      <c r="B161" t="s">
        <v>682</v>
      </c>
      <c r="C161">
        <v>3131</v>
      </c>
      <c r="D161">
        <v>3131</v>
      </c>
      <c r="E161">
        <v>3131</v>
      </c>
      <c r="F161">
        <v>3131</v>
      </c>
      <c r="G161">
        <v>0</v>
      </c>
      <c r="H161">
        <v>0</v>
      </c>
      <c r="I161">
        <v>3131</v>
      </c>
      <c r="J161" t="b">
        <v>0</v>
      </c>
    </row>
    <row r="162" spans="2:10" x14ac:dyDescent="0.15">
      <c r="B162" t="s">
        <v>683</v>
      </c>
      <c r="C162">
        <v>3120.3</v>
      </c>
      <c r="D162">
        <v>3122.64</v>
      </c>
      <c r="E162">
        <v>3119</v>
      </c>
      <c r="F162">
        <v>3120</v>
      </c>
      <c r="G162">
        <v>34</v>
      </c>
      <c r="H162">
        <v>26</v>
      </c>
      <c r="I162">
        <v>3120.7249999999999</v>
      </c>
      <c r="J162" t="b">
        <v>0</v>
      </c>
    </row>
    <row r="163" spans="2:10" x14ac:dyDescent="0.15">
      <c r="B163" t="s">
        <v>684</v>
      </c>
      <c r="C163">
        <v>3124.93</v>
      </c>
      <c r="D163">
        <v>3130</v>
      </c>
      <c r="E163">
        <v>3116</v>
      </c>
      <c r="F163">
        <v>3118</v>
      </c>
      <c r="G163">
        <v>49</v>
      </c>
      <c r="H163">
        <v>34</v>
      </c>
      <c r="I163">
        <v>3118.8490000000002</v>
      </c>
      <c r="J163" t="b">
        <v>0</v>
      </c>
    </row>
    <row r="164" spans="2:10" x14ac:dyDescent="0.15">
      <c r="B164" t="s">
        <v>685</v>
      </c>
      <c r="C164">
        <v>3117.31</v>
      </c>
      <c r="D164">
        <v>3131.26</v>
      </c>
      <c r="E164">
        <v>3102.09</v>
      </c>
      <c r="F164">
        <v>3106.76</v>
      </c>
      <c r="G164">
        <v>2883</v>
      </c>
      <c r="H164">
        <v>1500</v>
      </c>
      <c r="I164">
        <v>3117.9119999999998</v>
      </c>
      <c r="J164" t="b">
        <v>0</v>
      </c>
    </row>
    <row r="165" spans="2:10" x14ac:dyDescent="0.15">
      <c r="B165" t="s">
        <v>686</v>
      </c>
      <c r="C165">
        <v>3107.88</v>
      </c>
      <c r="D165">
        <v>3113.87</v>
      </c>
      <c r="E165">
        <v>3098.2</v>
      </c>
      <c r="F165">
        <v>3103.78</v>
      </c>
      <c r="G165">
        <v>1716</v>
      </c>
      <c r="H165">
        <v>1260</v>
      </c>
      <c r="I165">
        <v>3105.3339999999998</v>
      </c>
      <c r="J165" t="b">
        <v>0</v>
      </c>
    </row>
    <row r="166" spans="2:10" x14ac:dyDescent="0.15">
      <c r="B166" t="s">
        <v>687</v>
      </c>
      <c r="C166">
        <v>3103.22</v>
      </c>
      <c r="D166">
        <v>3119.97</v>
      </c>
      <c r="E166">
        <v>3096</v>
      </c>
      <c r="F166">
        <v>3117.86</v>
      </c>
      <c r="G166">
        <v>1357</v>
      </c>
      <c r="H166">
        <v>995</v>
      </c>
      <c r="I166">
        <v>3106.2539999999999</v>
      </c>
      <c r="J166" t="b">
        <v>0</v>
      </c>
    </row>
    <row r="167" spans="2:10" x14ac:dyDescent="0.15">
      <c r="B167" t="s">
        <v>688</v>
      </c>
      <c r="C167">
        <v>3117.26</v>
      </c>
      <c r="D167">
        <v>3129.6</v>
      </c>
      <c r="E167">
        <v>3117.16</v>
      </c>
      <c r="F167">
        <v>3128.71</v>
      </c>
      <c r="G167">
        <v>1233</v>
      </c>
      <c r="H167">
        <v>836</v>
      </c>
      <c r="I167">
        <v>3124.4209999999998</v>
      </c>
      <c r="J167" t="b">
        <v>0</v>
      </c>
    </row>
    <row r="168" spans="2:10" x14ac:dyDescent="0.15">
      <c r="B168" t="s">
        <v>689</v>
      </c>
      <c r="C168">
        <v>3128.12</v>
      </c>
      <c r="D168">
        <v>3145</v>
      </c>
      <c r="E168">
        <v>3128.11</v>
      </c>
      <c r="F168">
        <v>3139.98</v>
      </c>
      <c r="G168">
        <v>1508</v>
      </c>
      <c r="H168">
        <v>992</v>
      </c>
      <c r="I168">
        <v>3135.8539999999998</v>
      </c>
      <c r="J168" t="b">
        <v>0</v>
      </c>
    </row>
    <row r="169" spans="2:10" x14ac:dyDescent="0.15">
      <c r="B169" t="s">
        <v>690</v>
      </c>
      <c r="C169">
        <v>3139.67</v>
      </c>
      <c r="D169">
        <v>3142.73</v>
      </c>
      <c r="E169">
        <v>3125.73</v>
      </c>
      <c r="F169">
        <v>3126.25</v>
      </c>
      <c r="G169">
        <v>1010</v>
      </c>
      <c r="H169">
        <v>753</v>
      </c>
      <c r="I169">
        <v>3134.74</v>
      </c>
      <c r="J169" t="b">
        <v>0</v>
      </c>
    </row>
    <row r="170" spans="2:10" x14ac:dyDescent="0.15">
      <c r="B170" t="s">
        <v>691</v>
      </c>
      <c r="C170">
        <v>3126.01</v>
      </c>
      <c r="D170">
        <v>3136</v>
      </c>
      <c r="E170">
        <v>3118.17</v>
      </c>
      <c r="F170">
        <v>3121</v>
      </c>
      <c r="G170">
        <v>1680</v>
      </c>
      <c r="H170">
        <v>1331</v>
      </c>
      <c r="I170">
        <v>3126.4360000000001</v>
      </c>
      <c r="J170" t="b">
        <v>0</v>
      </c>
    </row>
    <row r="171" spans="2:10" x14ac:dyDescent="0.15">
      <c r="B171" t="s">
        <v>692</v>
      </c>
      <c r="C171">
        <v>3120.76</v>
      </c>
      <c r="D171">
        <v>3140</v>
      </c>
      <c r="E171">
        <v>3120.29</v>
      </c>
      <c r="F171">
        <v>3137</v>
      </c>
      <c r="G171">
        <v>3680</v>
      </c>
      <c r="H171">
        <v>144</v>
      </c>
      <c r="I171">
        <v>3121.4050000000002</v>
      </c>
      <c r="J171" t="b">
        <v>0</v>
      </c>
    </row>
    <row r="172" spans="2:10" x14ac:dyDescent="0.15">
      <c r="B172" t="s">
        <v>693</v>
      </c>
      <c r="C172">
        <v>3137.51</v>
      </c>
      <c r="D172">
        <v>3138.74</v>
      </c>
      <c r="E172">
        <v>3135</v>
      </c>
      <c r="F172">
        <v>3135.11</v>
      </c>
      <c r="G172">
        <v>30</v>
      </c>
      <c r="H172">
        <v>21</v>
      </c>
      <c r="I172">
        <v>3136.723</v>
      </c>
      <c r="J172" t="b">
        <v>0</v>
      </c>
    </row>
    <row r="173" spans="2:10" x14ac:dyDescent="0.15">
      <c r="B173" t="s">
        <v>694</v>
      </c>
      <c r="C173">
        <v>3136</v>
      </c>
      <c r="D173">
        <v>3139</v>
      </c>
      <c r="E173">
        <v>3136</v>
      </c>
      <c r="F173">
        <v>3137</v>
      </c>
      <c r="G173">
        <v>14</v>
      </c>
      <c r="H173">
        <v>10</v>
      </c>
      <c r="I173">
        <v>3137.3380000000002</v>
      </c>
      <c r="J173" t="b">
        <v>0</v>
      </c>
    </row>
    <row r="174" spans="2:10" x14ac:dyDescent="0.15">
      <c r="B174" t="s">
        <v>695</v>
      </c>
      <c r="C174">
        <v>3136.25</v>
      </c>
      <c r="D174">
        <v>3137</v>
      </c>
      <c r="E174">
        <v>3136.25</v>
      </c>
      <c r="F174">
        <v>3137</v>
      </c>
      <c r="G174">
        <v>6</v>
      </c>
      <c r="H174">
        <v>2</v>
      </c>
      <c r="I174">
        <v>3136.837</v>
      </c>
      <c r="J174" t="b">
        <v>0</v>
      </c>
    </row>
    <row r="175" spans="2:10" x14ac:dyDescent="0.15">
      <c r="B175" t="s">
        <v>697</v>
      </c>
      <c r="C175">
        <v>3145.01</v>
      </c>
      <c r="D175">
        <v>3145.01</v>
      </c>
      <c r="E175">
        <v>3145.01</v>
      </c>
      <c r="F175">
        <v>3145.01</v>
      </c>
      <c r="G175">
        <v>1</v>
      </c>
      <c r="H175">
        <v>1</v>
      </c>
      <c r="I175">
        <v>3145.01</v>
      </c>
      <c r="J175" t="b">
        <v>0</v>
      </c>
    </row>
    <row r="176" spans="2:10" x14ac:dyDescent="0.15">
      <c r="B176" t="s">
        <v>698</v>
      </c>
      <c r="C176">
        <v>3148</v>
      </c>
      <c r="D176">
        <v>3156</v>
      </c>
      <c r="E176">
        <v>3148</v>
      </c>
      <c r="F176">
        <v>3154.97</v>
      </c>
      <c r="G176">
        <v>30</v>
      </c>
      <c r="H176">
        <v>20</v>
      </c>
      <c r="I176">
        <v>3152.0309999999999</v>
      </c>
      <c r="J176" t="b">
        <v>0</v>
      </c>
    </row>
    <row r="177" spans="2:10" x14ac:dyDescent="0.15">
      <c r="B177" t="s">
        <v>699</v>
      </c>
      <c r="C177">
        <v>3154</v>
      </c>
      <c r="D177">
        <v>3157</v>
      </c>
      <c r="E177">
        <v>3150</v>
      </c>
      <c r="F177">
        <v>3157</v>
      </c>
      <c r="G177">
        <v>40</v>
      </c>
      <c r="H177">
        <v>27</v>
      </c>
      <c r="I177">
        <v>3152.8490000000002</v>
      </c>
      <c r="J177" t="b">
        <v>0</v>
      </c>
    </row>
    <row r="178" spans="2:10" x14ac:dyDescent="0.15">
      <c r="B178" t="s">
        <v>700</v>
      </c>
      <c r="C178">
        <v>3152.45</v>
      </c>
      <c r="D178">
        <v>3164.47</v>
      </c>
      <c r="E178">
        <v>3149.15</v>
      </c>
      <c r="F178">
        <v>3164</v>
      </c>
      <c r="G178">
        <v>127</v>
      </c>
      <c r="H178">
        <v>90</v>
      </c>
      <c r="I178">
        <v>3159.3220000000001</v>
      </c>
      <c r="J178" t="b">
        <v>0</v>
      </c>
    </row>
    <row r="179" spans="2:10" x14ac:dyDescent="0.15">
      <c r="B179" t="s">
        <v>701</v>
      </c>
      <c r="C179">
        <v>3164.27</v>
      </c>
      <c r="D179">
        <v>3216.09</v>
      </c>
      <c r="E179">
        <v>3163.98</v>
      </c>
      <c r="F179">
        <v>3203.01</v>
      </c>
      <c r="G179">
        <v>5634</v>
      </c>
      <c r="H179">
        <v>3555</v>
      </c>
      <c r="I179">
        <v>3196.7779999999998</v>
      </c>
      <c r="J179" t="b">
        <v>0</v>
      </c>
    </row>
    <row r="180" spans="2:10" x14ac:dyDescent="0.15">
      <c r="B180" t="s">
        <v>702</v>
      </c>
      <c r="C180">
        <v>3203.85</v>
      </c>
      <c r="D180">
        <v>3225.73</v>
      </c>
      <c r="E180">
        <v>3202.56</v>
      </c>
      <c r="F180">
        <v>3221.4</v>
      </c>
      <c r="G180">
        <v>3495</v>
      </c>
      <c r="H180">
        <v>2607</v>
      </c>
      <c r="I180">
        <v>3217.835</v>
      </c>
      <c r="J180" t="b">
        <v>0</v>
      </c>
    </row>
    <row r="181" spans="2:10" x14ac:dyDescent="0.15">
      <c r="B181" t="s">
        <v>703</v>
      </c>
      <c r="C181">
        <v>3220.92</v>
      </c>
      <c r="D181">
        <v>3235</v>
      </c>
      <c r="E181">
        <v>3218.69</v>
      </c>
      <c r="F181">
        <v>3230.69</v>
      </c>
      <c r="G181">
        <v>2256</v>
      </c>
      <c r="H181">
        <v>1508</v>
      </c>
      <c r="I181">
        <v>3227.3519999999999</v>
      </c>
      <c r="J181" t="b">
        <v>0</v>
      </c>
    </row>
    <row r="182" spans="2:10" x14ac:dyDescent="0.15">
      <c r="B182" t="s">
        <v>704</v>
      </c>
      <c r="C182">
        <v>3231.29</v>
      </c>
      <c r="D182">
        <v>3242.09</v>
      </c>
      <c r="E182">
        <v>3227.59</v>
      </c>
      <c r="F182">
        <v>3235.82</v>
      </c>
      <c r="G182">
        <v>1447</v>
      </c>
      <c r="H182">
        <v>965</v>
      </c>
      <c r="I182">
        <v>3235.8440000000001</v>
      </c>
      <c r="J182" t="b">
        <v>0</v>
      </c>
    </row>
    <row r="183" spans="2:10" x14ac:dyDescent="0.15">
      <c r="B183" t="s">
        <v>705</v>
      </c>
      <c r="C183">
        <v>3236.34</v>
      </c>
      <c r="D183">
        <v>3248.94</v>
      </c>
      <c r="E183">
        <v>3235.81</v>
      </c>
      <c r="F183">
        <v>3248.24</v>
      </c>
      <c r="G183">
        <v>1504</v>
      </c>
      <c r="H183">
        <v>1019</v>
      </c>
      <c r="I183">
        <v>3243.1170000000002</v>
      </c>
      <c r="J183" t="b">
        <v>0</v>
      </c>
    </row>
    <row r="184" spans="2:10" x14ac:dyDescent="0.15">
      <c r="B184" t="s">
        <v>706</v>
      </c>
      <c r="C184">
        <v>3247.76</v>
      </c>
      <c r="D184">
        <v>3279.8</v>
      </c>
      <c r="E184">
        <v>3246.29</v>
      </c>
      <c r="F184">
        <v>3273.73</v>
      </c>
      <c r="G184">
        <v>2630</v>
      </c>
      <c r="H184">
        <v>1687</v>
      </c>
      <c r="I184">
        <v>3266.692</v>
      </c>
      <c r="J184" t="b">
        <v>0</v>
      </c>
    </row>
    <row r="185" spans="2:10" x14ac:dyDescent="0.15">
      <c r="B185" t="s">
        <v>707</v>
      </c>
      <c r="C185">
        <v>3273.92</v>
      </c>
      <c r="D185">
        <v>3275</v>
      </c>
      <c r="E185">
        <v>3261.04</v>
      </c>
      <c r="F185">
        <v>3264.73</v>
      </c>
      <c r="G185">
        <v>3346</v>
      </c>
      <c r="H185">
        <v>2606</v>
      </c>
      <c r="I185">
        <v>3268.0990000000002</v>
      </c>
      <c r="J185" t="b">
        <v>0</v>
      </c>
    </row>
    <row r="186" spans="2:10" x14ac:dyDescent="0.15">
      <c r="B186" t="s">
        <v>708</v>
      </c>
      <c r="C186">
        <v>3263.38</v>
      </c>
      <c r="D186">
        <v>3268</v>
      </c>
      <c r="E186">
        <v>3259.37</v>
      </c>
      <c r="F186">
        <v>3259.38</v>
      </c>
      <c r="G186">
        <v>3997</v>
      </c>
      <c r="H186">
        <v>57</v>
      </c>
      <c r="I186">
        <v>3263.386</v>
      </c>
      <c r="J186" t="b">
        <v>0</v>
      </c>
    </row>
    <row r="187" spans="2:10" x14ac:dyDescent="0.15">
      <c r="B187" t="s">
        <v>709</v>
      </c>
      <c r="C187">
        <v>3259.01</v>
      </c>
      <c r="D187">
        <v>3260.9</v>
      </c>
      <c r="E187">
        <v>3259.01</v>
      </c>
      <c r="F187">
        <v>3260.89</v>
      </c>
      <c r="G187">
        <v>2</v>
      </c>
      <c r="H187">
        <v>2</v>
      </c>
      <c r="I187">
        <v>3259.95</v>
      </c>
      <c r="J187" t="b">
        <v>0</v>
      </c>
    </row>
    <row r="188" spans="2:10" x14ac:dyDescent="0.15">
      <c r="B188" t="s">
        <v>710</v>
      </c>
      <c r="C188">
        <v>3262</v>
      </c>
      <c r="D188">
        <v>3265</v>
      </c>
      <c r="E188">
        <v>3262</v>
      </c>
      <c r="F188">
        <v>3265</v>
      </c>
      <c r="G188">
        <v>38</v>
      </c>
      <c r="H188">
        <v>19</v>
      </c>
      <c r="I188">
        <v>3262.6439999999998</v>
      </c>
      <c r="J188" t="b">
        <v>0</v>
      </c>
    </row>
    <row r="189" spans="2:10" x14ac:dyDescent="0.15">
      <c r="B189" t="s">
        <v>711</v>
      </c>
      <c r="C189">
        <v>3265</v>
      </c>
      <c r="D189">
        <v>3274.98</v>
      </c>
      <c r="E189">
        <v>3263.6</v>
      </c>
      <c r="F189">
        <v>3274.97</v>
      </c>
      <c r="G189">
        <v>14</v>
      </c>
      <c r="H189">
        <v>9</v>
      </c>
      <c r="I189">
        <v>3267.721</v>
      </c>
      <c r="J189" t="b">
        <v>0</v>
      </c>
    </row>
    <row r="190" spans="2:10" x14ac:dyDescent="0.15">
      <c r="B190" t="s">
        <v>712</v>
      </c>
      <c r="C190">
        <v>3281</v>
      </c>
      <c r="D190">
        <v>3281</v>
      </c>
      <c r="E190">
        <v>3277.08</v>
      </c>
      <c r="F190">
        <v>3277.08</v>
      </c>
      <c r="G190">
        <v>3</v>
      </c>
      <c r="H190">
        <v>2</v>
      </c>
      <c r="I190">
        <v>3279.5450000000001</v>
      </c>
      <c r="J190" t="b">
        <v>0</v>
      </c>
    </row>
    <row r="191" spans="2:10" x14ac:dyDescent="0.15">
      <c r="B191" t="s">
        <v>713</v>
      </c>
      <c r="C191">
        <v>3276</v>
      </c>
      <c r="D191">
        <v>3276</v>
      </c>
      <c r="E191">
        <v>3273</v>
      </c>
      <c r="F191">
        <v>3273</v>
      </c>
      <c r="G191">
        <v>3</v>
      </c>
      <c r="H191">
        <v>3</v>
      </c>
      <c r="I191">
        <v>3274.3330000000001</v>
      </c>
      <c r="J191" t="b">
        <v>0</v>
      </c>
    </row>
    <row r="192" spans="2:10" x14ac:dyDescent="0.15">
      <c r="B192" t="s">
        <v>714</v>
      </c>
      <c r="C192">
        <v>3276.75</v>
      </c>
      <c r="D192">
        <v>3280.94</v>
      </c>
      <c r="E192">
        <v>3276.75</v>
      </c>
      <c r="F192">
        <v>3280.94</v>
      </c>
      <c r="G192">
        <v>17</v>
      </c>
      <c r="H192">
        <v>15</v>
      </c>
      <c r="I192">
        <v>3278.915</v>
      </c>
      <c r="J192" t="b">
        <v>0</v>
      </c>
    </row>
    <row r="193" spans="2:10" x14ac:dyDescent="0.15">
      <c r="B193" t="s">
        <v>715</v>
      </c>
      <c r="C193">
        <v>3278</v>
      </c>
      <c r="D193">
        <v>3288</v>
      </c>
      <c r="E193">
        <v>3278</v>
      </c>
      <c r="F193">
        <v>3286.26</v>
      </c>
      <c r="G193">
        <v>76</v>
      </c>
      <c r="H193">
        <v>58</v>
      </c>
      <c r="I193">
        <v>3283.498</v>
      </c>
      <c r="J193" t="b">
        <v>0</v>
      </c>
    </row>
    <row r="194" spans="2:10" x14ac:dyDescent="0.15">
      <c r="B194" t="s">
        <v>716</v>
      </c>
      <c r="C194">
        <v>3277</v>
      </c>
      <c r="D194">
        <v>3298.29</v>
      </c>
      <c r="E194">
        <v>3277</v>
      </c>
      <c r="F194">
        <v>3286.04</v>
      </c>
      <c r="G194">
        <v>332</v>
      </c>
      <c r="H194">
        <v>195</v>
      </c>
      <c r="I194">
        <v>3292.6060000000002</v>
      </c>
      <c r="J194" t="b">
        <v>0</v>
      </c>
    </row>
    <row r="195" spans="2:10" x14ac:dyDescent="0.15">
      <c r="B195" t="s">
        <v>717</v>
      </c>
      <c r="C195">
        <v>3290</v>
      </c>
      <c r="D195">
        <v>3330</v>
      </c>
      <c r="E195">
        <v>3289</v>
      </c>
      <c r="F195">
        <v>3311.38</v>
      </c>
      <c r="G195">
        <v>5637</v>
      </c>
      <c r="H195">
        <v>3483</v>
      </c>
      <c r="I195">
        <v>3308.817</v>
      </c>
      <c r="J195" t="b">
        <v>0</v>
      </c>
    </row>
    <row r="196" spans="2:10" x14ac:dyDescent="0.15">
      <c r="B196" t="s">
        <v>718</v>
      </c>
      <c r="C196">
        <v>3312</v>
      </c>
      <c r="D196">
        <v>3341.82</v>
      </c>
      <c r="E196">
        <v>3306.35</v>
      </c>
      <c r="F196">
        <v>3339.45</v>
      </c>
      <c r="G196">
        <v>3409</v>
      </c>
      <c r="H196">
        <v>2447</v>
      </c>
      <c r="I196">
        <v>3329.0430000000001</v>
      </c>
      <c r="J196" t="b">
        <v>0</v>
      </c>
    </row>
    <row r="197" spans="2:10" x14ac:dyDescent="0.15">
      <c r="B197" t="s">
        <v>719</v>
      </c>
      <c r="C197">
        <v>3339.49</v>
      </c>
      <c r="D197">
        <v>3348.55</v>
      </c>
      <c r="E197">
        <v>3322.97</v>
      </c>
      <c r="F197">
        <v>3326.06</v>
      </c>
      <c r="G197">
        <v>2588</v>
      </c>
      <c r="H197">
        <v>1837</v>
      </c>
      <c r="I197">
        <v>3338.3339999999998</v>
      </c>
      <c r="J197" t="b">
        <v>0</v>
      </c>
    </row>
    <row r="198" spans="2:10" x14ac:dyDescent="0.15">
      <c r="B198" t="s">
        <v>720</v>
      </c>
      <c r="C198">
        <v>3326.18</v>
      </c>
      <c r="D198">
        <v>3333.27</v>
      </c>
      <c r="E198">
        <v>3308.3</v>
      </c>
      <c r="F198">
        <v>3322.93</v>
      </c>
      <c r="G198">
        <v>2181</v>
      </c>
      <c r="H198">
        <v>1604</v>
      </c>
      <c r="I198">
        <v>3318.6350000000002</v>
      </c>
      <c r="J198" t="b">
        <v>0</v>
      </c>
    </row>
    <row r="199" spans="2:10" x14ac:dyDescent="0.15">
      <c r="B199" t="s">
        <v>721</v>
      </c>
      <c r="C199">
        <v>3323.5</v>
      </c>
      <c r="D199">
        <v>3324</v>
      </c>
      <c r="E199">
        <v>3305.24</v>
      </c>
      <c r="F199">
        <v>3305.61</v>
      </c>
      <c r="G199">
        <v>1527</v>
      </c>
      <c r="H199">
        <v>1081</v>
      </c>
      <c r="I199">
        <v>3315.701</v>
      </c>
      <c r="J199" t="b">
        <v>0</v>
      </c>
    </row>
    <row r="200" spans="2:10" x14ac:dyDescent="0.15">
      <c r="B200" t="s">
        <v>722</v>
      </c>
      <c r="C200">
        <v>3307</v>
      </c>
      <c r="D200">
        <v>3325.98</v>
      </c>
      <c r="E200">
        <v>3306.96</v>
      </c>
      <c r="F200">
        <v>3325.98</v>
      </c>
      <c r="G200">
        <v>1480</v>
      </c>
      <c r="H200">
        <v>1062</v>
      </c>
      <c r="I200">
        <v>3318.3490000000002</v>
      </c>
      <c r="J200" t="b">
        <v>0</v>
      </c>
    </row>
    <row r="201" spans="2:10" x14ac:dyDescent="0.15">
      <c r="B201" t="s">
        <v>723</v>
      </c>
      <c r="C201">
        <v>3326.23</v>
      </c>
      <c r="D201">
        <v>3328</v>
      </c>
      <c r="E201">
        <v>3300</v>
      </c>
      <c r="F201">
        <v>3307.21</v>
      </c>
      <c r="G201">
        <v>2744</v>
      </c>
      <c r="H201">
        <v>1932</v>
      </c>
      <c r="I201">
        <v>3310.99</v>
      </c>
      <c r="J201" t="b">
        <v>0</v>
      </c>
    </row>
    <row r="202" spans="2:10" x14ac:dyDescent="0.15">
      <c r="B202" t="s">
        <v>724</v>
      </c>
      <c r="C202">
        <v>3307.68</v>
      </c>
      <c r="D202">
        <v>3310.01</v>
      </c>
      <c r="E202">
        <v>3302.08</v>
      </c>
      <c r="F202">
        <v>3308</v>
      </c>
      <c r="G202">
        <v>4028</v>
      </c>
      <c r="H202">
        <v>50</v>
      </c>
      <c r="I202">
        <v>3306.9879999999998</v>
      </c>
      <c r="J202" t="b">
        <v>0</v>
      </c>
    </row>
    <row r="203" spans="2:10" x14ac:dyDescent="0.15">
      <c r="B203" t="s">
        <v>725</v>
      </c>
      <c r="C203">
        <v>3307.11</v>
      </c>
      <c r="D203">
        <v>3307.37</v>
      </c>
      <c r="E203">
        <v>3303.01</v>
      </c>
      <c r="F203">
        <v>3303.2</v>
      </c>
      <c r="G203">
        <v>20</v>
      </c>
      <c r="H203">
        <v>17</v>
      </c>
      <c r="I203">
        <v>3305.8809999999999</v>
      </c>
      <c r="J203" t="b">
        <v>0</v>
      </c>
    </row>
    <row r="204" spans="2:10" x14ac:dyDescent="0.15">
      <c r="B204" t="s">
        <v>726</v>
      </c>
      <c r="C204">
        <v>3304.08</v>
      </c>
      <c r="D204">
        <v>3304.08</v>
      </c>
      <c r="E204">
        <v>3300.04</v>
      </c>
      <c r="F204">
        <v>3300.05</v>
      </c>
      <c r="G204">
        <v>12</v>
      </c>
      <c r="H204">
        <v>9</v>
      </c>
      <c r="I204">
        <v>3302.346</v>
      </c>
      <c r="J204" t="b">
        <v>0</v>
      </c>
    </row>
    <row r="205" spans="2:10" x14ac:dyDescent="0.15">
      <c r="B205" t="s">
        <v>727</v>
      </c>
      <c r="C205">
        <v>3299.88</v>
      </c>
      <c r="D205">
        <v>3302.01</v>
      </c>
      <c r="E205">
        <v>3299.69</v>
      </c>
      <c r="F205">
        <v>3302</v>
      </c>
      <c r="G205">
        <v>14</v>
      </c>
      <c r="H205">
        <v>9</v>
      </c>
      <c r="I205">
        <v>3300.308</v>
      </c>
      <c r="J205" t="b">
        <v>0</v>
      </c>
    </row>
    <row r="206" spans="2:10" x14ac:dyDescent="0.15">
      <c r="B206" t="s">
        <v>728</v>
      </c>
      <c r="C206">
        <v>3284.01</v>
      </c>
      <c r="D206">
        <v>3284.01</v>
      </c>
      <c r="E206">
        <v>3280</v>
      </c>
      <c r="F206">
        <v>3280.02</v>
      </c>
      <c r="G206">
        <v>4</v>
      </c>
      <c r="H206">
        <v>4</v>
      </c>
      <c r="I206">
        <v>3280.8159999999998</v>
      </c>
      <c r="J206" t="b">
        <v>0</v>
      </c>
    </row>
    <row r="207" spans="2:10" x14ac:dyDescent="0.15">
      <c r="B207" t="s">
        <v>729</v>
      </c>
      <c r="C207">
        <v>3280.02</v>
      </c>
      <c r="D207">
        <v>3280.02</v>
      </c>
      <c r="E207">
        <v>3280.02</v>
      </c>
      <c r="F207">
        <v>3280.02</v>
      </c>
      <c r="G207">
        <v>0</v>
      </c>
      <c r="H207">
        <v>0</v>
      </c>
      <c r="I207">
        <v>3280.02</v>
      </c>
      <c r="J207" t="b">
        <v>0</v>
      </c>
    </row>
    <row r="208" spans="2:10" x14ac:dyDescent="0.15">
      <c r="B208" t="s">
        <v>730</v>
      </c>
      <c r="C208">
        <v>3280</v>
      </c>
      <c r="D208">
        <v>3280</v>
      </c>
      <c r="E208">
        <v>3280</v>
      </c>
      <c r="F208">
        <v>3280</v>
      </c>
      <c r="G208">
        <v>2</v>
      </c>
      <c r="H208">
        <v>2</v>
      </c>
      <c r="I208">
        <v>3280</v>
      </c>
      <c r="J208" t="b">
        <v>0</v>
      </c>
    </row>
    <row r="209" spans="2:10" x14ac:dyDescent="0.15">
      <c r="B209" t="s">
        <v>731</v>
      </c>
      <c r="C209">
        <v>3283.5</v>
      </c>
      <c r="D209">
        <v>3287.99</v>
      </c>
      <c r="E209">
        <v>3280.21</v>
      </c>
      <c r="F209">
        <v>3286</v>
      </c>
      <c r="G209">
        <v>43</v>
      </c>
      <c r="H209">
        <v>32</v>
      </c>
      <c r="I209">
        <v>3284.45</v>
      </c>
      <c r="J209" t="b">
        <v>0</v>
      </c>
    </row>
    <row r="210" spans="2:10" x14ac:dyDescent="0.15">
      <c r="B210" t="s">
        <v>732</v>
      </c>
      <c r="C210">
        <v>3279.84</v>
      </c>
      <c r="D210">
        <v>3294.01</v>
      </c>
      <c r="E210">
        <v>3279.84</v>
      </c>
      <c r="F210">
        <v>3294</v>
      </c>
      <c r="G210">
        <v>56</v>
      </c>
      <c r="H210">
        <v>34</v>
      </c>
      <c r="I210">
        <v>3287.1860000000001</v>
      </c>
      <c r="J210" t="b">
        <v>0</v>
      </c>
    </row>
    <row r="211" spans="2:10" x14ac:dyDescent="0.15">
      <c r="B211" t="s">
        <v>733</v>
      </c>
      <c r="C211">
        <v>3290</v>
      </c>
      <c r="D211">
        <v>3321.91</v>
      </c>
      <c r="E211">
        <v>3283.16</v>
      </c>
      <c r="F211">
        <v>3310.7</v>
      </c>
      <c r="G211">
        <v>3024</v>
      </c>
      <c r="H211">
        <v>1830</v>
      </c>
      <c r="I211">
        <v>3302.087</v>
      </c>
      <c r="J211" t="b">
        <v>0</v>
      </c>
    </row>
    <row r="212" spans="2:10" x14ac:dyDescent="0.15">
      <c r="B212" t="s">
        <v>734</v>
      </c>
      <c r="C212">
        <v>3311.75</v>
      </c>
      <c r="D212">
        <v>3312.72</v>
      </c>
      <c r="E212">
        <v>3292.61</v>
      </c>
      <c r="F212">
        <v>3298.81</v>
      </c>
      <c r="G212">
        <v>1729</v>
      </c>
      <c r="H212">
        <v>1223</v>
      </c>
      <c r="I212">
        <v>3299.23</v>
      </c>
      <c r="J212" t="b">
        <v>0</v>
      </c>
    </row>
    <row r="213" spans="2:10" x14ac:dyDescent="0.15">
      <c r="B213" t="s">
        <v>735</v>
      </c>
      <c r="C213">
        <v>3298.27</v>
      </c>
      <c r="D213">
        <v>3307.48</v>
      </c>
      <c r="E213">
        <v>3295.17</v>
      </c>
      <c r="F213">
        <v>3301.89</v>
      </c>
      <c r="G213">
        <v>1137</v>
      </c>
      <c r="H213">
        <v>736</v>
      </c>
      <c r="I213">
        <v>3301.7919999999999</v>
      </c>
      <c r="J213" t="b">
        <v>0</v>
      </c>
    </row>
    <row r="214" spans="2:10" x14ac:dyDescent="0.15">
      <c r="B214" t="s">
        <v>736</v>
      </c>
      <c r="C214">
        <v>3302.56</v>
      </c>
      <c r="D214">
        <v>3304.36</v>
      </c>
      <c r="E214">
        <v>3293.77</v>
      </c>
      <c r="F214">
        <v>3295.1</v>
      </c>
      <c r="G214">
        <v>764</v>
      </c>
      <c r="H214">
        <v>547</v>
      </c>
      <c r="I214">
        <v>3299.0219999999999</v>
      </c>
      <c r="J214" t="b">
        <v>0</v>
      </c>
    </row>
    <row r="215" spans="2:10" x14ac:dyDescent="0.15">
      <c r="B215" t="s">
        <v>737</v>
      </c>
      <c r="C215">
        <v>3294.54</v>
      </c>
      <c r="D215">
        <v>3299.24</v>
      </c>
      <c r="E215">
        <v>3288.96</v>
      </c>
      <c r="F215">
        <v>3293.66</v>
      </c>
      <c r="G215">
        <v>991</v>
      </c>
      <c r="H215">
        <v>829</v>
      </c>
      <c r="I215">
        <v>3294.0140000000001</v>
      </c>
      <c r="J215" t="b">
        <v>0</v>
      </c>
    </row>
    <row r="216" spans="2:10" x14ac:dyDescent="0.15">
      <c r="B216" t="s">
        <v>738</v>
      </c>
      <c r="C216">
        <v>3294.45</v>
      </c>
      <c r="D216">
        <v>3303.29</v>
      </c>
      <c r="E216">
        <v>3291.57</v>
      </c>
      <c r="F216">
        <v>3302.82</v>
      </c>
      <c r="G216">
        <v>886</v>
      </c>
      <c r="H216">
        <v>654</v>
      </c>
      <c r="I216">
        <v>3297.471</v>
      </c>
      <c r="J216" t="b">
        <v>0</v>
      </c>
    </row>
    <row r="217" spans="2:10" x14ac:dyDescent="0.15">
      <c r="B217" t="s">
        <v>739</v>
      </c>
      <c r="C217">
        <v>3303</v>
      </c>
      <c r="D217">
        <v>3304.08</v>
      </c>
      <c r="E217">
        <v>3289.99</v>
      </c>
      <c r="F217">
        <v>3290</v>
      </c>
      <c r="G217">
        <v>1823</v>
      </c>
      <c r="H217">
        <v>1293</v>
      </c>
      <c r="I217">
        <v>3297.4589999999998</v>
      </c>
      <c r="J217" t="b">
        <v>0</v>
      </c>
    </row>
    <row r="218" spans="2:10" x14ac:dyDescent="0.15">
      <c r="B218" t="s">
        <v>740</v>
      </c>
      <c r="C218">
        <v>3292.23</v>
      </c>
      <c r="D218">
        <v>3295</v>
      </c>
      <c r="E218">
        <v>3291</v>
      </c>
      <c r="F218">
        <v>3292.83</v>
      </c>
      <c r="G218">
        <v>2791</v>
      </c>
      <c r="H218">
        <v>61</v>
      </c>
      <c r="I218">
        <v>3292.2350000000001</v>
      </c>
      <c r="J218" t="b">
        <v>0</v>
      </c>
    </row>
    <row r="219" spans="2:10" x14ac:dyDescent="0.15">
      <c r="B219" t="s">
        <v>741</v>
      </c>
      <c r="C219">
        <v>3292.23</v>
      </c>
      <c r="D219">
        <v>3292.23</v>
      </c>
      <c r="E219">
        <v>3291</v>
      </c>
      <c r="F219">
        <v>3291</v>
      </c>
      <c r="G219">
        <v>5</v>
      </c>
      <c r="H219">
        <v>5</v>
      </c>
      <c r="I219">
        <v>3291.6709999999998</v>
      </c>
      <c r="J219" t="b">
        <v>0</v>
      </c>
    </row>
    <row r="220" spans="2:10" x14ac:dyDescent="0.15">
      <c r="B220" t="s">
        <v>742</v>
      </c>
      <c r="C220">
        <v>3291</v>
      </c>
      <c r="D220">
        <v>3291</v>
      </c>
      <c r="E220">
        <v>3291</v>
      </c>
      <c r="F220">
        <v>3291</v>
      </c>
      <c r="G220">
        <v>0</v>
      </c>
      <c r="H220">
        <v>0</v>
      </c>
      <c r="I220">
        <v>3291</v>
      </c>
      <c r="J220" t="b">
        <v>0</v>
      </c>
    </row>
    <row r="221" spans="2:10" x14ac:dyDescent="0.15">
      <c r="B221" t="s">
        <v>743</v>
      </c>
      <c r="C221">
        <v>3291</v>
      </c>
      <c r="D221">
        <v>3293.74</v>
      </c>
      <c r="E221">
        <v>3291</v>
      </c>
      <c r="F221">
        <v>3293.5</v>
      </c>
      <c r="G221">
        <v>15</v>
      </c>
      <c r="H221">
        <v>7</v>
      </c>
      <c r="I221">
        <v>3292.36</v>
      </c>
      <c r="J221" t="b">
        <v>0</v>
      </c>
    </row>
    <row r="222" spans="2:10" x14ac:dyDescent="0.15">
      <c r="B222" t="s">
        <v>744</v>
      </c>
      <c r="C222">
        <v>3322.5</v>
      </c>
      <c r="D222">
        <v>3322.5</v>
      </c>
      <c r="E222">
        <v>3322.5</v>
      </c>
      <c r="F222">
        <v>3322.5</v>
      </c>
      <c r="G222">
        <v>3</v>
      </c>
      <c r="H222">
        <v>1</v>
      </c>
      <c r="I222">
        <v>3322.5</v>
      </c>
      <c r="J222" t="b">
        <v>0</v>
      </c>
    </row>
    <row r="223" spans="2:10" x14ac:dyDescent="0.15">
      <c r="B223" t="s">
        <v>745</v>
      </c>
      <c r="C223">
        <v>3321</v>
      </c>
      <c r="D223">
        <v>3321</v>
      </c>
      <c r="E223">
        <v>3310</v>
      </c>
      <c r="F223">
        <v>3310</v>
      </c>
      <c r="G223">
        <v>4</v>
      </c>
      <c r="H223">
        <v>4</v>
      </c>
      <c r="I223">
        <v>3317.9450000000002</v>
      </c>
      <c r="J223" t="b">
        <v>0</v>
      </c>
    </row>
    <row r="224" spans="2:10" x14ac:dyDescent="0.15">
      <c r="B224" t="s">
        <v>746</v>
      </c>
      <c r="C224">
        <v>3322.11</v>
      </c>
      <c r="D224">
        <v>3322.5</v>
      </c>
      <c r="E224">
        <v>3322.1</v>
      </c>
      <c r="F224">
        <v>3322.5</v>
      </c>
      <c r="G224">
        <v>3</v>
      </c>
      <c r="H224">
        <v>2</v>
      </c>
      <c r="I224">
        <v>3322.2220000000002</v>
      </c>
      <c r="J224" t="b">
        <v>0</v>
      </c>
    </row>
    <row r="225" spans="2:10" x14ac:dyDescent="0.15">
      <c r="B225" t="s">
        <v>747</v>
      </c>
      <c r="C225">
        <v>3317.55</v>
      </c>
      <c r="D225">
        <v>3336.97</v>
      </c>
      <c r="E225">
        <v>3317.55</v>
      </c>
      <c r="F225">
        <v>3327</v>
      </c>
      <c r="G225">
        <v>38</v>
      </c>
      <c r="H225">
        <v>23</v>
      </c>
      <c r="I225">
        <v>3331.261</v>
      </c>
      <c r="J225" t="b">
        <v>0</v>
      </c>
    </row>
    <row r="226" spans="2:10" x14ac:dyDescent="0.15">
      <c r="B226" t="s">
        <v>748</v>
      </c>
      <c r="C226">
        <v>3316</v>
      </c>
      <c r="D226">
        <v>3336.99</v>
      </c>
      <c r="E226">
        <v>3316</v>
      </c>
      <c r="F226">
        <v>3330.5</v>
      </c>
      <c r="G226">
        <v>167</v>
      </c>
      <c r="H226">
        <v>63</v>
      </c>
      <c r="I226">
        <v>3332.8670000000002</v>
      </c>
      <c r="J226" t="b">
        <v>0</v>
      </c>
    </row>
    <row r="227" spans="2:10" x14ac:dyDescent="0.15">
      <c r="B227" t="s">
        <v>749</v>
      </c>
      <c r="C227">
        <v>3332</v>
      </c>
      <c r="D227">
        <v>3363.89</v>
      </c>
      <c r="E227">
        <v>3325</v>
      </c>
      <c r="F227">
        <v>3344.41</v>
      </c>
      <c r="G227">
        <v>3328</v>
      </c>
      <c r="H227">
        <v>1891</v>
      </c>
      <c r="I227">
        <v>3344.61</v>
      </c>
      <c r="J227" t="b">
        <v>0</v>
      </c>
    </row>
    <row r="228" spans="2:10" x14ac:dyDescent="0.15">
      <c r="B228" t="s">
        <v>750</v>
      </c>
      <c r="C228">
        <v>3346.19</v>
      </c>
      <c r="D228">
        <v>3346.62</v>
      </c>
      <c r="E228">
        <v>3273.99</v>
      </c>
      <c r="F228">
        <v>3277.41</v>
      </c>
      <c r="G228">
        <v>3608</v>
      </c>
      <c r="H228">
        <v>2394</v>
      </c>
      <c r="I228">
        <v>3312.4639999999999</v>
      </c>
      <c r="J228" t="b">
        <v>0</v>
      </c>
    </row>
    <row r="229" spans="2:10" x14ac:dyDescent="0.15">
      <c r="B229" t="s">
        <v>751</v>
      </c>
      <c r="C229">
        <v>3276.32</v>
      </c>
      <c r="D229">
        <v>3288.24</v>
      </c>
      <c r="E229">
        <v>3243.14</v>
      </c>
      <c r="F229">
        <v>3286.56</v>
      </c>
      <c r="G229">
        <v>2588</v>
      </c>
      <c r="H229">
        <v>1760</v>
      </c>
      <c r="I229">
        <v>3271.9929999999999</v>
      </c>
      <c r="J229" t="b">
        <v>0</v>
      </c>
    </row>
    <row r="230" spans="2:10" x14ac:dyDescent="0.15">
      <c r="B230" t="s">
        <v>752</v>
      </c>
      <c r="C230">
        <v>3287.85</v>
      </c>
      <c r="D230">
        <v>3315.98</v>
      </c>
      <c r="E230">
        <v>3271.86</v>
      </c>
      <c r="F230">
        <v>3314.97</v>
      </c>
      <c r="G230">
        <v>1941</v>
      </c>
      <c r="H230">
        <v>1324</v>
      </c>
      <c r="I230">
        <v>3294.6109999999999</v>
      </c>
      <c r="J230" t="b">
        <v>0</v>
      </c>
    </row>
    <row r="231" spans="2:10" x14ac:dyDescent="0.15">
      <c r="B231" t="s">
        <v>753</v>
      </c>
      <c r="C231">
        <v>3314.2</v>
      </c>
      <c r="D231">
        <v>3314.44</v>
      </c>
      <c r="E231">
        <v>3301</v>
      </c>
      <c r="F231">
        <v>3301.68</v>
      </c>
      <c r="G231">
        <v>1002</v>
      </c>
      <c r="H231">
        <v>761</v>
      </c>
      <c r="I231">
        <v>3306.4589999999998</v>
      </c>
      <c r="J231" t="b">
        <v>0</v>
      </c>
    </row>
    <row r="232" spans="2:10" x14ac:dyDescent="0.15">
      <c r="B232" t="s">
        <v>754</v>
      </c>
      <c r="C232">
        <v>3302</v>
      </c>
      <c r="D232">
        <v>3304.14</v>
      </c>
      <c r="E232">
        <v>3291.01</v>
      </c>
      <c r="F232">
        <v>3300.81</v>
      </c>
      <c r="G232">
        <v>905</v>
      </c>
      <c r="H232">
        <v>677</v>
      </c>
      <c r="I232">
        <v>3299.181</v>
      </c>
      <c r="J232" t="b">
        <v>0</v>
      </c>
    </row>
    <row r="233" spans="2:10" x14ac:dyDescent="0.15">
      <c r="B233" t="s">
        <v>755</v>
      </c>
      <c r="C233">
        <v>3299.39</v>
      </c>
      <c r="D233">
        <v>3301.97</v>
      </c>
      <c r="E233">
        <v>3282.74</v>
      </c>
      <c r="F233">
        <v>3293.1</v>
      </c>
      <c r="G233">
        <v>1847</v>
      </c>
      <c r="H233">
        <v>1439</v>
      </c>
      <c r="I233">
        <v>3293.8119999999999</v>
      </c>
      <c r="J233" t="b">
        <v>0</v>
      </c>
    </row>
    <row r="234" spans="2:10" x14ac:dyDescent="0.15">
      <c r="B234" t="s">
        <v>756</v>
      </c>
      <c r="C234">
        <v>3294</v>
      </c>
      <c r="D234">
        <v>3294.01</v>
      </c>
      <c r="E234">
        <v>3288</v>
      </c>
      <c r="F234">
        <v>3288.02</v>
      </c>
      <c r="G234">
        <v>3116</v>
      </c>
      <c r="H234">
        <v>33</v>
      </c>
      <c r="I234">
        <v>3293.9690000000001</v>
      </c>
      <c r="J234" t="b">
        <v>0</v>
      </c>
    </row>
    <row r="235" spans="2:10" x14ac:dyDescent="0.15">
      <c r="B235" t="s">
        <v>757</v>
      </c>
      <c r="C235">
        <v>3288.02</v>
      </c>
      <c r="D235">
        <v>3288.02</v>
      </c>
      <c r="E235">
        <v>3288.02</v>
      </c>
      <c r="F235">
        <v>3288.02</v>
      </c>
      <c r="G235">
        <v>0</v>
      </c>
      <c r="H235">
        <v>0</v>
      </c>
      <c r="I235">
        <v>3288.02</v>
      </c>
      <c r="J235" t="b">
        <v>0</v>
      </c>
    </row>
    <row r="236" spans="2:10" x14ac:dyDescent="0.15">
      <c r="B236" t="s">
        <v>758</v>
      </c>
      <c r="C236">
        <v>3287.11</v>
      </c>
      <c r="D236">
        <v>3291.45</v>
      </c>
      <c r="E236">
        <v>3287.1</v>
      </c>
      <c r="F236">
        <v>3291.44</v>
      </c>
      <c r="G236">
        <v>4</v>
      </c>
      <c r="H236">
        <v>2</v>
      </c>
      <c r="I236">
        <v>3290.2939999999999</v>
      </c>
      <c r="J236" t="b">
        <v>0</v>
      </c>
    </row>
    <row r="237" spans="2:10" x14ac:dyDescent="0.15">
      <c r="B237" t="s">
        <v>759</v>
      </c>
      <c r="C237">
        <v>3288</v>
      </c>
      <c r="D237">
        <v>3288</v>
      </c>
      <c r="E237">
        <v>3282.9</v>
      </c>
      <c r="F237">
        <v>3282.9</v>
      </c>
      <c r="G237">
        <v>17</v>
      </c>
      <c r="H237">
        <v>10</v>
      </c>
      <c r="I237">
        <v>3286.1309999999999</v>
      </c>
      <c r="J237" t="b">
        <v>0</v>
      </c>
    </row>
    <row r="238" spans="2:10" x14ac:dyDescent="0.15">
      <c r="B238" t="s">
        <v>763</v>
      </c>
      <c r="C238">
        <v>3296.89</v>
      </c>
      <c r="D238">
        <v>3297</v>
      </c>
      <c r="E238">
        <v>3289.99</v>
      </c>
      <c r="F238">
        <v>3290</v>
      </c>
      <c r="G238">
        <v>30</v>
      </c>
      <c r="H238">
        <v>19</v>
      </c>
      <c r="I238">
        <v>3292.7370000000001</v>
      </c>
      <c r="J238" t="b">
        <v>0</v>
      </c>
    </row>
    <row r="239" spans="2:10" x14ac:dyDescent="0.15">
      <c r="B239" t="s">
        <v>764</v>
      </c>
      <c r="C239">
        <v>3298.94</v>
      </c>
      <c r="D239">
        <v>3298.94</v>
      </c>
      <c r="E239">
        <v>3289.99</v>
      </c>
      <c r="F239">
        <v>3296.83</v>
      </c>
      <c r="G239">
        <v>15</v>
      </c>
      <c r="H239">
        <v>9</v>
      </c>
      <c r="I239">
        <v>3293.4870000000001</v>
      </c>
      <c r="J239" t="b">
        <v>0</v>
      </c>
    </row>
    <row r="240" spans="2:10" x14ac:dyDescent="0.15">
      <c r="B240" t="s">
        <v>765</v>
      </c>
      <c r="C240">
        <v>3299.88</v>
      </c>
      <c r="D240">
        <v>3312</v>
      </c>
      <c r="E240">
        <v>3282.87</v>
      </c>
      <c r="F240">
        <v>3308.95</v>
      </c>
      <c r="G240">
        <v>2277</v>
      </c>
      <c r="H240">
        <v>1095</v>
      </c>
      <c r="I240">
        <v>3296.62</v>
      </c>
      <c r="J240" t="b">
        <v>0</v>
      </c>
    </row>
    <row r="241" spans="2:10" x14ac:dyDescent="0.15">
      <c r="B241" t="s">
        <v>766</v>
      </c>
      <c r="C241">
        <v>3309.54</v>
      </c>
      <c r="D241">
        <v>3331.43</v>
      </c>
      <c r="E241">
        <v>3300</v>
      </c>
      <c r="F241">
        <v>3326.71</v>
      </c>
      <c r="G241">
        <v>2630</v>
      </c>
      <c r="H241">
        <v>1891</v>
      </c>
      <c r="I241">
        <v>3319.136</v>
      </c>
      <c r="J241" t="b">
        <v>0</v>
      </c>
    </row>
    <row r="242" spans="2:10" x14ac:dyDescent="0.15">
      <c r="B242" t="s">
        <v>767</v>
      </c>
      <c r="C242">
        <v>3326.77</v>
      </c>
      <c r="D242">
        <v>3335.85</v>
      </c>
      <c r="E242">
        <v>3304.32</v>
      </c>
      <c r="F242">
        <v>3307.96</v>
      </c>
      <c r="G242">
        <v>1504</v>
      </c>
      <c r="H242">
        <v>1135</v>
      </c>
      <c r="I242">
        <v>3320.7049999999999</v>
      </c>
      <c r="J242" t="b">
        <v>0</v>
      </c>
    </row>
    <row r="243" spans="2:10" x14ac:dyDescent="0.15">
      <c r="B243" t="s">
        <v>768</v>
      </c>
      <c r="C243">
        <v>3307.56</v>
      </c>
      <c r="D243">
        <v>3330</v>
      </c>
      <c r="E243">
        <v>3305.19</v>
      </c>
      <c r="F243">
        <v>3325.82</v>
      </c>
      <c r="G243">
        <v>1173</v>
      </c>
      <c r="H243">
        <v>830</v>
      </c>
      <c r="I243">
        <v>3320.2359999999999</v>
      </c>
      <c r="J243" t="b">
        <v>0</v>
      </c>
    </row>
    <row r="244" spans="2:10" x14ac:dyDescent="0.15">
      <c r="B244" t="s">
        <v>769</v>
      </c>
      <c r="C244">
        <v>3326</v>
      </c>
      <c r="D244">
        <v>3332.66</v>
      </c>
      <c r="E244">
        <v>3320.19</v>
      </c>
      <c r="F244">
        <v>3326.79</v>
      </c>
      <c r="G244">
        <v>767</v>
      </c>
      <c r="H244">
        <v>549</v>
      </c>
      <c r="I244">
        <v>3328.317</v>
      </c>
      <c r="J244" t="b">
        <v>0</v>
      </c>
    </row>
    <row r="245" spans="2:10" x14ac:dyDescent="0.15">
      <c r="B245" t="s">
        <v>770</v>
      </c>
      <c r="C245">
        <v>3327.3</v>
      </c>
      <c r="D245">
        <v>3337.99</v>
      </c>
      <c r="E245">
        <v>3322.4</v>
      </c>
      <c r="F245">
        <v>3327.79</v>
      </c>
      <c r="G245">
        <v>1066</v>
      </c>
      <c r="H245">
        <v>722</v>
      </c>
      <c r="I245">
        <v>3330.3829999999998</v>
      </c>
      <c r="J245" t="b">
        <v>0</v>
      </c>
    </row>
    <row r="246" spans="2:10" x14ac:dyDescent="0.15">
      <c r="B246" t="s">
        <v>771</v>
      </c>
      <c r="C246">
        <v>3327.55</v>
      </c>
      <c r="D246">
        <v>3338</v>
      </c>
      <c r="E246">
        <v>3319.15</v>
      </c>
      <c r="F246">
        <v>3326.12</v>
      </c>
      <c r="G246">
        <v>2432</v>
      </c>
      <c r="H246">
        <v>1857</v>
      </c>
      <c r="I246">
        <v>3330.0970000000002</v>
      </c>
      <c r="J246" t="b">
        <v>0</v>
      </c>
    </row>
    <row r="247" spans="2:10" x14ac:dyDescent="0.15">
      <c r="B247" t="s">
        <v>772</v>
      </c>
      <c r="C247">
        <v>3326.81</v>
      </c>
      <c r="D247">
        <v>3397.97</v>
      </c>
      <c r="E247">
        <v>3321</v>
      </c>
      <c r="F247">
        <v>3362</v>
      </c>
      <c r="G247">
        <v>1998</v>
      </c>
      <c r="H247">
        <v>407</v>
      </c>
      <c r="I247">
        <v>3341.904</v>
      </c>
      <c r="J247" t="b">
        <v>0</v>
      </c>
    </row>
    <row r="248" spans="2:10" x14ac:dyDescent="0.15">
      <c r="B248" t="s">
        <v>773</v>
      </c>
      <c r="C248">
        <v>3362.65</v>
      </c>
      <c r="D248">
        <v>3370</v>
      </c>
      <c r="E248">
        <v>3360</v>
      </c>
      <c r="F248">
        <v>3370</v>
      </c>
      <c r="G248">
        <v>77</v>
      </c>
      <c r="H248">
        <v>40</v>
      </c>
      <c r="I248">
        <v>3363.058</v>
      </c>
      <c r="J248" t="b">
        <v>0</v>
      </c>
    </row>
    <row r="249" spans="2:10" x14ac:dyDescent="0.15">
      <c r="B249" t="s">
        <v>774</v>
      </c>
      <c r="C249">
        <v>3365.25</v>
      </c>
      <c r="D249">
        <v>3372</v>
      </c>
      <c r="E249">
        <v>3365.25</v>
      </c>
      <c r="F249">
        <v>3368</v>
      </c>
      <c r="G249">
        <v>15</v>
      </c>
      <c r="H249">
        <v>9</v>
      </c>
      <c r="I249">
        <v>3367.7330000000002</v>
      </c>
      <c r="J249" t="b">
        <v>0</v>
      </c>
    </row>
    <row r="250" spans="2:10" x14ac:dyDescent="0.15">
      <c r="B250" t="s">
        <v>775</v>
      </c>
      <c r="C250">
        <v>3369.7</v>
      </c>
      <c r="D250">
        <v>3377</v>
      </c>
      <c r="E250">
        <v>3366.59</v>
      </c>
      <c r="F250">
        <v>3374.88</v>
      </c>
      <c r="G250">
        <v>26</v>
      </c>
      <c r="H250">
        <v>14</v>
      </c>
      <c r="I250">
        <v>3374.3389999999999</v>
      </c>
      <c r="J250" t="b">
        <v>0</v>
      </c>
    </row>
    <row r="251" spans="2:10" x14ac:dyDescent="0.15">
      <c r="B251" t="s">
        <v>776</v>
      </c>
      <c r="C251">
        <v>3360.49</v>
      </c>
      <c r="D251">
        <v>3360.52</v>
      </c>
      <c r="E251">
        <v>3360.49</v>
      </c>
      <c r="F251">
        <v>3360.52</v>
      </c>
      <c r="G251">
        <v>2</v>
      </c>
      <c r="H251">
        <v>2</v>
      </c>
      <c r="I251">
        <v>3360.5059999999999</v>
      </c>
      <c r="J251" t="b">
        <v>0</v>
      </c>
    </row>
    <row r="252" spans="2:10" x14ac:dyDescent="0.15">
      <c r="B252" t="s">
        <v>777</v>
      </c>
      <c r="C252">
        <v>3355.03</v>
      </c>
      <c r="D252">
        <v>3355.03</v>
      </c>
      <c r="E252">
        <v>3350</v>
      </c>
      <c r="F252">
        <v>3350</v>
      </c>
      <c r="G252">
        <v>5</v>
      </c>
      <c r="H252">
        <v>3</v>
      </c>
      <c r="I252">
        <v>3351.41</v>
      </c>
      <c r="J252" t="b">
        <v>0</v>
      </c>
    </row>
    <row r="253" spans="2:10" x14ac:dyDescent="0.15">
      <c r="B253" t="s">
        <v>778</v>
      </c>
      <c r="C253">
        <v>3347.59</v>
      </c>
      <c r="D253">
        <v>3353</v>
      </c>
      <c r="E253">
        <v>3330.02</v>
      </c>
      <c r="F253">
        <v>3332</v>
      </c>
      <c r="G253">
        <v>27</v>
      </c>
      <c r="H253">
        <v>17</v>
      </c>
      <c r="I253">
        <v>3341.2359999999999</v>
      </c>
      <c r="J253" t="b">
        <v>0</v>
      </c>
    </row>
    <row r="254" spans="2:10" x14ac:dyDescent="0.15">
      <c r="B254" t="s">
        <v>779</v>
      </c>
      <c r="C254">
        <v>3337.79</v>
      </c>
      <c r="D254">
        <v>3363</v>
      </c>
      <c r="E254">
        <v>3325</v>
      </c>
      <c r="F254">
        <v>3325</v>
      </c>
      <c r="G254">
        <v>188</v>
      </c>
      <c r="H254">
        <v>124</v>
      </c>
      <c r="I254">
        <v>3344.2809999999999</v>
      </c>
      <c r="J254" t="b">
        <v>0</v>
      </c>
    </row>
    <row r="255" spans="2:10" x14ac:dyDescent="0.15">
      <c r="B255" t="s">
        <v>780</v>
      </c>
      <c r="C255">
        <v>3339.74</v>
      </c>
      <c r="D255">
        <v>3353</v>
      </c>
      <c r="E255">
        <v>3315</v>
      </c>
      <c r="F255">
        <v>3335.75</v>
      </c>
      <c r="G255">
        <v>195</v>
      </c>
      <c r="H255">
        <v>97</v>
      </c>
      <c r="I255">
        <v>3326.21</v>
      </c>
      <c r="J255" t="b">
        <v>0</v>
      </c>
    </row>
    <row r="256" spans="2:10" x14ac:dyDescent="0.15">
      <c r="B256" t="s">
        <v>781</v>
      </c>
      <c r="C256">
        <v>3336.99</v>
      </c>
      <c r="D256">
        <v>3346.52</v>
      </c>
      <c r="E256">
        <v>3246.01</v>
      </c>
      <c r="F256">
        <v>3287.24</v>
      </c>
      <c r="G256">
        <v>4510</v>
      </c>
      <c r="H256">
        <v>2710</v>
      </c>
      <c r="I256">
        <v>3287.335</v>
      </c>
      <c r="J256" t="b">
        <v>0</v>
      </c>
    </row>
    <row r="257" spans="2:10" x14ac:dyDescent="0.15">
      <c r="B257" t="s">
        <v>782</v>
      </c>
      <c r="C257">
        <v>3287.38</v>
      </c>
      <c r="D257">
        <v>3311.08</v>
      </c>
      <c r="E257">
        <v>3281.08</v>
      </c>
      <c r="F257">
        <v>3298.42</v>
      </c>
      <c r="G257">
        <v>2351</v>
      </c>
      <c r="H257">
        <v>1524</v>
      </c>
      <c r="I257">
        <v>3297.4769999999999</v>
      </c>
      <c r="J257" t="b">
        <v>0</v>
      </c>
    </row>
    <row r="258" spans="2:10" x14ac:dyDescent="0.15">
      <c r="B258" t="s">
        <v>783</v>
      </c>
      <c r="C258">
        <v>3297.61</v>
      </c>
      <c r="D258">
        <v>3298.7</v>
      </c>
      <c r="E258">
        <v>3263.82</v>
      </c>
      <c r="F258">
        <v>3265.36</v>
      </c>
      <c r="G258">
        <v>1501</v>
      </c>
      <c r="H258">
        <v>986</v>
      </c>
      <c r="I258">
        <v>3278.511</v>
      </c>
      <c r="J258" t="b">
        <v>0</v>
      </c>
    </row>
    <row r="259" spans="2:10" x14ac:dyDescent="0.15">
      <c r="B259" t="s">
        <v>784</v>
      </c>
      <c r="C259">
        <v>3266</v>
      </c>
      <c r="D259">
        <v>3301.51</v>
      </c>
      <c r="E259">
        <v>3262</v>
      </c>
      <c r="F259">
        <v>3291.91</v>
      </c>
      <c r="G259">
        <v>1770</v>
      </c>
      <c r="H259">
        <v>1310</v>
      </c>
      <c r="I259">
        <v>3285.0680000000002</v>
      </c>
      <c r="J259" t="b">
        <v>0</v>
      </c>
    </row>
    <row r="260" spans="2:10" x14ac:dyDescent="0.15">
      <c r="B260" t="s">
        <v>785</v>
      </c>
      <c r="C260">
        <v>3292.3</v>
      </c>
      <c r="D260">
        <v>3294.99</v>
      </c>
      <c r="E260">
        <v>3276</v>
      </c>
      <c r="F260">
        <v>3279.42</v>
      </c>
      <c r="G260">
        <v>899</v>
      </c>
      <c r="H260">
        <v>594</v>
      </c>
      <c r="I260">
        <v>3283.5140000000001</v>
      </c>
      <c r="J260" t="b">
        <v>0</v>
      </c>
    </row>
    <row r="261" spans="2:10" x14ac:dyDescent="0.15">
      <c r="B261" t="s">
        <v>786</v>
      </c>
      <c r="C261">
        <v>3278.14</v>
      </c>
      <c r="D261">
        <v>3286.01</v>
      </c>
      <c r="E261">
        <v>3244.01</v>
      </c>
      <c r="F261">
        <v>3245.28</v>
      </c>
      <c r="G261">
        <v>2360</v>
      </c>
      <c r="H261">
        <v>1436</v>
      </c>
      <c r="I261">
        <v>3259.5219999999999</v>
      </c>
      <c r="J261" t="b">
        <v>0</v>
      </c>
    </row>
    <row r="262" spans="2:10" x14ac:dyDescent="0.15">
      <c r="B262" t="s">
        <v>787</v>
      </c>
      <c r="C262">
        <v>3246</v>
      </c>
      <c r="D262">
        <v>3250.21</v>
      </c>
      <c r="E262">
        <v>3207.07</v>
      </c>
      <c r="F262">
        <v>3234.98</v>
      </c>
      <c r="G262">
        <v>3420</v>
      </c>
      <c r="H262">
        <v>2534</v>
      </c>
      <c r="I262">
        <v>3229.9609999999998</v>
      </c>
      <c r="J262" t="b">
        <v>0</v>
      </c>
    </row>
    <row r="263" spans="2:10" x14ac:dyDescent="0.15">
      <c r="B263" t="s">
        <v>788</v>
      </c>
      <c r="C263">
        <v>3234.18</v>
      </c>
      <c r="D263">
        <v>3239.89</v>
      </c>
      <c r="E263">
        <v>3196.02</v>
      </c>
      <c r="F263">
        <v>3229.65</v>
      </c>
      <c r="G263">
        <v>3812</v>
      </c>
      <c r="H263">
        <v>98</v>
      </c>
      <c r="I263">
        <v>3232.125</v>
      </c>
      <c r="J263" t="b">
        <v>0</v>
      </c>
    </row>
    <row r="264" spans="2:10" x14ac:dyDescent="0.15">
      <c r="B264" t="s">
        <v>789</v>
      </c>
      <c r="C264">
        <v>3230.4</v>
      </c>
      <c r="D264">
        <v>3233</v>
      </c>
      <c r="E264">
        <v>3222</v>
      </c>
      <c r="F264">
        <v>3222</v>
      </c>
      <c r="G264">
        <v>43</v>
      </c>
      <c r="H264">
        <v>23</v>
      </c>
      <c r="I264">
        <v>3228.48</v>
      </c>
      <c r="J264" t="b">
        <v>0</v>
      </c>
    </row>
    <row r="265" spans="2:10" x14ac:dyDescent="0.15">
      <c r="B265" t="s">
        <v>790</v>
      </c>
      <c r="C265">
        <v>3226.8</v>
      </c>
      <c r="D265">
        <v>3226.8</v>
      </c>
      <c r="E265">
        <v>3209.99</v>
      </c>
      <c r="F265">
        <v>3212.57</v>
      </c>
      <c r="G265">
        <v>18</v>
      </c>
      <c r="H265">
        <v>12</v>
      </c>
      <c r="I265">
        <v>3215.971</v>
      </c>
      <c r="J265" t="b">
        <v>0</v>
      </c>
    </row>
    <row r="266" spans="2:10" x14ac:dyDescent="0.15">
      <c r="B266" t="s">
        <v>791</v>
      </c>
      <c r="C266">
        <v>3217</v>
      </c>
      <c r="D266">
        <v>3219</v>
      </c>
      <c r="E266">
        <v>3216</v>
      </c>
      <c r="F266">
        <v>3216</v>
      </c>
      <c r="G266">
        <v>26</v>
      </c>
      <c r="H266">
        <v>16</v>
      </c>
      <c r="I266">
        <v>3217.4630000000002</v>
      </c>
      <c r="J266" t="b">
        <v>0</v>
      </c>
    </row>
    <row r="267" spans="2:10" x14ac:dyDescent="0.15">
      <c r="B267" t="s">
        <v>792</v>
      </c>
      <c r="C267">
        <v>3195</v>
      </c>
      <c r="D267">
        <v>3195</v>
      </c>
      <c r="E267">
        <v>3190</v>
      </c>
      <c r="F267">
        <v>3190</v>
      </c>
      <c r="G267">
        <v>2</v>
      </c>
      <c r="H267">
        <v>2</v>
      </c>
      <c r="I267">
        <v>3192.5</v>
      </c>
      <c r="J267" t="b">
        <v>0</v>
      </c>
    </row>
    <row r="268" spans="2:10" x14ac:dyDescent="0.15">
      <c r="B268" t="s">
        <v>793</v>
      </c>
      <c r="C268">
        <v>3199.25</v>
      </c>
      <c r="D268">
        <v>3212</v>
      </c>
      <c r="E268">
        <v>3199.25</v>
      </c>
      <c r="F268">
        <v>3212</v>
      </c>
      <c r="G268">
        <v>4</v>
      </c>
      <c r="H268">
        <v>4</v>
      </c>
      <c r="I268">
        <v>3207.8339999999998</v>
      </c>
      <c r="J268" t="b">
        <v>0</v>
      </c>
    </row>
    <row r="269" spans="2:10" x14ac:dyDescent="0.15">
      <c r="B269" t="s">
        <v>794</v>
      </c>
      <c r="C269">
        <v>3200</v>
      </c>
      <c r="D269">
        <v>3200</v>
      </c>
      <c r="E269">
        <v>3199.25</v>
      </c>
      <c r="F269">
        <v>3199.25</v>
      </c>
      <c r="G269">
        <v>4</v>
      </c>
      <c r="H269">
        <v>2</v>
      </c>
      <c r="I269">
        <v>3199.6190000000001</v>
      </c>
      <c r="J269" t="b">
        <v>0</v>
      </c>
    </row>
    <row r="270" spans="2:10" x14ac:dyDescent="0.15">
      <c r="B270" t="s">
        <v>795</v>
      </c>
      <c r="C270">
        <v>3206.02</v>
      </c>
      <c r="D270">
        <v>3215</v>
      </c>
      <c r="E270">
        <v>3206.02</v>
      </c>
      <c r="F270">
        <v>3215</v>
      </c>
      <c r="G270">
        <v>49</v>
      </c>
      <c r="H270">
        <v>14</v>
      </c>
      <c r="I270">
        <v>3211.82</v>
      </c>
      <c r="J270" t="b">
        <v>0</v>
      </c>
    </row>
    <row r="271" spans="2:10" x14ac:dyDescent="0.15">
      <c r="B271" t="s">
        <v>796</v>
      </c>
      <c r="C271">
        <v>3215.9</v>
      </c>
      <c r="D271">
        <v>3225</v>
      </c>
      <c r="E271">
        <v>3199</v>
      </c>
      <c r="F271">
        <v>3225</v>
      </c>
      <c r="G271">
        <v>120</v>
      </c>
      <c r="H271">
        <v>49</v>
      </c>
      <c r="I271">
        <v>3216.6439999999998</v>
      </c>
      <c r="J271" t="b">
        <v>0</v>
      </c>
    </row>
    <row r="272" spans="2:10" x14ac:dyDescent="0.15">
      <c r="B272" t="s">
        <v>797</v>
      </c>
      <c r="C272">
        <v>3229.8</v>
      </c>
      <c r="D272">
        <v>3265.14</v>
      </c>
      <c r="E272">
        <v>3228.68</v>
      </c>
      <c r="F272">
        <v>3257.36</v>
      </c>
      <c r="G272">
        <v>2291</v>
      </c>
      <c r="H272">
        <v>1361</v>
      </c>
      <c r="I272">
        <v>3244.9050000000002</v>
      </c>
      <c r="J272" t="b">
        <v>0</v>
      </c>
    </row>
    <row r="273" spans="2:10" x14ac:dyDescent="0.15">
      <c r="B273" t="s">
        <v>798</v>
      </c>
      <c r="C273">
        <v>3258.01</v>
      </c>
      <c r="D273">
        <v>3275.72</v>
      </c>
      <c r="E273">
        <v>3251.27</v>
      </c>
      <c r="F273">
        <v>3274.65</v>
      </c>
      <c r="G273">
        <v>2082</v>
      </c>
      <c r="H273">
        <v>1483</v>
      </c>
      <c r="I273">
        <v>3263.5430000000001</v>
      </c>
      <c r="J273" t="b">
        <v>0</v>
      </c>
    </row>
    <row r="274" spans="2:10" x14ac:dyDescent="0.15">
      <c r="B274" t="s">
        <v>799</v>
      </c>
      <c r="C274">
        <v>3276.69</v>
      </c>
      <c r="D274">
        <v>3280.65</v>
      </c>
      <c r="E274">
        <v>3254.14</v>
      </c>
      <c r="F274">
        <v>3269.93</v>
      </c>
      <c r="G274">
        <v>1351</v>
      </c>
      <c r="H274">
        <v>1055</v>
      </c>
      <c r="I274">
        <v>3269.5210000000002</v>
      </c>
      <c r="J274" t="b">
        <v>0</v>
      </c>
    </row>
    <row r="275" spans="2:10" x14ac:dyDescent="0.15">
      <c r="B275" t="s">
        <v>800</v>
      </c>
      <c r="C275">
        <v>3269.83</v>
      </c>
      <c r="D275">
        <v>3292.54</v>
      </c>
      <c r="E275">
        <v>3265.11</v>
      </c>
      <c r="F275">
        <v>3292.05</v>
      </c>
      <c r="G275">
        <v>1276</v>
      </c>
      <c r="H275">
        <v>960</v>
      </c>
      <c r="I275">
        <v>3280.3040000000001</v>
      </c>
      <c r="J275" t="b">
        <v>0</v>
      </c>
    </row>
    <row r="276" spans="2:10" x14ac:dyDescent="0.15">
      <c r="B276" t="s">
        <v>801</v>
      </c>
      <c r="C276">
        <v>3292.85</v>
      </c>
      <c r="D276">
        <v>3301.69</v>
      </c>
      <c r="E276">
        <v>3288.34</v>
      </c>
      <c r="F276">
        <v>3291.22</v>
      </c>
      <c r="G276">
        <v>1299</v>
      </c>
      <c r="H276">
        <v>1003</v>
      </c>
      <c r="I276">
        <v>3295.0909999999999</v>
      </c>
      <c r="J276" t="b">
        <v>0</v>
      </c>
    </row>
    <row r="277" spans="2:10" x14ac:dyDescent="0.15">
      <c r="B277" t="s">
        <v>802</v>
      </c>
      <c r="C277">
        <v>3292</v>
      </c>
      <c r="D277">
        <v>3293.97</v>
      </c>
      <c r="E277">
        <v>3266.02</v>
      </c>
      <c r="F277">
        <v>3277</v>
      </c>
      <c r="G277">
        <v>810</v>
      </c>
      <c r="H277">
        <v>617</v>
      </c>
      <c r="I277">
        <v>3280.2339999999999</v>
      </c>
      <c r="J277" t="b">
        <v>0</v>
      </c>
    </row>
    <row r="278" spans="2:10" x14ac:dyDescent="0.15">
      <c r="B278" t="s">
        <v>803</v>
      </c>
      <c r="C278">
        <v>3276.69</v>
      </c>
      <c r="D278">
        <v>3277.8</v>
      </c>
      <c r="E278">
        <v>3234.07</v>
      </c>
      <c r="F278">
        <v>3239.7</v>
      </c>
      <c r="G278">
        <v>2045</v>
      </c>
      <c r="H278">
        <v>1608</v>
      </c>
      <c r="I278">
        <v>3252.4270000000001</v>
      </c>
      <c r="J278" t="b">
        <v>0</v>
      </c>
    </row>
    <row r="279" spans="2:10" x14ac:dyDescent="0.15">
      <c r="B279" t="s">
        <v>804</v>
      </c>
      <c r="C279">
        <v>3237.62</v>
      </c>
      <c r="D279">
        <v>3244</v>
      </c>
      <c r="E279">
        <v>3233.8</v>
      </c>
      <c r="F279">
        <v>3244</v>
      </c>
      <c r="G279">
        <v>2472</v>
      </c>
      <c r="H279">
        <v>50</v>
      </c>
      <c r="I279">
        <v>3237.6379999999999</v>
      </c>
      <c r="J279" t="b">
        <v>0</v>
      </c>
    </row>
    <row r="280" spans="2:10" x14ac:dyDescent="0.15">
      <c r="B280" t="s">
        <v>805</v>
      </c>
      <c r="C280">
        <v>3245</v>
      </c>
      <c r="D280">
        <v>3247</v>
      </c>
      <c r="E280">
        <v>3244.11</v>
      </c>
      <c r="F280">
        <v>3247</v>
      </c>
      <c r="G280">
        <v>4</v>
      </c>
      <c r="H280">
        <v>4</v>
      </c>
      <c r="I280">
        <v>3245.49</v>
      </c>
      <c r="J280" t="b">
        <v>0</v>
      </c>
    </row>
    <row r="281" spans="2:10" x14ac:dyDescent="0.15">
      <c r="B281" t="s">
        <v>806</v>
      </c>
      <c r="C281">
        <v>3243</v>
      </c>
      <c r="D281">
        <v>3247.74</v>
      </c>
      <c r="E281">
        <v>3236.87</v>
      </c>
      <c r="F281">
        <v>3236.88</v>
      </c>
      <c r="G281">
        <v>49</v>
      </c>
      <c r="H281">
        <v>26</v>
      </c>
      <c r="I281">
        <v>3241.0230000000001</v>
      </c>
      <c r="J281" t="b">
        <v>0</v>
      </c>
    </row>
    <row r="282" spans="2:10" x14ac:dyDescent="0.15">
      <c r="B282" t="s">
        <v>807</v>
      </c>
      <c r="C282">
        <v>3238</v>
      </c>
      <c r="D282">
        <v>3243</v>
      </c>
      <c r="E282">
        <v>3238</v>
      </c>
      <c r="F282">
        <v>3241.5</v>
      </c>
      <c r="G282">
        <v>26</v>
      </c>
      <c r="H282">
        <v>16</v>
      </c>
      <c r="I282">
        <v>3241.7719999999999</v>
      </c>
      <c r="J282" t="b">
        <v>0</v>
      </c>
    </row>
    <row r="283" spans="2:10" x14ac:dyDescent="0.15">
      <c r="B283" t="s">
        <v>808</v>
      </c>
      <c r="C283">
        <v>3210</v>
      </c>
      <c r="D283">
        <v>3210</v>
      </c>
      <c r="E283">
        <v>3198</v>
      </c>
      <c r="F283">
        <v>3200</v>
      </c>
      <c r="G283">
        <v>10</v>
      </c>
      <c r="H283">
        <v>7</v>
      </c>
      <c r="I283">
        <v>3201.0889999999999</v>
      </c>
      <c r="J283" t="b">
        <v>0</v>
      </c>
    </row>
    <row r="284" spans="2:10" x14ac:dyDescent="0.15">
      <c r="B284" t="s">
        <v>809</v>
      </c>
      <c r="C284">
        <v>3193</v>
      </c>
      <c r="D284">
        <v>3215.36</v>
      </c>
      <c r="E284">
        <v>3193</v>
      </c>
      <c r="F284">
        <v>3215.35</v>
      </c>
      <c r="G284">
        <v>3</v>
      </c>
      <c r="H284">
        <v>2</v>
      </c>
      <c r="I284">
        <v>3199.7730000000001</v>
      </c>
      <c r="J284" t="b">
        <v>0</v>
      </c>
    </row>
    <row r="285" spans="2:10" x14ac:dyDescent="0.15">
      <c r="B285" t="s">
        <v>810</v>
      </c>
      <c r="C285">
        <v>3227.79</v>
      </c>
      <c r="D285">
        <v>3227.79</v>
      </c>
      <c r="E285">
        <v>3227.79</v>
      </c>
      <c r="F285">
        <v>3227.79</v>
      </c>
      <c r="G285">
        <v>2</v>
      </c>
      <c r="H285">
        <v>2</v>
      </c>
      <c r="I285">
        <v>3227.79</v>
      </c>
      <c r="J285" t="b">
        <v>0</v>
      </c>
    </row>
    <row r="286" spans="2:10" x14ac:dyDescent="0.15">
      <c r="B286" t="s">
        <v>811</v>
      </c>
      <c r="C286">
        <v>3213.41</v>
      </c>
      <c r="D286">
        <v>3223.79</v>
      </c>
      <c r="E286">
        <v>3201.26</v>
      </c>
      <c r="F286">
        <v>3215.12</v>
      </c>
      <c r="G286">
        <v>27</v>
      </c>
      <c r="H286">
        <v>18</v>
      </c>
      <c r="I286">
        <v>3211.0149999999999</v>
      </c>
      <c r="J286" t="b">
        <v>0</v>
      </c>
    </row>
    <row r="287" spans="2:10" x14ac:dyDescent="0.15">
      <c r="B287" t="s">
        <v>812</v>
      </c>
      <c r="C287">
        <v>3221</v>
      </c>
      <c r="D287">
        <v>3240</v>
      </c>
      <c r="E287">
        <v>3204</v>
      </c>
      <c r="F287">
        <v>3235.11</v>
      </c>
      <c r="G287">
        <v>63</v>
      </c>
      <c r="H287">
        <v>40</v>
      </c>
      <c r="I287">
        <v>3224.145</v>
      </c>
      <c r="J287" t="b">
        <v>0</v>
      </c>
    </row>
    <row r="288" spans="2:10" x14ac:dyDescent="0.15">
      <c r="B288" t="s">
        <v>813</v>
      </c>
      <c r="C288">
        <v>3235.5</v>
      </c>
      <c r="D288">
        <v>3235.5</v>
      </c>
      <c r="E288">
        <v>3195</v>
      </c>
      <c r="F288">
        <v>3204.72</v>
      </c>
      <c r="G288">
        <v>2983</v>
      </c>
      <c r="H288">
        <v>1734</v>
      </c>
      <c r="I288">
        <v>3207.4929999999999</v>
      </c>
      <c r="J288" t="b">
        <v>0</v>
      </c>
    </row>
    <row r="289" spans="2:10" x14ac:dyDescent="0.15">
      <c r="B289" t="s">
        <v>814</v>
      </c>
      <c r="C289">
        <v>3206</v>
      </c>
      <c r="D289">
        <v>3235.22</v>
      </c>
      <c r="E289">
        <v>3191.08</v>
      </c>
      <c r="F289">
        <v>3231.47</v>
      </c>
      <c r="G289">
        <v>2997</v>
      </c>
      <c r="H289">
        <v>2196</v>
      </c>
      <c r="I289">
        <v>3217.6179999999999</v>
      </c>
      <c r="J289" t="b">
        <v>0</v>
      </c>
    </row>
    <row r="290" spans="2:10" x14ac:dyDescent="0.15">
      <c r="B290" t="s">
        <v>815</v>
      </c>
      <c r="C290">
        <v>3231.73</v>
      </c>
      <c r="D290">
        <v>3236.99</v>
      </c>
      <c r="E290">
        <v>3201.6</v>
      </c>
      <c r="F290">
        <v>3213.84</v>
      </c>
      <c r="G290">
        <v>1148</v>
      </c>
      <c r="H290">
        <v>858</v>
      </c>
      <c r="I290">
        <v>3216.0749999999998</v>
      </c>
      <c r="J290" t="b">
        <v>0</v>
      </c>
    </row>
    <row r="291" spans="2:10" x14ac:dyDescent="0.15">
      <c r="B291" t="s">
        <v>816</v>
      </c>
      <c r="C291">
        <v>3213.08</v>
      </c>
      <c r="D291">
        <v>3219.49</v>
      </c>
      <c r="E291">
        <v>3186</v>
      </c>
      <c r="F291">
        <v>3191</v>
      </c>
      <c r="G291">
        <v>2083</v>
      </c>
      <c r="H291">
        <v>1421</v>
      </c>
      <c r="I291">
        <v>3200.2060000000001</v>
      </c>
      <c r="J291" t="b">
        <v>0</v>
      </c>
    </row>
    <row r="292" spans="2:10" x14ac:dyDescent="0.15">
      <c r="B292" t="s">
        <v>817</v>
      </c>
      <c r="C292">
        <v>3190</v>
      </c>
      <c r="D292">
        <v>3213.12</v>
      </c>
      <c r="E292">
        <v>3188</v>
      </c>
      <c r="F292">
        <v>3194.29</v>
      </c>
      <c r="G292">
        <v>1601</v>
      </c>
      <c r="H292">
        <v>1089</v>
      </c>
      <c r="I292">
        <v>3200.4960000000001</v>
      </c>
      <c r="J292" t="b">
        <v>0</v>
      </c>
    </row>
    <row r="293" spans="2:10" x14ac:dyDescent="0.15">
      <c r="B293" t="s">
        <v>818</v>
      </c>
      <c r="C293">
        <v>3195.56</v>
      </c>
      <c r="D293">
        <v>3213.18</v>
      </c>
      <c r="E293">
        <v>3195.43</v>
      </c>
      <c r="F293">
        <v>3205.68</v>
      </c>
      <c r="G293">
        <v>1200</v>
      </c>
      <c r="H293">
        <v>884</v>
      </c>
      <c r="I293">
        <v>3205.761</v>
      </c>
      <c r="J293" t="b">
        <v>0</v>
      </c>
    </row>
    <row r="294" spans="2:10" x14ac:dyDescent="0.15">
      <c r="B294" t="s">
        <v>819</v>
      </c>
      <c r="C294">
        <v>3205.95</v>
      </c>
      <c r="D294">
        <v>3227.46</v>
      </c>
      <c r="E294">
        <v>3203.23</v>
      </c>
      <c r="F294">
        <v>3206.31</v>
      </c>
      <c r="G294">
        <v>3366</v>
      </c>
      <c r="H294">
        <v>2582</v>
      </c>
      <c r="I294">
        <v>3214.5079999999998</v>
      </c>
      <c r="J294" t="b">
        <v>0</v>
      </c>
    </row>
    <row r="295" spans="2:10" x14ac:dyDescent="0.15">
      <c r="B295" t="s">
        <v>820</v>
      </c>
      <c r="C295">
        <v>3206.2</v>
      </c>
      <c r="D295">
        <v>3207.16</v>
      </c>
      <c r="E295">
        <v>3198.15</v>
      </c>
      <c r="F295">
        <v>3199</v>
      </c>
      <c r="G295">
        <v>4093</v>
      </c>
      <c r="H295">
        <v>138</v>
      </c>
      <c r="I295">
        <v>3206.0659999999998</v>
      </c>
      <c r="J295" t="b">
        <v>0</v>
      </c>
    </row>
    <row r="296" spans="2:10" x14ac:dyDescent="0.15">
      <c r="B296" t="s">
        <v>821</v>
      </c>
      <c r="C296">
        <v>3201.16</v>
      </c>
      <c r="D296">
        <v>3207</v>
      </c>
      <c r="E296">
        <v>3200</v>
      </c>
      <c r="F296">
        <v>3207</v>
      </c>
      <c r="G296">
        <v>116</v>
      </c>
      <c r="H296">
        <v>62</v>
      </c>
      <c r="I296">
        <v>3202.39</v>
      </c>
      <c r="J296" t="b">
        <v>0</v>
      </c>
    </row>
    <row r="297" spans="2:10" x14ac:dyDescent="0.15">
      <c r="B297" t="s">
        <v>822</v>
      </c>
      <c r="C297">
        <v>3206.09</v>
      </c>
      <c r="D297">
        <v>3208.99</v>
      </c>
      <c r="E297">
        <v>3205.5</v>
      </c>
      <c r="F297">
        <v>3205.5</v>
      </c>
      <c r="G297">
        <v>14</v>
      </c>
      <c r="H297">
        <v>10</v>
      </c>
      <c r="I297">
        <v>3206.989</v>
      </c>
      <c r="J297" t="b">
        <v>0</v>
      </c>
    </row>
    <row r="298" spans="2:10" x14ac:dyDescent="0.15">
      <c r="B298" t="s">
        <v>823</v>
      </c>
      <c r="C298">
        <v>3204.1</v>
      </c>
      <c r="D298">
        <v>3204.11</v>
      </c>
      <c r="E298">
        <v>3201</v>
      </c>
      <c r="F298">
        <v>3202.95</v>
      </c>
      <c r="G298">
        <v>14</v>
      </c>
      <c r="H298">
        <v>8</v>
      </c>
      <c r="I298">
        <v>3202.0990000000002</v>
      </c>
      <c r="J298" t="b">
        <v>0</v>
      </c>
    </row>
    <row r="299" spans="2:10" x14ac:dyDescent="0.15">
      <c r="B299" t="s">
        <v>824</v>
      </c>
      <c r="C299">
        <v>3235.23</v>
      </c>
      <c r="D299">
        <v>3258</v>
      </c>
      <c r="E299">
        <v>3235.23</v>
      </c>
      <c r="F299">
        <v>3253</v>
      </c>
      <c r="G299">
        <v>10</v>
      </c>
      <c r="H299">
        <v>9</v>
      </c>
      <c r="I299">
        <v>3248.9340000000002</v>
      </c>
      <c r="J299" t="b">
        <v>0</v>
      </c>
    </row>
    <row r="300" spans="2:10" x14ac:dyDescent="0.15">
      <c r="B300" t="s">
        <v>825</v>
      </c>
      <c r="C300">
        <v>3253</v>
      </c>
      <c r="D300">
        <v>3253</v>
      </c>
      <c r="E300">
        <v>3253</v>
      </c>
      <c r="F300">
        <v>3253</v>
      </c>
      <c r="G300">
        <v>0</v>
      </c>
      <c r="H300">
        <v>0</v>
      </c>
      <c r="I300">
        <v>3253</v>
      </c>
      <c r="J300" t="b">
        <v>0</v>
      </c>
    </row>
    <row r="301" spans="2:10" x14ac:dyDescent="0.15">
      <c r="B301" t="s">
        <v>826</v>
      </c>
      <c r="C301">
        <v>3253</v>
      </c>
      <c r="D301">
        <v>3253</v>
      </c>
      <c r="E301">
        <v>3247</v>
      </c>
      <c r="F301">
        <v>3247</v>
      </c>
      <c r="G301">
        <v>2</v>
      </c>
      <c r="H301">
        <v>2</v>
      </c>
      <c r="I301">
        <v>3250.6379999999999</v>
      </c>
      <c r="J301" t="b">
        <v>0</v>
      </c>
    </row>
    <row r="302" spans="2:10" x14ac:dyDescent="0.15">
      <c r="B302" t="s">
        <v>827</v>
      </c>
      <c r="C302">
        <v>3243.5</v>
      </c>
      <c r="D302">
        <v>3250</v>
      </c>
      <c r="E302">
        <v>3239.43</v>
      </c>
      <c r="F302">
        <v>3246</v>
      </c>
      <c r="G302">
        <v>92</v>
      </c>
      <c r="H302">
        <v>58</v>
      </c>
      <c r="I302">
        <v>3246.7190000000001</v>
      </c>
      <c r="J302" t="b">
        <v>0</v>
      </c>
    </row>
    <row r="303" spans="2:10" x14ac:dyDescent="0.15">
      <c r="B303" t="s">
        <v>828</v>
      </c>
      <c r="C303">
        <v>3250</v>
      </c>
      <c r="D303">
        <v>3252</v>
      </c>
      <c r="E303">
        <v>3206.2</v>
      </c>
      <c r="F303">
        <v>3245.04</v>
      </c>
      <c r="G303">
        <v>51</v>
      </c>
      <c r="H303">
        <v>29</v>
      </c>
      <c r="I303">
        <v>3243.857</v>
      </c>
      <c r="J303" t="b">
        <v>0</v>
      </c>
    </row>
    <row r="304" spans="2:10" x14ac:dyDescent="0.15">
      <c r="B304" t="s">
        <v>829</v>
      </c>
      <c r="C304">
        <v>3245.94</v>
      </c>
      <c r="D304">
        <v>3274.88</v>
      </c>
      <c r="E304">
        <v>3235.02</v>
      </c>
      <c r="F304">
        <v>3273.69</v>
      </c>
      <c r="G304">
        <v>2919</v>
      </c>
      <c r="H304">
        <v>1771</v>
      </c>
      <c r="I304">
        <v>3257.223</v>
      </c>
      <c r="J304" t="b">
        <v>0</v>
      </c>
    </row>
    <row r="305" spans="2:10" x14ac:dyDescent="0.15">
      <c r="B305" t="s">
        <v>830</v>
      </c>
      <c r="C305">
        <v>3271.6</v>
      </c>
      <c r="D305">
        <v>3309</v>
      </c>
      <c r="E305">
        <v>3268.14</v>
      </c>
      <c r="F305">
        <v>3290.68</v>
      </c>
      <c r="G305">
        <v>3564</v>
      </c>
      <c r="H305">
        <v>2394</v>
      </c>
      <c r="I305">
        <v>3290.174</v>
      </c>
      <c r="J305" t="b">
        <v>0</v>
      </c>
    </row>
    <row r="306" spans="2:10" x14ac:dyDescent="0.15">
      <c r="B306" t="s">
        <v>831</v>
      </c>
      <c r="C306">
        <v>3290.05</v>
      </c>
      <c r="D306">
        <v>3316.24</v>
      </c>
      <c r="E306">
        <v>3282.33</v>
      </c>
      <c r="F306">
        <v>3297.36</v>
      </c>
      <c r="G306">
        <v>2029</v>
      </c>
      <c r="H306">
        <v>1382</v>
      </c>
      <c r="I306">
        <v>3303.799</v>
      </c>
      <c r="J306" t="b">
        <v>0</v>
      </c>
    </row>
    <row r="307" spans="2:10" x14ac:dyDescent="0.15">
      <c r="B307" t="s">
        <v>832</v>
      </c>
      <c r="C307">
        <v>3298.8</v>
      </c>
      <c r="D307">
        <v>3319.9</v>
      </c>
      <c r="E307">
        <v>3296.61</v>
      </c>
      <c r="F307">
        <v>3317.87</v>
      </c>
      <c r="G307">
        <v>1457</v>
      </c>
      <c r="H307">
        <v>944</v>
      </c>
      <c r="I307">
        <v>3312.0430000000001</v>
      </c>
      <c r="J307" t="b">
        <v>0</v>
      </c>
    </row>
    <row r="308" spans="2:10" x14ac:dyDescent="0.15">
      <c r="B308" t="s">
        <v>833</v>
      </c>
      <c r="C308">
        <v>3318.96</v>
      </c>
      <c r="D308">
        <v>3319.9</v>
      </c>
      <c r="E308">
        <v>3306.33</v>
      </c>
      <c r="F308">
        <v>3319.2</v>
      </c>
      <c r="G308">
        <v>1133</v>
      </c>
      <c r="H308">
        <v>862</v>
      </c>
      <c r="I308">
        <v>3314.8319999999999</v>
      </c>
      <c r="J308" t="b">
        <v>0</v>
      </c>
    </row>
    <row r="309" spans="2:10" x14ac:dyDescent="0.15">
      <c r="B309" t="s">
        <v>834</v>
      </c>
      <c r="C309">
        <v>3319.54</v>
      </c>
      <c r="D309">
        <v>3328</v>
      </c>
      <c r="E309">
        <v>3314.12</v>
      </c>
      <c r="F309">
        <v>3325.3</v>
      </c>
      <c r="G309">
        <v>1215</v>
      </c>
      <c r="H309">
        <v>809</v>
      </c>
      <c r="I309">
        <v>3321.13</v>
      </c>
      <c r="J309" t="b">
        <v>0</v>
      </c>
    </row>
    <row r="310" spans="2:10" x14ac:dyDescent="0.15">
      <c r="B310" t="s">
        <v>835</v>
      </c>
      <c r="C310">
        <v>3327</v>
      </c>
      <c r="D310">
        <v>3350.26</v>
      </c>
      <c r="E310">
        <v>3319.06</v>
      </c>
      <c r="F310">
        <v>3342.88</v>
      </c>
      <c r="G310">
        <v>3781</v>
      </c>
      <c r="H310">
        <v>2623</v>
      </c>
      <c r="I310">
        <v>3337.607</v>
      </c>
      <c r="J310" t="b">
        <v>0</v>
      </c>
    </row>
    <row r="311" spans="2:10" x14ac:dyDescent="0.15">
      <c r="B311" t="s">
        <v>836</v>
      </c>
      <c r="C311">
        <v>3342.88</v>
      </c>
      <c r="D311">
        <v>3343.18</v>
      </c>
      <c r="E311">
        <v>3337.27</v>
      </c>
      <c r="F311">
        <v>3341.01</v>
      </c>
      <c r="G311">
        <v>2805</v>
      </c>
      <c r="H311">
        <v>85</v>
      </c>
      <c r="I311">
        <v>3342.7719999999999</v>
      </c>
      <c r="J311" t="b">
        <v>0</v>
      </c>
    </row>
    <row r="312" spans="2:10" x14ac:dyDescent="0.15">
      <c r="B312" t="s">
        <v>837</v>
      </c>
      <c r="C312">
        <v>3342.88</v>
      </c>
      <c r="D312">
        <v>3350.01</v>
      </c>
      <c r="E312">
        <v>3342.79</v>
      </c>
      <c r="F312">
        <v>3349.89</v>
      </c>
      <c r="G312">
        <v>28</v>
      </c>
      <c r="H312">
        <v>21</v>
      </c>
      <c r="I312">
        <v>3346.5160000000001</v>
      </c>
      <c r="J312" t="b">
        <v>0</v>
      </c>
    </row>
    <row r="313" spans="2:10" x14ac:dyDescent="0.15">
      <c r="B313" t="s">
        <v>838</v>
      </c>
      <c r="C313">
        <v>3350</v>
      </c>
      <c r="D313">
        <v>3361.07</v>
      </c>
      <c r="E313">
        <v>3350</v>
      </c>
      <c r="F313">
        <v>3361.07</v>
      </c>
      <c r="G313">
        <v>31</v>
      </c>
      <c r="H313">
        <v>21</v>
      </c>
      <c r="I313">
        <v>3357.48</v>
      </c>
      <c r="J313" t="b">
        <v>0</v>
      </c>
    </row>
    <row r="314" spans="2:10" x14ac:dyDescent="0.15">
      <c r="B314" t="s">
        <v>839</v>
      </c>
      <c r="C314">
        <v>3360</v>
      </c>
      <c r="D314">
        <v>3360.51</v>
      </c>
      <c r="E314">
        <v>3352</v>
      </c>
      <c r="F314">
        <v>3359</v>
      </c>
      <c r="G314">
        <v>61</v>
      </c>
      <c r="H314">
        <v>35</v>
      </c>
      <c r="I314">
        <v>3358.7919999999999</v>
      </c>
      <c r="J314" t="b">
        <v>0</v>
      </c>
    </row>
    <row r="315" spans="2:10" x14ac:dyDescent="0.15">
      <c r="B315" t="s">
        <v>840</v>
      </c>
      <c r="C315">
        <v>3369.61</v>
      </c>
      <c r="D315">
        <v>3381.75</v>
      </c>
      <c r="E315">
        <v>3369.6</v>
      </c>
      <c r="F315">
        <v>3381.75</v>
      </c>
      <c r="G315">
        <v>7</v>
      </c>
      <c r="H315">
        <v>5</v>
      </c>
      <c r="I315">
        <v>3373.7550000000001</v>
      </c>
      <c r="J315" t="b">
        <v>0</v>
      </c>
    </row>
    <row r="316" spans="2:10" x14ac:dyDescent="0.15">
      <c r="B316" t="s">
        <v>841</v>
      </c>
      <c r="C316">
        <v>3384</v>
      </c>
      <c r="D316">
        <v>3386.75</v>
      </c>
      <c r="E316">
        <v>3383</v>
      </c>
      <c r="F316">
        <v>3384.5</v>
      </c>
      <c r="G316">
        <v>5</v>
      </c>
      <c r="H316">
        <v>5</v>
      </c>
      <c r="I316">
        <v>3384.8780000000002</v>
      </c>
      <c r="J316" t="b">
        <v>0</v>
      </c>
    </row>
    <row r="317" spans="2:10" x14ac:dyDescent="0.15">
      <c r="B317" t="s">
        <v>842</v>
      </c>
      <c r="C317">
        <v>3382</v>
      </c>
      <c r="D317">
        <v>3383</v>
      </c>
      <c r="E317">
        <v>3375</v>
      </c>
      <c r="F317">
        <v>3376</v>
      </c>
      <c r="G317">
        <v>8</v>
      </c>
      <c r="H317">
        <v>7</v>
      </c>
      <c r="I317">
        <v>3379.0720000000001</v>
      </c>
      <c r="J317" t="b">
        <v>0</v>
      </c>
    </row>
    <row r="318" spans="2:10" x14ac:dyDescent="0.15">
      <c r="B318" t="s">
        <v>843</v>
      </c>
      <c r="C318">
        <v>3378.88</v>
      </c>
      <c r="D318">
        <v>3386.5</v>
      </c>
      <c r="E318">
        <v>3375</v>
      </c>
      <c r="F318">
        <v>3377.16</v>
      </c>
      <c r="G318">
        <v>132</v>
      </c>
      <c r="H318">
        <v>88</v>
      </c>
      <c r="I318">
        <v>3380.7539999999999</v>
      </c>
      <c r="J318" t="b">
        <v>0</v>
      </c>
    </row>
    <row r="319" spans="2:10" x14ac:dyDescent="0.15">
      <c r="B319" t="s">
        <v>844</v>
      </c>
      <c r="C319">
        <v>3380</v>
      </c>
      <c r="D319">
        <v>3388</v>
      </c>
      <c r="E319">
        <v>3377</v>
      </c>
      <c r="F319">
        <v>3383</v>
      </c>
      <c r="G319">
        <v>215</v>
      </c>
      <c r="H319">
        <v>115</v>
      </c>
      <c r="I319">
        <v>3382.7429999999999</v>
      </c>
      <c r="J319" t="b">
        <v>0</v>
      </c>
    </row>
    <row r="320" spans="2:10" x14ac:dyDescent="0.15">
      <c r="B320" t="s">
        <v>845</v>
      </c>
      <c r="C320">
        <v>3384.93</v>
      </c>
      <c r="D320">
        <v>3427.74</v>
      </c>
      <c r="E320">
        <v>3342.87</v>
      </c>
      <c r="F320">
        <v>3374.26</v>
      </c>
      <c r="G320">
        <v>6741</v>
      </c>
      <c r="H320">
        <v>4435</v>
      </c>
      <c r="I320">
        <v>3398.3989999999999</v>
      </c>
      <c r="J320" t="b">
        <v>0</v>
      </c>
    </row>
    <row r="321" spans="2:10" x14ac:dyDescent="0.15">
      <c r="B321" t="s">
        <v>846</v>
      </c>
      <c r="C321">
        <v>3374.97</v>
      </c>
      <c r="D321">
        <v>3406.99</v>
      </c>
      <c r="E321">
        <v>3362</v>
      </c>
      <c r="F321">
        <v>3390</v>
      </c>
      <c r="G321">
        <v>3318</v>
      </c>
      <c r="H321">
        <v>2125</v>
      </c>
      <c r="I321">
        <v>3392.047</v>
      </c>
      <c r="J321" t="b">
        <v>0</v>
      </c>
    </row>
    <row r="322" spans="2:10" x14ac:dyDescent="0.15">
      <c r="B322" t="s">
        <v>847</v>
      </c>
      <c r="C322">
        <v>3390</v>
      </c>
      <c r="D322">
        <v>3403.38</v>
      </c>
      <c r="E322">
        <v>3377.11</v>
      </c>
      <c r="F322">
        <v>3400.3</v>
      </c>
      <c r="G322">
        <v>1919</v>
      </c>
      <c r="H322">
        <v>1237</v>
      </c>
      <c r="I322">
        <v>3389.3180000000002</v>
      </c>
      <c r="J322" t="b">
        <v>0</v>
      </c>
    </row>
    <row r="323" spans="2:10" x14ac:dyDescent="0.15">
      <c r="B323" t="s">
        <v>848</v>
      </c>
      <c r="C323">
        <v>3399.96</v>
      </c>
      <c r="D323">
        <v>3405.79</v>
      </c>
      <c r="E323">
        <v>3395.74</v>
      </c>
      <c r="F323">
        <v>3403.99</v>
      </c>
      <c r="G323">
        <v>1597</v>
      </c>
      <c r="H323">
        <v>1081</v>
      </c>
      <c r="I323">
        <v>3402.1280000000002</v>
      </c>
      <c r="J323" t="b">
        <v>0</v>
      </c>
    </row>
    <row r="324" spans="2:10" x14ac:dyDescent="0.15">
      <c r="B324" t="s">
        <v>849</v>
      </c>
      <c r="C324">
        <v>3403.58</v>
      </c>
      <c r="D324">
        <v>3418.36</v>
      </c>
      <c r="E324">
        <v>3397.53</v>
      </c>
      <c r="F324">
        <v>3413</v>
      </c>
      <c r="G324">
        <v>2235</v>
      </c>
      <c r="H324">
        <v>1525</v>
      </c>
      <c r="I324">
        <v>3409.48</v>
      </c>
      <c r="J324" t="b">
        <v>0</v>
      </c>
    </row>
    <row r="325" spans="2:10" x14ac:dyDescent="0.15">
      <c r="B325" t="s">
        <v>850</v>
      </c>
      <c r="C325">
        <v>3412.91</v>
      </c>
      <c r="D325">
        <v>3422.71</v>
      </c>
      <c r="E325">
        <v>3406.62</v>
      </c>
      <c r="F325">
        <v>3415.62</v>
      </c>
      <c r="G325">
        <v>2154</v>
      </c>
      <c r="H325">
        <v>1386</v>
      </c>
      <c r="I325">
        <v>3415.9650000000001</v>
      </c>
      <c r="J325" t="b">
        <v>0</v>
      </c>
    </row>
    <row r="326" spans="2:10" x14ac:dyDescent="0.15">
      <c r="B326" t="s">
        <v>851</v>
      </c>
      <c r="C326">
        <v>3416.98</v>
      </c>
      <c r="D326">
        <v>3416.98</v>
      </c>
      <c r="E326">
        <v>3377.34</v>
      </c>
      <c r="F326">
        <v>3383.23</v>
      </c>
      <c r="G326">
        <v>4501</v>
      </c>
      <c r="H326">
        <v>3203</v>
      </c>
      <c r="I326">
        <v>3392.5549999999998</v>
      </c>
      <c r="J326" t="b">
        <v>0</v>
      </c>
    </row>
    <row r="327" spans="2:10" x14ac:dyDescent="0.15">
      <c r="B327" t="s">
        <v>852</v>
      </c>
      <c r="C327">
        <v>3380</v>
      </c>
      <c r="D327">
        <v>3478.25</v>
      </c>
      <c r="E327">
        <v>3251</v>
      </c>
      <c r="F327">
        <v>3423</v>
      </c>
      <c r="G327">
        <v>7915</v>
      </c>
      <c r="H327">
        <v>3150</v>
      </c>
      <c r="I327">
        <v>3397.7979999999998</v>
      </c>
      <c r="J327" t="b">
        <v>0</v>
      </c>
    </row>
    <row r="328" spans="2:10" x14ac:dyDescent="0.15">
      <c r="B328" t="s">
        <v>853</v>
      </c>
      <c r="C328">
        <v>3423.75</v>
      </c>
      <c r="D328">
        <v>3446.2</v>
      </c>
      <c r="E328">
        <v>3405.02</v>
      </c>
      <c r="F328">
        <v>3410</v>
      </c>
      <c r="G328">
        <v>963</v>
      </c>
      <c r="H328">
        <v>528</v>
      </c>
      <c r="I328">
        <v>3427.3980000000001</v>
      </c>
      <c r="J328" t="b">
        <v>0</v>
      </c>
    </row>
    <row r="329" spans="2:10" x14ac:dyDescent="0.15">
      <c r="B329" t="s">
        <v>854</v>
      </c>
      <c r="C329">
        <v>3411</v>
      </c>
      <c r="D329">
        <v>3415</v>
      </c>
      <c r="E329">
        <v>3393.99</v>
      </c>
      <c r="F329">
        <v>3394</v>
      </c>
      <c r="G329">
        <v>261</v>
      </c>
      <c r="H329">
        <v>167</v>
      </c>
      <c r="I329">
        <v>3402.3530000000001</v>
      </c>
      <c r="J329" t="b">
        <v>0</v>
      </c>
    </row>
    <row r="330" spans="2:10" x14ac:dyDescent="0.15">
      <c r="B330" t="s">
        <v>855</v>
      </c>
      <c r="C330">
        <v>3393</v>
      </c>
      <c r="D330">
        <v>3403</v>
      </c>
      <c r="E330">
        <v>3390</v>
      </c>
      <c r="F330">
        <v>3390</v>
      </c>
      <c r="G330">
        <v>171</v>
      </c>
      <c r="H330">
        <v>59</v>
      </c>
      <c r="I330">
        <v>3397.011</v>
      </c>
      <c r="J330" t="b">
        <v>0</v>
      </c>
    </row>
    <row r="331" spans="2:10" x14ac:dyDescent="0.15">
      <c r="B331" t="s">
        <v>856</v>
      </c>
      <c r="C331">
        <v>3383</v>
      </c>
      <c r="D331">
        <v>3383</v>
      </c>
      <c r="E331">
        <v>3358.92</v>
      </c>
      <c r="F331">
        <v>3368</v>
      </c>
      <c r="G331">
        <v>83</v>
      </c>
      <c r="H331">
        <v>45</v>
      </c>
      <c r="I331">
        <v>3369.0419999999999</v>
      </c>
      <c r="J331" t="b">
        <v>0</v>
      </c>
    </row>
    <row r="332" spans="2:10" x14ac:dyDescent="0.15">
      <c r="B332" t="s">
        <v>857</v>
      </c>
      <c r="C332">
        <v>3372</v>
      </c>
      <c r="D332">
        <v>3375</v>
      </c>
      <c r="E332">
        <v>3363.78</v>
      </c>
      <c r="F332">
        <v>3375</v>
      </c>
      <c r="G332">
        <v>74</v>
      </c>
      <c r="H332">
        <v>39</v>
      </c>
      <c r="I332">
        <v>3371.6509999999998</v>
      </c>
      <c r="J332" t="b">
        <v>0</v>
      </c>
    </row>
    <row r="333" spans="2:10" x14ac:dyDescent="0.15">
      <c r="B333" t="s">
        <v>858</v>
      </c>
      <c r="C333">
        <v>3377.01</v>
      </c>
      <c r="D333">
        <v>3413.98</v>
      </c>
      <c r="E333">
        <v>3377.01</v>
      </c>
      <c r="F333">
        <v>3413.98</v>
      </c>
      <c r="G333">
        <v>112</v>
      </c>
      <c r="H333">
        <v>71</v>
      </c>
      <c r="I333">
        <v>3393.8789999999999</v>
      </c>
      <c r="J333" t="b">
        <v>0</v>
      </c>
    </row>
    <row r="334" spans="2:10" x14ac:dyDescent="0.15">
      <c r="B334" t="s">
        <v>859</v>
      </c>
      <c r="C334">
        <v>3402.02</v>
      </c>
      <c r="D334">
        <v>3470.05</v>
      </c>
      <c r="E334">
        <v>3402.02</v>
      </c>
      <c r="F334">
        <v>3466</v>
      </c>
      <c r="G334">
        <v>588</v>
      </c>
      <c r="H334">
        <v>381</v>
      </c>
      <c r="I334">
        <v>3445.7379999999998</v>
      </c>
      <c r="J334" t="b">
        <v>0</v>
      </c>
    </row>
    <row r="335" spans="2:10" x14ac:dyDescent="0.15">
      <c r="B335" t="s">
        <v>860</v>
      </c>
      <c r="C335">
        <v>3426</v>
      </c>
      <c r="D335">
        <v>3470.05</v>
      </c>
      <c r="E335">
        <v>3413</v>
      </c>
      <c r="F335">
        <v>3438</v>
      </c>
      <c r="G335">
        <v>491</v>
      </c>
      <c r="H335">
        <v>275</v>
      </c>
      <c r="I335">
        <v>3449.6480000000001</v>
      </c>
      <c r="J335" t="b">
        <v>0</v>
      </c>
    </row>
    <row r="336" spans="2:10" x14ac:dyDescent="0.15">
      <c r="B336" t="s">
        <v>861</v>
      </c>
      <c r="C336">
        <v>3435</v>
      </c>
      <c r="D336">
        <v>3452</v>
      </c>
      <c r="E336">
        <v>3335</v>
      </c>
      <c r="F336">
        <v>3378</v>
      </c>
      <c r="G336">
        <v>8756</v>
      </c>
      <c r="H336">
        <v>5315</v>
      </c>
      <c r="I336">
        <v>3388.6509999999998</v>
      </c>
      <c r="J336" t="b">
        <v>0</v>
      </c>
    </row>
    <row r="337" spans="2:10" x14ac:dyDescent="0.15">
      <c r="B337" t="s">
        <v>862</v>
      </c>
      <c r="C337">
        <v>3378.81</v>
      </c>
      <c r="D337">
        <v>3393</v>
      </c>
      <c r="E337">
        <v>3350.85</v>
      </c>
      <c r="F337">
        <v>3363</v>
      </c>
      <c r="G337">
        <v>5122</v>
      </c>
      <c r="H337">
        <v>3648</v>
      </c>
      <c r="I337">
        <v>3371.66</v>
      </c>
      <c r="J337" t="b">
        <v>0</v>
      </c>
    </row>
    <row r="338" spans="2:10" x14ac:dyDescent="0.15">
      <c r="B338" t="s">
        <v>863</v>
      </c>
      <c r="C338">
        <v>3363.66</v>
      </c>
      <c r="D338">
        <v>3392.69</v>
      </c>
      <c r="E338">
        <v>3361</v>
      </c>
      <c r="F338">
        <v>3392.69</v>
      </c>
      <c r="G338">
        <v>2946</v>
      </c>
      <c r="H338">
        <v>2182</v>
      </c>
      <c r="I338">
        <v>3371.8829999999998</v>
      </c>
      <c r="J338" t="b">
        <v>0</v>
      </c>
    </row>
    <row r="339" spans="2:10" x14ac:dyDescent="0.15">
      <c r="B339" t="s">
        <v>864</v>
      </c>
      <c r="C339">
        <v>3392.97</v>
      </c>
      <c r="D339">
        <v>3409</v>
      </c>
      <c r="E339">
        <v>3386.27</v>
      </c>
      <c r="F339">
        <v>3392</v>
      </c>
      <c r="G339">
        <v>3860</v>
      </c>
      <c r="H339">
        <v>2577</v>
      </c>
      <c r="I339">
        <v>3398.3380000000002</v>
      </c>
      <c r="J339" t="b">
        <v>0</v>
      </c>
    </row>
    <row r="340" spans="2:10" x14ac:dyDescent="0.15">
      <c r="B340" t="s">
        <v>865</v>
      </c>
      <c r="C340">
        <v>3392.89</v>
      </c>
      <c r="D340">
        <v>3399</v>
      </c>
      <c r="E340">
        <v>3378.01</v>
      </c>
      <c r="F340">
        <v>3383.3</v>
      </c>
      <c r="G340">
        <v>1343</v>
      </c>
      <c r="H340">
        <v>1043</v>
      </c>
      <c r="I340">
        <v>3387.212</v>
      </c>
      <c r="J340" t="b">
        <v>0</v>
      </c>
    </row>
    <row r="341" spans="2:10" x14ac:dyDescent="0.15">
      <c r="B341" t="s">
        <v>866</v>
      </c>
      <c r="C341">
        <v>3384</v>
      </c>
      <c r="D341">
        <v>3384</v>
      </c>
      <c r="E341">
        <v>3344.45</v>
      </c>
      <c r="F341">
        <v>3344.46</v>
      </c>
      <c r="G341">
        <v>2632</v>
      </c>
      <c r="H341">
        <v>1812</v>
      </c>
      <c r="I341">
        <v>3363.1770000000001</v>
      </c>
      <c r="J341" t="b">
        <v>0</v>
      </c>
    </row>
    <row r="342" spans="2:10" x14ac:dyDescent="0.15">
      <c r="B342" t="s">
        <v>867</v>
      </c>
      <c r="C342">
        <v>3344.68</v>
      </c>
      <c r="D342">
        <v>3348.27</v>
      </c>
      <c r="E342">
        <v>3308.62</v>
      </c>
      <c r="F342">
        <v>3311.26</v>
      </c>
      <c r="G342">
        <v>6793</v>
      </c>
      <c r="H342">
        <v>4795</v>
      </c>
      <c r="I342">
        <v>3326.0349999999999</v>
      </c>
      <c r="J342" t="b">
        <v>0</v>
      </c>
    </row>
    <row r="343" spans="2:10" x14ac:dyDescent="0.15">
      <c r="B343" t="s">
        <v>868</v>
      </c>
      <c r="C343">
        <v>3312.14</v>
      </c>
      <c r="D343">
        <v>3319.5</v>
      </c>
      <c r="E343">
        <v>3309.8</v>
      </c>
      <c r="F343">
        <v>3319.5</v>
      </c>
      <c r="G343">
        <v>2095</v>
      </c>
      <c r="H343">
        <v>67</v>
      </c>
      <c r="I343">
        <v>3312.5320000000002</v>
      </c>
      <c r="J343" t="b">
        <v>0</v>
      </c>
    </row>
    <row r="344" spans="2:10" x14ac:dyDescent="0.15">
      <c r="B344" t="s">
        <v>869</v>
      </c>
      <c r="C344">
        <v>3319.88</v>
      </c>
      <c r="D344">
        <v>3320</v>
      </c>
      <c r="E344">
        <v>3312.53</v>
      </c>
      <c r="F344">
        <v>3312.53</v>
      </c>
      <c r="G344">
        <v>52</v>
      </c>
      <c r="H344">
        <v>25</v>
      </c>
      <c r="I344">
        <v>3316.067</v>
      </c>
      <c r="J344" t="b">
        <v>0</v>
      </c>
    </row>
    <row r="345" spans="2:10" x14ac:dyDescent="0.15">
      <c r="B345" t="s">
        <v>870</v>
      </c>
      <c r="C345">
        <v>3319.74</v>
      </c>
      <c r="D345">
        <v>3319.74</v>
      </c>
      <c r="E345">
        <v>3312.53</v>
      </c>
      <c r="F345">
        <v>3318.45</v>
      </c>
      <c r="G345">
        <v>81</v>
      </c>
      <c r="H345">
        <v>12</v>
      </c>
      <c r="I345">
        <v>3313.9279999999999</v>
      </c>
      <c r="J345" t="b">
        <v>0</v>
      </c>
    </row>
    <row r="346" spans="2:10" x14ac:dyDescent="0.15">
      <c r="B346" t="s">
        <v>871</v>
      </c>
      <c r="C346">
        <v>3318.45</v>
      </c>
      <c r="D346">
        <v>3320</v>
      </c>
      <c r="E346">
        <v>3311</v>
      </c>
      <c r="F346">
        <v>3312</v>
      </c>
      <c r="G346">
        <v>75</v>
      </c>
      <c r="H346">
        <v>47</v>
      </c>
      <c r="I346">
        <v>3314.395</v>
      </c>
      <c r="J346" t="b">
        <v>0</v>
      </c>
    </row>
    <row r="347" spans="2:10" x14ac:dyDescent="0.15">
      <c r="B347" t="s">
        <v>872</v>
      </c>
      <c r="C347">
        <v>3339.03</v>
      </c>
      <c r="D347">
        <v>3343</v>
      </c>
      <c r="E347">
        <v>3335</v>
      </c>
      <c r="F347">
        <v>3340</v>
      </c>
      <c r="G347">
        <v>32</v>
      </c>
      <c r="H347">
        <v>17</v>
      </c>
      <c r="I347">
        <v>3339.413</v>
      </c>
      <c r="J347" t="b">
        <v>0</v>
      </c>
    </row>
    <row r="348" spans="2:10" x14ac:dyDescent="0.15">
      <c r="B348" t="s">
        <v>873</v>
      </c>
      <c r="C348">
        <v>3338.89</v>
      </c>
      <c r="D348">
        <v>3338.89</v>
      </c>
      <c r="E348">
        <v>3335</v>
      </c>
      <c r="F348">
        <v>3335</v>
      </c>
      <c r="G348">
        <v>6</v>
      </c>
      <c r="H348">
        <v>5</v>
      </c>
      <c r="I348">
        <v>3337.07</v>
      </c>
      <c r="J348" t="b">
        <v>0</v>
      </c>
    </row>
    <row r="349" spans="2:10" x14ac:dyDescent="0.15">
      <c r="B349" t="s">
        <v>874</v>
      </c>
      <c r="C349">
        <v>3330.01</v>
      </c>
      <c r="D349">
        <v>3330.01</v>
      </c>
      <c r="E349">
        <v>3325</v>
      </c>
      <c r="F349">
        <v>3325</v>
      </c>
      <c r="G349">
        <v>11</v>
      </c>
      <c r="H349">
        <v>8</v>
      </c>
      <c r="I349">
        <v>3327.5070000000001</v>
      </c>
      <c r="J349" t="b">
        <v>0</v>
      </c>
    </row>
    <row r="350" spans="2:10" x14ac:dyDescent="0.15">
      <c r="B350" t="s">
        <v>875</v>
      </c>
      <c r="C350">
        <v>3329.67</v>
      </c>
      <c r="D350">
        <v>3332.31</v>
      </c>
      <c r="E350">
        <v>3326</v>
      </c>
      <c r="F350">
        <v>3328</v>
      </c>
      <c r="G350">
        <v>50</v>
      </c>
      <c r="H350">
        <v>35</v>
      </c>
      <c r="I350">
        <v>3330.14</v>
      </c>
      <c r="J350" t="b">
        <v>0</v>
      </c>
    </row>
    <row r="351" spans="2:10" x14ac:dyDescent="0.15">
      <c r="B351" t="s">
        <v>876</v>
      </c>
      <c r="C351">
        <v>3328</v>
      </c>
      <c r="D351">
        <v>3333</v>
      </c>
      <c r="E351">
        <v>3321.01</v>
      </c>
      <c r="F351">
        <v>3333</v>
      </c>
      <c r="G351">
        <v>48</v>
      </c>
      <c r="H351">
        <v>33</v>
      </c>
      <c r="I351">
        <v>3330.3870000000002</v>
      </c>
      <c r="J351" t="b">
        <v>0</v>
      </c>
    </row>
    <row r="352" spans="2:10" x14ac:dyDescent="0.15">
      <c r="B352" t="s">
        <v>877</v>
      </c>
      <c r="C352">
        <v>3333.49</v>
      </c>
      <c r="D352">
        <v>3347</v>
      </c>
      <c r="E352">
        <v>3293.23</v>
      </c>
      <c r="F352">
        <v>3302.01</v>
      </c>
      <c r="G352">
        <v>3211</v>
      </c>
      <c r="H352">
        <v>1940</v>
      </c>
      <c r="I352">
        <v>3316.7429999999999</v>
      </c>
      <c r="J352" t="b">
        <v>0</v>
      </c>
    </row>
    <row r="353" spans="2:10" x14ac:dyDescent="0.15">
      <c r="B353" t="s">
        <v>878</v>
      </c>
      <c r="C353">
        <v>3301.47</v>
      </c>
      <c r="D353">
        <v>3307.48</v>
      </c>
      <c r="E353">
        <v>3277.75</v>
      </c>
      <c r="F353">
        <v>3301.94</v>
      </c>
      <c r="G353">
        <v>3673</v>
      </c>
      <c r="H353">
        <v>2698</v>
      </c>
      <c r="I353">
        <v>3294.643</v>
      </c>
      <c r="J353" t="b">
        <v>0</v>
      </c>
    </row>
    <row r="354" spans="2:10" x14ac:dyDescent="0.15">
      <c r="B354" t="s">
        <v>879</v>
      </c>
      <c r="C354">
        <v>3301.67</v>
      </c>
      <c r="D354">
        <v>3322.2</v>
      </c>
      <c r="E354">
        <v>3300.71</v>
      </c>
      <c r="F354">
        <v>3316.46</v>
      </c>
      <c r="G354">
        <v>2239</v>
      </c>
      <c r="H354">
        <v>1632</v>
      </c>
      <c r="I354">
        <v>3311.02</v>
      </c>
      <c r="J354" t="b">
        <v>0</v>
      </c>
    </row>
    <row r="355" spans="2:10" x14ac:dyDescent="0.15">
      <c r="B355" t="s">
        <v>880</v>
      </c>
      <c r="C355">
        <v>3315.81</v>
      </c>
      <c r="D355">
        <v>3323.99</v>
      </c>
      <c r="E355">
        <v>3302</v>
      </c>
      <c r="F355">
        <v>3305.02</v>
      </c>
      <c r="G355">
        <v>2042</v>
      </c>
      <c r="H355">
        <v>1448</v>
      </c>
      <c r="I355">
        <v>3315.2750000000001</v>
      </c>
      <c r="J355" t="b">
        <v>0</v>
      </c>
    </row>
    <row r="356" spans="2:10" x14ac:dyDescent="0.15">
      <c r="B356" t="s">
        <v>881</v>
      </c>
      <c r="C356">
        <v>3304.88</v>
      </c>
      <c r="D356">
        <v>3316.42</v>
      </c>
      <c r="E356">
        <v>3301.65</v>
      </c>
      <c r="F356">
        <v>3313.73</v>
      </c>
      <c r="G356">
        <v>1183</v>
      </c>
      <c r="H356">
        <v>759</v>
      </c>
      <c r="I356">
        <v>3309.9679999999998</v>
      </c>
      <c r="J356" t="b">
        <v>0</v>
      </c>
    </row>
    <row r="357" spans="2:10" x14ac:dyDescent="0.15">
      <c r="B357" t="s">
        <v>882</v>
      </c>
      <c r="C357">
        <v>3313.81</v>
      </c>
      <c r="D357">
        <v>3324</v>
      </c>
      <c r="E357">
        <v>3311.35</v>
      </c>
      <c r="F357">
        <v>3322</v>
      </c>
      <c r="G357">
        <v>1323</v>
      </c>
      <c r="H357">
        <v>1000</v>
      </c>
      <c r="I357">
        <v>3316.9160000000002</v>
      </c>
      <c r="J357" t="b">
        <v>0</v>
      </c>
    </row>
    <row r="358" spans="2:10" x14ac:dyDescent="0.15">
      <c r="B358" t="s">
        <v>883</v>
      </c>
      <c r="C358">
        <v>3321.82</v>
      </c>
      <c r="D358">
        <v>3330.84</v>
      </c>
      <c r="E358">
        <v>3318.64</v>
      </c>
      <c r="F358">
        <v>3330.84</v>
      </c>
      <c r="G358">
        <v>2249</v>
      </c>
      <c r="H358">
        <v>1640</v>
      </c>
      <c r="I358">
        <v>3324.982</v>
      </c>
      <c r="J358" t="b">
        <v>0</v>
      </c>
    </row>
    <row r="359" spans="2:10" x14ac:dyDescent="0.15">
      <c r="B359" t="s">
        <v>884</v>
      </c>
      <c r="C359">
        <v>3331</v>
      </c>
      <c r="D359">
        <v>3333.5</v>
      </c>
      <c r="E359">
        <v>3329.99</v>
      </c>
      <c r="F359">
        <v>3333</v>
      </c>
      <c r="G359">
        <v>1387</v>
      </c>
      <c r="H359">
        <v>70</v>
      </c>
      <c r="I359">
        <v>3331.027</v>
      </c>
      <c r="J359" t="b">
        <v>0</v>
      </c>
    </row>
    <row r="360" spans="2:10" x14ac:dyDescent="0.15">
      <c r="B360" t="s">
        <v>885</v>
      </c>
      <c r="C360">
        <v>3332.25</v>
      </c>
      <c r="D360">
        <v>3332.25</v>
      </c>
      <c r="E360">
        <v>3329.01</v>
      </c>
      <c r="F360">
        <v>3329.01</v>
      </c>
      <c r="G360">
        <v>15</v>
      </c>
      <c r="H360">
        <v>13</v>
      </c>
      <c r="I360">
        <v>3330.3710000000001</v>
      </c>
      <c r="J360" t="b">
        <v>0</v>
      </c>
    </row>
    <row r="361" spans="2:10" x14ac:dyDescent="0.15">
      <c r="B361" t="s">
        <v>886</v>
      </c>
      <c r="C361">
        <v>3330.5</v>
      </c>
      <c r="D361">
        <v>3330.5</v>
      </c>
      <c r="E361">
        <v>3325.01</v>
      </c>
      <c r="F361">
        <v>3325.01</v>
      </c>
      <c r="G361">
        <v>14</v>
      </c>
      <c r="H361">
        <v>10</v>
      </c>
      <c r="I361">
        <v>3328.1869999999999</v>
      </c>
      <c r="J361" t="b">
        <v>0</v>
      </c>
    </row>
    <row r="362" spans="2:10" x14ac:dyDescent="0.15">
      <c r="B362" t="s">
        <v>887</v>
      </c>
      <c r="C362">
        <v>3325.7</v>
      </c>
      <c r="D362">
        <v>3327.84</v>
      </c>
      <c r="E362">
        <v>3321</v>
      </c>
      <c r="F362">
        <v>3327</v>
      </c>
      <c r="G362">
        <v>36</v>
      </c>
      <c r="H362">
        <v>16</v>
      </c>
      <c r="I362">
        <v>3324.1680000000001</v>
      </c>
      <c r="J362" t="b">
        <v>0</v>
      </c>
    </row>
    <row r="363" spans="2:10" x14ac:dyDescent="0.15">
      <c r="B363" t="s">
        <v>888</v>
      </c>
      <c r="C363">
        <v>3340</v>
      </c>
      <c r="D363">
        <v>3345</v>
      </c>
      <c r="E363">
        <v>3340</v>
      </c>
      <c r="F363">
        <v>3340</v>
      </c>
      <c r="G363">
        <v>7</v>
      </c>
      <c r="H363">
        <v>5</v>
      </c>
      <c r="I363">
        <v>3340.8969999999999</v>
      </c>
      <c r="J363" t="b">
        <v>0</v>
      </c>
    </row>
    <row r="364" spans="2:10" x14ac:dyDescent="0.15">
      <c r="B364" t="s">
        <v>889</v>
      </c>
      <c r="C364">
        <v>3344</v>
      </c>
      <c r="D364">
        <v>3344</v>
      </c>
      <c r="E364">
        <v>3344</v>
      </c>
      <c r="F364">
        <v>3344</v>
      </c>
      <c r="G364">
        <v>1</v>
      </c>
      <c r="H364">
        <v>1</v>
      </c>
      <c r="I364">
        <v>3344</v>
      </c>
      <c r="J364" t="b">
        <v>0</v>
      </c>
    </row>
    <row r="365" spans="2:10" x14ac:dyDescent="0.15">
      <c r="B365" t="s">
        <v>890</v>
      </c>
      <c r="C365">
        <v>3342.56</v>
      </c>
      <c r="D365">
        <v>3342.56</v>
      </c>
      <c r="E365">
        <v>3342.56</v>
      </c>
      <c r="F365">
        <v>3342.56</v>
      </c>
      <c r="G365">
        <v>1</v>
      </c>
      <c r="H365">
        <v>1</v>
      </c>
      <c r="I365">
        <v>3342.56</v>
      </c>
      <c r="J365" t="b">
        <v>0</v>
      </c>
    </row>
    <row r="366" spans="2:10" x14ac:dyDescent="0.15">
      <c r="B366" t="s">
        <v>891</v>
      </c>
      <c r="C366">
        <v>3340.05</v>
      </c>
      <c r="D366">
        <v>3342.01</v>
      </c>
      <c r="E366">
        <v>3338.91</v>
      </c>
      <c r="F366">
        <v>3338.91</v>
      </c>
      <c r="G366">
        <v>8</v>
      </c>
      <c r="H366">
        <v>7</v>
      </c>
      <c r="I366">
        <v>3340.4580000000001</v>
      </c>
      <c r="J366" t="b">
        <v>0</v>
      </c>
    </row>
    <row r="367" spans="2:10" x14ac:dyDescent="0.15">
      <c r="B367" t="s">
        <v>892</v>
      </c>
      <c r="C367">
        <v>3336.46</v>
      </c>
      <c r="D367">
        <v>3337</v>
      </c>
      <c r="E367">
        <v>3328.01</v>
      </c>
      <c r="F367">
        <v>3335.86</v>
      </c>
      <c r="G367">
        <v>58</v>
      </c>
      <c r="H367">
        <v>33</v>
      </c>
      <c r="I367">
        <v>3331.6669999999999</v>
      </c>
      <c r="J367" t="b">
        <v>0</v>
      </c>
    </row>
    <row r="368" spans="2:10" x14ac:dyDescent="0.15">
      <c r="B368" t="s">
        <v>893</v>
      </c>
      <c r="C368">
        <v>3335.99</v>
      </c>
      <c r="D368">
        <v>3335.99</v>
      </c>
      <c r="E368">
        <v>3305.51</v>
      </c>
      <c r="F368">
        <v>3308.62</v>
      </c>
      <c r="G368">
        <v>2985</v>
      </c>
      <c r="H368">
        <v>1868</v>
      </c>
      <c r="I368">
        <v>3316.7979999999998</v>
      </c>
      <c r="J368" t="b">
        <v>0</v>
      </c>
    </row>
    <row r="369" spans="2:10" x14ac:dyDescent="0.15">
      <c r="B369" t="s">
        <v>894</v>
      </c>
      <c r="C369">
        <v>3308</v>
      </c>
      <c r="D369">
        <v>3327.35</v>
      </c>
      <c r="E369">
        <v>3302.71</v>
      </c>
      <c r="F369">
        <v>3322.59</v>
      </c>
      <c r="G369">
        <v>2446</v>
      </c>
      <c r="H369">
        <v>1752</v>
      </c>
      <c r="I369">
        <v>3316.473</v>
      </c>
      <c r="J369" t="b">
        <v>0</v>
      </c>
    </row>
    <row r="370" spans="2:10" x14ac:dyDescent="0.15">
      <c r="B370" t="s">
        <v>895</v>
      </c>
      <c r="C370">
        <v>3323.17</v>
      </c>
      <c r="D370">
        <v>3332.64</v>
      </c>
      <c r="E370">
        <v>3314.67</v>
      </c>
      <c r="F370">
        <v>3331.87</v>
      </c>
      <c r="G370">
        <v>1496</v>
      </c>
      <c r="H370">
        <v>1000</v>
      </c>
      <c r="I370">
        <v>3324.172</v>
      </c>
      <c r="J370" t="b">
        <v>0</v>
      </c>
    </row>
    <row r="371" spans="2:10" x14ac:dyDescent="0.15">
      <c r="B371" t="s">
        <v>896</v>
      </c>
      <c r="C371">
        <v>3331.47</v>
      </c>
      <c r="D371">
        <v>3377</v>
      </c>
      <c r="E371">
        <v>3331.25</v>
      </c>
      <c r="F371">
        <v>3374.25</v>
      </c>
      <c r="G371">
        <v>3090</v>
      </c>
      <c r="H371">
        <v>2020</v>
      </c>
      <c r="I371">
        <v>3356.1379999999999</v>
      </c>
      <c r="J371" t="b">
        <v>0</v>
      </c>
    </row>
    <row r="372" spans="2:10" x14ac:dyDescent="0.15">
      <c r="B372" t="s">
        <v>897</v>
      </c>
      <c r="C372">
        <v>3374.25</v>
      </c>
      <c r="D372">
        <v>3376.54</v>
      </c>
      <c r="E372">
        <v>3343</v>
      </c>
      <c r="F372">
        <v>3345.32</v>
      </c>
      <c r="G372">
        <v>1721</v>
      </c>
      <c r="H372">
        <v>1271</v>
      </c>
      <c r="I372">
        <v>3364.5929999999998</v>
      </c>
      <c r="J372" t="b">
        <v>0</v>
      </c>
    </row>
    <row r="373" spans="2:10" x14ac:dyDescent="0.15">
      <c r="B373" t="s">
        <v>898</v>
      </c>
      <c r="C373">
        <v>3345.32</v>
      </c>
      <c r="D373">
        <v>3364.44</v>
      </c>
      <c r="E373">
        <v>3341.53</v>
      </c>
      <c r="F373">
        <v>3351.67</v>
      </c>
      <c r="G373">
        <v>1736</v>
      </c>
      <c r="H373">
        <v>1245</v>
      </c>
      <c r="I373">
        <v>3355.3980000000001</v>
      </c>
      <c r="J373" t="b">
        <v>0</v>
      </c>
    </row>
    <row r="374" spans="2:10" x14ac:dyDescent="0.15">
      <c r="B374" t="s">
        <v>899</v>
      </c>
      <c r="C374">
        <v>3352.57</v>
      </c>
      <c r="D374">
        <v>3361.26</v>
      </c>
      <c r="E374">
        <v>3342.29</v>
      </c>
      <c r="F374">
        <v>3352.49</v>
      </c>
      <c r="G374">
        <v>2112</v>
      </c>
      <c r="H374">
        <v>1642</v>
      </c>
      <c r="I374">
        <v>3351.46</v>
      </c>
      <c r="J374" t="b">
        <v>0</v>
      </c>
    </row>
    <row r="375" spans="2:10" x14ac:dyDescent="0.15">
      <c r="B375" t="s">
        <v>900</v>
      </c>
      <c r="C375">
        <v>3352.19</v>
      </c>
      <c r="D375">
        <v>3352.46</v>
      </c>
      <c r="E375">
        <v>3349.25</v>
      </c>
      <c r="F375">
        <v>3350</v>
      </c>
      <c r="G375">
        <v>1523</v>
      </c>
      <c r="H375">
        <v>80</v>
      </c>
      <c r="I375">
        <v>3352.0720000000001</v>
      </c>
      <c r="J375" t="b">
        <v>0</v>
      </c>
    </row>
    <row r="376" spans="2:10" x14ac:dyDescent="0.15">
      <c r="B376" t="s">
        <v>901</v>
      </c>
      <c r="C376">
        <v>3349.51</v>
      </c>
      <c r="D376">
        <v>3349.99</v>
      </c>
      <c r="E376">
        <v>3345.3</v>
      </c>
      <c r="F376">
        <v>3345.62</v>
      </c>
      <c r="G376">
        <v>28</v>
      </c>
      <c r="H376">
        <v>21</v>
      </c>
      <c r="I376">
        <v>3348.3069999999998</v>
      </c>
      <c r="J376" t="b">
        <v>0</v>
      </c>
    </row>
    <row r="377" spans="2:10" x14ac:dyDescent="0.15">
      <c r="B377" t="s">
        <v>902</v>
      </c>
      <c r="C377">
        <v>3348.5</v>
      </c>
      <c r="D377">
        <v>3348.63</v>
      </c>
      <c r="E377">
        <v>3348.5</v>
      </c>
      <c r="F377">
        <v>3348.61</v>
      </c>
      <c r="G377">
        <v>12</v>
      </c>
      <c r="H377">
        <v>6</v>
      </c>
      <c r="I377">
        <v>3348.5230000000001</v>
      </c>
      <c r="J377" t="b">
        <v>0</v>
      </c>
    </row>
    <row r="378" spans="2:10" x14ac:dyDescent="0.15">
      <c r="B378" t="s">
        <v>903</v>
      </c>
      <c r="C378">
        <v>3348.5</v>
      </c>
      <c r="D378">
        <v>3350.01</v>
      </c>
      <c r="E378">
        <v>3346.35</v>
      </c>
      <c r="F378">
        <v>3350</v>
      </c>
      <c r="G378">
        <v>22</v>
      </c>
      <c r="H378">
        <v>9</v>
      </c>
      <c r="I378">
        <v>3347.9470000000001</v>
      </c>
      <c r="J378" t="b">
        <v>0</v>
      </c>
    </row>
    <row r="379" spans="2:10" x14ac:dyDescent="0.15">
      <c r="B379" t="s">
        <v>904</v>
      </c>
      <c r="C379">
        <v>3366</v>
      </c>
      <c r="D379">
        <v>3366.01</v>
      </c>
      <c r="E379">
        <v>3366</v>
      </c>
      <c r="F379">
        <v>3366</v>
      </c>
      <c r="G379">
        <v>1</v>
      </c>
      <c r="H379">
        <v>1</v>
      </c>
      <c r="I379">
        <v>3366</v>
      </c>
      <c r="J379" t="b">
        <v>0</v>
      </c>
    </row>
    <row r="380" spans="2:10" x14ac:dyDescent="0.15">
      <c r="B380" t="s">
        <v>905</v>
      </c>
      <c r="C380">
        <v>3362.98</v>
      </c>
      <c r="D380">
        <v>3362.98</v>
      </c>
      <c r="E380">
        <v>3362.98</v>
      </c>
      <c r="F380">
        <v>3362.98</v>
      </c>
      <c r="G380">
        <v>1</v>
      </c>
      <c r="H380">
        <v>1</v>
      </c>
      <c r="I380">
        <v>3362.98</v>
      </c>
      <c r="J380" t="b">
        <v>0</v>
      </c>
    </row>
    <row r="381" spans="2:10" x14ac:dyDescent="0.15">
      <c r="B381" t="s">
        <v>906</v>
      </c>
      <c r="C381">
        <v>3362.98</v>
      </c>
      <c r="D381">
        <v>3365</v>
      </c>
      <c r="E381">
        <v>3362.98</v>
      </c>
      <c r="F381">
        <v>3365</v>
      </c>
      <c r="G381">
        <v>3</v>
      </c>
      <c r="H381">
        <v>2</v>
      </c>
      <c r="I381">
        <v>3363.6529999999998</v>
      </c>
      <c r="J381" t="b">
        <v>0</v>
      </c>
    </row>
    <row r="382" spans="2:10" x14ac:dyDescent="0.15">
      <c r="B382" t="s">
        <v>907</v>
      </c>
      <c r="C382">
        <v>3364.97</v>
      </c>
      <c r="D382">
        <v>3366.01</v>
      </c>
      <c r="E382">
        <v>3356.34</v>
      </c>
      <c r="F382">
        <v>3358.7</v>
      </c>
      <c r="G382">
        <v>29</v>
      </c>
      <c r="H382">
        <v>21</v>
      </c>
      <c r="I382">
        <v>3360.7849999999999</v>
      </c>
      <c r="J382" t="b">
        <v>0</v>
      </c>
    </row>
    <row r="383" spans="2:10" x14ac:dyDescent="0.15">
      <c r="B383" t="s">
        <v>908</v>
      </c>
      <c r="C383">
        <v>3365</v>
      </c>
      <c r="D383">
        <v>3365</v>
      </c>
      <c r="E383">
        <v>3355</v>
      </c>
      <c r="F383">
        <v>3363</v>
      </c>
      <c r="G383">
        <v>60</v>
      </c>
      <c r="H383">
        <v>36</v>
      </c>
      <c r="I383">
        <v>3360.337</v>
      </c>
      <c r="J383" t="b">
        <v>0</v>
      </c>
    </row>
    <row r="384" spans="2:10" x14ac:dyDescent="0.15">
      <c r="B384" t="s">
        <v>909</v>
      </c>
      <c r="C384">
        <v>3362</v>
      </c>
      <c r="D384">
        <v>3365</v>
      </c>
      <c r="E384">
        <v>3321</v>
      </c>
      <c r="F384">
        <v>3321.37</v>
      </c>
      <c r="G384">
        <v>2799</v>
      </c>
      <c r="H384">
        <v>1744</v>
      </c>
      <c r="I384">
        <v>3339.7460000000001</v>
      </c>
      <c r="J384" t="b">
        <v>0</v>
      </c>
    </row>
    <row r="385" spans="2:10" x14ac:dyDescent="0.15">
      <c r="B385" t="s">
        <v>910</v>
      </c>
      <c r="C385">
        <v>3322.22</v>
      </c>
      <c r="D385">
        <v>3332.38</v>
      </c>
      <c r="E385">
        <v>3309</v>
      </c>
      <c r="F385">
        <v>3327.72</v>
      </c>
      <c r="G385">
        <v>2871</v>
      </c>
      <c r="H385">
        <v>1894</v>
      </c>
      <c r="I385">
        <v>3321.886</v>
      </c>
      <c r="J385" t="b">
        <v>0</v>
      </c>
    </row>
    <row r="386" spans="2:10" x14ac:dyDescent="0.15">
      <c r="B386" t="s">
        <v>911</v>
      </c>
      <c r="C386">
        <v>3329.57</v>
      </c>
      <c r="D386">
        <v>3331.84</v>
      </c>
      <c r="E386">
        <v>3305.42</v>
      </c>
      <c r="F386">
        <v>3314.31</v>
      </c>
      <c r="G386">
        <v>2098</v>
      </c>
      <c r="H386">
        <v>1461</v>
      </c>
      <c r="I386">
        <v>3314.1309999999999</v>
      </c>
      <c r="J386" t="b">
        <v>0</v>
      </c>
    </row>
    <row r="387" spans="2:10" x14ac:dyDescent="0.15">
      <c r="B387" t="s">
        <v>912</v>
      </c>
      <c r="C387">
        <v>3315.21</v>
      </c>
      <c r="D387">
        <v>3318.48</v>
      </c>
      <c r="E387">
        <v>3304</v>
      </c>
      <c r="F387">
        <v>3307.04</v>
      </c>
      <c r="G387">
        <v>1044</v>
      </c>
      <c r="H387">
        <v>732</v>
      </c>
      <c r="I387">
        <v>3312.0140000000001</v>
      </c>
      <c r="J387" t="b">
        <v>0</v>
      </c>
    </row>
    <row r="388" spans="2:10" x14ac:dyDescent="0.15">
      <c r="B388" t="s">
        <v>913</v>
      </c>
      <c r="C388">
        <v>3307.66</v>
      </c>
      <c r="D388">
        <v>3312</v>
      </c>
      <c r="E388">
        <v>3304</v>
      </c>
      <c r="F388">
        <v>3307.22</v>
      </c>
      <c r="G388">
        <v>1127</v>
      </c>
      <c r="H388">
        <v>834</v>
      </c>
      <c r="I388">
        <v>3307.8850000000002</v>
      </c>
      <c r="J388" t="b">
        <v>0</v>
      </c>
    </row>
    <row r="389" spans="2:10" x14ac:dyDescent="0.15">
      <c r="B389" t="s">
        <v>914</v>
      </c>
      <c r="C389">
        <v>3306.86</v>
      </c>
      <c r="D389">
        <v>3314.99</v>
      </c>
      <c r="E389">
        <v>3306.05</v>
      </c>
      <c r="F389">
        <v>3311.04</v>
      </c>
      <c r="G389">
        <v>1078</v>
      </c>
      <c r="H389">
        <v>777</v>
      </c>
      <c r="I389">
        <v>3309.694</v>
      </c>
      <c r="J389" t="b">
        <v>0</v>
      </c>
    </row>
    <row r="390" spans="2:10" x14ac:dyDescent="0.15">
      <c r="B390" t="s">
        <v>915</v>
      </c>
      <c r="C390">
        <v>3310.74</v>
      </c>
      <c r="D390">
        <v>3323.54</v>
      </c>
      <c r="E390">
        <v>3308.27</v>
      </c>
      <c r="F390">
        <v>3323.49</v>
      </c>
      <c r="G390">
        <v>2396</v>
      </c>
      <c r="H390">
        <v>1855</v>
      </c>
      <c r="I390">
        <v>3317.3380000000002</v>
      </c>
      <c r="J390" t="b">
        <v>0</v>
      </c>
    </row>
    <row r="391" spans="2:10" x14ac:dyDescent="0.15">
      <c r="B391" t="s">
        <v>916</v>
      </c>
      <c r="C391">
        <v>3322.94</v>
      </c>
      <c r="D391">
        <v>3322.94</v>
      </c>
      <c r="E391">
        <v>3306.84</v>
      </c>
      <c r="F391">
        <v>3321.86</v>
      </c>
      <c r="G391">
        <v>1478</v>
      </c>
      <c r="H391">
        <v>50</v>
      </c>
      <c r="I391">
        <v>3322.8719999999998</v>
      </c>
      <c r="J391" t="b">
        <v>0</v>
      </c>
    </row>
    <row r="392" spans="2:10" x14ac:dyDescent="0.15">
      <c r="B392" t="s">
        <v>917</v>
      </c>
      <c r="C392">
        <v>3319.2</v>
      </c>
      <c r="D392">
        <v>3319.2</v>
      </c>
      <c r="E392">
        <v>3318.59</v>
      </c>
      <c r="F392">
        <v>3318.6</v>
      </c>
      <c r="G392">
        <v>9</v>
      </c>
      <c r="H392">
        <v>8</v>
      </c>
      <c r="I392">
        <v>3318.9479999999999</v>
      </c>
      <c r="J392" t="b">
        <v>0</v>
      </c>
    </row>
    <row r="393" spans="2:10" x14ac:dyDescent="0.15">
      <c r="B393" t="s">
        <v>918</v>
      </c>
      <c r="C393">
        <v>3319</v>
      </c>
      <c r="D393">
        <v>3319</v>
      </c>
      <c r="E393">
        <v>3317.75</v>
      </c>
      <c r="F393">
        <v>3318</v>
      </c>
      <c r="G393">
        <v>6</v>
      </c>
      <c r="H393">
        <v>5</v>
      </c>
      <c r="I393">
        <v>3318.2310000000002</v>
      </c>
      <c r="J393" t="b">
        <v>0</v>
      </c>
    </row>
    <row r="394" spans="2:10" x14ac:dyDescent="0.15">
      <c r="B394" t="s">
        <v>919</v>
      </c>
      <c r="C394">
        <v>3317.94</v>
      </c>
      <c r="D394">
        <v>3318.01</v>
      </c>
      <c r="E394">
        <v>3312</v>
      </c>
      <c r="F394">
        <v>3314</v>
      </c>
      <c r="G394">
        <v>27</v>
      </c>
      <c r="H394">
        <v>19</v>
      </c>
      <c r="I394">
        <v>3315.2759999999998</v>
      </c>
      <c r="J394" t="b">
        <v>0</v>
      </c>
    </row>
    <row r="395" spans="2:10" x14ac:dyDescent="0.15">
      <c r="B395" t="s">
        <v>922</v>
      </c>
      <c r="C395">
        <v>3316.01</v>
      </c>
      <c r="D395">
        <v>3316.01</v>
      </c>
      <c r="E395">
        <v>3316</v>
      </c>
      <c r="F395">
        <v>3316</v>
      </c>
      <c r="G395">
        <v>2</v>
      </c>
      <c r="H395">
        <v>2</v>
      </c>
      <c r="I395">
        <v>3316.0039999999999</v>
      </c>
      <c r="J395" t="b">
        <v>0</v>
      </c>
    </row>
    <row r="396" spans="2:10" x14ac:dyDescent="0.15">
      <c r="B396" t="s">
        <v>923</v>
      </c>
      <c r="C396">
        <v>3315</v>
      </c>
      <c r="D396">
        <v>3315.01</v>
      </c>
      <c r="E396">
        <v>3310.5</v>
      </c>
      <c r="F396">
        <v>3310.5</v>
      </c>
      <c r="G396">
        <v>17</v>
      </c>
      <c r="H396">
        <v>13</v>
      </c>
      <c r="I396">
        <v>3313.1219999999998</v>
      </c>
      <c r="J396" t="b">
        <v>0</v>
      </c>
    </row>
    <row r="397" spans="2:10" x14ac:dyDescent="0.15">
      <c r="B397" t="s">
        <v>924</v>
      </c>
      <c r="C397">
        <v>3315</v>
      </c>
      <c r="D397">
        <v>3315.01</v>
      </c>
      <c r="E397">
        <v>3308.5</v>
      </c>
      <c r="F397">
        <v>3310.21</v>
      </c>
      <c r="G397">
        <v>25</v>
      </c>
      <c r="H397">
        <v>16</v>
      </c>
      <c r="I397">
        <v>3310.27</v>
      </c>
      <c r="J397" t="b">
        <v>0</v>
      </c>
    </row>
    <row r="398" spans="2:10" x14ac:dyDescent="0.15">
      <c r="B398" t="s">
        <v>925</v>
      </c>
      <c r="C398">
        <v>3310.05</v>
      </c>
      <c r="D398">
        <v>3338</v>
      </c>
      <c r="E398">
        <v>3307.5</v>
      </c>
      <c r="F398">
        <v>3331.18</v>
      </c>
      <c r="G398">
        <v>2476</v>
      </c>
      <c r="H398">
        <v>1384</v>
      </c>
      <c r="I398">
        <v>3324.4140000000002</v>
      </c>
      <c r="J398" t="b">
        <v>0</v>
      </c>
    </row>
    <row r="399" spans="2:10" x14ac:dyDescent="0.15">
      <c r="B399" t="s">
        <v>926</v>
      </c>
      <c r="C399">
        <v>3331.18</v>
      </c>
      <c r="D399">
        <v>3334.48</v>
      </c>
      <c r="E399">
        <v>3313.41</v>
      </c>
      <c r="F399">
        <v>3314.92</v>
      </c>
      <c r="G399">
        <v>1396</v>
      </c>
      <c r="H399">
        <v>998</v>
      </c>
      <c r="I399">
        <v>3325.0920000000001</v>
      </c>
      <c r="J399" t="b">
        <v>0</v>
      </c>
    </row>
    <row r="400" spans="2:10" x14ac:dyDescent="0.15">
      <c r="B400" t="s">
        <v>927</v>
      </c>
      <c r="C400">
        <v>3315</v>
      </c>
      <c r="D400">
        <v>3318.01</v>
      </c>
      <c r="E400">
        <v>3308.71</v>
      </c>
      <c r="F400">
        <v>3314.94</v>
      </c>
      <c r="G400">
        <v>1059</v>
      </c>
      <c r="H400">
        <v>739</v>
      </c>
      <c r="I400">
        <v>3313.7260000000001</v>
      </c>
      <c r="J400" t="b">
        <v>0</v>
      </c>
    </row>
    <row r="401" spans="2:10" x14ac:dyDescent="0.15">
      <c r="B401" t="s">
        <v>928</v>
      </c>
      <c r="C401">
        <v>3315.79</v>
      </c>
      <c r="D401">
        <v>3315.95</v>
      </c>
      <c r="E401">
        <v>3308.6</v>
      </c>
      <c r="F401">
        <v>3311.99</v>
      </c>
      <c r="G401">
        <v>731</v>
      </c>
      <c r="H401">
        <v>524</v>
      </c>
      <c r="I401">
        <v>3311.7739999999999</v>
      </c>
      <c r="J401" t="b">
        <v>0</v>
      </c>
    </row>
    <row r="402" spans="2:10" x14ac:dyDescent="0.15">
      <c r="B402" t="s">
        <v>929</v>
      </c>
      <c r="C402">
        <v>3311.01</v>
      </c>
      <c r="D402">
        <v>3312.12</v>
      </c>
      <c r="E402">
        <v>3303.01</v>
      </c>
      <c r="F402">
        <v>3306.48</v>
      </c>
      <c r="G402">
        <v>770</v>
      </c>
      <c r="H402">
        <v>515</v>
      </c>
      <c r="I402">
        <v>3307.0590000000002</v>
      </c>
      <c r="J402" t="b">
        <v>0</v>
      </c>
    </row>
    <row r="403" spans="2:10" x14ac:dyDescent="0.15">
      <c r="B403" t="s">
        <v>930</v>
      </c>
      <c r="C403">
        <v>3306.97</v>
      </c>
      <c r="D403">
        <v>3313</v>
      </c>
      <c r="E403">
        <v>3304.77</v>
      </c>
      <c r="F403">
        <v>3312.04</v>
      </c>
      <c r="G403">
        <v>610</v>
      </c>
      <c r="H403">
        <v>434</v>
      </c>
      <c r="I403">
        <v>3308.8939999999998</v>
      </c>
      <c r="J403" t="b">
        <v>0</v>
      </c>
    </row>
    <row r="404" spans="2:10" x14ac:dyDescent="0.15">
      <c r="B404" t="s">
        <v>931</v>
      </c>
      <c r="C404">
        <v>3312.35</v>
      </c>
      <c r="D404">
        <v>3313.44</v>
      </c>
      <c r="E404">
        <v>3298.89</v>
      </c>
      <c r="F404">
        <v>3305</v>
      </c>
      <c r="G404">
        <v>1392</v>
      </c>
      <c r="H404">
        <v>1010</v>
      </c>
      <c r="I404">
        <v>3304.9630000000002</v>
      </c>
      <c r="J404" t="b">
        <v>0</v>
      </c>
    </row>
    <row r="405" spans="2:10" x14ac:dyDescent="0.15">
      <c r="B405" t="s">
        <v>932</v>
      </c>
      <c r="C405">
        <v>3305</v>
      </c>
      <c r="D405">
        <v>3305.99</v>
      </c>
      <c r="E405">
        <v>3303</v>
      </c>
      <c r="F405">
        <v>3305</v>
      </c>
      <c r="G405">
        <v>1052</v>
      </c>
      <c r="H405">
        <v>42</v>
      </c>
      <c r="I405">
        <v>3304.9879999999998</v>
      </c>
      <c r="J405" t="b">
        <v>0</v>
      </c>
    </row>
    <row r="406" spans="2:10" x14ac:dyDescent="0.15">
      <c r="B406" t="s">
        <v>933</v>
      </c>
      <c r="C406">
        <v>3305.05</v>
      </c>
      <c r="D406">
        <v>3306</v>
      </c>
      <c r="E406">
        <v>3305</v>
      </c>
      <c r="F406">
        <v>3305</v>
      </c>
      <c r="G406">
        <v>3</v>
      </c>
      <c r="H406">
        <v>3</v>
      </c>
      <c r="I406">
        <v>3305.35</v>
      </c>
      <c r="J406" t="b">
        <v>0</v>
      </c>
    </row>
    <row r="407" spans="2:10" x14ac:dyDescent="0.15">
      <c r="B407" t="s">
        <v>934</v>
      </c>
      <c r="C407">
        <v>3305.1</v>
      </c>
      <c r="D407">
        <v>3305.11</v>
      </c>
      <c r="E407">
        <v>3298.22</v>
      </c>
      <c r="F407">
        <v>3299.4</v>
      </c>
      <c r="G407">
        <v>38</v>
      </c>
      <c r="H407">
        <v>18</v>
      </c>
      <c r="I407">
        <v>3300.0619999999999</v>
      </c>
      <c r="J407" t="b">
        <v>0</v>
      </c>
    </row>
    <row r="408" spans="2:10" x14ac:dyDescent="0.15">
      <c r="B408" t="s">
        <v>935</v>
      </c>
      <c r="C408">
        <v>3300</v>
      </c>
      <c r="D408">
        <v>3300</v>
      </c>
      <c r="E408">
        <v>3297</v>
      </c>
      <c r="F408">
        <v>3300</v>
      </c>
      <c r="G408">
        <v>20</v>
      </c>
      <c r="H408">
        <v>12</v>
      </c>
      <c r="I408">
        <v>3298.6280000000002</v>
      </c>
      <c r="J408" t="b">
        <v>0</v>
      </c>
    </row>
    <row r="409" spans="2:10" x14ac:dyDescent="0.15">
      <c r="B409" t="s">
        <v>936</v>
      </c>
      <c r="C409">
        <v>3310</v>
      </c>
      <c r="D409">
        <v>3314</v>
      </c>
      <c r="E409">
        <v>3310</v>
      </c>
      <c r="F409">
        <v>3313</v>
      </c>
      <c r="G409">
        <v>5</v>
      </c>
      <c r="H409">
        <v>3</v>
      </c>
      <c r="I409">
        <v>3311.4</v>
      </c>
      <c r="J409" t="b">
        <v>0</v>
      </c>
    </row>
    <row r="410" spans="2:10" x14ac:dyDescent="0.15">
      <c r="B410" t="s">
        <v>937</v>
      </c>
      <c r="C410">
        <v>3310</v>
      </c>
      <c r="D410">
        <v>3310.01</v>
      </c>
      <c r="E410">
        <v>3310</v>
      </c>
      <c r="F410">
        <v>3310</v>
      </c>
      <c r="G410">
        <v>1</v>
      </c>
      <c r="H410">
        <v>1</v>
      </c>
      <c r="I410">
        <v>3310</v>
      </c>
      <c r="J410" t="b">
        <v>0</v>
      </c>
    </row>
    <row r="411" spans="2:10" x14ac:dyDescent="0.15">
      <c r="B411" t="s">
        <v>938</v>
      </c>
      <c r="C411">
        <v>3312.67</v>
      </c>
      <c r="D411">
        <v>3312.67</v>
      </c>
      <c r="E411">
        <v>3311.01</v>
      </c>
      <c r="F411">
        <v>3311.01</v>
      </c>
      <c r="G411">
        <v>2</v>
      </c>
      <c r="H411">
        <v>2</v>
      </c>
      <c r="I411">
        <v>3311.84</v>
      </c>
      <c r="J411" t="b">
        <v>0</v>
      </c>
    </row>
    <row r="412" spans="2:10" x14ac:dyDescent="0.15">
      <c r="B412" t="s">
        <v>939</v>
      </c>
      <c r="C412">
        <v>3310</v>
      </c>
      <c r="D412">
        <v>3312</v>
      </c>
      <c r="E412">
        <v>3309.3</v>
      </c>
      <c r="F412">
        <v>3312</v>
      </c>
      <c r="G412">
        <v>31</v>
      </c>
      <c r="H412">
        <v>16</v>
      </c>
      <c r="I412">
        <v>3310.8470000000002</v>
      </c>
      <c r="J412" t="b">
        <v>0</v>
      </c>
    </row>
    <row r="413" spans="2:10" x14ac:dyDescent="0.15">
      <c r="B413" t="s">
        <v>940</v>
      </c>
      <c r="C413">
        <v>3309</v>
      </c>
      <c r="D413">
        <v>3318.01</v>
      </c>
      <c r="E413">
        <v>3308</v>
      </c>
      <c r="F413">
        <v>3316</v>
      </c>
      <c r="G413">
        <v>72</v>
      </c>
      <c r="H413">
        <v>46</v>
      </c>
      <c r="I413">
        <v>3313.3789999999999</v>
      </c>
      <c r="J413" t="b">
        <v>0</v>
      </c>
    </row>
    <row r="414" spans="2:10" x14ac:dyDescent="0.15">
      <c r="B414" t="s">
        <v>941</v>
      </c>
      <c r="C414">
        <v>3315.6</v>
      </c>
      <c r="D414">
        <v>3317.96</v>
      </c>
      <c r="E414">
        <v>3286.45</v>
      </c>
      <c r="F414">
        <v>3297</v>
      </c>
      <c r="G414">
        <v>2266</v>
      </c>
      <c r="H414">
        <v>1354</v>
      </c>
      <c r="I414">
        <v>3299.819</v>
      </c>
      <c r="J414" t="b">
        <v>0</v>
      </c>
    </row>
    <row r="415" spans="2:10" x14ac:dyDescent="0.15">
      <c r="B415" t="s">
        <v>942</v>
      </c>
      <c r="C415">
        <v>3297.03</v>
      </c>
      <c r="D415">
        <v>3307.94</v>
      </c>
      <c r="E415">
        <v>3254</v>
      </c>
      <c r="F415">
        <v>3276.36</v>
      </c>
      <c r="G415">
        <v>3423</v>
      </c>
      <c r="H415">
        <v>2226</v>
      </c>
      <c r="I415">
        <v>3275.4589999999998</v>
      </c>
      <c r="J415" t="b">
        <v>0</v>
      </c>
    </row>
    <row r="416" spans="2:10" x14ac:dyDescent="0.15">
      <c r="B416" t="s">
        <v>943</v>
      </c>
      <c r="C416">
        <v>3277.1</v>
      </c>
      <c r="D416">
        <v>3280.1</v>
      </c>
      <c r="E416">
        <v>3263.43</v>
      </c>
      <c r="F416">
        <v>3272.08</v>
      </c>
      <c r="G416">
        <v>963</v>
      </c>
      <c r="H416">
        <v>662</v>
      </c>
      <c r="I416">
        <v>3272.683</v>
      </c>
      <c r="J416" t="b">
        <v>0</v>
      </c>
    </row>
    <row r="417" spans="2:10" x14ac:dyDescent="0.15">
      <c r="B417" t="s">
        <v>944</v>
      </c>
      <c r="C417">
        <v>3270</v>
      </c>
      <c r="D417">
        <v>3284.75</v>
      </c>
      <c r="E417">
        <v>3265.81</v>
      </c>
      <c r="F417">
        <v>3283.03</v>
      </c>
      <c r="G417">
        <v>716</v>
      </c>
      <c r="H417">
        <v>506</v>
      </c>
      <c r="I417">
        <v>3276.2860000000001</v>
      </c>
      <c r="J417" t="b">
        <v>0</v>
      </c>
    </row>
    <row r="418" spans="2:10" x14ac:dyDescent="0.15">
      <c r="B418" t="s">
        <v>945</v>
      </c>
      <c r="C418">
        <v>3282.01</v>
      </c>
      <c r="D418">
        <v>3282.88</v>
      </c>
      <c r="E418">
        <v>3268</v>
      </c>
      <c r="F418">
        <v>3271.22</v>
      </c>
      <c r="G418">
        <v>884</v>
      </c>
      <c r="H418">
        <v>624</v>
      </c>
      <c r="I418">
        <v>3275.9589999999998</v>
      </c>
      <c r="J418" t="b">
        <v>0</v>
      </c>
    </row>
    <row r="419" spans="2:10" x14ac:dyDescent="0.15">
      <c r="B419" t="s">
        <v>946</v>
      </c>
      <c r="C419">
        <v>3272</v>
      </c>
      <c r="D419">
        <v>3289</v>
      </c>
      <c r="E419">
        <v>3268.27</v>
      </c>
      <c r="F419">
        <v>3284.9</v>
      </c>
      <c r="G419">
        <v>1111</v>
      </c>
      <c r="H419">
        <v>806</v>
      </c>
      <c r="I419">
        <v>3279.4720000000002</v>
      </c>
      <c r="J419" t="b">
        <v>0</v>
      </c>
    </row>
    <row r="420" spans="2:10" x14ac:dyDescent="0.15">
      <c r="B420" t="s">
        <v>947</v>
      </c>
      <c r="C420">
        <v>3284.89</v>
      </c>
      <c r="D420">
        <v>3287.5</v>
      </c>
      <c r="E420">
        <v>3271.6</v>
      </c>
      <c r="F420">
        <v>3286.59</v>
      </c>
      <c r="G420">
        <v>1776</v>
      </c>
      <c r="H420">
        <v>1296</v>
      </c>
      <c r="I420">
        <v>3280.2350000000001</v>
      </c>
      <c r="J420" t="b">
        <v>0</v>
      </c>
    </row>
    <row r="421" spans="2:10" x14ac:dyDescent="0.15">
      <c r="B421" t="s">
        <v>948</v>
      </c>
      <c r="C421">
        <v>3286.58</v>
      </c>
      <c r="D421">
        <v>3286.58</v>
      </c>
      <c r="E421">
        <v>3280.26</v>
      </c>
      <c r="F421">
        <v>3282</v>
      </c>
      <c r="G421">
        <v>2848</v>
      </c>
      <c r="H421">
        <v>39</v>
      </c>
      <c r="I421">
        <v>3286.5030000000002</v>
      </c>
      <c r="J421" t="b">
        <v>0</v>
      </c>
    </row>
    <row r="422" spans="2:10" x14ac:dyDescent="0.15">
      <c r="B422" t="s">
        <v>949</v>
      </c>
      <c r="C422">
        <v>3280</v>
      </c>
      <c r="D422">
        <v>3281.5</v>
      </c>
      <c r="E422">
        <v>3277</v>
      </c>
      <c r="F422">
        <v>3278</v>
      </c>
      <c r="G422">
        <v>10</v>
      </c>
      <c r="H422">
        <v>6</v>
      </c>
      <c r="I422">
        <v>3279.6790000000001</v>
      </c>
      <c r="J422" t="b">
        <v>0</v>
      </c>
    </row>
    <row r="423" spans="2:10" x14ac:dyDescent="0.15">
      <c r="B423" t="s">
        <v>950</v>
      </c>
      <c r="C423">
        <v>3280</v>
      </c>
      <c r="D423">
        <v>3280</v>
      </c>
      <c r="E423">
        <v>3277</v>
      </c>
      <c r="F423">
        <v>3277</v>
      </c>
      <c r="G423">
        <v>27</v>
      </c>
      <c r="H423">
        <v>12</v>
      </c>
      <c r="I423">
        <v>3277.625</v>
      </c>
      <c r="J423" t="b">
        <v>0</v>
      </c>
    </row>
    <row r="424" spans="2:10" x14ac:dyDescent="0.15">
      <c r="B424" t="s">
        <v>951</v>
      </c>
      <c r="C424">
        <v>3276.5</v>
      </c>
      <c r="D424">
        <v>3276.5</v>
      </c>
      <c r="E424">
        <v>3268.11</v>
      </c>
      <c r="F424">
        <v>3269.77</v>
      </c>
      <c r="G424">
        <v>16</v>
      </c>
      <c r="H424">
        <v>13</v>
      </c>
      <c r="I424">
        <v>3271.4209999999998</v>
      </c>
      <c r="J424" t="b">
        <v>0</v>
      </c>
    </row>
    <row r="425" spans="2:10" x14ac:dyDescent="0.15">
      <c r="B425" t="s">
        <v>952</v>
      </c>
      <c r="C425">
        <v>3294.7</v>
      </c>
      <c r="D425">
        <v>3298.55</v>
      </c>
      <c r="E425">
        <v>3294.7</v>
      </c>
      <c r="F425">
        <v>3298.55</v>
      </c>
      <c r="G425">
        <v>2</v>
      </c>
      <c r="H425">
        <v>2</v>
      </c>
      <c r="I425">
        <v>3297.2449999999999</v>
      </c>
      <c r="J425" t="b">
        <v>0</v>
      </c>
    </row>
    <row r="426" spans="2:10" x14ac:dyDescent="0.15">
      <c r="B426" t="s">
        <v>953</v>
      </c>
      <c r="C426">
        <v>3297</v>
      </c>
      <c r="D426">
        <v>3297</v>
      </c>
      <c r="E426">
        <v>3297</v>
      </c>
      <c r="F426">
        <v>3297</v>
      </c>
      <c r="G426">
        <v>1</v>
      </c>
      <c r="H426">
        <v>1</v>
      </c>
      <c r="I426">
        <v>3297</v>
      </c>
      <c r="J426" t="b">
        <v>0</v>
      </c>
    </row>
    <row r="427" spans="2:10" x14ac:dyDescent="0.15">
      <c r="B427" t="s">
        <v>954</v>
      </c>
      <c r="C427">
        <v>3292.01</v>
      </c>
      <c r="D427">
        <v>3292.01</v>
      </c>
      <c r="E427">
        <v>3292.01</v>
      </c>
      <c r="F427">
        <v>3292.01</v>
      </c>
      <c r="G427">
        <v>1</v>
      </c>
      <c r="H427">
        <v>1</v>
      </c>
      <c r="I427">
        <v>3292.01</v>
      </c>
      <c r="J427" t="b">
        <v>0</v>
      </c>
    </row>
    <row r="428" spans="2:10" x14ac:dyDescent="0.15">
      <c r="B428" t="s">
        <v>955</v>
      </c>
      <c r="C428">
        <v>3287</v>
      </c>
      <c r="D428">
        <v>3294.01</v>
      </c>
      <c r="E428">
        <v>3287</v>
      </c>
      <c r="F428">
        <v>3293.5</v>
      </c>
      <c r="G428">
        <v>31</v>
      </c>
      <c r="H428">
        <v>17</v>
      </c>
      <c r="I428">
        <v>3291.3539999999998</v>
      </c>
      <c r="J428" t="b">
        <v>0</v>
      </c>
    </row>
    <row r="429" spans="2:10" x14ac:dyDescent="0.15">
      <c r="B429" t="s">
        <v>956</v>
      </c>
      <c r="C429">
        <v>3288.3</v>
      </c>
      <c r="D429">
        <v>3295</v>
      </c>
      <c r="E429">
        <v>3288.3</v>
      </c>
      <c r="F429">
        <v>3293.5</v>
      </c>
      <c r="G429">
        <v>15</v>
      </c>
      <c r="H429">
        <v>10</v>
      </c>
      <c r="I429">
        <v>3292.92</v>
      </c>
      <c r="J429" t="b">
        <v>0</v>
      </c>
    </row>
    <row r="430" spans="2:10" x14ac:dyDescent="0.15">
      <c r="B430" t="s">
        <v>957</v>
      </c>
      <c r="C430">
        <v>3292</v>
      </c>
      <c r="D430">
        <v>3292.98</v>
      </c>
      <c r="E430">
        <v>3266.01</v>
      </c>
      <c r="F430">
        <v>3266.78</v>
      </c>
      <c r="G430">
        <v>1747</v>
      </c>
      <c r="H430">
        <v>1133</v>
      </c>
      <c r="I430">
        <v>3278.0340000000001</v>
      </c>
      <c r="J430" t="b">
        <v>0</v>
      </c>
    </row>
    <row r="431" spans="2:10" x14ac:dyDescent="0.15">
      <c r="B431" t="s">
        <v>958</v>
      </c>
      <c r="C431">
        <v>3266.9</v>
      </c>
      <c r="D431">
        <v>3282</v>
      </c>
      <c r="E431">
        <v>3265.08</v>
      </c>
      <c r="F431">
        <v>3272.2</v>
      </c>
      <c r="G431">
        <v>1388</v>
      </c>
      <c r="H431">
        <v>1052</v>
      </c>
      <c r="I431">
        <v>3271.855</v>
      </c>
      <c r="J431" t="b">
        <v>0</v>
      </c>
    </row>
    <row r="432" spans="2:10" x14ac:dyDescent="0.15">
      <c r="B432" t="s">
        <v>959</v>
      </c>
      <c r="C432">
        <v>3271.36</v>
      </c>
      <c r="D432">
        <v>3281.23</v>
      </c>
      <c r="E432">
        <v>3269</v>
      </c>
      <c r="F432">
        <v>3270.6</v>
      </c>
      <c r="G432">
        <v>835</v>
      </c>
      <c r="H432">
        <v>597</v>
      </c>
      <c r="I432">
        <v>3275.8710000000001</v>
      </c>
      <c r="J432" t="b">
        <v>0</v>
      </c>
    </row>
    <row r="433" spans="2:10" x14ac:dyDescent="0.15">
      <c r="B433" t="s">
        <v>960</v>
      </c>
      <c r="C433">
        <v>3270.76</v>
      </c>
      <c r="D433">
        <v>3272.54</v>
      </c>
      <c r="E433">
        <v>3253.17</v>
      </c>
      <c r="F433">
        <v>3259.31</v>
      </c>
      <c r="G433">
        <v>1414</v>
      </c>
      <c r="H433">
        <v>1012</v>
      </c>
      <c r="I433">
        <v>3263.0329999999999</v>
      </c>
      <c r="J433" t="b">
        <v>0</v>
      </c>
    </row>
    <row r="434" spans="2:10" x14ac:dyDescent="0.15">
      <c r="B434" t="s">
        <v>961</v>
      </c>
      <c r="C434">
        <v>3259.07</v>
      </c>
      <c r="D434">
        <v>3267</v>
      </c>
      <c r="E434">
        <v>3256.95</v>
      </c>
      <c r="F434">
        <v>3258.76</v>
      </c>
      <c r="G434">
        <v>661</v>
      </c>
      <c r="H434">
        <v>450</v>
      </c>
      <c r="I434">
        <v>3261.1280000000002</v>
      </c>
      <c r="J434" t="b">
        <v>0</v>
      </c>
    </row>
    <row r="435" spans="2:10" x14ac:dyDescent="0.15">
      <c r="B435" t="s">
        <v>962</v>
      </c>
      <c r="C435">
        <v>3258.55</v>
      </c>
      <c r="D435">
        <v>3258.7</v>
      </c>
      <c r="E435">
        <v>3248.43</v>
      </c>
      <c r="F435">
        <v>3254.89</v>
      </c>
      <c r="G435">
        <v>1432</v>
      </c>
      <c r="H435">
        <v>1049</v>
      </c>
      <c r="I435">
        <v>3252.7669999999998</v>
      </c>
      <c r="J435" t="b">
        <v>0</v>
      </c>
    </row>
    <row r="436" spans="2:10" x14ac:dyDescent="0.15">
      <c r="B436" t="s">
        <v>963</v>
      </c>
      <c r="C436">
        <v>3255.39</v>
      </c>
      <c r="D436">
        <v>3262.95</v>
      </c>
      <c r="E436">
        <v>3251.37</v>
      </c>
      <c r="F436">
        <v>3261.65</v>
      </c>
      <c r="G436">
        <v>1851</v>
      </c>
      <c r="H436">
        <v>1381</v>
      </c>
      <c r="I436">
        <v>3255.924</v>
      </c>
      <c r="J436" t="b">
        <v>0</v>
      </c>
    </row>
    <row r="437" spans="2:10" x14ac:dyDescent="0.15">
      <c r="B437" t="s">
        <v>964</v>
      </c>
      <c r="C437">
        <v>3262.13</v>
      </c>
      <c r="D437">
        <v>3264.35</v>
      </c>
      <c r="E437">
        <v>3258.02</v>
      </c>
      <c r="F437">
        <v>3258.02</v>
      </c>
      <c r="G437">
        <v>1178</v>
      </c>
      <c r="H437">
        <v>31</v>
      </c>
      <c r="I437">
        <v>3262.1089999999999</v>
      </c>
      <c r="J437" t="b">
        <v>0</v>
      </c>
    </row>
    <row r="438" spans="2:10" x14ac:dyDescent="0.15">
      <c r="B438" t="s">
        <v>965</v>
      </c>
      <c r="C438">
        <v>3256</v>
      </c>
      <c r="D438">
        <v>3262.13</v>
      </c>
      <c r="E438">
        <v>3256</v>
      </c>
      <c r="F438">
        <v>3262.13</v>
      </c>
      <c r="G438">
        <v>29</v>
      </c>
      <c r="H438">
        <v>3</v>
      </c>
      <c r="I438">
        <v>3261.5010000000002</v>
      </c>
      <c r="J438" t="b">
        <v>0</v>
      </c>
    </row>
    <row r="439" spans="2:10" x14ac:dyDescent="0.15">
      <c r="B439" t="s">
        <v>966</v>
      </c>
      <c r="C439">
        <v>3257.88</v>
      </c>
      <c r="D439">
        <v>3260</v>
      </c>
      <c r="E439">
        <v>3257.88</v>
      </c>
      <c r="F439">
        <v>3260</v>
      </c>
      <c r="G439">
        <v>5</v>
      </c>
      <c r="H439">
        <v>5</v>
      </c>
      <c r="I439">
        <v>3258.913</v>
      </c>
      <c r="J439" t="b">
        <v>0</v>
      </c>
    </row>
    <row r="440" spans="2:10" x14ac:dyDescent="0.15">
      <c r="B440" t="s">
        <v>967</v>
      </c>
      <c r="C440">
        <v>3260</v>
      </c>
      <c r="D440">
        <v>3260</v>
      </c>
      <c r="E440">
        <v>3256.63</v>
      </c>
      <c r="F440">
        <v>3257.01</v>
      </c>
      <c r="G440">
        <v>14</v>
      </c>
      <c r="H440">
        <v>9</v>
      </c>
      <c r="I440">
        <v>3258.029</v>
      </c>
      <c r="J440" t="b">
        <v>0</v>
      </c>
    </row>
    <row r="441" spans="2:10" x14ac:dyDescent="0.15">
      <c r="B441" t="s">
        <v>970</v>
      </c>
      <c r="C441">
        <v>3254</v>
      </c>
      <c r="D441">
        <v>3254.01</v>
      </c>
      <c r="E441">
        <v>3254</v>
      </c>
      <c r="F441">
        <v>3254</v>
      </c>
      <c r="G441">
        <v>1</v>
      </c>
      <c r="H441">
        <v>1</v>
      </c>
      <c r="I441">
        <v>3254</v>
      </c>
      <c r="J441" t="b">
        <v>0</v>
      </c>
    </row>
    <row r="442" spans="2:10" x14ac:dyDescent="0.15">
      <c r="B442" t="s">
        <v>971</v>
      </c>
      <c r="C442">
        <v>3257.5</v>
      </c>
      <c r="D442">
        <v>3257.5</v>
      </c>
      <c r="E442">
        <v>3255</v>
      </c>
      <c r="F442">
        <v>3256</v>
      </c>
      <c r="G442">
        <v>14</v>
      </c>
      <c r="H442">
        <v>6</v>
      </c>
      <c r="I442">
        <v>3256.28</v>
      </c>
      <c r="J442" t="b">
        <v>0</v>
      </c>
    </row>
    <row r="443" spans="2:10" x14ac:dyDescent="0.15">
      <c r="B443" t="s">
        <v>972</v>
      </c>
      <c r="C443">
        <v>3259.9</v>
      </c>
      <c r="D443">
        <v>3260</v>
      </c>
      <c r="E443">
        <v>3251.31</v>
      </c>
      <c r="F443">
        <v>3251.31</v>
      </c>
      <c r="G443">
        <v>35</v>
      </c>
      <c r="H443">
        <v>23</v>
      </c>
      <c r="I443">
        <v>3257.2310000000002</v>
      </c>
      <c r="J443" t="b">
        <v>0</v>
      </c>
    </row>
    <row r="444" spans="2:10" x14ac:dyDescent="0.15">
      <c r="B444" t="s">
        <v>973</v>
      </c>
      <c r="C444">
        <v>3250.51</v>
      </c>
      <c r="D444">
        <v>3252</v>
      </c>
      <c r="E444">
        <v>3233.31</v>
      </c>
      <c r="F444">
        <v>3242.9</v>
      </c>
      <c r="G444">
        <v>1528</v>
      </c>
      <c r="H444">
        <v>999</v>
      </c>
      <c r="I444">
        <v>3244.4769999999999</v>
      </c>
      <c r="J444" t="b">
        <v>0</v>
      </c>
    </row>
    <row r="445" spans="2:10" x14ac:dyDescent="0.15">
      <c r="B445" t="s">
        <v>974</v>
      </c>
      <c r="C445">
        <v>3242.45</v>
      </c>
      <c r="D445">
        <v>3258.2</v>
      </c>
      <c r="E445">
        <v>3238</v>
      </c>
      <c r="F445">
        <v>3253.18</v>
      </c>
      <c r="G445">
        <v>1747</v>
      </c>
      <c r="H445">
        <v>1198</v>
      </c>
      <c r="I445">
        <v>3248.64</v>
      </c>
      <c r="J445" t="b">
        <v>0</v>
      </c>
    </row>
    <row r="446" spans="2:10" x14ac:dyDescent="0.15">
      <c r="B446" t="s">
        <v>975</v>
      </c>
      <c r="C446">
        <v>3252.72</v>
      </c>
      <c r="D446">
        <v>3261</v>
      </c>
      <c r="E446">
        <v>3251.46</v>
      </c>
      <c r="F446">
        <v>3254.92</v>
      </c>
      <c r="G446">
        <v>720</v>
      </c>
      <c r="H446">
        <v>578</v>
      </c>
      <c r="I446">
        <v>3256.123</v>
      </c>
      <c r="J446" t="b">
        <v>0</v>
      </c>
    </row>
    <row r="447" spans="2:10" x14ac:dyDescent="0.15">
      <c r="B447" t="s">
        <v>976</v>
      </c>
      <c r="C447">
        <v>3254.34</v>
      </c>
      <c r="D447">
        <v>3256.68</v>
      </c>
      <c r="E447">
        <v>3245.65</v>
      </c>
      <c r="F447">
        <v>3254.46</v>
      </c>
      <c r="G447">
        <v>686</v>
      </c>
      <c r="H447">
        <v>480</v>
      </c>
      <c r="I447">
        <v>3251.453</v>
      </c>
      <c r="J447" t="b">
        <v>0</v>
      </c>
    </row>
    <row r="448" spans="2:10" x14ac:dyDescent="0.15">
      <c r="B448" t="s">
        <v>977</v>
      </c>
      <c r="C448">
        <v>3255.05</v>
      </c>
      <c r="D448">
        <v>3258.2</v>
      </c>
      <c r="E448">
        <v>3247.84</v>
      </c>
      <c r="F448">
        <v>3253.84</v>
      </c>
      <c r="G448">
        <v>684</v>
      </c>
      <c r="H448">
        <v>458</v>
      </c>
      <c r="I448">
        <v>3254.0749999999998</v>
      </c>
      <c r="J448" t="b">
        <v>0</v>
      </c>
    </row>
    <row r="449" spans="2:10" x14ac:dyDescent="0.15">
      <c r="B449" t="s">
        <v>978</v>
      </c>
      <c r="C449">
        <v>3253.63</v>
      </c>
      <c r="D449">
        <v>3260.99</v>
      </c>
      <c r="E449">
        <v>3251.12</v>
      </c>
      <c r="F449">
        <v>3256.59</v>
      </c>
      <c r="G449">
        <v>644</v>
      </c>
      <c r="H449">
        <v>487</v>
      </c>
      <c r="I449">
        <v>3255.6179999999999</v>
      </c>
      <c r="J449" t="b">
        <v>0</v>
      </c>
    </row>
    <row r="450" spans="2:10" x14ac:dyDescent="0.15">
      <c r="B450" t="s">
        <v>979</v>
      </c>
      <c r="C450">
        <v>3257.15</v>
      </c>
      <c r="D450">
        <v>3280.25</v>
      </c>
      <c r="E450">
        <v>3255.14</v>
      </c>
      <c r="F450">
        <v>3278.38</v>
      </c>
      <c r="G450">
        <v>2703</v>
      </c>
      <c r="H450">
        <v>1980</v>
      </c>
      <c r="I450">
        <v>3269.19</v>
      </c>
      <c r="J450" t="b">
        <v>0</v>
      </c>
    </row>
    <row r="451" spans="2:10" x14ac:dyDescent="0.15">
      <c r="B451" t="s">
        <v>980</v>
      </c>
      <c r="C451">
        <v>3277.71</v>
      </c>
      <c r="D451">
        <v>3282</v>
      </c>
      <c r="E451">
        <v>3277.71</v>
      </c>
      <c r="F451">
        <v>3278.28</v>
      </c>
      <c r="G451">
        <v>1616</v>
      </c>
      <c r="H451">
        <v>76</v>
      </c>
      <c r="I451">
        <v>3277.8530000000001</v>
      </c>
      <c r="J451" t="b">
        <v>0</v>
      </c>
    </row>
    <row r="452" spans="2:10" x14ac:dyDescent="0.15">
      <c r="B452" t="s">
        <v>981</v>
      </c>
      <c r="C452">
        <v>3278.2</v>
      </c>
      <c r="D452">
        <v>3278.43</v>
      </c>
      <c r="E452">
        <v>3277</v>
      </c>
      <c r="F452">
        <v>3278.43</v>
      </c>
      <c r="G452">
        <v>13</v>
      </c>
      <c r="H452">
        <v>10</v>
      </c>
      <c r="I452">
        <v>3277.69</v>
      </c>
      <c r="J452" t="b">
        <v>0</v>
      </c>
    </row>
    <row r="453" spans="2:10" x14ac:dyDescent="0.15">
      <c r="B453" t="s">
        <v>982</v>
      </c>
      <c r="C453">
        <v>3278.43</v>
      </c>
      <c r="D453">
        <v>3278.43</v>
      </c>
      <c r="E453">
        <v>3278.43</v>
      </c>
      <c r="F453">
        <v>3278.43</v>
      </c>
      <c r="G453">
        <v>0</v>
      </c>
      <c r="H453">
        <v>0</v>
      </c>
      <c r="I453">
        <v>3278.43</v>
      </c>
      <c r="J453" t="b">
        <v>0</v>
      </c>
    </row>
    <row r="454" spans="2:10" x14ac:dyDescent="0.15">
      <c r="B454" t="s">
        <v>983</v>
      </c>
      <c r="C454">
        <v>3277.06</v>
      </c>
      <c r="D454">
        <v>3277.2</v>
      </c>
      <c r="E454">
        <v>3271</v>
      </c>
      <c r="F454">
        <v>3271</v>
      </c>
      <c r="G454">
        <v>20</v>
      </c>
      <c r="H454">
        <v>10</v>
      </c>
      <c r="I454">
        <v>3274.4270000000001</v>
      </c>
      <c r="J454" t="b">
        <v>0</v>
      </c>
    </row>
    <row r="455" spans="2:10" x14ac:dyDescent="0.15">
      <c r="B455" t="s">
        <v>985</v>
      </c>
      <c r="C455">
        <v>3283</v>
      </c>
      <c r="D455">
        <v>3285</v>
      </c>
      <c r="E455">
        <v>3283</v>
      </c>
      <c r="F455">
        <v>3285</v>
      </c>
      <c r="G455">
        <v>3</v>
      </c>
      <c r="H455">
        <v>3</v>
      </c>
      <c r="I455">
        <v>3284.3330000000001</v>
      </c>
      <c r="J455" t="b">
        <v>0</v>
      </c>
    </row>
    <row r="456" spans="2:10" x14ac:dyDescent="0.15">
      <c r="B456" t="s">
        <v>986</v>
      </c>
      <c r="C456">
        <v>3290</v>
      </c>
      <c r="D456">
        <v>3290</v>
      </c>
      <c r="E456">
        <v>3285.2</v>
      </c>
      <c r="F456">
        <v>3285.2</v>
      </c>
      <c r="G456">
        <v>9</v>
      </c>
      <c r="H456">
        <v>9</v>
      </c>
      <c r="I456">
        <v>3286.7249999999999</v>
      </c>
      <c r="J456" t="b">
        <v>0</v>
      </c>
    </row>
    <row r="457" spans="2:10" x14ac:dyDescent="0.15">
      <c r="B457" t="s">
        <v>987</v>
      </c>
      <c r="C457">
        <v>3285.36</v>
      </c>
      <c r="D457">
        <v>3285.99</v>
      </c>
      <c r="E457">
        <v>3281.99</v>
      </c>
      <c r="F457">
        <v>3282.1</v>
      </c>
      <c r="G457">
        <v>21</v>
      </c>
      <c r="H457">
        <v>14</v>
      </c>
      <c r="I457">
        <v>3283.13</v>
      </c>
      <c r="J457" t="b">
        <v>0</v>
      </c>
    </row>
    <row r="458" spans="2:10" x14ac:dyDescent="0.15">
      <c r="B458" t="s">
        <v>988</v>
      </c>
      <c r="C458">
        <v>3286</v>
      </c>
      <c r="D458">
        <v>3288</v>
      </c>
      <c r="E458">
        <v>3271</v>
      </c>
      <c r="F458">
        <v>3271</v>
      </c>
      <c r="G458">
        <v>94</v>
      </c>
      <c r="H458">
        <v>43</v>
      </c>
      <c r="I458">
        <v>3277.9079999999999</v>
      </c>
      <c r="J458" t="b">
        <v>0</v>
      </c>
    </row>
    <row r="459" spans="2:10" x14ac:dyDescent="0.15">
      <c r="B459" t="s">
        <v>989</v>
      </c>
      <c r="C459">
        <v>3270</v>
      </c>
      <c r="D459">
        <v>3308.3</v>
      </c>
      <c r="E459">
        <v>3252.82</v>
      </c>
      <c r="F459">
        <v>3304.36</v>
      </c>
      <c r="G459">
        <v>2623</v>
      </c>
      <c r="H459">
        <v>1356</v>
      </c>
      <c r="I459">
        <v>3279.386</v>
      </c>
      <c r="J459" t="b">
        <v>0</v>
      </c>
    </row>
    <row r="460" spans="2:10" x14ac:dyDescent="0.15">
      <c r="B460" t="s">
        <v>990</v>
      </c>
      <c r="C460">
        <v>3304.81</v>
      </c>
      <c r="D460">
        <v>3306.55</v>
      </c>
      <c r="E460">
        <v>3272.29</v>
      </c>
      <c r="F460">
        <v>3277.4</v>
      </c>
      <c r="G460">
        <v>1989</v>
      </c>
      <c r="H460">
        <v>1406</v>
      </c>
      <c r="I460">
        <v>3287.41</v>
      </c>
      <c r="J460" t="b">
        <v>0</v>
      </c>
    </row>
    <row r="461" spans="2:10" x14ac:dyDescent="0.15">
      <c r="B461" t="s">
        <v>991</v>
      </c>
      <c r="C461">
        <v>3278</v>
      </c>
      <c r="D461">
        <v>3280</v>
      </c>
      <c r="E461">
        <v>3261.97</v>
      </c>
      <c r="F461">
        <v>3263.67</v>
      </c>
      <c r="G461">
        <v>1306</v>
      </c>
      <c r="H461">
        <v>859</v>
      </c>
      <c r="I461">
        <v>3269.922</v>
      </c>
      <c r="J461" t="b">
        <v>0</v>
      </c>
    </row>
    <row r="462" spans="2:10" x14ac:dyDescent="0.15">
      <c r="B462" t="s">
        <v>992</v>
      </c>
      <c r="C462">
        <v>3262.89</v>
      </c>
      <c r="D462">
        <v>3274</v>
      </c>
      <c r="E462">
        <v>3253.59</v>
      </c>
      <c r="F462">
        <v>3272.3</v>
      </c>
      <c r="G462">
        <v>1090</v>
      </c>
      <c r="H462">
        <v>797</v>
      </c>
      <c r="I462">
        <v>3262.3409999999999</v>
      </c>
      <c r="J462" t="b">
        <v>0</v>
      </c>
    </row>
    <row r="463" spans="2:10" x14ac:dyDescent="0.15">
      <c r="B463" t="s">
        <v>993</v>
      </c>
      <c r="C463">
        <v>3271.58</v>
      </c>
      <c r="D463">
        <v>3278.29</v>
      </c>
      <c r="E463">
        <v>3265.51</v>
      </c>
      <c r="F463">
        <v>3268.12</v>
      </c>
      <c r="G463">
        <v>802</v>
      </c>
      <c r="H463">
        <v>500</v>
      </c>
      <c r="I463">
        <v>3273.0970000000002</v>
      </c>
      <c r="J463" t="b">
        <v>0</v>
      </c>
    </row>
    <row r="464" spans="2:10" x14ac:dyDescent="0.15">
      <c r="B464" t="s">
        <v>994</v>
      </c>
      <c r="C464">
        <v>3269.5</v>
      </c>
      <c r="D464">
        <v>3275.21</v>
      </c>
      <c r="E464">
        <v>3265.5</v>
      </c>
      <c r="F464">
        <v>3268</v>
      </c>
      <c r="G464">
        <v>531</v>
      </c>
      <c r="H464">
        <v>315</v>
      </c>
      <c r="I464">
        <v>3270.6410000000001</v>
      </c>
      <c r="J464" t="b">
        <v>0</v>
      </c>
    </row>
    <row r="465" spans="2:10" x14ac:dyDescent="0.15">
      <c r="B465" t="s">
        <v>995</v>
      </c>
      <c r="C465">
        <v>3267.05</v>
      </c>
      <c r="D465">
        <v>3271.69</v>
      </c>
      <c r="E465">
        <v>3264.01</v>
      </c>
      <c r="F465">
        <v>3267.05</v>
      </c>
      <c r="G465">
        <v>1211</v>
      </c>
      <c r="H465">
        <v>771</v>
      </c>
      <c r="I465">
        <v>3268.3670000000002</v>
      </c>
      <c r="J465" t="b">
        <v>0</v>
      </c>
    </row>
    <row r="466" spans="2:10" x14ac:dyDescent="0.15">
      <c r="B466" t="s">
        <v>996</v>
      </c>
      <c r="C466">
        <v>3268.95</v>
      </c>
      <c r="D466">
        <v>3268.95</v>
      </c>
      <c r="E466">
        <v>3265.01</v>
      </c>
      <c r="F466">
        <v>3265.01</v>
      </c>
      <c r="G466">
        <v>1958</v>
      </c>
      <c r="H466">
        <v>30</v>
      </c>
      <c r="I466">
        <v>3268.9470000000001</v>
      </c>
      <c r="J466" t="b">
        <v>0</v>
      </c>
    </row>
    <row r="467" spans="2:10" x14ac:dyDescent="0.15">
      <c r="B467" t="s">
        <v>997</v>
      </c>
      <c r="C467">
        <v>3268.95</v>
      </c>
      <c r="D467">
        <v>3268.95</v>
      </c>
      <c r="E467">
        <v>3268.95</v>
      </c>
      <c r="F467">
        <v>3268.95</v>
      </c>
      <c r="G467">
        <v>65</v>
      </c>
      <c r="H467">
        <v>1</v>
      </c>
      <c r="I467">
        <v>3268.95</v>
      </c>
      <c r="J467" t="b">
        <v>0</v>
      </c>
    </row>
    <row r="468" spans="2:10" x14ac:dyDescent="0.15">
      <c r="B468" t="s">
        <v>998</v>
      </c>
      <c r="C468">
        <v>3267.95</v>
      </c>
      <c r="D468">
        <v>3267.96</v>
      </c>
      <c r="E468">
        <v>3263</v>
      </c>
      <c r="F468">
        <v>3263</v>
      </c>
      <c r="G468">
        <v>6</v>
      </c>
      <c r="H468">
        <v>5</v>
      </c>
      <c r="I468">
        <v>3264.634</v>
      </c>
      <c r="J468" t="b">
        <v>0</v>
      </c>
    </row>
    <row r="469" spans="2:10" x14ac:dyDescent="0.15">
      <c r="B469" t="s">
        <v>999</v>
      </c>
      <c r="C469">
        <v>3263.79</v>
      </c>
      <c r="D469">
        <v>3263.79</v>
      </c>
      <c r="E469">
        <v>3260.11</v>
      </c>
      <c r="F469">
        <v>3260.5</v>
      </c>
      <c r="G469">
        <v>58</v>
      </c>
      <c r="H469">
        <v>13</v>
      </c>
      <c r="I469">
        <v>3261.8020000000001</v>
      </c>
      <c r="J469" t="b">
        <v>0</v>
      </c>
    </row>
    <row r="470" spans="2:10" x14ac:dyDescent="0.15">
      <c r="B470" t="s">
        <v>1003</v>
      </c>
      <c r="C470">
        <v>3269</v>
      </c>
      <c r="D470">
        <v>3275</v>
      </c>
      <c r="E470">
        <v>3269</v>
      </c>
      <c r="F470">
        <v>3275</v>
      </c>
      <c r="G470">
        <v>15</v>
      </c>
      <c r="H470">
        <v>9</v>
      </c>
      <c r="I470">
        <v>3270.2220000000002</v>
      </c>
      <c r="J470" t="b">
        <v>0</v>
      </c>
    </row>
    <row r="471" spans="2:10" x14ac:dyDescent="0.15">
      <c r="B471" t="s">
        <v>1004</v>
      </c>
      <c r="C471">
        <v>3275</v>
      </c>
      <c r="D471">
        <v>3279.6</v>
      </c>
      <c r="E471">
        <v>3260</v>
      </c>
      <c r="F471">
        <v>3262.4</v>
      </c>
      <c r="G471">
        <v>70</v>
      </c>
      <c r="H471">
        <v>40</v>
      </c>
      <c r="I471">
        <v>3271.48</v>
      </c>
      <c r="J471" t="b">
        <v>0</v>
      </c>
    </row>
    <row r="472" spans="2:10" x14ac:dyDescent="0.15">
      <c r="B472" t="s">
        <v>1005</v>
      </c>
      <c r="C472">
        <v>3260</v>
      </c>
      <c r="D472">
        <v>3294.5</v>
      </c>
      <c r="E472">
        <v>3254</v>
      </c>
      <c r="F472">
        <v>3287.23</v>
      </c>
      <c r="G472">
        <v>2423</v>
      </c>
      <c r="H472">
        <v>1410</v>
      </c>
      <c r="I472">
        <v>3278.7959999999998</v>
      </c>
      <c r="J472" t="b">
        <v>0</v>
      </c>
    </row>
    <row r="473" spans="2:10" x14ac:dyDescent="0.15">
      <c r="B473" t="s">
        <v>1006</v>
      </c>
      <c r="C473">
        <v>3288.55</v>
      </c>
      <c r="D473">
        <v>3301.89</v>
      </c>
      <c r="E473">
        <v>3272</v>
      </c>
      <c r="F473">
        <v>3300.71</v>
      </c>
      <c r="G473">
        <v>2534</v>
      </c>
      <c r="H473">
        <v>1776</v>
      </c>
      <c r="I473">
        <v>3284.9250000000002</v>
      </c>
      <c r="J473" t="b">
        <v>0</v>
      </c>
    </row>
    <row r="474" spans="2:10" x14ac:dyDescent="0.15">
      <c r="B474" t="s">
        <v>1007</v>
      </c>
      <c r="C474">
        <v>3300.89</v>
      </c>
      <c r="D474">
        <v>3315</v>
      </c>
      <c r="E474">
        <v>3287.04</v>
      </c>
      <c r="F474">
        <v>3313.03</v>
      </c>
      <c r="G474">
        <v>2756</v>
      </c>
      <c r="H474">
        <v>1886</v>
      </c>
      <c r="I474">
        <v>3299.7919999999999</v>
      </c>
      <c r="J474" t="b">
        <v>0</v>
      </c>
    </row>
    <row r="475" spans="2:10" x14ac:dyDescent="0.15">
      <c r="B475" t="s">
        <v>1008</v>
      </c>
      <c r="C475">
        <v>3312</v>
      </c>
      <c r="D475">
        <v>3317</v>
      </c>
      <c r="E475">
        <v>3304.51</v>
      </c>
      <c r="F475">
        <v>3312.98</v>
      </c>
      <c r="G475">
        <v>1479</v>
      </c>
      <c r="H475">
        <v>1081</v>
      </c>
      <c r="I475">
        <v>3310.8490000000002</v>
      </c>
      <c r="J475" t="b">
        <v>0</v>
      </c>
    </row>
    <row r="476" spans="2:10" x14ac:dyDescent="0.15">
      <c r="B476" t="s">
        <v>1009</v>
      </c>
      <c r="C476">
        <v>3312.25</v>
      </c>
      <c r="D476">
        <v>3320.92</v>
      </c>
      <c r="E476">
        <v>3310.74</v>
      </c>
      <c r="F476">
        <v>3313.51</v>
      </c>
      <c r="G476">
        <v>1232</v>
      </c>
      <c r="H476">
        <v>910</v>
      </c>
      <c r="I476">
        <v>3316.422</v>
      </c>
      <c r="J476" t="b">
        <v>0</v>
      </c>
    </row>
    <row r="477" spans="2:10" x14ac:dyDescent="0.15">
      <c r="B477" t="s">
        <v>1010</v>
      </c>
      <c r="C477">
        <v>3314.6</v>
      </c>
      <c r="D477">
        <v>3318.98</v>
      </c>
      <c r="E477">
        <v>3295.06</v>
      </c>
      <c r="F477">
        <v>3296.12</v>
      </c>
      <c r="G477">
        <v>969</v>
      </c>
      <c r="H477">
        <v>748</v>
      </c>
      <c r="I477">
        <v>3307.04</v>
      </c>
      <c r="J477" t="b">
        <v>0</v>
      </c>
    </row>
    <row r="478" spans="2:10" x14ac:dyDescent="0.15">
      <c r="B478" t="s">
        <v>1011</v>
      </c>
      <c r="C478">
        <v>3295.69</v>
      </c>
      <c r="D478">
        <v>3314.98</v>
      </c>
      <c r="E478">
        <v>3294.28</v>
      </c>
      <c r="F478">
        <v>3307.8</v>
      </c>
      <c r="G478">
        <v>1605</v>
      </c>
      <c r="H478">
        <v>1235</v>
      </c>
      <c r="I478">
        <v>3307.6790000000001</v>
      </c>
      <c r="J478" t="b">
        <v>0</v>
      </c>
    </row>
    <row r="479" spans="2:10" x14ac:dyDescent="0.15">
      <c r="B479" t="s">
        <v>1012</v>
      </c>
      <c r="C479">
        <v>3308.64</v>
      </c>
      <c r="D479">
        <v>3312</v>
      </c>
      <c r="E479">
        <v>3308</v>
      </c>
      <c r="F479">
        <v>3308.57</v>
      </c>
      <c r="G479">
        <v>1757</v>
      </c>
      <c r="H479">
        <v>40</v>
      </c>
      <c r="I479">
        <v>3308.6439999999998</v>
      </c>
      <c r="J479" t="b">
        <v>0</v>
      </c>
    </row>
    <row r="480" spans="2:10" x14ac:dyDescent="0.15">
      <c r="B480" t="s">
        <v>1013</v>
      </c>
      <c r="C480">
        <v>3308.05</v>
      </c>
      <c r="D480">
        <v>3309</v>
      </c>
      <c r="E480">
        <v>3308</v>
      </c>
      <c r="F480">
        <v>3308</v>
      </c>
      <c r="G480">
        <v>15</v>
      </c>
      <c r="H480">
        <v>8</v>
      </c>
      <c r="I480">
        <v>3308.6080000000002</v>
      </c>
      <c r="J480" t="b">
        <v>0</v>
      </c>
    </row>
    <row r="481" spans="2:10" x14ac:dyDescent="0.15">
      <c r="B481" t="s">
        <v>1014</v>
      </c>
      <c r="C481">
        <v>3307.5</v>
      </c>
      <c r="D481">
        <v>3308</v>
      </c>
      <c r="E481">
        <v>3307.5</v>
      </c>
      <c r="F481">
        <v>3308</v>
      </c>
      <c r="G481">
        <v>7</v>
      </c>
      <c r="H481">
        <v>3</v>
      </c>
      <c r="I481">
        <v>3307.87</v>
      </c>
      <c r="J481" t="b">
        <v>0</v>
      </c>
    </row>
    <row r="482" spans="2:10" x14ac:dyDescent="0.15">
      <c r="B482" t="s">
        <v>1015</v>
      </c>
      <c r="C482">
        <v>3311.99</v>
      </c>
      <c r="D482">
        <v>3315</v>
      </c>
      <c r="E482">
        <v>3311.99</v>
      </c>
      <c r="F482">
        <v>3315</v>
      </c>
      <c r="G482">
        <v>3</v>
      </c>
      <c r="H482">
        <v>3</v>
      </c>
      <c r="I482">
        <v>3313.2069999999999</v>
      </c>
      <c r="J482" t="b">
        <v>0</v>
      </c>
    </row>
    <row r="483" spans="2:10" x14ac:dyDescent="0.15">
      <c r="B483" t="s">
        <v>1017</v>
      </c>
      <c r="C483">
        <v>3280</v>
      </c>
      <c r="D483">
        <v>3280</v>
      </c>
      <c r="E483">
        <v>3280</v>
      </c>
      <c r="F483">
        <v>3280</v>
      </c>
      <c r="G483">
        <v>1</v>
      </c>
      <c r="H483">
        <v>1</v>
      </c>
      <c r="I483">
        <v>3280</v>
      </c>
      <c r="J483" t="b">
        <v>0</v>
      </c>
    </row>
    <row r="484" spans="2:10" x14ac:dyDescent="0.15">
      <c r="B484" t="s">
        <v>1018</v>
      </c>
      <c r="C484">
        <v>3286</v>
      </c>
      <c r="D484">
        <v>3286.01</v>
      </c>
      <c r="E484">
        <v>3286</v>
      </c>
      <c r="F484">
        <v>3286</v>
      </c>
      <c r="G484">
        <v>1</v>
      </c>
      <c r="H484">
        <v>1</v>
      </c>
      <c r="I484">
        <v>3286</v>
      </c>
      <c r="J484" t="b">
        <v>0</v>
      </c>
    </row>
    <row r="485" spans="2:10" x14ac:dyDescent="0.15">
      <c r="B485" t="s">
        <v>1019</v>
      </c>
      <c r="C485">
        <v>3290.15</v>
      </c>
      <c r="D485">
        <v>3298.86</v>
      </c>
      <c r="E485">
        <v>3290.14</v>
      </c>
      <c r="F485">
        <v>3295</v>
      </c>
      <c r="G485">
        <v>14</v>
      </c>
      <c r="H485">
        <v>12</v>
      </c>
      <c r="I485">
        <v>3296.4380000000001</v>
      </c>
      <c r="J485" t="b">
        <v>0</v>
      </c>
    </row>
    <row r="486" spans="2:10" x14ac:dyDescent="0.15">
      <c r="B486" t="s">
        <v>1020</v>
      </c>
      <c r="C486">
        <v>3290</v>
      </c>
      <c r="D486">
        <v>3299.8</v>
      </c>
      <c r="E486">
        <v>3282.3</v>
      </c>
      <c r="F486">
        <v>3286</v>
      </c>
      <c r="G486">
        <v>58</v>
      </c>
      <c r="H486">
        <v>30</v>
      </c>
      <c r="I486">
        <v>3288.9160000000002</v>
      </c>
      <c r="J486" t="b">
        <v>0</v>
      </c>
    </row>
    <row r="487" spans="2:10" x14ac:dyDescent="0.15">
      <c r="B487" t="s">
        <v>1021</v>
      </c>
      <c r="C487">
        <v>3287.51</v>
      </c>
      <c r="D487">
        <v>3301.24</v>
      </c>
      <c r="E487">
        <v>3273.93</v>
      </c>
      <c r="F487">
        <v>3295.7</v>
      </c>
      <c r="G487">
        <v>2336</v>
      </c>
      <c r="H487">
        <v>1471</v>
      </c>
      <c r="I487">
        <v>3287.1329999999998</v>
      </c>
      <c r="J487" t="b">
        <v>0</v>
      </c>
    </row>
    <row r="488" spans="2:10" x14ac:dyDescent="0.15">
      <c r="B488" t="s">
        <v>1022</v>
      </c>
      <c r="C488">
        <v>3296.2</v>
      </c>
      <c r="D488">
        <v>3301.37</v>
      </c>
      <c r="E488">
        <v>3280</v>
      </c>
      <c r="F488">
        <v>3296.58</v>
      </c>
      <c r="G488">
        <v>1572</v>
      </c>
      <c r="H488">
        <v>1065</v>
      </c>
      <c r="I488">
        <v>3290.6990000000001</v>
      </c>
      <c r="J488" t="b">
        <v>0</v>
      </c>
    </row>
    <row r="489" spans="2:10" x14ac:dyDescent="0.15">
      <c r="B489" t="s">
        <v>1023</v>
      </c>
      <c r="C489">
        <v>3297.95</v>
      </c>
      <c r="D489">
        <v>3323.99</v>
      </c>
      <c r="E489">
        <v>3293.91</v>
      </c>
      <c r="F489">
        <v>3313</v>
      </c>
      <c r="G489">
        <v>1822</v>
      </c>
      <c r="H489">
        <v>1327</v>
      </c>
      <c r="I489">
        <v>3312.8380000000002</v>
      </c>
      <c r="J489" t="b">
        <v>0</v>
      </c>
    </row>
    <row r="490" spans="2:10" x14ac:dyDescent="0.15">
      <c r="B490" t="s">
        <v>1024</v>
      </c>
      <c r="C490">
        <v>3312.57</v>
      </c>
      <c r="D490">
        <v>3319.77</v>
      </c>
      <c r="E490">
        <v>3300.22</v>
      </c>
      <c r="F490">
        <v>3318.68</v>
      </c>
      <c r="G490">
        <v>1045</v>
      </c>
      <c r="H490">
        <v>675</v>
      </c>
      <c r="I490">
        <v>3311.7559999999999</v>
      </c>
      <c r="J490" t="b">
        <v>0</v>
      </c>
    </row>
    <row r="491" spans="2:10" x14ac:dyDescent="0.15">
      <c r="B491" t="s">
        <v>1025</v>
      </c>
      <c r="C491">
        <v>3317.99</v>
      </c>
      <c r="D491">
        <v>3337.23</v>
      </c>
      <c r="E491">
        <v>3313.91</v>
      </c>
      <c r="F491">
        <v>3332.01</v>
      </c>
      <c r="G491">
        <v>1977</v>
      </c>
      <c r="H491">
        <v>1449</v>
      </c>
      <c r="I491">
        <v>3328.5250000000001</v>
      </c>
      <c r="J491" t="b">
        <v>0</v>
      </c>
    </row>
    <row r="492" spans="2:10" x14ac:dyDescent="0.15">
      <c r="B492" t="s">
        <v>1026</v>
      </c>
      <c r="C492">
        <v>3333.34</v>
      </c>
      <c r="D492">
        <v>3338</v>
      </c>
      <c r="E492">
        <v>3321.99</v>
      </c>
      <c r="F492">
        <v>3330.03</v>
      </c>
      <c r="G492">
        <v>1281</v>
      </c>
      <c r="H492">
        <v>1009</v>
      </c>
      <c r="I492">
        <v>3328.3629999999998</v>
      </c>
      <c r="J492" t="b">
        <v>0</v>
      </c>
    </row>
    <row r="493" spans="2:10" x14ac:dyDescent="0.15">
      <c r="B493" t="s">
        <v>1027</v>
      </c>
      <c r="C493">
        <v>3329.71</v>
      </c>
      <c r="D493">
        <v>3333</v>
      </c>
      <c r="E493">
        <v>3326.1</v>
      </c>
      <c r="F493">
        <v>3328.71</v>
      </c>
      <c r="G493">
        <v>1713</v>
      </c>
      <c r="H493">
        <v>1416</v>
      </c>
      <c r="I493">
        <v>3329.8870000000002</v>
      </c>
      <c r="J493" t="b">
        <v>0</v>
      </c>
    </row>
    <row r="494" spans="2:10" x14ac:dyDescent="0.15">
      <c r="B494" t="s">
        <v>1028</v>
      </c>
      <c r="C494">
        <v>3329.43</v>
      </c>
      <c r="D494">
        <v>3329.43</v>
      </c>
      <c r="E494">
        <v>3321.25</v>
      </c>
      <c r="F494">
        <v>3323.99</v>
      </c>
      <c r="G494">
        <v>1733</v>
      </c>
      <c r="H494">
        <v>47</v>
      </c>
      <c r="I494">
        <v>3328.1179999999999</v>
      </c>
      <c r="J494" t="b">
        <v>0</v>
      </c>
    </row>
    <row r="495" spans="2:10" x14ac:dyDescent="0.15">
      <c r="B495" t="s">
        <v>1029</v>
      </c>
      <c r="C495">
        <v>3325</v>
      </c>
      <c r="D495">
        <v>3325</v>
      </c>
      <c r="E495">
        <v>3322.39</v>
      </c>
      <c r="F495">
        <v>3323</v>
      </c>
      <c r="G495">
        <v>3</v>
      </c>
      <c r="H495">
        <v>3</v>
      </c>
      <c r="I495">
        <v>3323.4279999999999</v>
      </c>
      <c r="J495" t="b">
        <v>0</v>
      </c>
    </row>
    <row r="496" spans="2:10" x14ac:dyDescent="0.15">
      <c r="B496" t="s">
        <v>1030</v>
      </c>
      <c r="C496">
        <v>3324.4</v>
      </c>
      <c r="D496">
        <v>3324.41</v>
      </c>
      <c r="E496">
        <v>3321.38</v>
      </c>
      <c r="F496">
        <v>3321.38</v>
      </c>
      <c r="G496">
        <v>18</v>
      </c>
      <c r="H496">
        <v>11</v>
      </c>
      <c r="I496">
        <v>3323.2849999999999</v>
      </c>
      <c r="J496" t="b">
        <v>0</v>
      </c>
    </row>
    <row r="497" spans="2:10" x14ac:dyDescent="0.15">
      <c r="B497" t="s">
        <v>1031</v>
      </c>
      <c r="C497">
        <v>3322</v>
      </c>
      <c r="D497">
        <v>3322</v>
      </c>
      <c r="E497">
        <v>3320</v>
      </c>
      <c r="F497">
        <v>3320</v>
      </c>
      <c r="G497">
        <v>8</v>
      </c>
      <c r="H497">
        <v>6</v>
      </c>
      <c r="I497">
        <v>3321.0839999999998</v>
      </c>
      <c r="J497" t="b">
        <v>0</v>
      </c>
    </row>
    <row r="498" spans="2:10" x14ac:dyDescent="0.15">
      <c r="B498" t="s">
        <v>1032</v>
      </c>
      <c r="C498">
        <v>3334.7</v>
      </c>
      <c r="D498">
        <v>3336</v>
      </c>
      <c r="E498">
        <v>3334.7</v>
      </c>
      <c r="F498">
        <v>3336</v>
      </c>
      <c r="G498">
        <v>4</v>
      </c>
      <c r="H498">
        <v>4</v>
      </c>
      <c r="I498">
        <v>3335.6750000000002</v>
      </c>
      <c r="J498" t="b">
        <v>0</v>
      </c>
    </row>
    <row r="499" spans="2:10" x14ac:dyDescent="0.15">
      <c r="B499" t="s">
        <v>1033</v>
      </c>
      <c r="C499">
        <v>3336</v>
      </c>
      <c r="D499">
        <v>3336</v>
      </c>
      <c r="E499">
        <v>3335.98</v>
      </c>
      <c r="F499">
        <v>3335.98</v>
      </c>
      <c r="G499">
        <v>3</v>
      </c>
      <c r="H499">
        <v>3</v>
      </c>
      <c r="I499">
        <v>3335.9920000000002</v>
      </c>
      <c r="J499" t="b">
        <v>0</v>
      </c>
    </row>
    <row r="500" spans="2:10" x14ac:dyDescent="0.15">
      <c r="B500" t="s">
        <v>1034</v>
      </c>
      <c r="C500">
        <v>3335.98</v>
      </c>
      <c r="D500">
        <v>3335.98</v>
      </c>
      <c r="E500">
        <v>3335.98</v>
      </c>
      <c r="F500">
        <v>3335.98</v>
      </c>
      <c r="G500">
        <v>0</v>
      </c>
      <c r="H500">
        <v>0</v>
      </c>
      <c r="I500">
        <v>3335.98</v>
      </c>
      <c r="J500" t="b">
        <v>0</v>
      </c>
    </row>
    <row r="501" spans="2:10" x14ac:dyDescent="0.15">
      <c r="B501" t="s">
        <v>1035</v>
      </c>
      <c r="C501">
        <v>3335.77</v>
      </c>
      <c r="D501">
        <v>3341.91</v>
      </c>
      <c r="E501">
        <v>3333.06</v>
      </c>
      <c r="F501">
        <v>3340</v>
      </c>
      <c r="G501">
        <v>26</v>
      </c>
      <c r="H501">
        <v>21</v>
      </c>
      <c r="I501">
        <v>3336.7170000000001</v>
      </c>
      <c r="J501" t="b">
        <v>0</v>
      </c>
    </row>
    <row r="502" spans="2:10" x14ac:dyDescent="0.15">
      <c r="B502" t="s">
        <v>1036</v>
      </c>
      <c r="C502">
        <v>3335</v>
      </c>
      <c r="D502">
        <v>3339.8</v>
      </c>
      <c r="E502">
        <v>3334.9</v>
      </c>
      <c r="F502">
        <v>3338</v>
      </c>
      <c r="G502">
        <v>31</v>
      </c>
      <c r="H502">
        <v>17</v>
      </c>
      <c r="I502">
        <v>3336.866</v>
      </c>
      <c r="J502" t="b">
        <v>0</v>
      </c>
    </row>
    <row r="503" spans="2:10" x14ac:dyDescent="0.15">
      <c r="B503" t="s">
        <v>1037</v>
      </c>
      <c r="C503">
        <v>3336.1</v>
      </c>
      <c r="D503">
        <v>3340</v>
      </c>
      <c r="E503">
        <v>3311.25</v>
      </c>
      <c r="F503">
        <v>3316.7</v>
      </c>
      <c r="G503">
        <v>3195</v>
      </c>
      <c r="H503">
        <v>1444</v>
      </c>
      <c r="I503">
        <v>3324.9169999999999</v>
      </c>
      <c r="J503" t="b">
        <v>0</v>
      </c>
    </row>
    <row r="504" spans="2:10" x14ac:dyDescent="0.15">
      <c r="B504" t="s">
        <v>1038</v>
      </c>
      <c r="C504">
        <v>3316.65</v>
      </c>
      <c r="D504">
        <v>3327.2</v>
      </c>
      <c r="E504">
        <v>3307.02</v>
      </c>
      <c r="F504">
        <v>3318.51</v>
      </c>
      <c r="G504">
        <v>1793</v>
      </c>
      <c r="H504">
        <v>1384</v>
      </c>
      <c r="I504">
        <v>3316.6120000000001</v>
      </c>
      <c r="J504" t="b">
        <v>0</v>
      </c>
    </row>
    <row r="505" spans="2:10" x14ac:dyDescent="0.15">
      <c r="B505" t="s">
        <v>1039</v>
      </c>
      <c r="C505">
        <v>3318.42</v>
      </c>
      <c r="D505">
        <v>3320.18</v>
      </c>
      <c r="E505">
        <v>3311</v>
      </c>
      <c r="F505">
        <v>3312.81</v>
      </c>
      <c r="G505">
        <v>893</v>
      </c>
      <c r="H505">
        <v>704</v>
      </c>
      <c r="I505">
        <v>3315.2269999999999</v>
      </c>
      <c r="J505" t="b">
        <v>0</v>
      </c>
    </row>
    <row r="506" spans="2:10" x14ac:dyDescent="0.15">
      <c r="B506" t="s">
        <v>1040</v>
      </c>
      <c r="C506">
        <v>3312.48</v>
      </c>
      <c r="D506">
        <v>3314.64</v>
      </c>
      <c r="E506">
        <v>3290.06</v>
      </c>
      <c r="F506">
        <v>3295.01</v>
      </c>
      <c r="G506">
        <v>1877</v>
      </c>
      <c r="H506">
        <v>1328</v>
      </c>
      <c r="I506">
        <v>3303.451</v>
      </c>
      <c r="J506" t="b">
        <v>0</v>
      </c>
    </row>
    <row r="507" spans="2:10" x14ac:dyDescent="0.15">
      <c r="B507" t="s">
        <v>1041</v>
      </c>
      <c r="C507">
        <v>3295</v>
      </c>
      <c r="D507">
        <v>3299.5</v>
      </c>
      <c r="E507">
        <v>3285.07</v>
      </c>
      <c r="F507">
        <v>3298.69</v>
      </c>
      <c r="G507">
        <v>1390</v>
      </c>
      <c r="H507">
        <v>1081</v>
      </c>
      <c r="I507">
        <v>3291.4279999999999</v>
      </c>
      <c r="J507" t="b">
        <v>0</v>
      </c>
    </row>
    <row r="508" spans="2:10" x14ac:dyDescent="0.15">
      <c r="B508" t="s">
        <v>1042</v>
      </c>
      <c r="C508">
        <v>3299.15</v>
      </c>
      <c r="D508">
        <v>3299.76</v>
      </c>
      <c r="E508">
        <v>3268.29</v>
      </c>
      <c r="F508">
        <v>3277.99</v>
      </c>
      <c r="G508">
        <v>1789</v>
      </c>
      <c r="H508">
        <v>1327</v>
      </c>
      <c r="I508">
        <v>3280.4160000000002</v>
      </c>
      <c r="J508" t="b">
        <v>0</v>
      </c>
    </row>
    <row r="509" spans="2:10" x14ac:dyDescent="0.15">
      <c r="B509" t="s">
        <v>1043</v>
      </c>
      <c r="C509">
        <v>3277.94</v>
      </c>
      <c r="D509">
        <v>3279.46</v>
      </c>
      <c r="E509">
        <v>3245.75</v>
      </c>
      <c r="F509">
        <v>3251</v>
      </c>
      <c r="G509">
        <v>5734</v>
      </c>
      <c r="H509">
        <v>4512</v>
      </c>
      <c r="I509">
        <v>3256.5250000000001</v>
      </c>
      <c r="J509" t="b">
        <v>0</v>
      </c>
    </row>
    <row r="510" spans="2:10" x14ac:dyDescent="0.15">
      <c r="B510" t="s">
        <v>1044</v>
      </c>
      <c r="C510">
        <v>3249.9</v>
      </c>
      <c r="D510">
        <v>3251.85</v>
      </c>
      <c r="E510">
        <v>3246.25</v>
      </c>
      <c r="F510">
        <v>3250</v>
      </c>
      <c r="G510">
        <v>2533</v>
      </c>
      <c r="H510">
        <v>85</v>
      </c>
      <c r="I510">
        <v>3249.8879999999999</v>
      </c>
      <c r="J510" t="b">
        <v>0</v>
      </c>
    </row>
    <row r="511" spans="2:10" x14ac:dyDescent="0.15">
      <c r="B511" t="s">
        <v>1045</v>
      </c>
      <c r="C511">
        <v>3250.5</v>
      </c>
      <c r="D511">
        <v>3250.5</v>
      </c>
      <c r="E511">
        <v>3248</v>
      </c>
      <c r="F511">
        <v>3249.9</v>
      </c>
      <c r="G511">
        <v>43</v>
      </c>
      <c r="H511">
        <v>33</v>
      </c>
      <c r="I511">
        <v>3249.4340000000002</v>
      </c>
      <c r="J511" t="b">
        <v>0</v>
      </c>
    </row>
    <row r="512" spans="2:10" x14ac:dyDescent="0.15">
      <c r="B512" t="s">
        <v>1046</v>
      </c>
      <c r="C512">
        <v>3248.01</v>
      </c>
      <c r="D512">
        <v>3250</v>
      </c>
      <c r="E512">
        <v>3248.01</v>
      </c>
      <c r="F512">
        <v>3250</v>
      </c>
      <c r="G512">
        <v>6</v>
      </c>
      <c r="H512">
        <v>6</v>
      </c>
      <c r="I512">
        <v>3249.6030000000001</v>
      </c>
      <c r="J512" t="b">
        <v>0</v>
      </c>
    </row>
    <row r="513" spans="2:10" x14ac:dyDescent="0.15">
      <c r="B513" t="s">
        <v>1047</v>
      </c>
      <c r="C513">
        <v>3249.5</v>
      </c>
      <c r="D513">
        <v>3249.9</v>
      </c>
      <c r="E513">
        <v>3248</v>
      </c>
      <c r="F513">
        <v>3248</v>
      </c>
      <c r="G513">
        <v>24</v>
      </c>
      <c r="H513">
        <v>11</v>
      </c>
      <c r="I513">
        <v>3248.875</v>
      </c>
      <c r="J513" t="b">
        <v>0</v>
      </c>
    </row>
    <row r="514" spans="2:10" x14ac:dyDescent="0.15">
      <c r="B514" t="s">
        <v>1048</v>
      </c>
      <c r="C514">
        <v>3231.5</v>
      </c>
      <c r="D514">
        <v>3231.5</v>
      </c>
      <c r="E514">
        <v>3209.99</v>
      </c>
      <c r="F514">
        <v>3218.53</v>
      </c>
      <c r="G514">
        <v>12</v>
      </c>
      <c r="H514">
        <v>4</v>
      </c>
      <c r="I514">
        <v>3220.9050000000002</v>
      </c>
      <c r="J514" t="b">
        <v>0</v>
      </c>
    </row>
    <row r="515" spans="2:10" x14ac:dyDescent="0.15">
      <c r="B515" t="s">
        <v>1049</v>
      </c>
      <c r="C515">
        <v>3218.53</v>
      </c>
      <c r="D515">
        <v>3218.53</v>
      </c>
      <c r="E515">
        <v>3218.53</v>
      </c>
      <c r="F515">
        <v>3218.53</v>
      </c>
      <c r="G515">
        <v>0</v>
      </c>
      <c r="H515">
        <v>0</v>
      </c>
      <c r="I515">
        <v>3218.53</v>
      </c>
      <c r="J515" t="b">
        <v>0</v>
      </c>
    </row>
    <row r="516" spans="2:10" x14ac:dyDescent="0.15">
      <c r="B516" t="s">
        <v>1050</v>
      </c>
      <c r="C516">
        <v>3216.1</v>
      </c>
      <c r="D516">
        <v>3219.59</v>
      </c>
      <c r="E516">
        <v>3215</v>
      </c>
      <c r="F516">
        <v>3218</v>
      </c>
      <c r="G516">
        <v>5</v>
      </c>
      <c r="H516">
        <v>5</v>
      </c>
      <c r="I516">
        <v>3217.5940000000001</v>
      </c>
      <c r="J516" t="b">
        <v>0</v>
      </c>
    </row>
    <row r="517" spans="2:10" x14ac:dyDescent="0.15">
      <c r="B517" t="s">
        <v>1051</v>
      </c>
      <c r="C517">
        <v>3216</v>
      </c>
      <c r="D517">
        <v>3225.99</v>
      </c>
      <c r="E517">
        <v>3210.1</v>
      </c>
      <c r="F517">
        <v>3215.4</v>
      </c>
      <c r="G517">
        <v>82</v>
      </c>
      <c r="H517">
        <v>54</v>
      </c>
      <c r="I517">
        <v>3218.444</v>
      </c>
      <c r="J517" t="b">
        <v>0</v>
      </c>
    </row>
    <row r="518" spans="2:10" x14ac:dyDescent="0.15">
      <c r="B518" t="s">
        <v>1052</v>
      </c>
      <c r="C518">
        <v>3226</v>
      </c>
      <c r="D518">
        <v>3226</v>
      </c>
      <c r="E518">
        <v>3209.99</v>
      </c>
      <c r="F518">
        <v>3218</v>
      </c>
      <c r="G518">
        <v>51</v>
      </c>
      <c r="H518">
        <v>34</v>
      </c>
      <c r="I518">
        <v>3215.2420000000002</v>
      </c>
      <c r="J518" t="b">
        <v>0</v>
      </c>
    </row>
    <row r="519" spans="2:10" x14ac:dyDescent="0.15">
      <c r="B519" t="s">
        <v>1053</v>
      </c>
      <c r="C519">
        <v>3217</v>
      </c>
      <c r="D519">
        <v>3228.58</v>
      </c>
      <c r="E519">
        <v>3194.04</v>
      </c>
      <c r="F519">
        <v>3228.56</v>
      </c>
      <c r="G519">
        <v>2554</v>
      </c>
      <c r="H519">
        <v>1528</v>
      </c>
      <c r="I519">
        <v>3211.3919999999998</v>
      </c>
      <c r="J519" t="b">
        <v>0</v>
      </c>
    </row>
    <row r="520" spans="2:10" x14ac:dyDescent="0.15">
      <c r="B520" t="s">
        <v>1054</v>
      </c>
      <c r="C520">
        <v>3227.84</v>
      </c>
      <c r="D520">
        <v>3232.32</v>
      </c>
      <c r="E520">
        <v>3177.99</v>
      </c>
      <c r="F520">
        <v>3180.79</v>
      </c>
      <c r="G520">
        <v>3047</v>
      </c>
      <c r="H520">
        <v>2119</v>
      </c>
      <c r="I520">
        <v>3197.5790000000002</v>
      </c>
      <c r="J520" t="b">
        <v>0</v>
      </c>
    </row>
    <row r="521" spans="2:10" x14ac:dyDescent="0.15">
      <c r="B521" t="s">
        <v>1055</v>
      </c>
      <c r="C521">
        <v>3179.51</v>
      </c>
      <c r="D521">
        <v>3207.17</v>
      </c>
      <c r="E521">
        <v>3172.26</v>
      </c>
      <c r="F521">
        <v>3198.41</v>
      </c>
      <c r="G521">
        <v>1534</v>
      </c>
      <c r="H521">
        <v>1141</v>
      </c>
      <c r="I521">
        <v>3192.1990000000001</v>
      </c>
      <c r="J521" t="b">
        <v>0</v>
      </c>
    </row>
    <row r="522" spans="2:10" x14ac:dyDescent="0.15">
      <c r="B522" t="s">
        <v>1056</v>
      </c>
      <c r="C522">
        <v>3198.3</v>
      </c>
      <c r="D522">
        <v>3198.3</v>
      </c>
      <c r="E522">
        <v>3180.14</v>
      </c>
      <c r="F522">
        <v>3193.24</v>
      </c>
      <c r="G522">
        <v>1099</v>
      </c>
      <c r="H522">
        <v>792</v>
      </c>
      <c r="I522">
        <v>3188.6010000000001</v>
      </c>
      <c r="J522" t="b">
        <v>0</v>
      </c>
    </row>
    <row r="523" spans="2:10" x14ac:dyDescent="0.15">
      <c r="B523" t="s">
        <v>1057</v>
      </c>
      <c r="C523">
        <v>3192.5</v>
      </c>
      <c r="D523">
        <v>3214.53</v>
      </c>
      <c r="E523">
        <v>3189</v>
      </c>
      <c r="F523">
        <v>3205.12</v>
      </c>
      <c r="G523">
        <v>900</v>
      </c>
      <c r="H523">
        <v>654</v>
      </c>
      <c r="I523">
        <v>3202.087</v>
      </c>
      <c r="J523" t="b">
        <v>0</v>
      </c>
    </row>
    <row r="524" spans="2:10" x14ac:dyDescent="0.15">
      <c r="B524" t="s">
        <v>1058</v>
      </c>
      <c r="C524">
        <v>3205.69</v>
      </c>
      <c r="D524">
        <v>3207.6</v>
      </c>
      <c r="E524">
        <v>3189.65</v>
      </c>
      <c r="F524">
        <v>3192.37</v>
      </c>
      <c r="G524">
        <v>772</v>
      </c>
      <c r="H524">
        <v>571</v>
      </c>
      <c r="I524">
        <v>3198.732</v>
      </c>
      <c r="J524" t="b">
        <v>0</v>
      </c>
    </row>
    <row r="525" spans="2:10" x14ac:dyDescent="0.15">
      <c r="B525" t="s">
        <v>1059</v>
      </c>
      <c r="C525">
        <v>3193.2</v>
      </c>
      <c r="D525">
        <v>3196.07</v>
      </c>
      <c r="E525">
        <v>3178.17</v>
      </c>
      <c r="F525">
        <v>3182.39</v>
      </c>
      <c r="G525">
        <v>2270</v>
      </c>
      <c r="H525">
        <v>1846</v>
      </c>
      <c r="I525">
        <v>3185.0010000000002</v>
      </c>
      <c r="J525" t="b">
        <v>0</v>
      </c>
    </row>
    <row r="526" spans="2:10" x14ac:dyDescent="0.15">
      <c r="B526" t="s">
        <v>1060</v>
      </c>
      <c r="C526">
        <v>3180.74</v>
      </c>
      <c r="D526">
        <v>3184.21</v>
      </c>
      <c r="E526">
        <v>3177.63</v>
      </c>
      <c r="F526">
        <v>3182.7</v>
      </c>
      <c r="G526">
        <v>3188</v>
      </c>
      <c r="H526">
        <v>65</v>
      </c>
      <c r="I526">
        <v>3180.7440000000001</v>
      </c>
      <c r="J526" t="b">
        <v>0</v>
      </c>
    </row>
    <row r="527" spans="2:10" x14ac:dyDescent="0.15">
      <c r="B527" t="s">
        <v>1061</v>
      </c>
      <c r="C527">
        <v>3180.08</v>
      </c>
      <c r="D527">
        <v>3180.1</v>
      </c>
      <c r="E527">
        <v>3177</v>
      </c>
      <c r="F527">
        <v>3179.5</v>
      </c>
      <c r="G527">
        <v>18</v>
      </c>
      <c r="H527">
        <v>15</v>
      </c>
      <c r="I527">
        <v>3178.4989999999998</v>
      </c>
      <c r="J527" t="b">
        <v>0</v>
      </c>
    </row>
    <row r="528" spans="2:10" x14ac:dyDescent="0.15">
      <c r="B528" t="s">
        <v>1062</v>
      </c>
      <c r="C528">
        <v>3184</v>
      </c>
      <c r="D528">
        <v>3184</v>
      </c>
      <c r="E528">
        <v>3182</v>
      </c>
      <c r="F528">
        <v>3182</v>
      </c>
      <c r="G528">
        <v>10</v>
      </c>
      <c r="H528">
        <v>6</v>
      </c>
      <c r="I528">
        <v>3183.806</v>
      </c>
      <c r="J528" t="b">
        <v>0</v>
      </c>
    </row>
    <row r="529" spans="2:10" x14ac:dyDescent="0.15">
      <c r="B529" t="s">
        <v>1063</v>
      </c>
      <c r="C529">
        <v>3179.75</v>
      </c>
      <c r="D529">
        <v>3180</v>
      </c>
      <c r="E529">
        <v>3172.31</v>
      </c>
      <c r="F529">
        <v>3179</v>
      </c>
      <c r="G529">
        <v>14</v>
      </c>
      <c r="H529">
        <v>9</v>
      </c>
      <c r="I529">
        <v>3176.8980000000001</v>
      </c>
      <c r="J529" t="b">
        <v>0</v>
      </c>
    </row>
    <row r="530" spans="2:10" x14ac:dyDescent="0.15">
      <c r="B530" t="s">
        <v>1064</v>
      </c>
      <c r="C530">
        <v>3175</v>
      </c>
      <c r="D530">
        <v>3175</v>
      </c>
      <c r="E530">
        <v>3150</v>
      </c>
      <c r="F530">
        <v>3150</v>
      </c>
      <c r="G530">
        <v>7</v>
      </c>
      <c r="H530">
        <v>6</v>
      </c>
      <c r="I530">
        <v>3159.116</v>
      </c>
      <c r="J530" t="b">
        <v>0</v>
      </c>
    </row>
    <row r="531" spans="2:10" x14ac:dyDescent="0.15">
      <c r="B531" t="s">
        <v>1065</v>
      </c>
      <c r="C531">
        <v>3115</v>
      </c>
      <c r="D531">
        <v>3115</v>
      </c>
      <c r="E531">
        <v>3088</v>
      </c>
      <c r="F531">
        <v>3100</v>
      </c>
      <c r="G531">
        <v>21</v>
      </c>
      <c r="H531">
        <v>15</v>
      </c>
      <c r="I531">
        <v>3101.95</v>
      </c>
      <c r="J531" t="b">
        <v>0</v>
      </c>
    </row>
    <row r="532" spans="2:10" x14ac:dyDescent="0.15">
      <c r="B532" t="s">
        <v>1066</v>
      </c>
      <c r="C532">
        <v>3110</v>
      </c>
      <c r="D532">
        <v>3125</v>
      </c>
      <c r="E532">
        <v>3110</v>
      </c>
      <c r="F532">
        <v>3120.05</v>
      </c>
      <c r="G532">
        <v>13</v>
      </c>
      <c r="H532">
        <v>10</v>
      </c>
      <c r="I532">
        <v>3118.6329999999998</v>
      </c>
      <c r="J532" t="b">
        <v>0</v>
      </c>
    </row>
    <row r="533" spans="2:10" x14ac:dyDescent="0.15">
      <c r="B533" t="s">
        <v>1067</v>
      </c>
      <c r="C533">
        <v>3127.6</v>
      </c>
      <c r="D533">
        <v>3140</v>
      </c>
      <c r="E533">
        <v>3125</v>
      </c>
      <c r="F533">
        <v>3131</v>
      </c>
      <c r="G533">
        <v>66</v>
      </c>
      <c r="H533">
        <v>48</v>
      </c>
      <c r="I533">
        <v>3131.1480000000001</v>
      </c>
      <c r="J533" t="b">
        <v>0</v>
      </c>
    </row>
    <row r="534" spans="2:10" x14ac:dyDescent="0.15">
      <c r="B534" t="s">
        <v>1068</v>
      </c>
      <c r="C534">
        <v>3130.5</v>
      </c>
      <c r="D534">
        <v>3139.59</v>
      </c>
      <c r="E534">
        <v>3118</v>
      </c>
      <c r="F534">
        <v>3127</v>
      </c>
      <c r="G534">
        <v>59</v>
      </c>
      <c r="H534">
        <v>46</v>
      </c>
      <c r="I534">
        <v>3126.0770000000002</v>
      </c>
      <c r="J534" t="b">
        <v>0</v>
      </c>
    </row>
    <row r="535" spans="2:10" x14ac:dyDescent="0.15">
      <c r="B535" t="s">
        <v>1069</v>
      </c>
      <c r="C535">
        <v>3129.5</v>
      </c>
      <c r="D535">
        <v>3139.96</v>
      </c>
      <c r="E535">
        <v>3093.6</v>
      </c>
      <c r="F535">
        <v>3117.73</v>
      </c>
      <c r="G535">
        <v>3259</v>
      </c>
      <c r="H535">
        <v>1969</v>
      </c>
      <c r="I535">
        <v>3114.7759999999998</v>
      </c>
      <c r="J535" t="b">
        <v>0</v>
      </c>
    </row>
    <row r="536" spans="2:10" x14ac:dyDescent="0.15">
      <c r="B536" t="s">
        <v>1070</v>
      </c>
      <c r="C536">
        <v>3117.7</v>
      </c>
      <c r="D536">
        <v>3160.77</v>
      </c>
      <c r="E536">
        <v>3111.66</v>
      </c>
      <c r="F536">
        <v>3149.43</v>
      </c>
      <c r="G536">
        <v>2547</v>
      </c>
      <c r="H536">
        <v>1945</v>
      </c>
      <c r="I536">
        <v>3138.4229999999998</v>
      </c>
      <c r="J536" t="b">
        <v>0</v>
      </c>
    </row>
    <row r="537" spans="2:10" x14ac:dyDescent="0.15">
      <c r="B537" t="s">
        <v>1071</v>
      </c>
      <c r="C537">
        <v>3149.48</v>
      </c>
      <c r="D537">
        <v>3169.52</v>
      </c>
      <c r="E537">
        <v>3133.07</v>
      </c>
      <c r="F537">
        <v>3143.39</v>
      </c>
      <c r="G537">
        <v>1336</v>
      </c>
      <c r="H537">
        <v>1004</v>
      </c>
      <c r="I537">
        <v>3151.1219999999998</v>
      </c>
      <c r="J537" t="b">
        <v>0</v>
      </c>
    </row>
    <row r="538" spans="2:10" x14ac:dyDescent="0.15">
      <c r="B538" t="s">
        <v>1072</v>
      </c>
      <c r="C538">
        <v>3141.19</v>
      </c>
      <c r="D538">
        <v>3156.21</v>
      </c>
      <c r="E538">
        <v>3123.01</v>
      </c>
      <c r="F538">
        <v>3124.21</v>
      </c>
      <c r="G538">
        <v>954</v>
      </c>
      <c r="H538">
        <v>676</v>
      </c>
      <c r="I538">
        <v>3140.4389999999999</v>
      </c>
      <c r="J538" t="b">
        <v>0</v>
      </c>
    </row>
    <row r="539" spans="2:10" x14ac:dyDescent="0.15">
      <c r="B539" t="s">
        <v>1073</v>
      </c>
      <c r="C539">
        <v>3124.34</v>
      </c>
      <c r="D539">
        <v>3152.5</v>
      </c>
      <c r="E539">
        <v>3123.62</v>
      </c>
      <c r="F539">
        <v>3144</v>
      </c>
      <c r="G539">
        <v>1113</v>
      </c>
      <c r="H539">
        <v>783</v>
      </c>
      <c r="I539">
        <v>3139.777</v>
      </c>
      <c r="J539" t="b">
        <v>0</v>
      </c>
    </row>
    <row r="540" spans="2:10" x14ac:dyDescent="0.15">
      <c r="B540" t="s">
        <v>1074</v>
      </c>
      <c r="C540">
        <v>3142.87</v>
      </c>
      <c r="D540">
        <v>3171.76</v>
      </c>
      <c r="E540">
        <v>3139.86</v>
      </c>
      <c r="F540">
        <v>3171.31</v>
      </c>
      <c r="G540">
        <v>841</v>
      </c>
      <c r="H540">
        <v>578</v>
      </c>
      <c r="I540">
        <v>3153.3229999999999</v>
      </c>
      <c r="J540" t="b">
        <v>0</v>
      </c>
    </row>
    <row r="541" spans="2:10" x14ac:dyDescent="0.15">
      <c r="B541" t="s">
        <v>1075</v>
      </c>
      <c r="C541">
        <v>3170.8</v>
      </c>
      <c r="D541">
        <v>3204.74</v>
      </c>
      <c r="E541">
        <v>3167.07</v>
      </c>
      <c r="F541">
        <v>3195.65</v>
      </c>
      <c r="G541">
        <v>2842</v>
      </c>
      <c r="H541">
        <v>2197</v>
      </c>
      <c r="I541">
        <v>3191.998</v>
      </c>
      <c r="J541" t="b">
        <v>0</v>
      </c>
    </row>
    <row r="542" spans="2:10" x14ac:dyDescent="0.15">
      <c r="B542" t="s">
        <v>1076</v>
      </c>
      <c r="C542">
        <v>3194.5</v>
      </c>
      <c r="D542">
        <v>3194.5</v>
      </c>
      <c r="E542">
        <v>3187</v>
      </c>
      <c r="F542">
        <v>3187.16</v>
      </c>
      <c r="G542">
        <v>2594</v>
      </c>
      <c r="H542">
        <v>49</v>
      </c>
      <c r="I542">
        <v>3194.4319999999998</v>
      </c>
      <c r="J542" t="b">
        <v>0</v>
      </c>
    </row>
    <row r="543" spans="2:10" x14ac:dyDescent="0.15">
      <c r="B543" t="s">
        <v>1077</v>
      </c>
      <c r="C543">
        <v>3188</v>
      </c>
      <c r="D543">
        <v>3194.87</v>
      </c>
      <c r="E543">
        <v>3185.99</v>
      </c>
      <c r="F543">
        <v>3186.01</v>
      </c>
      <c r="G543">
        <v>13</v>
      </c>
      <c r="H543">
        <v>11</v>
      </c>
      <c r="I543">
        <v>3189.5619999999999</v>
      </c>
      <c r="J543" t="b">
        <v>0</v>
      </c>
    </row>
    <row r="544" spans="2:10" x14ac:dyDescent="0.15">
      <c r="B544" t="s">
        <v>1078</v>
      </c>
      <c r="C544">
        <v>3188.89</v>
      </c>
      <c r="D544">
        <v>3191</v>
      </c>
      <c r="E544">
        <v>3182</v>
      </c>
      <c r="F544">
        <v>3188.49</v>
      </c>
      <c r="G544">
        <v>12</v>
      </c>
      <c r="H544">
        <v>7</v>
      </c>
      <c r="I544">
        <v>3188.56</v>
      </c>
      <c r="J544" t="b">
        <v>0</v>
      </c>
    </row>
    <row r="545" spans="2:10" x14ac:dyDescent="0.15">
      <c r="B545" t="s">
        <v>1079</v>
      </c>
      <c r="C545">
        <v>3186</v>
      </c>
      <c r="D545">
        <v>3189</v>
      </c>
      <c r="E545">
        <v>3185.5</v>
      </c>
      <c r="F545">
        <v>3185.58</v>
      </c>
      <c r="G545">
        <v>18</v>
      </c>
      <c r="H545">
        <v>10</v>
      </c>
      <c r="I545">
        <v>3187.7959999999998</v>
      </c>
      <c r="J545" t="b">
        <v>0</v>
      </c>
    </row>
    <row r="546" spans="2:10" x14ac:dyDescent="0.15">
      <c r="B546" t="s">
        <v>1080</v>
      </c>
      <c r="C546">
        <v>3199</v>
      </c>
      <c r="D546">
        <v>3202</v>
      </c>
      <c r="E546">
        <v>3199</v>
      </c>
      <c r="F546">
        <v>3202</v>
      </c>
      <c r="G546">
        <v>2</v>
      </c>
      <c r="H546">
        <v>2</v>
      </c>
      <c r="I546">
        <v>3200.6109999999999</v>
      </c>
      <c r="J546" t="b">
        <v>0</v>
      </c>
    </row>
    <row r="547" spans="2:10" x14ac:dyDescent="0.15">
      <c r="B547" t="s">
        <v>1081</v>
      </c>
      <c r="C547">
        <v>3202</v>
      </c>
      <c r="D547">
        <v>3202</v>
      </c>
      <c r="E547">
        <v>3202</v>
      </c>
      <c r="F547">
        <v>3202</v>
      </c>
      <c r="G547">
        <v>0</v>
      </c>
      <c r="H547">
        <v>0</v>
      </c>
      <c r="I547">
        <v>3202</v>
      </c>
      <c r="J547" t="b">
        <v>0</v>
      </c>
    </row>
    <row r="548" spans="2:10" x14ac:dyDescent="0.15">
      <c r="B548" t="s">
        <v>1082</v>
      </c>
      <c r="C548">
        <v>3195</v>
      </c>
      <c r="D548">
        <v>3195</v>
      </c>
      <c r="E548">
        <v>3195</v>
      </c>
      <c r="F548">
        <v>3195</v>
      </c>
      <c r="G548">
        <v>1</v>
      </c>
      <c r="H548">
        <v>1</v>
      </c>
      <c r="I548">
        <v>3195</v>
      </c>
      <c r="J548" t="b">
        <v>0</v>
      </c>
    </row>
    <row r="549" spans="2:10" x14ac:dyDescent="0.15">
      <c r="B549" t="s">
        <v>1083</v>
      </c>
      <c r="C549">
        <v>3196</v>
      </c>
      <c r="D549">
        <v>3214.74</v>
      </c>
      <c r="E549">
        <v>3196</v>
      </c>
      <c r="F549">
        <v>3210.74</v>
      </c>
      <c r="G549">
        <v>29</v>
      </c>
      <c r="H549">
        <v>19</v>
      </c>
      <c r="I549">
        <v>3204.3229999999999</v>
      </c>
      <c r="J549" t="b">
        <v>0</v>
      </c>
    </row>
    <row r="550" spans="2:10" x14ac:dyDescent="0.15">
      <c r="B550" t="s">
        <v>1084</v>
      </c>
      <c r="C550">
        <v>3198</v>
      </c>
      <c r="D550">
        <v>3210.11</v>
      </c>
      <c r="E550">
        <v>3156.9</v>
      </c>
      <c r="F550">
        <v>3158</v>
      </c>
      <c r="G550">
        <v>92</v>
      </c>
      <c r="H550">
        <v>55</v>
      </c>
      <c r="I550">
        <v>3177.8110000000001</v>
      </c>
      <c r="J550" t="b">
        <v>0</v>
      </c>
    </row>
    <row r="551" spans="2:10" x14ac:dyDescent="0.15">
      <c r="B551" t="s">
        <v>1085</v>
      </c>
      <c r="C551">
        <v>3158.1</v>
      </c>
      <c r="D551">
        <v>3173</v>
      </c>
      <c r="E551">
        <v>3134.28</v>
      </c>
      <c r="F551">
        <v>3141.23</v>
      </c>
      <c r="G551">
        <v>2210</v>
      </c>
      <c r="H551">
        <v>1414</v>
      </c>
      <c r="I551">
        <v>3154.6010000000001</v>
      </c>
      <c r="J551" t="b">
        <v>0</v>
      </c>
    </row>
    <row r="552" spans="2:10" x14ac:dyDescent="0.15">
      <c r="B552" t="s">
        <v>1086</v>
      </c>
      <c r="C552">
        <v>3143.7</v>
      </c>
      <c r="D552">
        <v>3158.2</v>
      </c>
      <c r="E552">
        <v>3125.38</v>
      </c>
      <c r="F552">
        <v>3149.56</v>
      </c>
      <c r="G552">
        <v>2177</v>
      </c>
      <c r="H552">
        <v>1647</v>
      </c>
      <c r="I552">
        <v>3140.93</v>
      </c>
      <c r="J552" t="b">
        <v>0</v>
      </c>
    </row>
    <row r="553" spans="2:10" x14ac:dyDescent="0.15">
      <c r="B553" t="s">
        <v>1087</v>
      </c>
      <c r="C553">
        <v>3149.65</v>
      </c>
      <c r="D553">
        <v>3171.23</v>
      </c>
      <c r="E553">
        <v>3145.15</v>
      </c>
      <c r="F553">
        <v>3151.04</v>
      </c>
      <c r="G553">
        <v>1325</v>
      </c>
      <c r="H553">
        <v>904</v>
      </c>
      <c r="I553">
        <v>3159.9659999999999</v>
      </c>
      <c r="J553" t="b">
        <v>0</v>
      </c>
    </row>
    <row r="554" spans="2:10" x14ac:dyDescent="0.15">
      <c r="B554" t="s">
        <v>1088</v>
      </c>
      <c r="C554">
        <v>3151.55</v>
      </c>
      <c r="D554">
        <v>3170</v>
      </c>
      <c r="E554">
        <v>3151.21</v>
      </c>
      <c r="F554">
        <v>3151.64</v>
      </c>
      <c r="G554">
        <v>907</v>
      </c>
      <c r="H554">
        <v>685</v>
      </c>
      <c r="I554">
        <v>3159.0079999999998</v>
      </c>
      <c r="J554" t="b">
        <v>0</v>
      </c>
    </row>
    <row r="555" spans="2:10" x14ac:dyDescent="0.15">
      <c r="B555" t="s">
        <v>1089</v>
      </c>
      <c r="C555">
        <v>3152.48</v>
      </c>
      <c r="D555">
        <v>3166.16</v>
      </c>
      <c r="E555">
        <v>3142.04</v>
      </c>
      <c r="F555">
        <v>3156.98</v>
      </c>
      <c r="G555">
        <v>934</v>
      </c>
      <c r="H555">
        <v>700</v>
      </c>
      <c r="I555">
        <v>3155.5790000000002</v>
      </c>
      <c r="J555" t="b">
        <v>0</v>
      </c>
    </row>
    <row r="556" spans="2:10" x14ac:dyDescent="0.15">
      <c r="B556" t="s">
        <v>1090</v>
      </c>
      <c r="C556">
        <v>3158.49</v>
      </c>
      <c r="D556">
        <v>3161.1</v>
      </c>
      <c r="E556">
        <v>3145.73</v>
      </c>
      <c r="F556">
        <v>3147.72</v>
      </c>
      <c r="G556">
        <v>1156</v>
      </c>
      <c r="H556">
        <v>801</v>
      </c>
      <c r="I556">
        <v>3152.2379999999998</v>
      </c>
      <c r="J556" t="b">
        <v>0</v>
      </c>
    </row>
    <row r="557" spans="2:10" x14ac:dyDescent="0.15">
      <c r="B557" t="s">
        <v>1091</v>
      </c>
      <c r="C557">
        <v>3147.86</v>
      </c>
      <c r="D557">
        <v>3165</v>
      </c>
      <c r="E557">
        <v>3143.11</v>
      </c>
      <c r="F557">
        <v>3159.53</v>
      </c>
      <c r="G557">
        <v>2241</v>
      </c>
      <c r="H557">
        <v>1665</v>
      </c>
      <c r="I557">
        <v>3152.3440000000001</v>
      </c>
      <c r="J557" t="b">
        <v>0</v>
      </c>
    </row>
    <row r="558" spans="2:10" x14ac:dyDescent="0.15">
      <c r="B558" t="s">
        <v>1092</v>
      </c>
      <c r="C558">
        <v>3159.53</v>
      </c>
      <c r="D558">
        <v>3164</v>
      </c>
      <c r="E558">
        <v>3150.2</v>
      </c>
      <c r="F558">
        <v>3150.2</v>
      </c>
      <c r="G558">
        <v>1859</v>
      </c>
      <c r="H558">
        <v>61</v>
      </c>
      <c r="I558">
        <v>3159.4389999999999</v>
      </c>
      <c r="J558" t="b">
        <v>0</v>
      </c>
    </row>
    <row r="559" spans="2:10" x14ac:dyDescent="0.15">
      <c r="B559" t="s">
        <v>1093</v>
      </c>
      <c r="C559">
        <v>3148.21</v>
      </c>
      <c r="D559">
        <v>3159.53</v>
      </c>
      <c r="E559">
        <v>3148.03</v>
      </c>
      <c r="F559">
        <v>3150</v>
      </c>
      <c r="G559">
        <v>13</v>
      </c>
      <c r="H559">
        <v>6</v>
      </c>
      <c r="I559">
        <v>3153.2460000000001</v>
      </c>
      <c r="J559" t="b">
        <v>0</v>
      </c>
    </row>
    <row r="560" spans="2:10" x14ac:dyDescent="0.15">
      <c r="B560" t="s">
        <v>1094</v>
      </c>
      <c r="C560">
        <v>3155.99</v>
      </c>
      <c r="D560">
        <v>3159</v>
      </c>
      <c r="E560">
        <v>3155.99</v>
      </c>
      <c r="F560">
        <v>3159</v>
      </c>
      <c r="G560">
        <v>6</v>
      </c>
      <c r="H560">
        <v>6</v>
      </c>
      <c r="I560">
        <v>3157.7460000000001</v>
      </c>
      <c r="J560" t="b">
        <v>0</v>
      </c>
    </row>
    <row r="561" spans="2:10" x14ac:dyDescent="0.15">
      <c r="B561" t="s">
        <v>1095</v>
      </c>
      <c r="C561">
        <v>3163.98</v>
      </c>
      <c r="D561">
        <v>3164.39</v>
      </c>
      <c r="E561">
        <v>3159.1</v>
      </c>
      <c r="F561">
        <v>3159.11</v>
      </c>
      <c r="G561">
        <v>12</v>
      </c>
      <c r="H561">
        <v>9</v>
      </c>
      <c r="I561">
        <v>3160.9380000000001</v>
      </c>
      <c r="J561" t="b">
        <v>0</v>
      </c>
    </row>
    <row r="562" spans="2:10" x14ac:dyDescent="0.15">
      <c r="B562" t="s">
        <v>1096</v>
      </c>
      <c r="C562">
        <v>3145.1</v>
      </c>
      <c r="D562">
        <v>3145.11</v>
      </c>
      <c r="E562">
        <v>3145.08</v>
      </c>
      <c r="F562">
        <v>3145.08</v>
      </c>
      <c r="G562">
        <v>2</v>
      </c>
      <c r="H562">
        <v>2</v>
      </c>
      <c r="I562">
        <v>3145.0880000000002</v>
      </c>
      <c r="J562" t="b">
        <v>0</v>
      </c>
    </row>
    <row r="563" spans="2:10" x14ac:dyDescent="0.15">
      <c r="B563" t="s">
        <v>1097</v>
      </c>
      <c r="C563">
        <v>3145.08</v>
      </c>
      <c r="D563">
        <v>3145.08</v>
      </c>
      <c r="E563">
        <v>3145.08</v>
      </c>
      <c r="F563">
        <v>3145.08</v>
      </c>
      <c r="G563">
        <v>0</v>
      </c>
      <c r="H563">
        <v>0</v>
      </c>
      <c r="I563">
        <v>3145.08</v>
      </c>
      <c r="J563" t="b">
        <v>0</v>
      </c>
    </row>
    <row r="564" spans="2:10" x14ac:dyDescent="0.15">
      <c r="B564" t="s">
        <v>1098</v>
      </c>
      <c r="C564">
        <v>3139.99</v>
      </c>
      <c r="D564">
        <v>3139.99</v>
      </c>
      <c r="E564">
        <v>3130</v>
      </c>
      <c r="F564">
        <v>3130.31</v>
      </c>
      <c r="G564">
        <v>4</v>
      </c>
      <c r="H564">
        <v>3</v>
      </c>
      <c r="I564">
        <v>3134.0740000000001</v>
      </c>
      <c r="J564" t="b">
        <v>0</v>
      </c>
    </row>
    <row r="565" spans="2:10" x14ac:dyDescent="0.15">
      <c r="B565" t="s">
        <v>1099</v>
      </c>
      <c r="C565">
        <v>3128</v>
      </c>
      <c r="D565">
        <v>3138.48</v>
      </c>
      <c r="E565">
        <v>3128</v>
      </c>
      <c r="F565">
        <v>3131.1</v>
      </c>
      <c r="G565">
        <v>17</v>
      </c>
      <c r="H565">
        <v>12</v>
      </c>
      <c r="I565">
        <v>3133.6579999999999</v>
      </c>
      <c r="J565" t="b">
        <v>0</v>
      </c>
    </row>
    <row r="566" spans="2:10" x14ac:dyDescent="0.15">
      <c r="B566" t="s">
        <v>1100</v>
      </c>
      <c r="C566">
        <v>3132.99</v>
      </c>
      <c r="D566">
        <v>3153</v>
      </c>
      <c r="E566">
        <v>3129.99</v>
      </c>
      <c r="F566">
        <v>3146</v>
      </c>
      <c r="G566">
        <v>74</v>
      </c>
      <c r="H566">
        <v>33</v>
      </c>
      <c r="I566">
        <v>3144.116</v>
      </c>
      <c r="J566" t="b">
        <v>0</v>
      </c>
    </row>
    <row r="567" spans="2:10" x14ac:dyDescent="0.15">
      <c r="B567" t="s">
        <v>1101</v>
      </c>
      <c r="C567">
        <v>3136.29</v>
      </c>
      <c r="D567">
        <v>3178.26</v>
      </c>
      <c r="E567">
        <v>3133.89</v>
      </c>
      <c r="F567">
        <v>3149.95</v>
      </c>
      <c r="G567">
        <v>1999</v>
      </c>
      <c r="H567">
        <v>1304</v>
      </c>
      <c r="I567">
        <v>3156.3969999999999</v>
      </c>
      <c r="J567" t="b">
        <v>0</v>
      </c>
    </row>
    <row r="568" spans="2:10" x14ac:dyDescent="0.15">
      <c r="B568" t="s">
        <v>1102</v>
      </c>
      <c r="C568">
        <v>3150.01</v>
      </c>
      <c r="D568">
        <v>3159.2</v>
      </c>
      <c r="E568">
        <v>3130.17</v>
      </c>
      <c r="F568">
        <v>3144.66</v>
      </c>
      <c r="G568">
        <v>2198</v>
      </c>
      <c r="H568">
        <v>1512</v>
      </c>
      <c r="I568">
        <v>3143.2530000000002</v>
      </c>
      <c r="J568" t="b">
        <v>0</v>
      </c>
    </row>
    <row r="569" spans="2:10" x14ac:dyDescent="0.15">
      <c r="B569" t="s">
        <v>1103</v>
      </c>
      <c r="C569">
        <v>3145.19</v>
      </c>
      <c r="D569">
        <v>3148.48</v>
      </c>
      <c r="E569">
        <v>3110.63</v>
      </c>
      <c r="F569">
        <v>3111.01</v>
      </c>
      <c r="G569">
        <v>1458</v>
      </c>
      <c r="H569">
        <v>1028</v>
      </c>
      <c r="I569">
        <v>3130.212</v>
      </c>
      <c r="J569" t="b">
        <v>0</v>
      </c>
    </row>
    <row r="570" spans="2:10" x14ac:dyDescent="0.15">
      <c r="B570" t="s">
        <v>1104</v>
      </c>
      <c r="C570">
        <v>3110.18</v>
      </c>
      <c r="D570">
        <v>3120.55</v>
      </c>
      <c r="E570">
        <v>3071.55</v>
      </c>
      <c r="F570">
        <v>3081.23</v>
      </c>
      <c r="G570">
        <v>2217</v>
      </c>
      <c r="H570">
        <v>1491</v>
      </c>
      <c r="I570">
        <v>3099.741</v>
      </c>
      <c r="J570" t="b">
        <v>0</v>
      </c>
    </row>
    <row r="571" spans="2:10" x14ac:dyDescent="0.15">
      <c r="B571" t="s">
        <v>1105</v>
      </c>
      <c r="C571">
        <v>3077.32</v>
      </c>
      <c r="D571">
        <v>3103.13</v>
      </c>
      <c r="E571">
        <v>3069.34</v>
      </c>
      <c r="F571">
        <v>3082.34</v>
      </c>
      <c r="G571">
        <v>1771</v>
      </c>
      <c r="H571">
        <v>1174</v>
      </c>
      <c r="I571">
        <v>3085.9589999999998</v>
      </c>
      <c r="J571" t="b">
        <v>0</v>
      </c>
    </row>
    <row r="572" spans="2:10" x14ac:dyDescent="0.15">
      <c r="B572" t="s">
        <v>1106</v>
      </c>
      <c r="C572">
        <v>3084</v>
      </c>
      <c r="D572">
        <v>3108.58</v>
      </c>
      <c r="E572">
        <v>3074.32</v>
      </c>
      <c r="F572">
        <v>3077.08</v>
      </c>
      <c r="G572">
        <v>1197</v>
      </c>
      <c r="H572">
        <v>899</v>
      </c>
      <c r="I572">
        <v>3094.1170000000002</v>
      </c>
      <c r="J572" t="b">
        <v>0</v>
      </c>
    </row>
    <row r="573" spans="2:10" x14ac:dyDescent="0.15">
      <c r="B573" t="s">
        <v>1107</v>
      </c>
      <c r="C573">
        <v>3075.71</v>
      </c>
      <c r="D573">
        <v>3079.99</v>
      </c>
      <c r="E573">
        <v>3047.76</v>
      </c>
      <c r="F573">
        <v>3057.16</v>
      </c>
      <c r="G573">
        <v>3908</v>
      </c>
      <c r="H573">
        <v>2768</v>
      </c>
      <c r="I573">
        <v>3063.049</v>
      </c>
      <c r="J573" t="b">
        <v>0</v>
      </c>
    </row>
    <row r="574" spans="2:10" x14ac:dyDescent="0.15">
      <c r="B574" t="s">
        <v>1108</v>
      </c>
      <c r="C574">
        <v>3057.16</v>
      </c>
      <c r="D574">
        <v>3159.53</v>
      </c>
      <c r="E574">
        <v>3046</v>
      </c>
      <c r="F574">
        <v>3046</v>
      </c>
      <c r="G574">
        <v>3616</v>
      </c>
      <c r="H574">
        <v>73</v>
      </c>
      <c r="I574">
        <v>3057.8150000000001</v>
      </c>
      <c r="J574" t="b">
        <v>0</v>
      </c>
    </row>
    <row r="575" spans="2:10" x14ac:dyDescent="0.15">
      <c r="B575" t="s">
        <v>1109</v>
      </c>
      <c r="C575">
        <v>3046.22</v>
      </c>
      <c r="D575">
        <v>3050.08</v>
      </c>
      <c r="E575">
        <v>3043</v>
      </c>
      <c r="F575">
        <v>3043</v>
      </c>
      <c r="G575">
        <v>31</v>
      </c>
      <c r="H575">
        <v>22</v>
      </c>
      <c r="I575">
        <v>3047.7910000000002</v>
      </c>
      <c r="J575" t="b">
        <v>0</v>
      </c>
    </row>
    <row r="576" spans="2:10" x14ac:dyDescent="0.15">
      <c r="B576" t="s">
        <v>1110</v>
      </c>
      <c r="C576">
        <v>3043</v>
      </c>
      <c r="D576">
        <v>3052</v>
      </c>
      <c r="E576">
        <v>3038.62</v>
      </c>
      <c r="F576">
        <v>3046.32</v>
      </c>
      <c r="G576">
        <v>62</v>
      </c>
      <c r="H576">
        <v>25</v>
      </c>
      <c r="I576">
        <v>3048.5839999999998</v>
      </c>
      <c r="J576" t="b">
        <v>0</v>
      </c>
    </row>
    <row r="577" spans="2:10" x14ac:dyDescent="0.15">
      <c r="B577" t="s">
        <v>1111</v>
      </c>
      <c r="C577">
        <v>3038.51</v>
      </c>
      <c r="D577">
        <v>3038.88</v>
      </c>
      <c r="E577">
        <v>3025.8</v>
      </c>
      <c r="F577">
        <v>3028</v>
      </c>
      <c r="G577">
        <v>44</v>
      </c>
      <c r="H577">
        <v>32</v>
      </c>
      <c r="I577">
        <v>3030.3209999999999</v>
      </c>
      <c r="J577" t="b">
        <v>0</v>
      </c>
    </row>
    <row r="578" spans="2:10" x14ac:dyDescent="0.15">
      <c r="B578" t="s">
        <v>1112</v>
      </c>
      <c r="C578">
        <v>3068</v>
      </c>
      <c r="D578">
        <v>3068</v>
      </c>
      <c r="E578">
        <v>3051</v>
      </c>
      <c r="F578">
        <v>3059</v>
      </c>
      <c r="G578">
        <v>5</v>
      </c>
      <c r="H578">
        <v>5</v>
      </c>
      <c r="I578">
        <v>3060.4209999999998</v>
      </c>
      <c r="J578" t="b">
        <v>0</v>
      </c>
    </row>
    <row r="579" spans="2:10" x14ac:dyDescent="0.15">
      <c r="B579" t="s">
        <v>1113</v>
      </c>
      <c r="C579">
        <v>3056</v>
      </c>
      <c r="D579">
        <v>3058.5</v>
      </c>
      <c r="E579">
        <v>3056</v>
      </c>
      <c r="F579">
        <v>3058.5</v>
      </c>
      <c r="G579">
        <v>5</v>
      </c>
      <c r="H579">
        <v>2</v>
      </c>
      <c r="I579">
        <v>3058.0810000000001</v>
      </c>
      <c r="J579" t="b">
        <v>0</v>
      </c>
    </row>
    <row r="580" spans="2:10" x14ac:dyDescent="0.15">
      <c r="B580" t="s">
        <v>1114</v>
      </c>
      <c r="C580">
        <v>3043.4</v>
      </c>
      <c r="D580">
        <v>3043.4</v>
      </c>
      <c r="E580">
        <v>3035</v>
      </c>
      <c r="F580">
        <v>3035</v>
      </c>
      <c r="G580">
        <v>5</v>
      </c>
      <c r="H580">
        <v>4</v>
      </c>
      <c r="I580">
        <v>3038.8029999999999</v>
      </c>
      <c r="J580" t="b">
        <v>0</v>
      </c>
    </row>
    <row r="581" spans="2:10" x14ac:dyDescent="0.15">
      <c r="B581" t="s">
        <v>1115</v>
      </c>
      <c r="C581">
        <v>3045</v>
      </c>
      <c r="D581">
        <v>3070.21</v>
      </c>
      <c r="E581">
        <v>3041.2</v>
      </c>
      <c r="F581">
        <v>3065</v>
      </c>
      <c r="G581">
        <v>59</v>
      </c>
      <c r="H581">
        <v>34</v>
      </c>
      <c r="I581">
        <v>3058.9</v>
      </c>
      <c r="J581" t="b">
        <v>0</v>
      </c>
    </row>
    <row r="582" spans="2:10" x14ac:dyDescent="0.15">
      <c r="B582" t="s">
        <v>1116</v>
      </c>
      <c r="C582">
        <v>3040.05</v>
      </c>
      <c r="D582">
        <v>3093</v>
      </c>
      <c r="E582">
        <v>3040</v>
      </c>
      <c r="F582">
        <v>3092</v>
      </c>
      <c r="G582">
        <v>184</v>
      </c>
      <c r="H582">
        <v>90</v>
      </c>
      <c r="I582">
        <v>3077.1660000000002</v>
      </c>
      <c r="J582" t="b">
        <v>0</v>
      </c>
    </row>
    <row r="583" spans="2:10" x14ac:dyDescent="0.15">
      <c r="B583" t="s">
        <v>1117</v>
      </c>
      <c r="C583">
        <v>3092.92</v>
      </c>
      <c r="D583">
        <v>3107.69</v>
      </c>
      <c r="E583">
        <v>3065.89</v>
      </c>
      <c r="F583">
        <v>3068</v>
      </c>
      <c r="G583">
        <v>2548</v>
      </c>
      <c r="H583">
        <v>1474</v>
      </c>
      <c r="I583">
        <v>3089.5610000000001</v>
      </c>
      <c r="J583" t="b">
        <v>0</v>
      </c>
    </row>
    <row r="584" spans="2:10" x14ac:dyDescent="0.15">
      <c r="B584" t="s">
        <v>1118</v>
      </c>
      <c r="C584">
        <v>3066.91</v>
      </c>
      <c r="D584">
        <v>3085.73</v>
      </c>
      <c r="E584">
        <v>3036.7</v>
      </c>
      <c r="F584">
        <v>3081.5</v>
      </c>
      <c r="G584">
        <v>3214</v>
      </c>
      <c r="H584">
        <v>2285</v>
      </c>
      <c r="I584">
        <v>3062.239</v>
      </c>
      <c r="J584" t="b">
        <v>0</v>
      </c>
    </row>
    <row r="585" spans="2:10" x14ac:dyDescent="0.15">
      <c r="B585" t="s">
        <v>1119</v>
      </c>
      <c r="C585">
        <v>3083.96</v>
      </c>
      <c r="D585">
        <v>3102</v>
      </c>
      <c r="E585">
        <v>3067.61</v>
      </c>
      <c r="F585">
        <v>3102</v>
      </c>
      <c r="G585">
        <v>2002</v>
      </c>
      <c r="H585">
        <v>1334</v>
      </c>
      <c r="I585">
        <v>3087.4319999999998</v>
      </c>
      <c r="J585" t="b">
        <v>0</v>
      </c>
    </row>
    <row r="586" spans="2:10" x14ac:dyDescent="0.15">
      <c r="B586" t="s">
        <v>1120</v>
      </c>
      <c r="C586">
        <v>3103</v>
      </c>
      <c r="D586">
        <v>3122.44</v>
      </c>
      <c r="E586">
        <v>3091</v>
      </c>
      <c r="F586">
        <v>3093.55</v>
      </c>
      <c r="G586">
        <v>1661</v>
      </c>
      <c r="H586">
        <v>1164</v>
      </c>
      <c r="I586">
        <v>3108.5079999999998</v>
      </c>
      <c r="J586" t="b">
        <v>0</v>
      </c>
    </row>
    <row r="587" spans="2:10" x14ac:dyDescent="0.15">
      <c r="B587" t="s">
        <v>1121</v>
      </c>
      <c r="C587">
        <v>3093.8</v>
      </c>
      <c r="D587">
        <v>3110.27</v>
      </c>
      <c r="E587">
        <v>3077.65</v>
      </c>
      <c r="F587">
        <v>3079.71</v>
      </c>
      <c r="G587">
        <v>1263</v>
      </c>
      <c r="H587">
        <v>893</v>
      </c>
      <c r="I587">
        <v>3094.5509999999999</v>
      </c>
      <c r="J587" t="b">
        <v>0</v>
      </c>
    </row>
    <row r="588" spans="2:10" x14ac:dyDescent="0.15">
      <c r="B588" t="s">
        <v>1122</v>
      </c>
      <c r="C588">
        <v>3080.69</v>
      </c>
      <c r="D588">
        <v>3097.68</v>
      </c>
      <c r="E588">
        <v>3069.38</v>
      </c>
      <c r="F588">
        <v>3086.14</v>
      </c>
      <c r="G588">
        <v>1478</v>
      </c>
      <c r="H588">
        <v>1062</v>
      </c>
      <c r="I588">
        <v>3083.15</v>
      </c>
      <c r="J588" t="b">
        <v>0</v>
      </c>
    </row>
    <row r="589" spans="2:10" x14ac:dyDescent="0.15">
      <c r="B589" t="s">
        <v>1123</v>
      </c>
      <c r="C589">
        <v>3088.6</v>
      </c>
      <c r="D589">
        <v>3121</v>
      </c>
      <c r="E589">
        <v>3081.64</v>
      </c>
      <c r="F589">
        <v>3092.35</v>
      </c>
      <c r="G589">
        <v>3211</v>
      </c>
      <c r="H589">
        <v>2598</v>
      </c>
      <c r="I589">
        <v>3102.0520000000001</v>
      </c>
      <c r="J589" t="b">
        <v>0</v>
      </c>
    </row>
    <row r="590" spans="2:10" x14ac:dyDescent="0.15">
      <c r="B590" t="s">
        <v>1124</v>
      </c>
      <c r="C590">
        <v>3092.93</v>
      </c>
      <c r="D590">
        <v>3095</v>
      </c>
      <c r="E590">
        <v>3087</v>
      </c>
      <c r="F590">
        <v>3089.09</v>
      </c>
      <c r="G590">
        <v>3976</v>
      </c>
      <c r="H590">
        <v>145</v>
      </c>
      <c r="I590">
        <v>3092.8440000000001</v>
      </c>
      <c r="J590" t="b">
        <v>0</v>
      </c>
    </row>
    <row r="591" spans="2:10" x14ac:dyDescent="0.15">
      <c r="B591" t="s">
        <v>1125</v>
      </c>
      <c r="C591">
        <v>3090</v>
      </c>
      <c r="D591">
        <v>3090</v>
      </c>
      <c r="E591">
        <v>3084.1</v>
      </c>
      <c r="F591">
        <v>3084.1</v>
      </c>
      <c r="G591">
        <v>22</v>
      </c>
      <c r="H591">
        <v>16</v>
      </c>
      <c r="I591">
        <v>3086.4879999999998</v>
      </c>
      <c r="J591" t="b">
        <v>0</v>
      </c>
    </row>
    <row r="592" spans="2:10" x14ac:dyDescent="0.15">
      <c r="B592" t="s">
        <v>1126</v>
      </c>
      <c r="C592">
        <v>3084.93</v>
      </c>
      <c r="D592">
        <v>3084.93</v>
      </c>
      <c r="E592">
        <v>3083.92</v>
      </c>
      <c r="F592">
        <v>3083.93</v>
      </c>
      <c r="G592">
        <v>4</v>
      </c>
      <c r="H592">
        <v>4</v>
      </c>
      <c r="I592">
        <v>3084.2849999999999</v>
      </c>
      <c r="J592" t="b">
        <v>0</v>
      </c>
    </row>
    <row r="593" spans="2:10" x14ac:dyDescent="0.15">
      <c r="B593" t="s">
        <v>1127</v>
      </c>
      <c r="C593">
        <v>3084.93</v>
      </c>
      <c r="D593">
        <v>3084.93</v>
      </c>
      <c r="E593">
        <v>3084.92</v>
      </c>
      <c r="F593">
        <v>3084.93</v>
      </c>
      <c r="G593">
        <v>2</v>
      </c>
      <c r="H593">
        <v>1</v>
      </c>
      <c r="I593">
        <v>3084.93</v>
      </c>
      <c r="J593" t="b">
        <v>0</v>
      </c>
    </row>
    <row r="594" spans="2:10" x14ac:dyDescent="0.15">
      <c r="B594" t="s">
        <v>1128</v>
      </c>
      <c r="C594">
        <v>3140.02</v>
      </c>
      <c r="D594">
        <v>3140.02</v>
      </c>
      <c r="E594">
        <v>3137</v>
      </c>
      <c r="F594">
        <v>3137</v>
      </c>
      <c r="G594">
        <v>3</v>
      </c>
      <c r="H594">
        <v>3</v>
      </c>
      <c r="I594">
        <v>3138.2539999999999</v>
      </c>
      <c r="J594" t="b">
        <v>0</v>
      </c>
    </row>
    <row r="595" spans="2:10" x14ac:dyDescent="0.15">
      <c r="B595" t="s">
        <v>1129</v>
      </c>
      <c r="C595">
        <v>3144.98</v>
      </c>
      <c r="D595">
        <v>3144.99</v>
      </c>
      <c r="E595">
        <v>3144.98</v>
      </c>
      <c r="F595">
        <v>3144.99</v>
      </c>
      <c r="G595">
        <v>2</v>
      </c>
      <c r="H595">
        <v>2</v>
      </c>
      <c r="I595">
        <v>3144.9850000000001</v>
      </c>
      <c r="J595" t="b">
        <v>0</v>
      </c>
    </row>
    <row r="596" spans="2:10" x14ac:dyDescent="0.15">
      <c r="B596" t="s">
        <v>1130</v>
      </c>
      <c r="C596">
        <v>3136</v>
      </c>
      <c r="D596">
        <v>3136</v>
      </c>
      <c r="E596">
        <v>3131.5</v>
      </c>
      <c r="F596">
        <v>3131.5</v>
      </c>
      <c r="G596">
        <v>2</v>
      </c>
      <c r="H596">
        <v>2</v>
      </c>
      <c r="I596">
        <v>3133.75</v>
      </c>
      <c r="J596" t="b">
        <v>0</v>
      </c>
    </row>
    <row r="597" spans="2:10" x14ac:dyDescent="0.15">
      <c r="B597" t="s">
        <v>1131</v>
      </c>
      <c r="C597">
        <v>3120.65</v>
      </c>
      <c r="D597">
        <v>3125</v>
      </c>
      <c r="E597">
        <v>3118.95</v>
      </c>
      <c r="F597">
        <v>3122</v>
      </c>
      <c r="G597">
        <v>60</v>
      </c>
      <c r="H597">
        <v>44</v>
      </c>
      <c r="I597">
        <v>3121.3870000000002</v>
      </c>
      <c r="J597" t="b">
        <v>0</v>
      </c>
    </row>
    <row r="598" spans="2:10" x14ac:dyDescent="0.15">
      <c r="B598" t="s">
        <v>1132</v>
      </c>
      <c r="C598">
        <v>3115.1</v>
      </c>
      <c r="D598">
        <v>3129.4</v>
      </c>
      <c r="E598">
        <v>3115.1</v>
      </c>
      <c r="F598">
        <v>3127.49</v>
      </c>
      <c r="G598">
        <v>82</v>
      </c>
      <c r="H598">
        <v>38</v>
      </c>
      <c r="I598">
        <v>3123.9650000000001</v>
      </c>
      <c r="J598" t="b">
        <v>0</v>
      </c>
    </row>
    <row r="599" spans="2:10" x14ac:dyDescent="0.15">
      <c r="B599" t="s">
        <v>1133</v>
      </c>
      <c r="C599">
        <v>3128</v>
      </c>
      <c r="D599">
        <v>3135.41</v>
      </c>
      <c r="E599">
        <v>3105.09</v>
      </c>
      <c r="F599">
        <v>3121.35</v>
      </c>
      <c r="G599">
        <v>2042</v>
      </c>
      <c r="H599">
        <v>1186</v>
      </c>
      <c r="I599">
        <v>3122.2330000000002</v>
      </c>
      <c r="J599" t="b">
        <v>0</v>
      </c>
    </row>
    <row r="600" spans="2:10" x14ac:dyDescent="0.15">
      <c r="B600" t="s">
        <v>1134</v>
      </c>
      <c r="C600">
        <v>3120.76</v>
      </c>
      <c r="D600">
        <v>3128.7</v>
      </c>
      <c r="E600">
        <v>3097.99</v>
      </c>
      <c r="F600">
        <v>3117.66</v>
      </c>
      <c r="G600">
        <v>1885</v>
      </c>
      <c r="H600">
        <v>1304</v>
      </c>
      <c r="I600">
        <v>3109.9389999999999</v>
      </c>
      <c r="J600" t="b">
        <v>0</v>
      </c>
    </row>
    <row r="601" spans="2:10" x14ac:dyDescent="0.15">
      <c r="B601" t="s">
        <v>1135</v>
      </c>
      <c r="C601">
        <v>3118.44</v>
      </c>
      <c r="D601">
        <v>3127.61</v>
      </c>
      <c r="E601">
        <v>3112.12</v>
      </c>
      <c r="F601">
        <v>3125.18</v>
      </c>
      <c r="G601">
        <v>935</v>
      </c>
      <c r="H601">
        <v>601</v>
      </c>
      <c r="I601">
        <v>3121.0079999999998</v>
      </c>
      <c r="J601" t="b">
        <v>0</v>
      </c>
    </row>
    <row r="602" spans="2:10" x14ac:dyDescent="0.15">
      <c r="B602" t="s">
        <v>1136</v>
      </c>
      <c r="C602">
        <v>3125.89</v>
      </c>
      <c r="D602">
        <v>3132</v>
      </c>
      <c r="E602">
        <v>3118.47</v>
      </c>
      <c r="F602">
        <v>3122.61</v>
      </c>
      <c r="G602">
        <v>748</v>
      </c>
      <c r="H602">
        <v>554</v>
      </c>
      <c r="I602">
        <v>3124.3229999999999</v>
      </c>
      <c r="J602" t="b">
        <v>0</v>
      </c>
    </row>
    <row r="603" spans="2:10" x14ac:dyDescent="0.15">
      <c r="B603" t="s">
        <v>1137</v>
      </c>
      <c r="C603">
        <v>3122.61</v>
      </c>
      <c r="D603">
        <v>3128.25</v>
      </c>
      <c r="E603">
        <v>3117.71</v>
      </c>
      <c r="F603">
        <v>3124.46</v>
      </c>
      <c r="G603">
        <v>538</v>
      </c>
      <c r="H603">
        <v>386</v>
      </c>
      <c r="I603">
        <v>3123.59</v>
      </c>
      <c r="J603" t="b">
        <v>0</v>
      </c>
    </row>
    <row r="604" spans="2:10" x14ac:dyDescent="0.15">
      <c r="B604" t="s">
        <v>1138</v>
      </c>
      <c r="C604">
        <v>3124.83</v>
      </c>
      <c r="D604">
        <v>3142.31</v>
      </c>
      <c r="E604">
        <v>3123.71</v>
      </c>
      <c r="F604">
        <v>3138.25</v>
      </c>
      <c r="G604">
        <v>851</v>
      </c>
      <c r="H604">
        <v>635</v>
      </c>
      <c r="I604">
        <v>3133.9549999999999</v>
      </c>
      <c r="J604" t="b">
        <v>0</v>
      </c>
    </row>
    <row r="605" spans="2:10" x14ac:dyDescent="0.15">
      <c r="B605" t="s">
        <v>1139</v>
      </c>
      <c r="C605">
        <v>3138.65</v>
      </c>
      <c r="D605">
        <v>3149.57</v>
      </c>
      <c r="E605">
        <v>3136.41</v>
      </c>
      <c r="F605">
        <v>3146.61</v>
      </c>
      <c r="G605">
        <v>1887</v>
      </c>
      <c r="H605">
        <v>1516</v>
      </c>
      <c r="I605">
        <v>3144.748</v>
      </c>
      <c r="J605" t="b">
        <v>0</v>
      </c>
    </row>
    <row r="606" spans="2:10" x14ac:dyDescent="0.15">
      <c r="B606" t="s">
        <v>1140</v>
      </c>
      <c r="C606">
        <v>3146.14</v>
      </c>
      <c r="D606">
        <v>3148.64</v>
      </c>
      <c r="E606">
        <v>3144.12</v>
      </c>
      <c r="F606">
        <v>3147</v>
      </c>
      <c r="G606">
        <v>2200</v>
      </c>
      <c r="H606">
        <v>47</v>
      </c>
      <c r="I606">
        <v>3146.18</v>
      </c>
      <c r="J606" t="b">
        <v>0</v>
      </c>
    </row>
    <row r="607" spans="2:10" x14ac:dyDescent="0.15">
      <c r="B607" t="s">
        <v>1141</v>
      </c>
      <c r="C607">
        <v>3149.4</v>
      </c>
      <c r="D607">
        <v>3149.4</v>
      </c>
      <c r="E607">
        <v>3148</v>
      </c>
      <c r="F607">
        <v>3148</v>
      </c>
      <c r="G607">
        <v>5</v>
      </c>
      <c r="H607">
        <v>3</v>
      </c>
      <c r="I607">
        <v>3148.2739999999999</v>
      </c>
      <c r="J607" t="b">
        <v>0</v>
      </c>
    </row>
    <row r="608" spans="2:10" x14ac:dyDescent="0.15">
      <c r="B608" t="s">
        <v>1142</v>
      </c>
      <c r="C608">
        <v>3147</v>
      </c>
      <c r="D608">
        <v>3148.99</v>
      </c>
      <c r="E608">
        <v>3146</v>
      </c>
      <c r="F608">
        <v>3146</v>
      </c>
      <c r="G608">
        <v>12</v>
      </c>
      <c r="H608">
        <v>10</v>
      </c>
      <c r="I608">
        <v>3147.596</v>
      </c>
      <c r="J608" t="b">
        <v>0</v>
      </c>
    </row>
    <row r="609" spans="2:10" x14ac:dyDescent="0.15">
      <c r="B609" t="s">
        <v>1143</v>
      </c>
      <c r="C609">
        <v>3147</v>
      </c>
      <c r="D609">
        <v>3149.4</v>
      </c>
      <c r="E609">
        <v>3146</v>
      </c>
      <c r="F609">
        <v>3149.4</v>
      </c>
      <c r="G609">
        <v>14</v>
      </c>
      <c r="H609">
        <v>8</v>
      </c>
      <c r="I609">
        <v>3147.89</v>
      </c>
      <c r="J609"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FB2FA-CDE6-EB4A-B383-6D2064D6218E}">
  <dimension ref="A1:E542"/>
  <sheetViews>
    <sheetView tabSelected="1" topLeftCell="A522" workbookViewId="0">
      <selection activeCell="A538" sqref="A538"/>
    </sheetView>
  </sheetViews>
  <sheetFormatPr baseColWidth="10" defaultRowHeight="13" x14ac:dyDescent="0.15"/>
  <cols>
    <col min="1" max="1" width="17.33203125" bestFit="1" customWidth="1"/>
  </cols>
  <sheetData>
    <row r="1" spans="1:5" x14ac:dyDescent="0.15">
      <c r="A1" s="382" t="s">
        <v>1144</v>
      </c>
      <c r="B1" s="382" t="s">
        <v>317</v>
      </c>
      <c r="C1" s="382" t="s">
        <v>138</v>
      </c>
      <c r="D1" s="382" t="s">
        <v>1145</v>
      </c>
      <c r="E1" s="382" t="s">
        <v>55</v>
      </c>
    </row>
    <row r="2" spans="1:5" x14ac:dyDescent="0.15">
      <c r="A2" t="s">
        <v>520</v>
      </c>
      <c r="B2">
        <v>133.6</v>
      </c>
      <c r="C2">
        <v>1767.87</v>
      </c>
      <c r="D2">
        <v>3284.95</v>
      </c>
      <c r="E2">
        <v>223.15</v>
      </c>
    </row>
    <row r="3" spans="1:5" x14ac:dyDescent="0.15">
      <c r="A3" t="s">
        <v>521</v>
      </c>
      <c r="B3">
        <v>134.30000000000001</v>
      </c>
      <c r="C3">
        <v>1759.83</v>
      </c>
      <c r="D3">
        <v>3284.95</v>
      </c>
      <c r="E3">
        <v>222.52</v>
      </c>
    </row>
    <row r="4" spans="1:5" x14ac:dyDescent="0.15">
      <c r="A4" t="s">
        <v>522</v>
      </c>
      <c r="B4">
        <v>133.99</v>
      </c>
      <c r="C4">
        <v>1759.83</v>
      </c>
      <c r="D4">
        <v>3284.95</v>
      </c>
      <c r="E4">
        <v>222.62</v>
      </c>
    </row>
    <row r="5" spans="1:5" x14ac:dyDescent="0.15">
      <c r="A5" t="s">
        <v>523</v>
      </c>
      <c r="B5">
        <v>133.94999999999999</v>
      </c>
      <c r="C5">
        <v>1760</v>
      </c>
      <c r="D5">
        <v>3271</v>
      </c>
      <c r="E5">
        <v>223.1</v>
      </c>
    </row>
    <row r="6" spans="1:5" x14ac:dyDescent="0.15">
      <c r="A6" t="s">
        <v>524</v>
      </c>
      <c r="B6">
        <v>133.83000000000001</v>
      </c>
      <c r="C6">
        <v>1751.88</v>
      </c>
      <c r="D6">
        <v>3277</v>
      </c>
      <c r="E6">
        <v>222.96</v>
      </c>
    </row>
    <row r="7" spans="1:5" x14ac:dyDescent="0.15">
      <c r="A7" t="s">
        <v>525</v>
      </c>
      <c r="B7">
        <v>131.44999999999999</v>
      </c>
      <c r="C7">
        <v>1748.51</v>
      </c>
      <c r="D7">
        <v>3234.98</v>
      </c>
      <c r="E7">
        <v>219.79</v>
      </c>
    </row>
    <row r="8" spans="1:5" x14ac:dyDescent="0.15">
      <c r="A8" t="s">
        <v>526</v>
      </c>
      <c r="B8">
        <v>130.97</v>
      </c>
      <c r="C8">
        <v>1738.53</v>
      </c>
      <c r="D8">
        <v>3207.5</v>
      </c>
      <c r="E8">
        <v>218.93</v>
      </c>
    </row>
    <row r="9" spans="1:5" x14ac:dyDescent="0.15">
      <c r="A9" t="s">
        <v>527</v>
      </c>
      <c r="B9">
        <v>128.82</v>
      </c>
      <c r="C9">
        <v>1721.77</v>
      </c>
      <c r="D9">
        <v>3173.63</v>
      </c>
      <c r="E9">
        <v>216.27</v>
      </c>
    </row>
    <row r="10" spans="1:5" x14ac:dyDescent="0.15">
      <c r="A10" t="s">
        <v>528</v>
      </c>
      <c r="B10">
        <v>128.41999999999999</v>
      </c>
      <c r="C10">
        <v>1714.51</v>
      </c>
      <c r="D10">
        <v>3159.28</v>
      </c>
      <c r="E10">
        <v>215.6</v>
      </c>
    </row>
    <row r="11" spans="1:5" x14ac:dyDescent="0.15">
      <c r="A11" t="s">
        <v>529</v>
      </c>
      <c r="B11">
        <v>129.18</v>
      </c>
      <c r="C11">
        <v>1728.07</v>
      </c>
      <c r="D11">
        <v>3189.04</v>
      </c>
      <c r="E11">
        <v>216.96</v>
      </c>
    </row>
    <row r="12" spans="1:5" x14ac:dyDescent="0.15">
      <c r="A12" t="s">
        <v>530</v>
      </c>
      <c r="B12">
        <v>129.49</v>
      </c>
      <c r="C12">
        <v>1728.32</v>
      </c>
      <c r="D12">
        <v>3181.54</v>
      </c>
      <c r="E12">
        <v>217.25</v>
      </c>
    </row>
    <row r="13" spans="1:5" x14ac:dyDescent="0.15">
      <c r="A13" t="s">
        <v>531</v>
      </c>
      <c r="B13">
        <v>129.41</v>
      </c>
      <c r="C13">
        <v>1728.18</v>
      </c>
      <c r="D13">
        <v>3186.65</v>
      </c>
      <c r="E13">
        <v>217.81</v>
      </c>
    </row>
    <row r="14" spans="1:5" x14ac:dyDescent="0.15">
      <c r="A14" t="s">
        <v>532</v>
      </c>
      <c r="B14">
        <v>129.37</v>
      </c>
      <c r="C14">
        <v>1728.59</v>
      </c>
      <c r="D14">
        <v>3182.3</v>
      </c>
      <c r="E14">
        <v>217.65</v>
      </c>
    </row>
    <row r="15" spans="1:5" x14ac:dyDescent="0.15">
      <c r="A15" t="s">
        <v>533</v>
      </c>
      <c r="B15">
        <v>129.33000000000001</v>
      </c>
      <c r="C15">
        <v>1728.59</v>
      </c>
      <c r="D15">
        <v>3178</v>
      </c>
      <c r="E15">
        <v>217.63</v>
      </c>
    </row>
    <row r="16" spans="1:5" x14ac:dyDescent="0.15">
      <c r="A16" t="s">
        <v>534</v>
      </c>
      <c r="B16">
        <v>129.24</v>
      </c>
      <c r="C16">
        <v>1728.59</v>
      </c>
      <c r="D16">
        <v>3178.11</v>
      </c>
      <c r="E16">
        <v>217.42</v>
      </c>
    </row>
    <row r="17" spans="1:5" x14ac:dyDescent="0.15">
      <c r="A17" t="s">
        <v>535</v>
      </c>
      <c r="B17">
        <v>129.38999999999999</v>
      </c>
      <c r="C17">
        <v>1725</v>
      </c>
      <c r="D17">
        <v>3183.45</v>
      </c>
      <c r="E17">
        <v>217.64</v>
      </c>
    </row>
    <row r="18" spans="1:5" x14ac:dyDescent="0.15">
      <c r="A18" t="s">
        <v>540</v>
      </c>
      <c r="B18">
        <v>130.02000000000001</v>
      </c>
      <c r="C18">
        <v>1720</v>
      </c>
      <c r="D18">
        <v>3189.55</v>
      </c>
      <c r="E18">
        <v>218</v>
      </c>
    </row>
    <row r="19" spans="1:5" x14ac:dyDescent="0.15">
      <c r="A19" t="s">
        <v>541</v>
      </c>
      <c r="B19">
        <v>130.19999999999999</v>
      </c>
      <c r="C19">
        <v>1743.13</v>
      </c>
      <c r="D19">
        <v>3189.55</v>
      </c>
      <c r="E19">
        <v>217.9</v>
      </c>
    </row>
    <row r="20" spans="1:5" x14ac:dyDescent="0.15">
      <c r="A20" t="s">
        <v>542</v>
      </c>
      <c r="B20">
        <v>129.56</v>
      </c>
      <c r="C20">
        <v>1735</v>
      </c>
      <c r="D20">
        <v>3184.16</v>
      </c>
      <c r="E20">
        <v>217.41</v>
      </c>
    </row>
    <row r="21" spans="1:5" x14ac:dyDescent="0.15">
      <c r="A21" t="s">
        <v>543</v>
      </c>
      <c r="B21">
        <v>129.44999999999999</v>
      </c>
      <c r="C21">
        <v>1734.63</v>
      </c>
      <c r="D21">
        <v>3182</v>
      </c>
      <c r="E21">
        <v>217.65</v>
      </c>
    </row>
    <row r="22" spans="1:5" x14ac:dyDescent="0.15">
      <c r="A22" t="s">
        <v>544</v>
      </c>
      <c r="B22">
        <v>128.4</v>
      </c>
      <c r="C22">
        <v>1734.72</v>
      </c>
      <c r="D22">
        <v>3166</v>
      </c>
      <c r="E22">
        <v>216.26</v>
      </c>
    </row>
    <row r="23" spans="1:5" x14ac:dyDescent="0.15">
      <c r="A23" t="s">
        <v>545</v>
      </c>
      <c r="B23">
        <v>131.31</v>
      </c>
      <c r="C23">
        <v>1737.81</v>
      </c>
      <c r="D23">
        <v>3210.43</v>
      </c>
      <c r="E23">
        <v>217.74</v>
      </c>
    </row>
    <row r="24" spans="1:5" x14ac:dyDescent="0.15">
      <c r="A24" t="s">
        <v>546</v>
      </c>
      <c r="B24">
        <v>130.52000000000001</v>
      </c>
      <c r="C24">
        <v>1739.45</v>
      </c>
      <c r="D24">
        <v>3192.06</v>
      </c>
      <c r="E24">
        <v>216.78</v>
      </c>
    </row>
    <row r="25" spans="1:5" x14ac:dyDescent="0.15">
      <c r="A25" t="s">
        <v>547</v>
      </c>
      <c r="B25">
        <v>130.29</v>
      </c>
      <c r="C25">
        <v>1741.59</v>
      </c>
      <c r="D25">
        <v>3197.28</v>
      </c>
      <c r="E25">
        <v>217.38</v>
      </c>
    </row>
    <row r="26" spans="1:5" x14ac:dyDescent="0.15">
      <c r="A26" t="s">
        <v>548</v>
      </c>
      <c r="B26">
        <v>130.15</v>
      </c>
      <c r="C26">
        <v>1733.95</v>
      </c>
      <c r="D26">
        <v>3193.57</v>
      </c>
      <c r="E26">
        <v>216.45</v>
      </c>
    </row>
    <row r="27" spans="1:5" x14ac:dyDescent="0.15">
      <c r="A27" t="s">
        <v>549</v>
      </c>
      <c r="B27">
        <v>130.63</v>
      </c>
      <c r="C27">
        <v>1733.95</v>
      </c>
      <c r="D27">
        <v>3205.8</v>
      </c>
      <c r="E27">
        <v>216.81</v>
      </c>
    </row>
    <row r="28" spans="1:5" x14ac:dyDescent="0.15">
      <c r="A28" t="s">
        <v>550</v>
      </c>
      <c r="B28">
        <v>130.94999999999999</v>
      </c>
      <c r="C28">
        <v>1733.95</v>
      </c>
      <c r="D28">
        <v>3211.76</v>
      </c>
      <c r="E28">
        <v>217.64</v>
      </c>
    </row>
    <row r="29" spans="1:5" x14ac:dyDescent="0.15">
      <c r="A29" t="s">
        <v>551</v>
      </c>
      <c r="B29">
        <v>130.94999999999999</v>
      </c>
      <c r="C29">
        <v>1741.8</v>
      </c>
      <c r="D29">
        <v>3218.51</v>
      </c>
      <c r="E29">
        <v>218.01</v>
      </c>
    </row>
    <row r="30" spans="1:5" x14ac:dyDescent="0.15">
      <c r="A30" t="s">
        <v>555</v>
      </c>
      <c r="B30">
        <v>130.93</v>
      </c>
      <c r="C30">
        <v>1708</v>
      </c>
      <c r="D30">
        <v>3215.1</v>
      </c>
      <c r="E30">
        <v>217.9</v>
      </c>
    </row>
    <row r="31" spans="1:5" x14ac:dyDescent="0.15">
      <c r="A31" t="s">
        <v>556</v>
      </c>
      <c r="B31">
        <v>130.9</v>
      </c>
      <c r="C31">
        <v>1707.08</v>
      </c>
      <c r="D31">
        <v>3212.88</v>
      </c>
      <c r="E31">
        <v>217.7</v>
      </c>
    </row>
    <row r="32" spans="1:5" x14ac:dyDescent="0.15">
      <c r="A32" t="s">
        <v>557</v>
      </c>
      <c r="B32">
        <v>130.75</v>
      </c>
      <c r="C32">
        <v>1713.98</v>
      </c>
      <c r="D32">
        <v>3212.84</v>
      </c>
      <c r="E32">
        <v>217.7</v>
      </c>
    </row>
    <row r="33" spans="1:5" x14ac:dyDescent="0.15">
      <c r="A33" t="s">
        <v>558</v>
      </c>
      <c r="B33">
        <v>130.65</v>
      </c>
      <c r="C33">
        <v>1735</v>
      </c>
      <c r="D33">
        <v>3213</v>
      </c>
      <c r="E33">
        <v>217.57</v>
      </c>
    </row>
    <row r="34" spans="1:5" x14ac:dyDescent="0.15">
      <c r="A34" t="s">
        <v>559</v>
      </c>
      <c r="B34">
        <v>128.56</v>
      </c>
      <c r="C34">
        <v>1728.05</v>
      </c>
      <c r="D34">
        <v>3158</v>
      </c>
      <c r="E34">
        <v>214.48</v>
      </c>
    </row>
    <row r="35" spans="1:5" x14ac:dyDescent="0.15">
      <c r="A35" t="s">
        <v>560</v>
      </c>
      <c r="B35">
        <v>128.08000000000001</v>
      </c>
      <c r="C35">
        <v>1726.9</v>
      </c>
      <c r="D35">
        <v>3150</v>
      </c>
      <c r="E35">
        <v>212.86</v>
      </c>
    </row>
    <row r="36" spans="1:5" x14ac:dyDescent="0.15">
      <c r="A36" t="s">
        <v>561</v>
      </c>
      <c r="B36">
        <v>128.47999999999999</v>
      </c>
      <c r="C36">
        <v>1731.86</v>
      </c>
      <c r="D36">
        <v>3150.07</v>
      </c>
      <c r="E36">
        <v>213.72</v>
      </c>
    </row>
    <row r="37" spans="1:5" x14ac:dyDescent="0.15">
      <c r="A37" t="s">
        <v>562</v>
      </c>
      <c r="B37">
        <v>128.36000000000001</v>
      </c>
      <c r="C37">
        <v>1724.88</v>
      </c>
      <c r="D37">
        <v>3158</v>
      </c>
      <c r="E37">
        <v>213.9</v>
      </c>
    </row>
    <row r="38" spans="1:5" x14ac:dyDescent="0.15">
      <c r="A38" t="s">
        <v>563</v>
      </c>
      <c r="B38">
        <v>128.15</v>
      </c>
      <c r="C38">
        <v>1736.19</v>
      </c>
      <c r="D38">
        <v>3153.84</v>
      </c>
      <c r="E38">
        <v>213.35</v>
      </c>
    </row>
    <row r="39" spans="1:5" x14ac:dyDescent="0.15">
      <c r="A39" t="s">
        <v>564</v>
      </c>
      <c r="B39">
        <v>128.06</v>
      </c>
      <c r="C39">
        <v>1737.45</v>
      </c>
      <c r="D39">
        <v>3186</v>
      </c>
      <c r="E39">
        <v>213.25</v>
      </c>
    </row>
    <row r="40" spans="1:5" x14ac:dyDescent="0.15">
      <c r="A40" t="s">
        <v>565</v>
      </c>
      <c r="B40">
        <v>129.38999999999999</v>
      </c>
      <c r="C40">
        <v>1737.45</v>
      </c>
      <c r="D40">
        <v>3185.73</v>
      </c>
      <c r="E40">
        <v>215.13</v>
      </c>
    </row>
    <row r="41" spans="1:5" x14ac:dyDescent="0.15">
      <c r="A41" t="s">
        <v>566</v>
      </c>
      <c r="B41">
        <v>130.12</v>
      </c>
      <c r="C41">
        <v>1737.45</v>
      </c>
      <c r="D41">
        <v>3178.16</v>
      </c>
      <c r="E41">
        <v>215.51</v>
      </c>
    </row>
    <row r="42" spans="1:5" x14ac:dyDescent="0.15">
      <c r="A42" t="s">
        <v>567</v>
      </c>
      <c r="B42">
        <v>130.01</v>
      </c>
      <c r="C42">
        <v>1737.45</v>
      </c>
      <c r="D42">
        <v>3182.73</v>
      </c>
      <c r="E42">
        <v>215.75</v>
      </c>
    </row>
    <row r="43" spans="1:5" x14ac:dyDescent="0.15">
      <c r="A43" t="s">
        <v>570</v>
      </c>
      <c r="B43">
        <v>129.25</v>
      </c>
      <c r="C43">
        <v>1740.8</v>
      </c>
      <c r="D43">
        <v>3178.92</v>
      </c>
      <c r="E43">
        <v>215.56</v>
      </c>
    </row>
    <row r="44" spans="1:5" x14ac:dyDescent="0.15">
      <c r="A44" t="s">
        <v>571</v>
      </c>
      <c r="B44">
        <v>127.94</v>
      </c>
      <c r="C44">
        <v>1745.95</v>
      </c>
      <c r="D44">
        <v>3150.68</v>
      </c>
      <c r="E44">
        <v>214.24</v>
      </c>
    </row>
    <row r="45" spans="1:5" x14ac:dyDescent="0.15">
      <c r="A45" t="s">
        <v>572</v>
      </c>
      <c r="B45">
        <v>126.59</v>
      </c>
      <c r="C45">
        <v>1747</v>
      </c>
      <c r="D45">
        <v>3138.01</v>
      </c>
      <c r="E45">
        <v>212.22</v>
      </c>
    </row>
    <row r="46" spans="1:5" x14ac:dyDescent="0.15">
      <c r="A46" t="s">
        <v>573</v>
      </c>
      <c r="B46">
        <v>127.08</v>
      </c>
      <c r="C46">
        <v>1775.58</v>
      </c>
      <c r="D46">
        <v>3143.15</v>
      </c>
      <c r="E46">
        <v>212.83</v>
      </c>
    </row>
    <row r="47" spans="1:5" x14ac:dyDescent="0.15">
      <c r="A47" t="s">
        <v>574</v>
      </c>
      <c r="B47">
        <v>127.26</v>
      </c>
      <c r="C47">
        <v>1771.08</v>
      </c>
      <c r="D47">
        <v>3146.25</v>
      </c>
      <c r="E47">
        <v>213</v>
      </c>
    </row>
    <row r="48" spans="1:5" x14ac:dyDescent="0.15">
      <c r="A48" t="s">
        <v>575</v>
      </c>
      <c r="B48">
        <v>127.35</v>
      </c>
      <c r="C48">
        <v>1770.47</v>
      </c>
      <c r="D48">
        <v>3148</v>
      </c>
      <c r="E48">
        <v>213.3</v>
      </c>
    </row>
    <row r="49" spans="1:5" x14ac:dyDescent="0.15">
      <c r="A49" t="s">
        <v>576</v>
      </c>
      <c r="B49">
        <v>127.62</v>
      </c>
      <c r="C49">
        <v>1776.13</v>
      </c>
      <c r="D49">
        <v>3153</v>
      </c>
      <c r="E49">
        <v>213.55</v>
      </c>
    </row>
    <row r="50" spans="1:5" x14ac:dyDescent="0.15">
      <c r="A50" t="s">
        <v>577</v>
      </c>
      <c r="B50">
        <v>127.68</v>
      </c>
      <c r="C50">
        <v>1774.17</v>
      </c>
      <c r="D50">
        <v>3164</v>
      </c>
      <c r="E50">
        <v>213.95</v>
      </c>
    </row>
    <row r="51" spans="1:5" x14ac:dyDescent="0.15">
      <c r="A51" t="s">
        <v>578</v>
      </c>
      <c r="B51">
        <v>127.75</v>
      </c>
      <c r="C51">
        <v>1769.63</v>
      </c>
      <c r="D51">
        <v>3163</v>
      </c>
      <c r="E51">
        <v>213.75</v>
      </c>
    </row>
    <row r="52" spans="1:5" x14ac:dyDescent="0.15">
      <c r="A52" t="s">
        <v>579</v>
      </c>
      <c r="B52">
        <v>127.78</v>
      </c>
      <c r="C52">
        <v>1787.26</v>
      </c>
      <c r="D52">
        <v>3155</v>
      </c>
      <c r="E52">
        <v>213.75</v>
      </c>
    </row>
    <row r="53" spans="1:5" x14ac:dyDescent="0.15">
      <c r="A53" t="s">
        <v>580</v>
      </c>
      <c r="B53">
        <v>128.28</v>
      </c>
      <c r="C53">
        <v>1783.01</v>
      </c>
      <c r="D53">
        <v>3165.5</v>
      </c>
      <c r="E53">
        <v>214.14</v>
      </c>
    </row>
    <row r="54" spans="1:5" x14ac:dyDescent="0.15">
      <c r="A54" t="s">
        <v>581</v>
      </c>
      <c r="B54">
        <v>128.22999999999999</v>
      </c>
      <c r="C54">
        <v>1781.02</v>
      </c>
      <c r="D54">
        <v>3163</v>
      </c>
      <c r="E54">
        <v>213.98</v>
      </c>
    </row>
    <row r="55" spans="1:5" x14ac:dyDescent="0.15">
      <c r="A55" t="s">
        <v>582</v>
      </c>
      <c r="B55">
        <v>129.01</v>
      </c>
      <c r="C55">
        <v>1781.02</v>
      </c>
      <c r="D55">
        <v>3196.01</v>
      </c>
      <c r="E55">
        <v>216.95</v>
      </c>
    </row>
    <row r="56" spans="1:5" x14ac:dyDescent="0.15">
      <c r="A56" t="s">
        <v>583</v>
      </c>
      <c r="B56">
        <v>130.54</v>
      </c>
      <c r="C56">
        <v>1786</v>
      </c>
      <c r="D56">
        <v>3191.24</v>
      </c>
      <c r="E56">
        <v>218.11</v>
      </c>
    </row>
    <row r="57" spans="1:5" x14ac:dyDescent="0.15">
      <c r="A57" t="s">
        <v>588</v>
      </c>
      <c r="B57">
        <v>130.32</v>
      </c>
      <c r="C57">
        <v>1785</v>
      </c>
      <c r="D57">
        <v>3192.84</v>
      </c>
      <c r="E57">
        <v>218.29</v>
      </c>
    </row>
    <row r="58" spans="1:5" x14ac:dyDescent="0.15">
      <c r="A58" t="s">
        <v>589</v>
      </c>
      <c r="B58">
        <v>130.47</v>
      </c>
      <c r="C58">
        <v>1786</v>
      </c>
      <c r="D58">
        <v>3201.33</v>
      </c>
      <c r="E58">
        <v>218.16</v>
      </c>
    </row>
    <row r="59" spans="1:5" x14ac:dyDescent="0.15">
      <c r="A59" t="s">
        <v>590</v>
      </c>
      <c r="B59">
        <v>130.31</v>
      </c>
      <c r="C59">
        <v>1785.03</v>
      </c>
      <c r="D59">
        <v>3202.14</v>
      </c>
      <c r="E59">
        <v>218.58</v>
      </c>
    </row>
    <row r="60" spans="1:5" x14ac:dyDescent="0.15">
      <c r="A60" t="s">
        <v>591</v>
      </c>
      <c r="B60">
        <v>130.78</v>
      </c>
      <c r="C60">
        <v>1782.21</v>
      </c>
      <c r="D60">
        <v>3195.8</v>
      </c>
      <c r="E60">
        <v>218.7</v>
      </c>
    </row>
    <row r="61" spans="1:5" x14ac:dyDescent="0.15">
      <c r="A61" t="s">
        <v>592</v>
      </c>
      <c r="B61">
        <v>130.86000000000001</v>
      </c>
      <c r="C61">
        <v>1785.35</v>
      </c>
      <c r="D61">
        <v>3161.41</v>
      </c>
      <c r="E61">
        <v>218.29</v>
      </c>
    </row>
    <row r="62" spans="1:5" x14ac:dyDescent="0.15">
      <c r="A62" t="s">
        <v>593</v>
      </c>
      <c r="B62">
        <v>130.63</v>
      </c>
      <c r="C62">
        <v>1790.41</v>
      </c>
      <c r="D62">
        <v>3168.84</v>
      </c>
      <c r="E62">
        <v>218.02</v>
      </c>
    </row>
    <row r="63" spans="1:5" x14ac:dyDescent="0.15">
      <c r="A63" t="s">
        <v>594</v>
      </c>
      <c r="B63">
        <v>130.72</v>
      </c>
      <c r="C63">
        <v>1799.67</v>
      </c>
      <c r="D63">
        <v>3169.01</v>
      </c>
      <c r="E63">
        <v>218.2</v>
      </c>
    </row>
    <row r="64" spans="1:5" x14ac:dyDescent="0.15">
      <c r="A64" t="s">
        <v>595</v>
      </c>
      <c r="B64">
        <v>131.03</v>
      </c>
      <c r="C64">
        <v>1807.21</v>
      </c>
      <c r="D64">
        <v>3171.98</v>
      </c>
      <c r="E64">
        <v>218.1</v>
      </c>
    </row>
    <row r="65" spans="1:5" x14ac:dyDescent="0.15">
      <c r="A65" t="s">
        <v>596</v>
      </c>
      <c r="B65">
        <v>131.68</v>
      </c>
      <c r="C65">
        <v>1809.7</v>
      </c>
      <c r="D65">
        <v>3174</v>
      </c>
      <c r="E65">
        <v>218.4</v>
      </c>
    </row>
    <row r="66" spans="1:5" x14ac:dyDescent="0.15">
      <c r="A66" t="s">
        <v>597</v>
      </c>
      <c r="B66">
        <v>131.97</v>
      </c>
      <c r="C66">
        <v>1809.7</v>
      </c>
      <c r="D66">
        <v>3180</v>
      </c>
      <c r="E66">
        <v>218.51</v>
      </c>
    </row>
    <row r="67" spans="1:5" x14ac:dyDescent="0.15">
      <c r="A67" t="s">
        <v>598</v>
      </c>
      <c r="B67">
        <v>132.16</v>
      </c>
      <c r="C67">
        <v>1807.22</v>
      </c>
      <c r="D67">
        <v>3170.7</v>
      </c>
      <c r="E67">
        <v>218.16</v>
      </c>
    </row>
    <row r="68" spans="1:5" x14ac:dyDescent="0.15">
      <c r="A68" t="s">
        <v>599</v>
      </c>
      <c r="B68">
        <v>132.02000000000001</v>
      </c>
      <c r="C68">
        <v>1807.22</v>
      </c>
      <c r="D68">
        <v>3176</v>
      </c>
      <c r="E68">
        <v>217.88</v>
      </c>
    </row>
    <row r="69" spans="1:5" x14ac:dyDescent="0.15">
      <c r="A69" t="s">
        <v>603</v>
      </c>
      <c r="B69">
        <v>132.24</v>
      </c>
      <c r="C69">
        <v>1797</v>
      </c>
      <c r="D69">
        <v>3182.23</v>
      </c>
      <c r="E69">
        <v>217.6</v>
      </c>
    </row>
    <row r="70" spans="1:5" x14ac:dyDescent="0.15">
      <c r="A70" t="s">
        <v>604</v>
      </c>
      <c r="B70">
        <v>132.04</v>
      </c>
      <c r="C70">
        <v>1786.81</v>
      </c>
      <c r="D70">
        <v>3182.06</v>
      </c>
      <c r="E70">
        <v>218.1</v>
      </c>
    </row>
    <row r="71" spans="1:5" x14ac:dyDescent="0.15">
      <c r="A71" t="s">
        <v>605</v>
      </c>
      <c r="B71">
        <v>131.55000000000001</v>
      </c>
      <c r="C71">
        <v>1785.76</v>
      </c>
      <c r="D71">
        <v>3171.78</v>
      </c>
      <c r="E71">
        <v>218.89</v>
      </c>
    </row>
    <row r="72" spans="1:5" x14ac:dyDescent="0.15">
      <c r="A72" t="s">
        <v>606</v>
      </c>
      <c r="B72">
        <v>131.02000000000001</v>
      </c>
      <c r="C72">
        <v>1778.91</v>
      </c>
      <c r="D72">
        <v>3161.95</v>
      </c>
      <c r="E72">
        <v>218.83</v>
      </c>
    </row>
    <row r="73" spans="1:5" x14ac:dyDescent="0.15">
      <c r="A73" t="s">
        <v>607</v>
      </c>
      <c r="B73">
        <v>132.24</v>
      </c>
      <c r="C73">
        <v>1781.32</v>
      </c>
      <c r="D73">
        <v>3156.75</v>
      </c>
      <c r="E73">
        <v>218.25</v>
      </c>
    </row>
    <row r="74" spans="1:5" x14ac:dyDescent="0.15">
      <c r="A74" t="s">
        <v>608</v>
      </c>
      <c r="B74">
        <v>131.66999999999999</v>
      </c>
      <c r="C74">
        <v>1784.55</v>
      </c>
      <c r="D74">
        <v>3163.47</v>
      </c>
      <c r="E74">
        <v>218.14</v>
      </c>
    </row>
    <row r="75" spans="1:5" x14ac:dyDescent="0.15">
      <c r="A75" t="s">
        <v>609</v>
      </c>
      <c r="B75">
        <v>131.01</v>
      </c>
      <c r="C75">
        <v>1775.77</v>
      </c>
      <c r="D75">
        <v>3153.7</v>
      </c>
      <c r="E75">
        <v>217.96</v>
      </c>
    </row>
    <row r="76" spans="1:5" x14ac:dyDescent="0.15">
      <c r="A76" t="s">
        <v>610</v>
      </c>
      <c r="B76">
        <v>131.44</v>
      </c>
      <c r="C76">
        <v>1771.03</v>
      </c>
      <c r="D76">
        <v>3168.24</v>
      </c>
      <c r="E76">
        <v>219.18</v>
      </c>
    </row>
    <row r="77" spans="1:5" x14ac:dyDescent="0.15">
      <c r="A77" t="s">
        <v>611</v>
      </c>
      <c r="B77">
        <v>131.99</v>
      </c>
      <c r="C77">
        <v>1767.2</v>
      </c>
      <c r="D77">
        <v>3182.7</v>
      </c>
      <c r="E77">
        <v>219.56</v>
      </c>
    </row>
    <row r="78" spans="1:5" x14ac:dyDescent="0.15">
      <c r="A78" t="s">
        <v>612</v>
      </c>
      <c r="B78">
        <v>132.15</v>
      </c>
      <c r="C78">
        <v>1766.99</v>
      </c>
      <c r="D78">
        <v>3181.99</v>
      </c>
      <c r="E78">
        <v>220.04</v>
      </c>
    </row>
    <row r="79" spans="1:5" x14ac:dyDescent="0.15">
      <c r="A79" t="s">
        <v>613</v>
      </c>
      <c r="B79">
        <v>131.94999999999999</v>
      </c>
      <c r="C79">
        <v>1766.99</v>
      </c>
      <c r="D79">
        <v>3182</v>
      </c>
      <c r="E79">
        <v>219.95</v>
      </c>
    </row>
    <row r="80" spans="1:5" x14ac:dyDescent="0.15">
      <c r="A80" t="s">
        <v>614</v>
      </c>
      <c r="B80">
        <v>131.9</v>
      </c>
      <c r="C80">
        <v>1767.89</v>
      </c>
      <c r="D80">
        <v>3179.03</v>
      </c>
      <c r="E80">
        <v>219.8</v>
      </c>
    </row>
    <row r="81" spans="1:5" x14ac:dyDescent="0.15">
      <c r="A81" t="s">
        <v>615</v>
      </c>
      <c r="B81">
        <v>131.75</v>
      </c>
      <c r="C81">
        <v>1767.89</v>
      </c>
      <c r="D81">
        <v>3180</v>
      </c>
      <c r="E81">
        <v>219.63</v>
      </c>
    </row>
    <row r="82" spans="1:5" x14ac:dyDescent="0.15">
      <c r="A82" t="s">
        <v>620</v>
      </c>
      <c r="B82">
        <v>131.28</v>
      </c>
      <c r="C82">
        <v>1767</v>
      </c>
      <c r="D82">
        <v>3168.8</v>
      </c>
      <c r="E82">
        <v>219.51</v>
      </c>
    </row>
    <row r="83" spans="1:5" x14ac:dyDescent="0.15">
      <c r="A83" t="s">
        <v>621</v>
      </c>
      <c r="B83">
        <v>131.4</v>
      </c>
      <c r="C83">
        <v>1753.75</v>
      </c>
      <c r="D83">
        <v>3164.41</v>
      </c>
      <c r="E83">
        <v>219</v>
      </c>
    </row>
    <row r="84" spans="1:5" x14ac:dyDescent="0.15">
      <c r="A84" t="s">
        <v>622</v>
      </c>
      <c r="B84">
        <v>131.52000000000001</v>
      </c>
      <c r="C84">
        <v>1756.62</v>
      </c>
      <c r="D84">
        <v>3164.41</v>
      </c>
      <c r="E84">
        <v>218.73</v>
      </c>
    </row>
    <row r="85" spans="1:5" x14ac:dyDescent="0.15">
      <c r="A85" t="s">
        <v>623</v>
      </c>
      <c r="B85">
        <v>130.63999999999999</v>
      </c>
      <c r="C85">
        <v>1742.98</v>
      </c>
      <c r="D85">
        <v>3159</v>
      </c>
      <c r="E85">
        <v>218.75</v>
      </c>
    </row>
    <row r="86" spans="1:5" x14ac:dyDescent="0.15">
      <c r="A86" t="s">
        <v>624</v>
      </c>
      <c r="B86">
        <v>130.18</v>
      </c>
      <c r="C86">
        <v>1737.6</v>
      </c>
      <c r="D86">
        <v>3154</v>
      </c>
      <c r="E86">
        <v>217.7</v>
      </c>
    </row>
    <row r="87" spans="1:5" x14ac:dyDescent="0.15">
      <c r="A87" t="s">
        <v>625</v>
      </c>
      <c r="B87">
        <v>129.43</v>
      </c>
      <c r="C87">
        <v>1746.77</v>
      </c>
      <c r="D87">
        <v>3141</v>
      </c>
      <c r="E87">
        <v>217.43</v>
      </c>
    </row>
    <row r="88" spans="1:5" x14ac:dyDescent="0.15">
      <c r="A88" t="s">
        <v>626</v>
      </c>
      <c r="B88">
        <v>129.57</v>
      </c>
      <c r="C88">
        <v>1743.1</v>
      </c>
      <c r="D88">
        <v>3141.39</v>
      </c>
      <c r="E88">
        <v>218.36</v>
      </c>
    </row>
    <row r="89" spans="1:5" x14ac:dyDescent="0.15">
      <c r="A89" t="s">
        <v>627</v>
      </c>
      <c r="B89">
        <v>129.51</v>
      </c>
      <c r="C89">
        <v>1746.55</v>
      </c>
      <c r="D89">
        <v>3149.54</v>
      </c>
      <c r="E89">
        <v>218.11</v>
      </c>
    </row>
    <row r="90" spans="1:5" x14ac:dyDescent="0.15">
      <c r="A90" t="s">
        <v>628</v>
      </c>
      <c r="B90">
        <v>129.55000000000001</v>
      </c>
      <c r="C90">
        <v>1746.81</v>
      </c>
      <c r="D90">
        <v>3139.62</v>
      </c>
      <c r="E90">
        <v>218.26</v>
      </c>
    </row>
    <row r="91" spans="1:5" x14ac:dyDescent="0.15">
      <c r="A91" t="s">
        <v>629</v>
      </c>
      <c r="B91">
        <v>129.34</v>
      </c>
      <c r="C91">
        <v>1746.81</v>
      </c>
      <c r="D91">
        <v>3130.66</v>
      </c>
      <c r="E91">
        <v>217.79</v>
      </c>
    </row>
    <row r="92" spans="1:5" x14ac:dyDescent="0.15">
      <c r="A92" t="s">
        <v>630</v>
      </c>
      <c r="B92">
        <v>129.31</v>
      </c>
      <c r="C92">
        <v>1746.81</v>
      </c>
      <c r="D92">
        <v>3129.73</v>
      </c>
      <c r="E92">
        <v>217.95</v>
      </c>
    </row>
    <row r="93" spans="1:5" x14ac:dyDescent="0.15">
      <c r="A93" t="s">
        <v>631</v>
      </c>
      <c r="B93">
        <v>128.97999999999999</v>
      </c>
      <c r="C93">
        <v>1750.3</v>
      </c>
      <c r="D93">
        <v>3115.75</v>
      </c>
      <c r="E93">
        <v>217.5</v>
      </c>
    </row>
    <row r="94" spans="1:5" x14ac:dyDescent="0.15">
      <c r="A94" t="s">
        <v>635</v>
      </c>
      <c r="B94">
        <v>128.94999999999999</v>
      </c>
      <c r="C94">
        <v>1742</v>
      </c>
      <c r="D94">
        <v>3114.57</v>
      </c>
      <c r="E94">
        <v>217.72</v>
      </c>
    </row>
    <row r="95" spans="1:5" x14ac:dyDescent="0.15">
      <c r="A95" t="s">
        <v>636</v>
      </c>
      <c r="B95">
        <v>129.05000000000001</v>
      </c>
      <c r="C95">
        <v>1739</v>
      </c>
      <c r="D95">
        <v>3115</v>
      </c>
      <c r="E95">
        <v>217.67</v>
      </c>
    </row>
    <row r="96" spans="1:5" x14ac:dyDescent="0.15">
      <c r="A96" t="s">
        <v>637</v>
      </c>
      <c r="B96">
        <v>129.12</v>
      </c>
      <c r="C96">
        <v>1746.73</v>
      </c>
      <c r="D96">
        <v>3119.4</v>
      </c>
      <c r="E96">
        <v>217.7</v>
      </c>
    </row>
    <row r="97" spans="1:5" x14ac:dyDescent="0.15">
      <c r="A97" t="s">
        <v>638</v>
      </c>
      <c r="B97">
        <v>129.15</v>
      </c>
      <c r="C97">
        <v>1762.51</v>
      </c>
      <c r="D97">
        <v>3124</v>
      </c>
      <c r="E97">
        <v>217.76</v>
      </c>
    </row>
    <row r="98" spans="1:5" x14ac:dyDescent="0.15">
      <c r="A98" t="s">
        <v>639</v>
      </c>
      <c r="B98">
        <v>129.62</v>
      </c>
      <c r="C98">
        <v>1758.94</v>
      </c>
      <c r="D98">
        <v>3122</v>
      </c>
      <c r="E98">
        <v>218.09</v>
      </c>
    </row>
    <row r="99" spans="1:5" x14ac:dyDescent="0.15">
      <c r="A99" t="s">
        <v>640</v>
      </c>
      <c r="B99">
        <v>129.41</v>
      </c>
      <c r="C99">
        <v>1758.97</v>
      </c>
      <c r="D99">
        <v>3126.5</v>
      </c>
      <c r="E99">
        <v>217.51</v>
      </c>
    </row>
    <row r="100" spans="1:5" x14ac:dyDescent="0.15">
      <c r="A100" t="s">
        <v>641</v>
      </c>
      <c r="B100">
        <v>129.5</v>
      </c>
      <c r="C100">
        <v>1756.02</v>
      </c>
      <c r="D100">
        <v>3113</v>
      </c>
      <c r="E100">
        <v>217.5</v>
      </c>
    </row>
    <row r="101" spans="1:5" x14ac:dyDescent="0.15">
      <c r="A101" t="s">
        <v>642</v>
      </c>
      <c r="B101">
        <v>129.65</v>
      </c>
      <c r="C101">
        <v>1751.4</v>
      </c>
      <c r="D101">
        <v>3120.07</v>
      </c>
      <c r="E101">
        <v>217.5</v>
      </c>
    </row>
    <row r="102" spans="1:5" x14ac:dyDescent="0.15">
      <c r="A102" t="s">
        <v>643</v>
      </c>
      <c r="B102">
        <v>128.88</v>
      </c>
      <c r="C102">
        <v>1754.7</v>
      </c>
      <c r="D102">
        <v>3103.62</v>
      </c>
      <c r="E102">
        <v>216.73</v>
      </c>
    </row>
    <row r="103" spans="1:5" x14ac:dyDescent="0.15">
      <c r="A103" t="s">
        <v>644</v>
      </c>
      <c r="B103">
        <v>128.36000000000001</v>
      </c>
      <c r="C103">
        <v>1745.16</v>
      </c>
      <c r="D103">
        <v>3103.08</v>
      </c>
      <c r="E103">
        <v>215.03</v>
      </c>
    </row>
    <row r="104" spans="1:5" x14ac:dyDescent="0.15">
      <c r="A104" t="s">
        <v>645</v>
      </c>
      <c r="B104">
        <v>128.91</v>
      </c>
      <c r="C104">
        <v>1745.16</v>
      </c>
      <c r="D104">
        <v>3117.34</v>
      </c>
      <c r="E104">
        <v>214.79</v>
      </c>
    </row>
    <row r="105" spans="1:5" x14ac:dyDescent="0.15">
      <c r="A105" t="s">
        <v>646</v>
      </c>
      <c r="B105">
        <v>128.36000000000001</v>
      </c>
      <c r="C105">
        <v>1745.16</v>
      </c>
      <c r="D105">
        <v>3130.12</v>
      </c>
      <c r="E105">
        <v>214.66</v>
      </c>
    </row>
    <row r="106" spans="1:5" x14ac:dyDescent="0.15">
      <c r="A106" t="s">
        <v>647</v>
      </c>
      <c r="B106">
        <v>127.95</v>
      </c>
      <c r="C106">
        <v>1759.38</v>
      </c>
      <c r="D106">
        <v>3123.77</v>
      </c>
      <c r="E106">
        <v>214.42</v>
      </c>
    </row>
    <row r="107" spans="1:5" x14ac:dyDescent="0.15">
      <c r="A107" t="s">
        <v>650</v>
      </c>
      <c r="B107">
        <v>128.19</v>
      </c>
      <c r="C107">
        <v>1748</v>
      </c>
      <c r="D107">
        <v>3120.88</v>
      </c>
      <c r="E107">
        <v>215.17</v>
      </c>
    </row>
    <row r="108" spans="1:5" x14ac:dyDescent="0.15">
      <c r="A108" t="s">
        <v>651</v>
      </c>
      <c r="B108">
        <v>128.4</v>
      </c>
      <c r="C108">
        <v>1747</v>
      </c>
      <c r="D108">
        <v>3118.2</v>
      </c>
      <c r="E108">
        <v>215.05</v>
      </c>
    </row>
    <row r="109" spans="1:5" x14ac:dyDescent="0.15">
      <c r="A109" t="s">
        <v>652</v>
      </c>
      <c r="B109">
        <v>128.82</v>
      </c>
      <c r="C109">
        <v>1747</v>
      </c>
      <c r="D109">
        <v>3118.35</v>
      </c>
      <c r="E109">
        <v>214.93</v>
      </c>
    </row>
    <row r="110" spans="1:5" x14ac:dyDescent="0.15">
      <c r="A110" t="s">
        <v>653</v>
      </c>
      <c r="B110">
        <v>128.94999999999999</v>
      </c>
      <c r="C110">
        <v>1769.42</v>
      </c>
      <c r="D110">
        <v>3136</v>
      </c>
      <c r="E110">
        <v>215.05</v>
      </c>
    </row>
    <row r="111" spans="1:5" x14ac:dyDescent="0.15">
      <c r="A111" t="s">
        <v>654</v>
      </c>
      <c r="B111">
        <v>128.9</v>
      </c>
      <c r="C111">
        <v>1764.43</v>
      </c>
      <c r="D111">
        <v>3133.9</v>
      </c>
      <c r="E111">
        <v>214.96</v>
      </c>
    </row>
    <row r="112" spans="1:5" x14ac:dyDescent="0.15">
      <c r="A112" t="s">
        <v>655</v>
      </c>
      <c r="B112">
        <v>129</v>
      </c>
      <c r="C112">
        <v>1746.45</v>
      </c>
      <c r="D112">
        <v>3126.08</v>
      </c>
      <c r="E112">
        <v>215.04</v>
      </c>
    </row>
    <row r="113" spans="1:5" x14ac:dyDescent="0.15">
      <c r="A113" t="s">
        <v>656</v>
      </c>
      <c r="B113">
        <v>129.22</v>
      </c>
      <c r="C113">
        <v>1745.21</v>
      </c>
      <c r="D113">
        <v>3121</v>
      </c>
      <c r="E113">
        <v>215.05</v>
      </c>
    </row>
    <row r="114" spans="1:5" x14ac:dyDescent="0.15">
      <c r="A114" t="s">
        <v>657</v>
      </c>
      <c r="B114">
        <v>129.82</v>
      </c>
      <c r="C114">
        <v>1747.89</v>
      </c>
      <c r="D114">
        <v>3118.31</v>
      </c>
      <c r="E114">
        <v>215.3</v>
      </c>
    </row>
    <row r="115" spans="1:5" x14ac:dyDescent="0.15">
      <c r="A115" t="s">
        <v>658</v>
      </c>
      <c r="B115">
        <v>129.69999999999999</v>
      </c>
      <c r="C115">
        <v>1747.06</v>
      </c>
      <c r="D115">
        <v>3132</v>
      </c>
      <c r="E115">
        <v>215.2</v>
      </c>
    </row>
    <row r="116" spans="1:5" x14ac:dyDescent="0.15">
      <c r="A116" t="s">
        <v>659</v>
      </c>
      <c r="B116">
        <v>129.66999999999999</v>
      </c>
      <c r="C116">
        <v>1740.17</v>
      </c>
      <c r="D116">
        <v>3150.6</v>
      </c>
      <c r="E116">
        <v>214.52</v>
      </c>
    </row>
    <row r="117" spans="1:5" x14ac:dyDescent="0.15">
      <c r="A117" t="s">
        <v>660</v>
      </c>
      <c r="B117">
        <v>128.9</v>
      </c>
      <c r="C117">
        <v>1743</v>
      </c>
      <c r="D117">
        <v>3172.01</v>
      </c>
      <c r="E117">
        <v>213.75</v>
      </c>
    </row>
    <row r="118" spans="1:5" x14ac:dyDescent="0.15">
      <c r="A118" t="s">
        <v>661</v>
      </c>
      <c r="B118">
        <v>129.16999999999999</v>
      </c>
      <c r="C118">
        <v>1741.21</v>
      </c>
      <c r="D118">
        <v>3178.56</v>
      </c>
      <c r="E118">
        <v>214.25</v>
      </c>
    </row>
    <row r="119" spans="1:5" x14ac:dyDescent="0.15">
      <c r="A119" t="s">
        <v>662</v>
      </c>
      <c r="B119">
        <v>129.83000000000001</v>
      </c>
      <c r="C119">
        <v>1741.21</v>
      </c>
      <c r="D119">
        <v>3182.01</v>
      </c>
      <c r="E119">
        <v>214.79</v>
      </c>
    </row>
    <row r="120" spans="1:5" x14ac:dyDescent="0.15">
      <c r="A120" t="s">
        <v>663</v>
      </c>
      <c r="B120">
        <v>131.03</v>
      </c>
      <c r="C120">
        <v>1741.21</v>
      </c>
      <c r="D120">
        <v>3182.99</v>
      </c>
      <c r="E120">
        <v>215.79</v>
      </c>
    </row>
    <row r="121" spans="1:5" x14ac:dyDescent="0.15">
      <c r="A121" t="s">
        <v>667</v>
      </c>
      <c r="B121">
        <v>131.15</v>
      </c>
      <c r="C121">
        <v>1739.89</v>
      </c>
      <c r="D121">
        <v>3177.01</v>
      </c>
      <c r="E121">
        <v>215.95</v>
      </c>
    </row>
    <row r="122" spans="1:5" x14ac:dyDescent="0.15">
      <c r="A122" t="s">
        <v>668</v>
      </c>
      <c r="B122">
        <v>131.13</v>
      </c>
      <c r="C122">
        <v>1742.1</v>
      </c>
      <c r="D122">
        <v>3166.24</v>
      </c>
      <c r="E122">
        <v>215.81</v>
      </c>
    </row>
    <row r="123" spans="1:5" x14ac:dyDescent="0.15">
      <c r="A123" t="s">
        <v>669</v>
      </c>
      <c r="B123">
        <v>130.86000000000001</v>
      </c>
      <c r="C123">
        <v>1746.79</v>
      </c>
      <c r="D123">
        <v>3162.55</v>
      </c>
      <c r="E123">
        <v>216.1</v>
      </c>
    </row>
    <row r="124" spans="1:5" x14ac:dyDescent="0.15">
      <c r="A124" t="s">
        <v>670</v>
      </c>
      <c r="B124">
        <v>131</v>
      </c>
      <c r="C124">
        <v>1733.23</v>
      </c>
      <c r="D124">
        <v>3169</v>
      </c>
      <c r="E124">
        <v>216.35</v>
      </c>
    </row>
    <row r="125" spans="1:5" x14ac:dyDescent="0.15">
      <c r="A125" t="s">
        <v>671</v>
      </c>
      <c r="B125">
        <v>130.88999999999999</v>
      </c>
      <c r="C125">
        <v>1739.3</v>
      </c>
      <c r="D125">
        <v>3164</v>
      </c>
      <c r="E125">
        <v>216.41</v>
      </c>
    </row>
    <row r="126" spans="1:5" x14ac:dyDescent="0.15">
      <c r="A126" t="s">
        <v>672</v>
      </c>
      <c r="B126">
        <v>130.83000000000001</v>
      </c>
      <c r="C126">
        <v>1743.6</v>
      </c>
      <c r="D126">
        <v>3172</v>
      </c>
      <c r="E126">
        <v>216.55</v>
      </c>
    </row>
    <row r="127" spans="1:5" x14ac:dyDescent="0.15">
      <c r="A127" t="s">
        <v>673</v>
      </c>
      <c r="B127">
        <v>130.93</v>
      </c>
      <c r="C127">
        <v>1751.52</v>
      </c>
      <c r="D127">
        <v>3169.3</v>
      </c>
      <c r="E127">
        <v>216.7</v>
      </c>
    </row>
    <row r="128" spans="1:5" x14ac:dyDescent="0.15">
      <c r="A128" t="s">
        <v>674</v>
      </c>
      <c r="B128">
        <v>131.03</v>
      </c>
      <c r="C128">
        <v>1746.67</v>
      </c>
      <c r="D128">
        <v>3158</v>
      </c>
      <c r="E128">
        <v>216.56</v>
      </c>
    </row>
    <row r="129" spans="1:5" x14ac:dyDescent="0.15">
      <c r="A129" t="s">
        <v>675</v>
      </c>
      <c r="B129">
        <v>131.28</v>
      </c>
      <c r="C129">
        <v>1736.18</v>
      </c>
      <c r="D129">
        <v>3155</v>
      </c>
      <c r="E129">
        <v>216.97</v>
      </c>
    </row>
    <row r="130" spans="1:5" x14ac:dyDescent="0.15">
      <c r="A130" t="s">
        <v>676</v>
      </c>
      <c r="B130">
        <v>130.30000000000001</v>
      </c>
      <c r="C130">
        <v>1736.45</v>
      </c>
      <c r="D130">
        <v>3173.4</v>
      </c>
      <c r="E130">
        <v>215.15</v>
      </c>
    </row>
    <row r="131" spans="1:5" x14ac:dyDescent="0.15">
      <c r="A131" t="s">
        <v>677</v>
      </c>
      <c r="B131">
        <v>130.30000000000001</v>
      </c>
      <c r="C131">
        <v>1735.5</v>
      </c>
      <c r="D131">
        <v>3173.15</v>
      </c>
      <c r="E131">
        <v>214.71</v>
      </c>
    </row>
    <row r="132" spans="1:5" x14ac:dyDescent="0.15">
      <c r="A132" t="s">
        <v>678</v>
      </c>
      <c r="B132">
        <v>130.6</v>
      </c>
      <c r="C132">
        <v>1734.01</v>
      </c>
      <c r="D132">
        <v>3165.81</v>
      </c>
      <c r="E132">
        <v>215.05</v>
      </c>
    </row>
    <row r="133" spans="1:5" x14ac:dyDescent="0.15">
      <c r="A133" t="s">
        <v>679</v>
      </c>
      <c r="B133">
        <v>130.85</v>
      </c>
      <c r="C133">
        <v>1734</v>
      </c>
      <c r="D133">
        <v>3164.81</v>
      </c>
      <c r="E133">
        <v>215.81</v>
      </c>
    </row>
    <row r="134" spans="1:5" x14ac:dyDescent="0.15">
      <c r="A134" t="s">
        <v>681</v>
      </c>
      <c r="B134">
        <v>130.97</v>
      </c>
      <c r="C134">
        <v>1751</v>
      </c>
      <c r="D134">
        <v>3147.26</v>
      </c>
      <c r="E134">
        <v>216.02</v>
      </c>
    </row>
    <row r="135" spans="1:5" x14ac:dyDescent="0.15">
      <c r="A135" t="s">
        <v>682</v>
      </c>
      <c r="B135">
        <v>130.01</v>
      </c>
      <c r="C135">
        <v>1754.59</v>
      </c>
      <c r="D135">
        <v>3152</v>
      </c>
      <c r="E135">
        <v>215.92</v>
      </c>
    </row>
    <row r="136" spans="1:5" x14ac:dyDescent="0.15">
      <c r="A136" t="s">
        <v>683</v>
      </c>
      <c r="B136">
        <v>130.62</v>
      </c>
      <c r="C136">
        <v>1747.95</v>
      </c>
      <c r="D136">
        <v>3144.79</v>
      </c>
      <c r="E136">
        <v>215.9</v>
      </c>
    </row>
    <row r="137" spans="1:5" x14ac:dyDescent="0.15">
      <c r="A137" t="s">
        <v>684</v>
      </c>
      <c r="B137">
        <v>130</v>
      </c>
      <c r="C137">
        <v>1750</v>
      </c>
      <c r="D137">
        <v>3142.52</v>
      </c>
      <c r="E137">
        <v>214.63</v>
      </c>
    </row>
    <row r="138" spans="1:5" x14ac:dyDescent="0.15">
      <c r="A138" t="s">
        <v>685</v>
      </c>
      <c r="B138">
        <v>130.13</v>
      </c>
      <c r="C138">
        <v>1751</v>
      </c>
      <c r="D138">
        <v>3129.32</v>
      </c>
      <c r="E138">
        <v>214.79</v>
      </c>
    </row>
    <row r="139" spans="1:5" x14ac:dyDescent="0.15">
      <c r="A139" t="s">
        <v>686</v>
      </c>
      <c r="B139">
        <v>129.53</v>
      </c>
      <c r="C139">
        <v>1749.23</v>
      </c>
      <c r="D139">
        <v>3130.5</v>
      </c>
      <c r="E139">
        <v>213.99</v>
      </c>
    </row>
    <row r="140" spans="1:5" x14ac:dyDescent="0.15">
      <c r="A140" t="s">
        <v>687</v>
      </c>
      <c r="B140">
        <v>129.63</v>
      </c>
      <c r="C140">
        <v>1756.55</v>
      </c>
      <c r="D140">
        <v>3135.9</v>
      </c>
      <c r="E140">
        <v>214</v>
      </c>
    </row>
    <row r="141" spans="1:5" x14ac:dyDescent="0.15">
      <c r="A141" t="s">
        <v>688</v>
      </c>
      <c r="B141">
        <v>128.91999999999999</v>
      </c>
      <c r="C141">
        <v>1791.15</v>
      </c>
      <c r="D141">
        <v>3136</v>
      </c>
      <c r="E141">
        <v>213.04</v>
      </c>
    </row>
    <row r="142" spans="1:5" x14ac:dyDescent="0.15">
      <c r="A142" t="s">
        <v>689</v>
      </c>
      <c r="B142">
        <v>128.97999999999999</v>
      </c>
      <c r="C142">
        <v>1803.24</v>
      </c>
      <c r="D142">
        <v>3129</v>
      </c>
      <c r="E142">
        <v>213.18</v>
      </c>
    </row>
    <row r="143" spans="1:5" x14ac:dyDescent="0.15">
      <c r="A143" t="s">
        <v>690</v>
      </c>
      <c r="B143">
        <v>129.34</v>
      </c>
      <c r="C143">
        <v>1795.55</v>
      </c>
      <c r="D143">
        <v>3131</v>
      </c>
      <c r="E143">
        <v>213.6</v>
      </c>
    </row>
    <row r="144" spans="1:5" x14ac:dyDescent="0.15">
      <c r="A144" t="s">
        <v>691</v>
      </c>
      <c r="B144">
        <v>129.29</v>
      </c>
      <c r="C144">
        <v>1790.64</v>
      </c>
      <c r="D144">
        <v>3131</v>
      </c>
      <c r="E144">
        <v>213.68</v>
      </c>
    </row>
    <row r="145" spans="1:5" x14ac:dyDescent="0.15">
      <c r="A145" t="s">
        <v>692</v>
      </c>
      <c r="B145">
        <v>129.19999999999999</v>
      </c>
      <c r="C145">
        <v>1790.86</v>
      </c>
      <c r="D145">
        <v>3131</v>
      </c>
      <c r="E145">
        <v>213.52</v>
      </c>
    </row>
    <row r="146" spans="1:5" x14ac:dyDescent="0.15">
      <c r="A146" t="s">
        <v>693</v>
      </c>
      <c r="B146">
        <v>128.80000000000001</v>
      </c>
      <c r="C146">
        <v>1798.33</v>
      </c>
      <c r="D146">
        <v>3130</v>
      </c>
      <c r="E146">
        <v>213.4</v>
      </c>
    </row>
    <row r="147" spans="1:5" x14ac:dyDescent="0.15">
      <c r="A147" t="s">
        <v>694</v>
      </c>
      <c r="B147">
        <v>128.84</v>
      </c>
      <c r="C147">
        <v>1798.33</v>
      </c>
      <c r="D147">
        <v>3137.5</v>
      </c>
      <c r="E147">
        <v>213.16</v>
      </c>
    </row>
    <row r="148" spans="1:5" x14ac:dyDescent="0.15">
      <c r="A148" t="s">
        <v>695</v>
      </c>
      <c r="B148">
        <v>128.84</v>
      </c>
      <c r="C148">
        <v>1798.33</v>
      </c>
      <c r="D148">
        <v>3114.42</v>
      </c>
      <c r="E148">
        <v>213.4</v>
      </c>
    </row>
    <row r="149" spans="1:5" x14ac:dyDescent="0.15">
      <c r="A149" t="s">
        <v>696</v>
      </c>
      <c r="B149">
        <v>129.06</v>
      </c>
      <c r="C149">
        <v>1795.16</v>
      </c>
      <c r="D149">
        <v>3102.27</v>
      </c>
      <c r="E149">
        <v>213.71</v>
      </c>
    </row>
    <row r="150" spans="1:5" x14ac:dyDescent="0.15">
      <c r="A150" t="s">
        <v>697</v>
      </c>
      <c r="B150">
        <v>129.01</v>
      </c>
      <c r="C150">
        <v>1795.16</v>
      </c>
      <c r="D150">
        <v>3108.52</v>
      </c>
      <c r="E150">
        <v>213.7</v>
      </c>
    </row>
    <row r="151" spans="1:5" x14ac:dyDescent="0.15">
      <c r="A151" t="s">
        <v>698</v>
      </c>
      <c r="B151">
        <v>129.15</v>
      </c>
      <c r="C151">
        <v>1795.16</v>
      </c>
      <c r="D151">
        <v>3108.61</v>
      </c>
      <c r="E151">
        <v>213.64</v>
      </c>
    </row>
    <row r="152" spans="1:5" x14ac:dyDescent="0.15">
      <c r="A152" t="s">
        <v>699</v>
      </c>
      <c r="B152">
        <v>128.22</v>
      </c>
      <c r="C152">
        <v>1809.08</v>
      </c>
      <c r="D152">
        <v>3113.5</v>
      </c>
      <c r="E152">
        <v>213.2</v>
      </c>
    </row>
    <row r="153" spans="1:5" x14ac:dyDescent="0.15">
      <c r="A153" t="s">
        <v>700</v>
      </c>
      <c r="B153">
        <v>128.75</v>
      </c>
      <c r="C153">
        <v>1818</v>
      </c>
      <c r="D153">
        <v>3106</v>
      </c>
      <c r="E153">
        <v>213.77</v>
      </c>
    </row>
    <row r="154" spans="1:5" x14ac:dyDescent="0.15">
      <c r="A154" t="s">
        <v>701</v>
      </c>
      <c r="B154">
        <v>128.49</v>
      </c>
      <c r="C154">
        <v>1835.09</v>
      </c>
      <c r="D154">
        <v>3104.54</v>
      </c>
      <c r="E154">
        <v>213.15</v>
      </c>
    </row>
    <row r="155" spans="1:5" x14ac:dyDescent="0.15">
      <c r="A155" t="s">
        <v>702</v>
      </c>
      <c r="B155">
        <v>128.49</v>
      </c>
      <c r="C155">
        <v>1868.38</v>
      </c>
      <c r="D155">
        <v>3099.7</v>
      </c>
      <c r="E155">
        <v>213.71</v>
      </c>
    </row>
    <row r="156" spans="1:5" x14ac:dyDescent="0.15">
      <c r="A156" t="s">
        <v>703</v>
      </c>
      <c r="B156">
        <v>127.73</v>
      </c>
      <c r="C156">
        <v>1875.63</v>
      </c>
      <c r="D156">
        <v>3100</v>
      </c>
      <c r="E156">
        <v>213.52</v>
      </c>
    </row>
    <row r="157" spans="1:5" x14ac:dyDescent="0.15">
      <c r="A157" t="s">
        <v>704</v>
      </c>
      <c r="B157">
        <v>127.07</v>
      </c>
      <c r="C157">
        <v>1880.32</v>
      </c>
      <c r="D157">
        <v>3098</v>
      </c>
      <c r="E157">
        <v>212.58</v>
      </c>
    </row>
    <row r="158" spans="1:5" x14ac:dyDescent="0.15">
      <c r="A158" t="s">
        <v>705</v>
      </c>
      <c r="B158">
        <v>126.92</v>
      </c>
      <c r="C158">
        <v>1885.35</v>
      </c>
      <c r="D158">
        <v>3099</v>
      </c>
      <c r="E158">
        <v>212.47</v>
      </c>
    </row>
    <row r="159" spans="1:5" x14ac:dyDescent="0.15">
      <c r="A159" t="s">
        <v>706</v>
      </c>
      <c r="B159">
        <v>127.12</v>
      </c>
      <c r="C159">
        <v>1898.22</v>
      </c>
      <c r="D159">
        <v>3131</v>
      </c>
      <c r="E159">
        <v>212.59</v>
      </c>
    </row>
    <row r="160" spans="1:5" x14ac:dyDescent="0.15">
      <c r="A160" t="s">
        <v>707</v>
      </c>
      <c r="B160">
        <v>127.06</v>
      </c>
      <c r="C160">
        <v>1886.61</v>
      </c>
      <c r="D160">
        <v>3131</v>
      </c>
      <c r="E160">
        <v>212.36</v>
      </c>
    </row>
    <row r="161" spans="1:5" x14ac:dyDescent="0.15">
      <c r="A161" t="s">
        <v>708</v>
      </c>
      <c r="B161">
        <v>126.82</v>
      </c>
      <c r="C161">
        <v>1887.47</v>
      </c>
      <c r="D161">
        <v>3120</v>
      </c>
      <c r="E161">
        <v>212.45</v>
      </c>
    </row>
    <row r="162" spans="1:5" x14ac:dyDescent="0.15">
      <c r="A162" t="s">
        <v>709</v>
      </c>
      <c r="B162">
        <v>128.9</v>
      </c>
      <c r="C162">
        <v>1887.47</v>
      </c>
      <c r="D162">
        <v>3118</v>
      </c>
      <c r="E162">
        <v>214.48</v>
      </c>
    </row>
    <row r="163" spans="1:5" x14ac:dyDescent="0.15">
      <c r="A163" t="s">
        <v>710</v>
      </c>
      <c r="B163">
        <v>128.93</v>
      </c>
      <c r="C163">
        <v>1887.47</v>
      </c>
      <c r="D163">
        <v>3106.76</v>
      </c>
      <c r="E163">
        <v>214.41</v>
      </c>
    </row>
    <row r="164" spans="1:5" x14ac:dyDescent="0.15">
      <c r="A164" t="s">
        <v>711</v>
      </c>
      <c r="B164">
        <v>128.88999999999999</v>
      </c>
      <c r="C164">
        <v>1894.88</v>
      </c>
      <c r="D164">
        <v>3103.78</v>
      </c>
      <c r="E164">
        <v>214.02</v>
      </c>
    </row>
    <row r="165" spans="1:5" x14ac:dyDescent="0.15">
      <c r="A165" t="s">
        <v>715</v>
      </c>
      <c r="B165">
        <v>128.35</v>
      </c>
      <c r="C165">
        <v>1903.99</v>
      </c>
      <c r="D165">
        <v>3117.86</v>
      </c>
      <c r="E165">
        <v>213.78</v>
      </c>
    </row>
    <row r="166" spans="1:5" x14ac:dyDescent="0.15">
      <c r="A166" t="s">
        <v>716</v>
      </c>
      <c r="B166">
        <v>127.97</v>
      </c>
      <c r="C166">
        <v>1886.9</v>
      </c>
      <c r="D166">
        <v>3128.71</v>
      </c>
      <c r="E166">
        <v>213.5</v>
      </c>
    </row>
    <row r="167" spans="1:5" x14ac:dyDescent="0.15">
      <c r="A167" t="s">
        <v>717</v>
      </c>
      <c r="B167">
        <v>127.46</v>
      </c>
      <c r="C167">
        <v>1929.3</v>
      </c>
      <c r="D167">
        <v>3139.98</v>
      </c>
      <c r="E167">
        <v>214.17</v>
      </c>
    </row>
    <row r="168" spans="1:5" x14ac:dyDescent="0.15">
      <c r="A168" t="s">
        <v>718</v>
      </c>
      <c r="B168">
        <v>127.11</v>
      </c>
      <c r="C168">
        <v>1916.2</v>
      </c>
      <c r="D168">
        <v>3126.25</v>
      </c>
      <c r="E168">
        <v>213.87</v>
      </c>
    </row>
    <row r="169" spans="1:5" x14ac:dyDescent="0.15">
      <c r="A169" t="s">
        <v>719</v>
      </c>
      <c r="B169">
        <v>127.71</v>
      </c>
      <c r="C169">
        <v>1912.76</v>
      </c>
      <c r="D169">
        <v>3121</v>
      </c>
      <c r="E169">
        <v>213.61</v>
      </c>
    </row>
    <row r="170" spans="1:5" x14ac:dyDescent="0.15">
      <c r="A170" t="s">
        <v>720</v>
      </c>
      <c r="B170">
        <v>128.03</v>
      </c>
      <c r="C170">
        <v>1904.58</v>
      </c>
      <c r="D170">
        <v>3137</v>
      </c>
      <c r="E170">
        <v>215</v>
      </c>
    </row>
    <row r="171" spans="1:5" x14ac:dyDescent="0.15">
      <c r="A171" t="s">
        <v>721</v>
      </c>
      <c r="B171">
        <v>127.95</v>
      </c>
      <c r="C171">
        <v>1887.42</v>
      </c>
      <c r="D171">
        <v>3135.11</v>
      </c>
      <c r="E171">
        <v>215.98</v>
      </c>
    </row>
    <row r="172" spans="1:5" x14ac:dyDescent="0.15">
      <c r="A172" t="s">
        <v>722</v>
      </c>
      <c r="B172">
        <v>127.89</v>
      </c>
      <c r="C172">
        <v>1907.81</v>
      </c>
      <c r="D172">
        <v>3137</v>
      </c>
      <c r="E172">
        <v>216.23</v>
      </c>
    </row>
    <row r="173" spans="1:5" x14ac:dyDescent="0.15">
      <c r="A173" t="s">
        <v>723</v>
      </c>
      <c r="B173">
        <v>127.84</v>
      </c>
      <c r="C173">
        <v>1892.57</v>
      </c>
      <c r="D173">
        <v>3137</v>
      </c>
      <c r="E173">
        <v>216.43</v>
      </c>
    </row>
    <row r="174" spans="1:5" x14ac:dyDescent="0.15">
      <c r="A174" t="s">
        <v>724</v>
      </c>
      <c r="B174">
        <v>128.12</v>
      </c>
      <c r="C174">
        <v>1889.03</v>
      </c>
      <c r="D174">
        <v>3145.01</v>
      </c>
      <c r="E174">
        <v>216.7</v>
      </c>
    </row>
    <row r="175" spans="1:5" x14ac:dyDescent="0.15">
      <c r="A175" t="s">
        <v>725</v>
      </c>
      <c r="B175">
        <v>128.09</v>
      </c>
      <c r="C175">
        <v>1889.03</v>
      </c>
      <c r="D175">
        <v>3154.97</v>
      </c>
      <c r="E175">
        <v>216.87</v>
      </c>
    </row>
    <row r="176" spans="1:5" x14ac:dyDescent="0.15">
      <c r="A176" t="s">
        <v>726</v>
      </c>
      <c r="B176">
        <v>128.15</v>
      </c>
      <c r="C176">
        <v>1886</v>
      </c>
      <c r="D176">
        <v>3157</v>
      </c>
      <c r="E176">
        <v>217.03</v>
      </c>
    </row>
    <row r="177" spans="1:5" x14ac:dyDescent="0.15">
      <c r="A177" t="s">
        <v>727</v>
      </c>
      <c r="B177">
        <v>128.18</v>
      </c>
      <c r="C177">
        <v>1885.01</v>
      </c>
      <c r="D177">
        <v>3164</v>
      </c>
      <c r="E177">
        <v>217.02</v>
      </c>
    </row>
    <row r="178" spans="1:5" x14ac:dyDescent="0.15">
      <c r="A178" t="s">
        <v>728</v>
      </c>
      <c r="B178">
        <v>128.68</v>
      </c>
      <c r="C178">
        <v>1880</v>
      </c>
      <c r="D178">
        <v>3203.01</v>
      </c>
      <c r="E178">
        <v>217.45</v>
      </c>
    </row>
    <row r="179" spans="1:5" x14ac:dyDescent="0.15">
      <c r="A179" t="s">
        <v>729</v>
      </c>
      <c r="B179">
        <v>128.72</v>
      </c>
      <c r="C179">
        <v>1880</v>
      </c>
      <c r="D179">
        <v>3221.4</v>
      </c>
      <c r="E179">
        <v>217.97</v>
      </c>
    </row>
    <row r="180" spans="1:5" x14ac:dyDescent="0.15">
      <c r="A180" t="s">
        <v>730</v>
      </c>
      <c r="B180">
        <v>128.58000000000001</v>
      </c>
      <c r="C180">
        <v>1880</v>
      </c>
      <c r="D180">
        <v>3230.69</v>
      </c>
      <c r="E180">
        <v>217.38</v>
      </c>
    </row>
    <row r="181" spans="1:5" x14ac:dyDescent="0.15">
      <c r="A181" t="s">
        <v>731</v>
      </c>
      <c r="B181">
        <v>128.72999999999999</v>
      </c>
      <c r="C181">
        <v>1879</v>
      </c>
      <c r="D181">
        <v>3235.82</v>
      </c>
      <c r="E181">
        <v>217.78</v>
      </c>
    </row>
    <row r="182" spans="1:5" x14ac:dyDescent="0.15">
      <c r="A182" t="s">
        <v>732</v>
      </c>
      <c r="B182">
        <v>128.68</v>
      </c>
      <c r="C182">
        <v>1881.99</v>
      </c>
      <c r="D182">
        <v>3248.24</v>
      </c>
      <c r="E182">
        <v>217.67</v>
      </c>
    </row>
    <row r="183" spans="1:5" x14ac:dyDescent="0.15">
      <c r="A183" t="s">
        <v>733</v>
      </c>
      <c r="B183">
        <v>129.99</v>
      </c>
      <c r="C183">
        <v>1904.08</v>
      </c>
      <c r="D183">
        <v>3273.73</v>
      </c>
      <c r="E183">
        <v>221.18</v>
      </c>
    </row>
    <row r="184" spans="1:5" x14ac:dyDescent="0.15">
      <c r="A184" t="s">
        <v>734</v>
      </c>
      <c r="B184">
        <v>131.71</v>
      </c>
      <c r="C184">
        <v>1901.39</v>
      </c>
      <c r="D184">
        <v>3264.73</v>
      </c>
      <c r="E184">
        <v>223.81</v>
      </c>
    </row>
    <row r="185" spans="1:5" x14ac:dyDescent="0.15">
      <c r="A185" t="s">
        <v>735</v>
      </c>
      <c r="B185">
        <v>132.09</v>
      </c>
      <c r="C185">
        <v>1903.75</v>
      </c>
      <c r="D185">
        <v>3259.38</v>
      </c>
      <c r="E185">
        <v>223.91</v>
      </c>
    </row>
    <row r="186" spans="1:5" x14ac:dyDescent="0.15">
      <c r="A186" t="s">
        <v>736</v>
      </c>
      <c r="B186">
        <v>131.87</v>
      </c>
      <c r="C186">
        <v>1905.59</v>
      </c>
      <c r="D186">
        <v>3260.89</v>
      </c>
      <c r="E186">
        <v>224.82</v>
      </c>
    </row>
    <row r="187" spans="1:5" x14ac:dyDescent="0.15">
      <c r="A187" t="s">
        <v>737</v>
      </c>
      <c r="B187">
        <v>131.93</v>
      </c>
      <c r="C187">
        <v>1907.63</v>
      </c>
      <c r="D187">
        <v>3265</v>
      </c>
      <c r="E187">
        <v>224.61</v>
      </c>
    </row>
    <row r="188" spans="1:5" x14ac:dyDescent="0.15">
      <c r="A188" t="s">
        <v>738</v>
      </c>
      <c r="B188">
        <v>132.18</v>
      </c>
      <c r="C188">
        <v>1907.92</v>
      </c>
      <c r="D188">
        <v>3274.97</v>
      </c>
      <c r="E188">
        <v>224.74</v>
      </c>
    </row>
    <row r="189" spans="1:5" x14ac:dyDescent="0.15">
      <c r="A189" t="s">
        <v>739</v>
      </c>
      <c r="B189">
        <v>131.97</v>
      </c>
      <c r="C189">
        <v>1900.17</v>
      </c>
      <c r="D189">
        <v>3277.08</v>
      </c>
      <c r="E189">
        <v>224.18</v>
      </c>
    </row>
    <row r="190" spans="1:5" x14ac:dyDescent="0.15">
      <c r="A190" t="s">
        <v>740</v>
      </c>
      <c r="B190">
        <v>132.25</v>
      </c>
      <c r="C190">
        <v>1901.87</v>
      </c>
      <c r="D190">
        <v>3273</v>
      </c>
      <c r="E190">
        <v>224.5</v>
      </c>
    </row>
    <row r="191" spans="1:5" x14ac:dyDescent="0.15">
      <c r="A191" t="s">
        <v>741</v>
      </c>
      <c r="B191">
        <v>132.22</v>
      </c>
      <c r="C191">
        <v>1901.24</v>
      </c>
      <c r="D191">
        <v>3280.94</v>
      </c>
      <c r="E191">
        <v>224.47</v>
      </c>
    </row>
    <row r="192" spans="1:5" x14ac:dyDescent="0.15">
      <c r="A192" t="s">
        <v>742</v>
      </c>
      <c r="B192">
        <v>132.55000000000001</v>
      </c>
      <c r="C192">
        <v>1901.24</v>
      </c>
      <c r="D192">
        <v>3286.26</v>
      </c>
      <c r="E192">
        <v>224.6</v>
      </c>
    </row>
    <row r="193" spans="1:5" x14ac:dyDescent="0.15">
      <c r="A193" t="s">
        <v>743</v>
      </c>
      <c r="B193">
        <v>133</v>
      </c>
      <c r="C193">
        <v>1901.24</v>
      </c>
      <c r="D193">
        <v>3286.04</v>
      </c>
      <c r="E193">
        <v>225.48</v>
      </c>
    </row>
    <row r="194" spans="1:5" x14ac:dyDescent="0.15">
      <c r="A194" t="s">
        <v>746</v>
      </c>
      <c r="B194">
        <v>133.56</v>
      </c>
      <c r="C194">
        <v>1922.99</v>
      </c>
      <c r="D194">
        <v>3311.38</v>
      </c>
      <c r="E194">
        <v>223.3</v>
      </c>
    </row>
    <row r="195" spans="1:5" x14ac:dyDescent="0.15">
      <c r="A195" t="s">
        <v>747</v>
      </c>
      <c r="B195">
        <v>133.5</v>
      </c>
      <c r="C195">
        <v>1935</v>
      </c>
      <c r="D195">
        <v>3339.45</v>
      </c>
      <c r="E195">
        <v>223.8</v>
      </c>
    </row>
    <row r="196" spans="1:5" x14ac:dyDescent="0.15">
      <c r="A196" t="s">
        <v>748</v>
      </c>
      <c r="B196">
        <v>133.61000000000001</v>
      </c>
      <c r="C196">
        <v>1923</v>
      </c>
      <c r="D196">
        <v>3326.06</v>
      </c>
      <c r="E196">
        <v>224.2</v>
      </c>
    </row>
    <row r="197" spans="1:5" x14ac:dyDescent="0.15">
      <c r="A197" t="s">
        <v>749</v>
      </c>
      <c r="B197">
        <v>134.05000000000001</v>
      </c>
      <c r="C197">
        <v>1917.39</v>
      </c>
      <c r="D197">
        <v>3322.93</v>
      </c>
      <c r="E197">
        <v>224.4</v>
      </c>
    </row>
    <row r="198" spans="1:5" x14ac:dyDescent="0.15">
      <c r="A198" t="s">
        <v>750</v>
      </c>
      <c r="B198">
        <v>133.63999999999999</v>
      </c>
      <c r="C198">
        <v>1883.06</v>
      </c>
      <c r="D198">
        <v>3305.61</v>
      </c>
      <c r="E198">
        <v>224.5</v>
      </c>
    </row>
    <row r="199" spans="1:5" x14ac:dyDescent="0.15">
      <c r="A199" t="s">
        <v>751</v>
      </c>
      <c r="B199">
        <v>134.88</v>
      </c>
      <c r="C199">
        <v>1885.16</v>
      </c>
      <c r="D199">
        <v>3325.98</v>
      </c>
      <c r="E199">
        <v>223.21</v>
      </c>
    </row>
    <row r="200" spans="1:5" x14ac:dyDescent="0.15">
      <c r="A200" t="s">
        <v>752</v>
      </c>
      <c r="B200">
        <v>135.99</v>
      </c>
      <c r="C200">
        <v>1885.54</v>
      </c>
      <c r="D200">
        <v>3307.21</v>
      </c>
      <c r="E200">
        <v>224.53</v>
      </c>
    </row>
    <row r="201" spans="1:5" x14ac:dyDescent="0.15">
      <c r="A201" t="s">
        <v>753</v>
      </c>
      <c r="B201">
        <v>136.07</v>
      </c>
      <c r="C201">
        <v>1876.16</v>
      </c>
      <c r="D201">
        <v>3308</v>
      </c>
      <c r="E201">
        <v>225.15</v>
      </c>
    </row>
    <row r="202" spans="1:5" x14ac:dyDescent="0.15">
      <c r="A202" t="s">
        <v>754</v>
      </c>
      <c r="B202">
        <v>136.16999999999999</v>
      </c>
      <c r="C202">
        <v>1883.24</v>
      </c>
      <c r="D202">
        <v>3303.2</v>
      </c>
      <c r="E202">
        <v>226.21</v>
      </c>
    </row>
    <row r="203" spans="1:5" x14ac:dyDescent="0.15">
      <c r="A203" t="s">
        <v>755</v>
      </c>
      <c r="B203">
        <v>136.13</v>
      </c>
      <c r="C203">
        <v>1899.31</v>
      </c>
      <c r="D203">
        <v>3300.05</v>
      </c>
      <c r="E203">
        <v>225.41</v>
      </c>
    </row>
    <row r="204" spans="1:5" x14ac:dyDescent="0.15">
      <c r="A204" t="s">
        <v>756</v>
      </c>
      <c r="B204">
        <v>136.53</v>
      </c>
      <c r="C204">
        <v>1899.4</v>
      </c>
      <c r="D204">
        <v>3302</v>
      </c>
      <c r="E204">
        <v>225.9</v>
      </c>
    </row>
    <row r="205" spans="1:5" x14ac:dyDescent="0.15">
      <c r="A205" t="s">
        <v>757</v>
      </c>
      <c r="B205">
        <v>136.87</v>
      </c>
      <c r="C205">
        <v>1899.4</v>
      </c>
      <c r="D205">
        <v>3280.02</v>
      </c>
      <c r="E205">
        <v>224.9</v>
      </c>
    </row>
    <row r="206" spans="1:5" x14ac:dyDescent="0.15">
      <c r="A206" t="s">
        <v>758</v>
      </c>
      <c r="B206">
        <v>137.30000000000001</v>
      </c>
      <c r="C206">
        <v>1899.4</v>
      </c>
      <c r="D206">
        <v>3280.02</v>
      </c>
      <c r="E206">
        <v>225</v>
      </c>
    </row>
    <row r="207" spans="1:5" x14ac:dyDescent="0.15">
      <c r="A207" t="s">
        <v>759</v>
      </c>
      <c r="B207">
        <v>137.07</v>
      </c>
      <c r="C207">
        <v>1899.4</v>
      </c>
      <c r="D207">
        <v>3280</v>
      </c>
      <c r="E207">
        <v>225</v>
      </c>
    </row>
    <row r="208" spans="1:5" x14ac:dyDescent="0.15">
      <c r="A208" t="s">
        <v>763</v>
      </c>
      <c r="B208">
        <v>136.46</v>
      </c>
      <c r="C208">
        <v>1895</v>
      </c>
      <c r="D208">
        <v>3286</v>
      </c>
      <c r="E208">
        <v>225.48</v>
      </c>
    </row>
    <row r="209" spans="1:5" x14ac:dyDescent="0.15">
      <c r="A209" t="s">
        <v>764</v>
      </c>
      <c r="B209">
        <v>136.38</v>
      </c>
      <c r="C209">
        <v>1890</v>
      </c>
      <c r="D209">
        <v>3294</v>
      </c>
      <c r="E209">
        <v>225.2</v>
      </c>
    </row>
    <row r="210" spans="1:5" x14ac:dyDescent="0.15">
      <c r="A210" t="s">
        <v>765</v>
      </c>
      <c r="B210">
        <v>135.44999999999999</v>
      </c>
      <c r="C210">
        <v>1895.8</v>
      </c>
      <c r="D210">
        <v>3310.7</v>
      </c>
      <c r="E210">
        <v>224.82</v>
      </c>
    </row>
    <row r="211" spans="1:5" x14ac:dyDescent="0.15">
      <c r="A211" t="s">
        <v>766</v>
      </c>
      <c r="B211">
        <v>135.66</v>
      </c>
      <c r="C211">
        <v>1913</v>
      </c>
      <c r="D211">
        <v>3298.81</v>
      </c>
      <c r="E211">
        <v>224.5</v>
      </c>
    </row>
    <row r="212" spans="1:5" x14ac:dyDescent="0.15">
      <c r="A212" t="s">
        <v>767</v>
      </c>
      <c r="B212">
        <v>136.07</v>
      </c>
      <c r="C212">
        <v>1904.47</v>
      </c>
      <c r="D212">
        <v>3301.89</v>
      </c>
      <c r="E212">
        <v>225.3</v>
      </c>
    </row>
    <row r="213" spans="1:5" x14ac:dyDescent="0.15">
      <c r="A213" t="s">
        <v>768</v>
      </c>
      <c r="B213">
        <v>135.88</v>
      </c>
      <c r="C213">
        <v>1911.97</v>
      </c>
      <c r="D213">
        <v>3295.1</v>
      </c>
      <c r="E213">
        <v>225.8</v>
      </c>
    </row>
    <row r="214" spans="1:5" x14ac:dyDescent="0.15">
      <c r="A214" t="s">
        <v>769</v>
      </c>
      <c r="B214">
        <v>135.93</v>
      </c>
      <c r="C214">
        <v>1919.49</v>
      </c>
      <c r="D214">
        <v>3293.66</v>
      </c>
      <c r="E214">
        <v>225.79</v>
      </c>
    </row>
    <row r="215" spans="1:5" x14ac:dyDescent="0.15">
      <c r="A215" t="s">
        <v>770</v>
      </c>
      <c r="B215">
        <v>137.34</v>
      </c>
      <c r="C215">
        <v>1917.53</v>
      </c>
      <c r="D215">
        <v>3302.82</v>
      </c>
      <c r="E215">
        <v>229.28</v>
      </c>
    </row>
    <row r="216" spans="1:5" x14ac:dyDescent="0.15">
      <c r="A216" t="s">
        <v>771</v>
      </c>
      <c r="B216">
        <v>136.88</v>
      </c>
      <c r="C216">
        <v>1917.85</v>
      </c>
      <c r="D216">
        <v>3290</v>
      </c>
      <c r="E216">
        <v>229.75</v>
      </c>
    </row>
    <row r="217" spans="1:5" x14ac:dyDescent="0.15">
      <c r="A217" t="s">
        <v>772</v>
      </c>
      <c r="B217">
        <v>137.34</v>
      </c>
      <c r="C217">
        <v>1927</v>
      </c>
      <c r="D217">
        <v>3292.83</v>
      </c>
      <c r="E217">
        <v>228.06</v>
      </c>
    </row>
    <row r="218" spans="1:5" x14ac:dyDescent="0.15">
      <c r="A218" t="s">
        <v>773</v>
      </c>
      <c r="B218">
        <v>137.97</v>
      </c>
      <c r="C218">
        <v>1930</v>
      </c>
      <c r="D218">
        <v>3291</v>
      </c>
      <c r="E218">
        <v>227.46</v>
      </c>
    </row>
    <row r="219" spans="1:5" x14ac:dyDescent="0.15">
      <c r="A219" t="s">
        <v>774</v>
      </c>
      <c r="B219">
        <v>138</v>
      </c>
      <c r="C219">
        <v>1928.14</v>
      </c>
      <c r="D219">
        <v>3291</v>
      </c>
      <c r="E219">
        <v>227.21</v>
      </c>
    </row>
    <row r="220" spans="1:5" x14ac:dyDescent="0.15">
      <c r="A220" t="s">
        <v>775</v>
      </c>
      <c r="B220">
        <v>139.09</v>
      </c>
      <c r="C220">
        <v>1928.41</v>
      </c>
      <c r="D220">
        <v>3293.5</v>
      </c>
      <c r="E220">
        <v>227.46</v>
      </c>
    </row>
    <row r="221" spans="1:5" x14ac:dyDescent="0.15">
      <c r="A221" t="s">
        <v>778</v>
      </c>
      <c r="B221">
        <v>138.97</v>
      </c>
      <c r="C221">
        <v>1908.36</v>
      </c>
      <c r="D221">
        <v>3322.5</v>
      </c>
      <c r="E221">
        <v>225.84</v>
      </c>
    </row>
    <row r="222" spans="1:5" x14ac:dyDescent="0.15">
      <c r="A222" t="s">
        <v>779</v>
      </c>
      <c r="B222">
        <v>139.38999999999999</v>
      </c>
      <c r="C222">
        <v>1901</v>
      </c>
      <c r="D222">
        <v>3310</v>
      </c>
      <c r="E222">
        <v>226.44</v>
      </c>
    </row>
    <row r="223" spans="1:5" x14ac:dyDescent="0.15">
      <c r="A223" t="s">
        <v>780</v>
      </c>
      <c r="B223">
        <v>139.94999999999999</v>
      </c>
      <c r="C223">
        <v>1892</v>
      </c>
      <c r="D223">
        <v>3322.5</v>
      </c>
      <c r="E223">
        <v>226.95</v>
      </c>
    </row>
    <row r="224" spans="1:5" x14ac:dyDescent="0.15">
      <c r="A224" t="s">
        <v>781</v>
      </c>
      <c r="B224">
        <v>140.21</v>
      </c>
      <c r="C224">
        <v>1852.69</v>
      </c>
      <c r="D224">
        <v>3327</v>
      </c>
      <c r="E224">
        <v>226.55</v>
      </c>
    </row>
    <row r="225" spans="1:5" x14ac:dyDescent="0.15">
      <c r="A225" t="s">
        <v>782</v>
      </c>
      <c r="B225">
        <v>140.36000000000001</v>
      </c>
      <c r="C225">
        <v>1863.35</v>
      </c>
      <c r="D225">
        <v>3330.5</v>
      </c>
      <c r="E225">
        <v>226.7</v>
      </c>
    </row>
    <row r="226" spans="1:5" x14ac:dyDescent="0.15">
      <c r="A226" t="s">
        <v>783</v>
      </c>
      <c r="B226">
        <v>141.87</v>
      </c>
      <c r="C226">
        <v>1831.23</v>
      </c>
      <c r="D226">
        <v>3344.41</v>
      </c>
      <c r="E226">
        <v>229.7</v>
      </c>
    </row>
    <row r="227" spans="1:5" x14ac:dyDescent="0.15">
      <c r="A227" t="s">
        <v>784</v>
      </c>
      <c r="B227">
        <v>142.16999999999999</v>
      </c>
      <c r="C227">
        <v>1850.28</v>
      </c>
      <c r="D227">
        <v>3277.41</v>
      </c>
      <c r="E227">
        <v>229.73</v>
      </c>
    </row>
    <row r="228" spans="1:5" x14ac:dyDescent="0.15">
      <c r="A228" t="s">
        <v>785</v>
      </c>
      <c r="B228">
        <v>141.9</v>
      </c>
      <c r="C228">
        <v>1848.01</v>
      </c>
      <c r="D228">
        <v>3286.56</v>
      </c>
      <c r="E228">
        <v>229.21</v>
      </c>
    </row>
    <row r="229" spans="1:5" x14ac:dyDescent="0.15">
      <c r="A229" t="s">
        <v>786</v>
      </c>
      <c r="B229">
        <v>142.82</v>
      </c>
      <c r="C229">
        <v>1827.63</v>
      </c>
      <c r="D229">
        <v>3314.97</v>
      </c>
      <c r="E229">
        <v>228.85</v>
      </c>
    </row>
    <row r="230" spans="1:5" x14ac:dyDescent="0.15">
      <c r="A230" t="s">
        <v>787</v>
      </c>
      <c r="B230">
        <v>142.65</v>
      </c>
      <c r="C230">
        <v>1830.83</v>
      </c>
      <c r="D230">
        <v>3301.68</v>
      </c>
      <c r="E230">
        <v>228.8</v>
      </c>
    </row>
    <row r="231" spans="1:5" x14ac:dyDescent="0.15">
      <c r="A231" t="s">
        <v>788</v>
      </c>
      <c r="B231">
        <v>144.94</v>
      </c>
      <c r="C231">
        <v>1827</v>
      </c>
      <c r="D231">
        <v>3300.81</v>
      </c>
      <c r="E231">
        <v>227.4</v>
      </c>
    </row>
    <row r="232" spans="1:5" x14ac:dyDescent="0.15">
      <c r="A232" t="s">
        <v>789</v>
      </c>
      <c r="B232">
        <v>141.13</v>
      </c>
      <c r="C232">
        <v>1829.6</v>
      </c>
      <c r="D232">
        <v>3293.1</v>
      </c>
      <c r="E232">
        <v>226.18</v>
      </c>
    </row>
    <row r="233" spans="1:5" x14ac:dyDescent="0.15">
      <c r="A233" t="s">
        <v>790</v>
      </c>
      <c r="B233">
        <v>142.59</v>
      </c>
      <c r="C233">
        <v>1824.79</v>
      </c>
      <c r="D233">
        <v>3288.02</v>
      </c>
      <c r="E233">
        <v>226.98</v>
      </c>
    </row>
    <row r="234" spans="1:5" x14ac:dyDescent="0.15">
      <c r="A234" t="s">
        <v>791</v>
      </c>
      <c r="B234">
        <v>142.43</v>
      </c>
      <c r="C234">
        <v>1820.21</v>
      </c>
      <c r="D234">
        <v>3288.02</v>
      </c>
      <c r="E234">
        <v>227.56</v>
      </c>
    </row>
    <row r="235" spans="1:5" x14ac:dyDescent="0.15">
      <c r="A235" t="s">
        <v>794</v>
      </c>
      <c r="B235">
        <v>142.66</v>
      </c>
      <c r="C235">
        <v>1814</v>
      </c>
      <c r="D235">
        <v>3291.44</v>
      </c>
      <c r="E235">
        <v>228.63</v>
      </c>
    </row>
    <row r="236" spans="1:5" x14ac:dyDescent="0.15">
      <c r="A236" t="s">
        <v>795</v>
      </c>
      <c r="B236">
        <v>142.69</v>
      </c>
      <c r="C236">
        <v>1814</v>
      </c>
      <c r="D236">
        <v>3282.9</v>
      </c>
      <c r="E236">
        <v>228.62</v>
      </c>
    </row>
    <row r="237" spans="1:5" x14ac:dyDescent="0.15">
      <c r="A237" t="s">
        <v>796</v>
      </c>
      <c r="B237">
        <v>142.9</v>
      </c>
      <c r="C237">
        <v>1836.6</v>
      </c>
      <c r="D237">
        <v>3290</v>
      </c>
      <c r="E237">
        <v>229.52</v>
      </c>
    </row>
    <row r="238" spans="1:5" x14ac:dyDescent="0.15">
      <c r="A238" t="s">
        <v>797</v>
      </c>
      <c r="B238">
        <v>143.55000000000001</v>
      </c>
      <c r="C238">
        <v>1863.42</v>
      </c>
      <c r="D238">
        <v>3296.83</v>
      </c>
      <c r="E238">
        <v>229.7</v>
      </c>
    </row>
    <row r="239" spans="1:5" x14ac:dyDescent="0.15">
      <c r="A239" t="s">
        <v>798</v>
      </c>
      <c r="B239">
        <v>142.82</v>
      </c>
      <c r="C239">
        <v>1863.73</v>
      </c>
      <c r="D239">
        <v>3308.95</v>
      </c>
      <c r="E239">
        <v>229.5</v>
      </c>
    </row>
    <row r="240" spans="1:5" x14ac:dyDescent="0.15">
      <c r="A240" t="s">
        <v>799</v>
      </c>
      <c r="B240">
        <v>143.02000000000001</v>
      </c>
      <c r="C240">
        <v>1875.92</v>
      </c>
      <c r="D240">
        <v>3326.71</v>
      </c>
      <c r="E240">
        <v>229.75</v>
      </c>
    </row>
    <row r="241" spans="1:5" x14ac:dyDescent="0.15">
      <c r="A241" t="s">
        <v>800</v>
      </c>
      <c r="B241">
        <v>142.72</v>
      </c>
      <c r="C241">
        <v>1891.21</v>
      </c>
      <c r="D241">
        <v>3307.96</v>
      </c>
      <c r="E241">
        <v>229.75</v>
      </c>
    </row>
    <row r="242" spans="1:5" x14ac:dyDescent="0.15">
      <c r="A242" t="s">
        <v>801</v>
      </c>
      <c r="B242">
        <v>142.68</v>
      </c>
      <c r="C242">
        <v>1893.45</v>
      </c>
      <c r="D242">
        <v>3325.82</v>
      </c>
      <c r="E242">
        <v>229.2</v>
      </c>
    </row>
    <row r="243" spans="1:5" x14ac:dyDescent="0.15">
      <c r="A243" t="s">
        <v>802</v>
      </c>
      <c r="B243">
        <v>143.12</v>
      </c>
      <c r="C243">
        <v>1878.73</v>
      </c>
      <c r="D243">
        <v>3326.79</v>
      </c>
      <c r="E243">
        <v>229.7</v>
      </c>
    </row>
    <row r="244" spans="1:5" x14ac:dyDescent="0.15">
      <c r="A244" t="s">
        <v>803</v>
      </c>
      <c r="B244">
        <v>143.22999999999999</v>
      </c>
      <c r="C244">
        <v>1862.2</v>
      </c>
      <c r="D244">
        <v>3327.79</v>
      </c>
      <c r="E244">
        <v>230.3</v>
      </c>
    </row>
    <row r="245" spans="1:5" x14ac:dyDescent="0.15">
      <c r="A245" t="s">
        <v>804</v>
      </c>
      <c r="B245">
        <v>143.26</v>
      </c>
      <c r="C245">
        <v>1865</v>
      </c>
      <c r="D245">
        <v>3326.12</v>
      </c>
      <c r="E245">
        <v>231.15</v>
      </c>
    </row>
    <row r="246" spans="1:5" x14ac:dyDescent="0.15">
      <c r="A246" t="s">
        <v>805</v>
      </c>
      <c r="B246">
        <v>143.18</v>
      </c>
      <c r="C246">
        <v>1865</v>
      </c>
      <c r="D246">
        <v>3362</v>
      </c>
      <c r="E246">
        <v>231.92</v>
      </c>
    </row>
    <row r="247" spans="1:5" x14ac:dyDescent="0.15">
      <c r="A247" t="s">
        <v>806</v>
      </c>
      <c r="B247">
        <v>143.05000000000001</v>
      </c>
      <c r="C247">
        <v>1865</v>
      </c>
      <c r="D247">
        <v>3370</v>
      </c>
      <c r="E247">
        <v>231.98</v>
      </c>
    </row>
    <row r="248" spans="1:5" x14ac:dyDescent="0.15">
      <c r="A248" t="s">
        <v>807</v>
      </c>
      <c r="B248">
        <v>142.69999999999999</v>
      </c>
      <c r="C248">
        <v>1855.82</v>
      </c>
      <c r="D248">
        <v>3368</v>
      </c>
      <c r="E248">
        <v>233.58</v>
      </c>
    </row>
    <row r="249" spans="1:5" x14ac:dyDescent="0.15">
      <c r="A249" t="s">
        <v>808</v>
      </c>
      <c r="B249">
        <v>141.91999999999999</v>
      </c>
      <c r="C249">
        <v>1835</v>
      </c>
      <c r="D249">
        <v>3374.88</v>
      </c>
      <c r="E249">
        <v>231.41</v>
      </c>
    </row>
    <row r="250" spans="1:5" x14ac:dyDescent="0.15">
      <c r="A250" t="s">
        <v>809</v>
      </c>
      <c r="B250">
        <v>142.19999999999999</v>
      </c>
      <c r="C250">
        <v>1835</v>
      </c>
      <c r="D250">
        <v>3360.52</v>
      </c>
      <c r="E250">
        <v>232.05</v>
      </c>
    </row>
    <row r="251" spans="1:5" x14ac:dyDescent="0.15">
      <c r="A251" t="s">
        <v>810</v>
      </c>
      <c r="B251">
        <v>142.96</v>
      </c>
      <c r="C251">
        <v>1842</v>
      </c>
      <c r="D251">
        <v>3350</v>
      </c>
      <c r="E251">
        <v>233.18</v>
      </c>
    </row>
    <row r="252" spans="1:5" x14ac:dyDescent="0.15">
      <c r="A252" t="s">
        <v>811</v>
      </c>
      <c r="B252">
        <v>142.91</v>
      </c>
      <c r="C252">
        <v>1847.9</v>
      </c>
      <c r="D252">
        <v>3332</v>
      </c>
      <c r="E252">
        <v>233.51</v>
      </c>
    </row>
    <row r="253" spans="1:5" x14ac:dyDescent="0.15">
      <c r="A253" t="s">
        <v>812</v>
      </c>
      <c r="B253">
        <v>143.19</v>
      </c>
      <c r="C253">
        <v>1854.9</v>
      </c>
      <c r="D253">
        <v>3325</v>
      </c>
      <c r="E253">
        <v>232.58</v>
      </c>
    </row>
    <row r="254" spans="1:5" x14ac:dyDescent="0.15">
      <c r="A254" t="s">
        <v>813</v>
      </c>
      <c r="B254">
        <v>144.27000000000001</v>
      </c>
      <c r="C254">
        <v>1838.18</v>
      </c>
      <c r="D254">
        <v>3335.75</v>
      </c>
      <c r="E254">
        <v>242.2</v>
      </c>
    </row>
    <row r="255" spans="1:5" x14ac:dyDescent="0.15">
      <c r="A255" t="s">
        <v>814</v>
      </c>
      <c r="B255">
        <v>144.91999999999999</v>
      </c>
      <c r="C255">
        <v>1854.95</v>
      </c>
      <c r="D255">
        <v>3287.24</v>
      </c>
      <c r="E255">
        <v>240.16</v>
      </c>
    </row>
    <row r="256" spans="1:5" x14ac:dyDescent="0.15">
      <c r="A256" t="s">
        <v>815</v>
      </c>
      <c r="B256">
        <v>144.9</v>
      </c>
      <c r="C256">
        <v>1835.91</v>
      </c>
      <c r="D256">
        <v>3298.42</v>
      </c>
      <c r="E256">
        <v>241.91</v>
      </c>
    </row>
    <row r="257" spans="1:5" x14ac:dyDescent="0.15">
      <c r="A257" t="s">
        <v>816</v>
      </c>
      <c r="B257">
        <v>145.02000000000001</v>
      </c>
      <c r="C257">
        <v>1812.35</v>
      </c>
      <c r="D257">
        <v>3265.36</v>
      </c>
      <c r="E257">
        <v>240.92</v>
      </c>
    </row>
    <row r="258" spans="1:5" x14ac:dyDescent="0.15">
      <c r="A258" t="s">
        <v>817</v>
      </c>
      <c r="B258">
        <v>145.04</v>
      </c>
      <c r="C258">
        <v>1827.13</v>
      </c>
      <c r="D258">
        <v>3291.91</v>
      </c>
      <c r="E258">
        <v>240.25</v>
      </c>
    </row>
    <row r="259" spans="1:5" x14ac:dyDescent="0.15">
      <c r="A259" t="s">
        <v>818</v>
      </c>
      <c r="B259">
        <v>144.59</v>
      </c>
      <c r="C259">
        <v>1837.14</v>
      </c>
      <c r="D259">
        <v>3279.42</v>
      </c>
      <c r="E259">
        <v>239.6</v>
      </c>
    </row>
    <row r="260" spans="1:5" x14ac:dyDescent="0.15">
      <c r="A260" t="s">
        <v>819</v>
      </c>
      <c r="B260">
        <v>143.32</v>
      </c>
      <c r="C260">
        <v>1832.75</v>
      </c>
      <c r="D260">
        <v>3245.28</v>
      </c>
      <c r="E260">
        <v>237.98</v>
      </c>
    </row>
    <row r="261" spans="1:5" x14ac:dyDescent="0.15">
      <c r="A261" t="s">
        <v>820</v>
      </c>
      <c r="B261">
        <v>142.88</v>
      </c>
      <c r="C261">
        <v>1835.48</v>
      </c>
      <c r="D261">
        <v>3234.98</v>
      </c>
      <c r="E261">
        <v>236.29</v>
      </c>
    </row>
    <row r="262" spans="1:5" x14ac:dyDescent="0.15">
      <c r="A262" t="s">
        <v>821</v>
      </c>
      <c r="B262">
        <v>143.38999999999999</v>
      </c>
      <c r="C262">
        <v>1835.73</v>
      </c>
      <c r="D262">
        <v>3229.65</v>
      </c>
      <c r="E262">
        <v>237.85</v>
      </c>
    </row>
    <row r="263" spans="1:5" x14ac:dyDescent="0.15">
      <c r="A263" t="s">
        <v>822</v>
      </c>
      <c r="B263">
        <v>142.78</v>
      </c>
      <c r="C263">
        <v>1835.73</v>
      </c>
      <c r="D263">
        <v>3222</v>
      </c>
      <c r="E263">
        <v>235.78</v>
      </c>
    </row>
    <row r="264" spans="1:5" x14ac:dyDescent="0.15">
      <c r="A264" t="s">
        <v>823</v>
      </c>
      <c r="B264">
        <v>143.33000000000001</v>
      </c>
      <c r="C264">
        <v>1835.73</v>
      </c>
      <c r="D264">
        <v>3212.57</v>
      </c>
      <c r="E264">
        <v>238.65</v>
      </c>
    </row>
    <row r="265" spans="1:5" x14ac:dyDescent="0.15">
      <c r="A265" t="s">
        <v>825</v>
      </c>
      <c r="B265">
        <v>141.93</v>
      </c>
      <c r="C265">
        <v>1853</v>
      </c>
      <c r="D265">
        <v>3216</v>
      </c>
      <c r="E265">
        <v>234.93</v>
      </c>
    </row>
    <row r="266" spans="1:5" x14ac:dyDescent="0.15">
      <c r="A266" t="s">
        <v>826</v>
      </c>
      <c r="B266">
        <v>143.33000000000001</v>
      </c>
      <c r="C266">
        <v>1857.3</v>
      </c>
      <c r="D266">
        <v>3190</v>
      </c>
      <c r="E266">
        <v>237.55</v>
      </c>
    </row>
    <row r="267" spans="1:5" x14ac:dyDescent="0.15">
      <c r="A267" t="s">
        <v>827</v>
      </c>
      <c r="B267">
        <v>143.4</v>
      </c>
      <c r="C267">
        <v>1855</v>
      </c>
      <c r="D267">
        <v>3212</v>
      </c>
      <c r="E267">
        <v>234.09</v>
      </c>
    </row>
    <row r="268" spans="1:5" x14ac:dyDescent="0.15">
      <c r="A268" t="s">
        <v>828</v>
      </c>
      <c r="B268">
        <v>141.76</v>
      </c>
      <c r="C268">
        <v>1853</v>
      </c>
      <c r="D268">
        <v>3199.25</v>
      </c>
      <c r="E268">
        <v>231.29</v>
      </c>
    </row>
    <row r="269" spans="1:5" x14ac:dyDescent="0.15">
      <c r="A269" t="s">
        <v>829</v>
      </c>
      <c r="B269">
        <v>142.63999999999999</v>
      </c>
      <c r="C269">
        <v>1863.75</v>
      </c>
      <c r="D269">
        <v>3215</v>
      </c>
      <c r="E269">
        <v>233.09</v>
      </c>
    </row>
    <row r="270" spans="1:5" x14ac:dyDescent="0.15">
      <c r="A270" t="s">
        <v>830</v>
      </c>
      <c r="B270">
        <v>141.71</v>
      </c>
      <c r="C270">
        <v>1865.32</v>
      </c>
      <c r="D270">
        <v>3225</v>
      </c>
      <c r="E270">
        <v>233.13</v>
      </c>
    </row>
    <row r="271" spans="1:5" x14ac:dyDescent="0.15">
      <c r="A271" t="s">
        <v>831</v>
      </c>
      <c r="B271">
        <v>138</v>
      </c>
      <c r="C271">
        <v>1887.8</v>
      </c>
      <c r="D271">
        <v>3257.36</v>
      </c>
      <c r="E271">
        <v>232.5</v>
      </c>
    </row>
    <row r="272" spans="1:5" x14ac:dyDescent="0.15">
      <c r="A272" t="s">
        <v>832</v>
      </c>
      <c r="B272">
        <v>137.30000000000001</v>
      </c>
      <c r="C272">
        <v>1911.98</v>
      </c>
      <c r="D272">
        <v>3274.65</v>
      </c>
      <c r="E272">
        <v>231.8</v>
      </c>
    </row>
    <row r="273" spans="1:5" x14ac:dyDescent="0.15">
      <c r="A273" t="s">
        <v>833</v>
      </c>
      <c r="B273">
        <v>137.43</v>
      </c>
      <c r="C273">
        <v>1910.45</v>
      </c>
      <c r="D273">
        <v>3269.93</v>
      </c>
      <c r="E273">
        <v>232.5</v>
      </c>
    </row>
    <row r="274" spans="1:5" x14ac:dyDescent="0.15">
      <c r="A274" t="s">
        <v>834</v>
      </c>
      <c r="B274">
        <v>136.88</v>
      </c>
      <c r="C274">
        <v>1906.6</v>
      </c>
      <c r="D274">
        <v>3292.05</v>
      </c>
      <c r="E274">
        <v>229.95</v>
      </c>
    </row>
    <row r="275" spans="1:5" x14ac:dyDescent="0.15">
      <c r="A275" t="s">
        <v>835</v>
      </c>
      <c r="B275">
        <v>137.6</v>
      </c>
      <c r="C275">
        <v>1900.61</v>
      </c>
      <c r="D275">
        <v>3291.22</v>
      </c>
      <c r="E275">
        <v>230.55</v>
      </c>
    </row>
    <row r="276" spans="1:5" x14ac:dyDescent="0.15">
      <c r="A276" t="s">
        <v>836</v>
      </c>
      <c r="B276">
        <v>139.22</v>
      </c>
      <c r="C276">
        <v>1901</v>
      </c>
      <c r="D276">
        <v>3277</v>
      </c>
      <c r="E276">
        <v>231.98</v>
      </c>
    </row>
    <row r="277" spans="1:5" x14ac:dyDescent="0.15">
      <c r="A277" t="s">
        <v>837</v>
      </c>
      <c r="B277">
        <v>138.88</v>
      </c>
      <c r="C277">
        <v>1901.56</v>
      </c>
      <c r="D277">
        <v>3239.7</v>
      </c>
      <c r="E277">
        <v>232.3</v>
      </c>
    </row>
    <row r="278" spans="1:5" x14ac:dyDescent="0.15">
      <c r="A278" t="s">
        <v>838</v>
      </c>
      <c r="B278">
        <v>140.19999999999999</v>
      </c>
      <c r="C278">
        <v>1908</v>
      </c>
      <c r="D278">
        <v>3244</v>
      </c>
      <c r="E278">
        <v>234.02</v>
      </c>
    </row>
    <row r="279" spans="1:5" x14ac:dyDescent="0.15">
      <c r="A279" t="s">
        <v>839</v>
      </c>
      <c r="B279">
        <v>138.26</v>
      </c>
      <c r="C279">
        <v>1908</v>
      </c>
      <c r="D279">
        <v>3247</v>
      </c>
      <c r="E279">
        <v>236.59</v>
      </c>
    </row>
    <row r="280" spans="1:5" x14ac:dyDescent="0.15">
      <c r="A280" t="s">
        <v>841</v>
      </c>
      <c r="B280">
        <v>139.22</v>
      </c>
      <c r="C280">
        <v>1927.05</v>
      </c>
      <c r="D280">
        <v>3236.88</v>
      </c>
      <c r="E280">
        <v>239.67</v>
      </c>
    </row>
    <row r="281" spans="1:5" x14ac:dyDescent="0.15">
      <c r="A281" t="s">
        <v>842</v>
      </c>
      <c r="B281">
        <v>139.07</v>
      </c>
      <c r="C281">
        <v>1924</v>
      </c>
      <c r="D281">
        <v>3241.5</v>
      </c>
      <c r="E281">
        <v>240.05</v>
      </c>
    </row>
    <row r="282" spans="1:5" x14ac:dyDescent="0.15">
      <c r="A282" t="s">
        <v>843</v>
      </c>
      <c r="B282">
        <v>140.69999999999999</v>
      </c>
      <c r="C282">
        <v>1924.75</v>
      </c>
      <c r="D282">
        <v>3200</v>
      </c>
      <c r="E282">
        <v>242.46</v>
      </c>
    </row>
    <row r="283" spans="1:5" x14ac:dyDescent="0.15">
      <c r="A283" t="s">
        <v>844</v>
      </c>
      <c r="B283">
        <v>140.19999999999999</v>
      </c>
      <c r="C283">
        <v>1924.03</v>
      </c>
      <c r="D283">
        <v>3215.35</v>
      </c>
      <c r="E283">
        <v>242.08</v>
      </c>
    </row>
    <row r="284" spans="1:5" x14ac:dyDescent="0.15">
      <c r="A284" t="s">
        <v>845</v>
      </c>
      <c r="B284">
        <v>139.32</v>
      </c>
      <c r="C284">
        <v>1918.07</v>
      </c>
      <c r="D284">
        <v>3227.79</v>
      </c>
      <c r="E284">
        <v>241.1</v>
      </c>
    </row>
    <row r="285" spans="1:5" x14ac:dyDescent="0.15">
      <c r="A285" t="s">
        <v>846</v>
      </c>
      <c r="B285">
        <v>137.04</v>
      </c>
      <c r="C285">
        <v>1932.42</v>
      </c>
      <c r="D285">
        <v>3215.12</v>
      </c>
      <c r="E285">
        <v>238.93</v>
      </c>
    </row>
    <row r="286" spans="1:5" x14ac:dyDescent="0.15">
      <c r="A286" t="s">
        <v>847</v>
      </c>
      <c r="B286">
        <v>137.07</v>
      </c>
      <c r="C286">
        <v>1936.95</v>
      </c>
      <c r="D286">
        <v>3235.11</v>
      </c>
      <c r="E286">
        <v>236.86</v>
      </c>
    </row>
    <row r="287" spans="1:5" x14ac:dyDescent="0.15">
      <c r="A287" t="s">
        <v>848</v>
      </c>
      <c r="B287">
        <v>137.43</v>
      </c>
      <c r="C287">
        <v>1934.88</v>
      </c>
      <c r="D287">
        <v>3204.72</v>
      </c>
      <c r="E287">
        <v>237.57</v>
      </c>
    </row>
    <row r="288" spans="1:5" x14ac:dyDescent="0.15">
      <c r="A288" t="s">
        <v>849</v>
      </c>
      <c r="B288">
        <v>136.91</v>
      </c>
      <c r="C288">
        <v>1934.37</v>
      </c>
      <c r="D288">
        <v>3231.47</v>
      </c>
      <c r="E288">
        <v>236.5</v>
      </c>
    </row>
    <row r="289" spans="1:5" x14ac:dyDescent="0.15">
      <c r="A289" t="s">
        <v>850</v>
      </c>
      <c r="B289">
        <v>136.63</v>
      </c>
      <c r="C289">
        <v>1936.56</v>
      </c>
      <c r="D289">
        <v>3213.84</v>
      </c>
      <c r="E289">
        <v>236.42</v>
      </c>
    </row>
    <row r="290" spans="1:5" x14ac:dyDescent="0.15">
      <c r="A290" t="s">
        <v>851</v>
      </c>
      <c r="B290">
        <v>135.4</v>
      </c>
      <c r="C290">
        <v>1927.7</v>
      </c>
      <c r="D290">
        <v>3191</v>
      </c>
      <c r="E290">
        <v>234.76</v>
      </c>
    </row>
    <row r="291" spans="1:5" x14ac:dyDescent="0.15">
      <c r="A291" t="s">
        <v>852</v>
      </c>
      <c r="B291">
        <v>135.96</v>
      </c>
      <c r="C291">
        <v>2050</v>
      </c>
      <c r="D291">
        <v>3194.29</v>
      </c>
      <c r="E291">
        <v>235.38</v>
      </c>
    </row>
    <row r="292" spans="1:5" x14ac:dyDescent="0.15">
      <c r="A292" t="s">
        <v>853</v>
      </c>
      <c r="B292">
        <v>136.13</v>
      </c>
      <c r="C292">
        <v>2075.06</v>
      </c>
      <c r="D292">
        <v>3205.68</v>
      </c>
      <c r="E292">
        <v>235.29</v>
      </c>
    </row>
    <row r="293" spans="1:5" x14ac:dyDescent="0.15">
      <c r="A293" t="s">
        <v>854</v>
      </c>
      <c r="B293">
        <v>135.85</v>
      </c>
      <c r="C293">
        <v>2059</v>
      </c>
      <c r="D293">
        <v>3206.31</v>
      </c>
      <c r="E293">
        <v>235.23</v>
      </c>
    </row>
    <row r="294" spans="1:5" x14ac:dyDescent="0.15">
      <c r="A294" t="s">
        <v>855</v>
      </c>
      <c r="B294">
        <v>136.03</v>
      </c>
      <c r="C294">
        <v>2067</v>
      </c>
      <c r="D294">
        <v>3199</v>
      </c>
      <c r="E294">
        <v>236.8</v>
      </c>
    </row>
    <row r="295" spans="1:5" x14ac:dyDescent="0.15">
      <c r="A295" t="s">
        <v>856</v>
      </c>
      <c r="B295">
        <v>135.16</v>
      </c>
      <c r="C295">
        <v>2073.9699999999998</v>
      </c>
      <c r="D295">
        <v>3207</v>
      </c>
      <c r="E295">
        <v>236.28</v>
      </c>
    </row>
    <row r="296" spans="1:5" x14ac:dyDescent="0.15">
      <c r="A296" t="s">
        <v>857</v>
      </c>
      <c r="B296">
        <v>134.11000000000001</v>
      </c>
      <c r="C296">
        <v>2065</v>
      </c>
      <c r="D296">
        <v>3205.5</v>
      </c>
      <c r="E296">
        <v>237.15</v>
      </c>
    </row>
    <row r="297" spans="1:5" x14ac:dyDescent="0.15">
      <c r="A297" t="s">
        <v>858</v>
      </c>
      <c r="B297">
        <v>132.99</v>
      </c>
      <c r="C297">
        <v>2070</v>
      </c>
      <c r="D297">
        <v>3202.95</v>
      </c>
      <c r="E297">
        <v>234.92</v>
      </c>
    </row>
    <row r="298" spans="1:5" x14ac:dyDescent="0.15">
      <c r="A298" t="s">
        <v>859</v>
      </c>
      <c r="B298">
        <v>130.58000000000001</v>
      </c>
      <c r="C298">
        <v>2070</v>
      </c>
      <c r="D298">
        <v>3253</v>
      </c>
      <c r="E298">
        <v>232.31</v>
      </c>
    </row>
    <row r="299" spans="1:5" x14ac:dyDescent="0.15">
      <c r="A299" t="s">
        <v>860</v>
      </c>
      <c r="B299">
        <v>131.66</v>
      </c>
      <c r="C299">
        <v>2056.8200000000002</v>
      </c>
      <c r="D299">
        <v>3253</v>
      </c>
      <c r="E299">
        <v>232.96</v>
      </c>
    </row>
    <row r="300" spans="1:5" x14ac:dyDescent="0.15">
      <c r="A300" t="s">
        <v>861</v>
      </c>
      <c r="B300">
        <v>131.63</v>
      </c>
      <c r="C300">
        <v>2082.63</v>
      </c>
      <c r="D300">
        <v>3247</v>
      </c>
      <c r="E300">
        <v>233.4</v>
      </c>
    </row>
    <row r="301" spans="1:5" x14ac:dyDescent="0.15">
      <c r="A301" t="s">
        <v>862</v>
      </c>
      <c r="B301">
        <v>131.83000000000001</v>
      </c>
      <c r="C301">
        <v>2066.92</v>
      </c>
      <c r="D301">
        <v>3246</v>
      </c>
      <c r="E301">
        <v>231.84</v>
      </c>
    </row>
    <row r="302" spans="1:5" x14ac:dyDescent="0.15">
      <c r="A302" t="s">
        <v>863</v>
      </c>
      <c r="B302">
        <v>131.96</v>
      </c>
      <c r="C302">
        <v>2077.0100000000002</v>
      </c>
      <c r="D302">
        <v>3245.04</v>
      </c>
      <c r="E302">
        <v>231.81</v>
      </c>
    </row>
    <row r="303" spans="1:5" x14ac:dyDescent="0.15">
      <c r="A303" t="s">
        <v>864</v>
      </c>
      <c r="B303">
        <v>131.82</v>
      </c>
      <c r="C303">
        <v>2087.2600000000002</v>
      </c>
      <c r="D303">
        <v>3273.69</v>
      </c>
      <c r="E303">
        <v>231.93</v>
      </c>
    </row>
    <row r="304" spans="1:5" x14ac:dyDescent="0.15">
      <c r="A304" t="s">
        <v>865</v>
      </c>
      <c r="B304">
        <v>131.80000000000001</v>
      </c>
      <c r="C304">
        <v>2106.19</v>
      </c>
      <c r="D304">
        <v>3290.68</v>
      </c>
      <c r="E304">
        <v>231.76</v>
      </c>
    </row>
    <row r="305" spans="1:5" x14ac:dyDescent="0.15">
      <c r="A305" t="s">
        <v>866</v>
      </c>
      <c r="B305">
        <v>131.78</v>
      </c>
      <c r="C305">
        <v>2105.84</v>
      </c>
      <c r="D305">
        <v>3297.36</v>
      </c>
      <c r="E305">
        <v>231.8</v>
      </c>
    </row>
    <row r="306" spans="1:5" x14ac:dyDescent="0.15">
      <c r="A306" t="s">
        <v>867</v>
      </c>
      <c r="B306">
        <v>134.80000000000001</v>
      </c>
      <c r="C306">
        <v>2068.15</v>
      </c>
      <c r="D306">
        <v>3317.87</v>
      </c>
      <c r="E306">
        <v>234.44</v>
      </c>
    </row>
    <row r="307" spans="1:5" x14ac:dyDescent="0.15">
      <c r="A307" t="s">
        <v>868</v>
      </c>
      <c r="B307">
        <v>134.31</v>
      </c>
      <c r="C307">
        <v>2071</v>
      </c>
      <c r="D307">
        <v>3319.2</v>
      </c>
      <c r="E307">
        <v>234.45</v>
      </c>
    </row>
    <row r="308" spans="1:5" x14ac:dyDescent="0.15">
      <c r="A308" t="s">
        <v>869</v>
      </c>
      <c r="B308">
        <v>134.44999999999999</v>
      </c>
      <c r="C308">
        <v>2073</v>
      </c>
      <c r="D308">
        <v>3325.3</v>
      </c>
      <c r="E308">
        <v>234.95</v>
      </c>
    </row>
    <row r="309" spans="1:5" x14ac:dyDescent="0.15">
      <c r="A309" t="s">
        <v>870</v>
      </c>
      <c r="B309">
        <v>133.91</v>
      </c>
      <c r="C309">
        <v>2072</v>
      </c>
      <c r="D309">
        <v>3342.88</v>
      </c>
      <c r="E309">
        <v>234.42</v>
      </c>
    </row>
    <row r="310" spans="1:5" x14ac:dyDescent="0.15">
      <c r="A310" t="s">
        <v>871</v>
      </c>
      <c r="B310">
        <v>133.94</v>
      </c>
      <c r="C310">
        <v>2067</v>
      </c>
      <c r="D310">
        <v>3341.01</v>
      </c>
      <c r="E310">
        <v>235</v>
      </c>
    </row>
    <row r="311" spans="1:5" x14ac:dyDescent="0.15">
      <c r="A311" t="s">
        <v>875</v>
      </c>
      <c r="B311">
        <v>132.30000000000001</v>
      </c>
      <c r="C311">
        <v>2067.85</v>
      </c>
      <c r="D311">
        <v>3349.89</v>
      </c>
      <c r="E311">
        <v>233.74</v>
      </c>
    </row>
    <row r="312" spans="1:5" x14ac:dyDescent="0.15">
      <c r="A312" t="s">
        <v>876</v>
      </c>
      <c r="B312">
        <v>132.97</v>
      </c>
      <c r="C312">
        <v>2067.1999999999998</v>
      </c>
      <c r="D312">
        <v>3361.07</v>
      </c>
      <c r="E312">
        <v>236.74</v>
      </c>
    </row>
    <row r="313" spans="1:5" x14ac:dyDescent="0.15">
      <c r="A313" t="s">
        <v>877</v>
      </c>
      <c r="B313">
        <v>133.77000000000001</v>
      </c>
      <c r="C313">
        <v>2055.65</v>
      </c>
      <c r="D313">
        <v>3359</v>
      </c>
      <c r="E313">
        <v>239.88</v>
      </c>
    </row>
    <row r="314" spans="1:5" x14ac:dyDescent="0.15">
      <c r="A314" t="s">
        <v>878</v>
      </c>
      <c r="B314">
        <v>134.82</v>
      </c>
      <c r="C314">
        <v>2048.89</v>
      </c>
      <c r="D314">
        <v>3381.75</v>
      </c>
      <c r="E314">
        <v>241.25</v>
      </c>
    </row>
    <row r="315" spans="1:5" x14ac:dyDescent="0.15">
      <c r="A315" t="s">
        <v>879</v>
      </c>
      <c r="B315">
        <v>134.74</v>
      </c>
      <c r="C315">
        <v>2050.77</v>
      </c>
      <c r="D315">
        <v>3384.5</v>
      </c>
      <c r="E315">
        <v>241.23</v>
      </c>
    </row>
    <row r="316" spans="1:5" x14ac:dyDescent="0.15">
      <c r="A316" t="s">
        <v>880</v>
      </c>
      <c r="B316">
        <v>134.22999999999999</v>
      </c>
      <c r="C316">
        <v>2053.34</v>
      </c>
      <c r="D316">
        <v>3376</v>
      </c>
      <c r="E316">
        <v>240.71</v>
      </c>
    </row>
    <row r="317" spans="1:5" x14ac:dyDescent="0.15">
      <c r="A317" t="s">
        <v>881</v>
      </c>
      <c r="B317">
        <v>134.1</v>
      </c>
      <c r="C317">
        <v>2052.65</v>
      </c>
      <c r="D317">
        <v>3377.16</v>
      </c>
      <c r="E317">
        <v>239.59</v>
      </c>
    </row>
    <row r="318" spans="1:5" x14ac:dyDescent="0.15">
      <c r="A318" t="s">
        <v>882</v>
      </c>
      <c r="B318">
        <v>134</v>
      </c>
      <c r="C318">
        <v>2060.71</v>
      </c>
      <c r="D318">
        <v>3383</v>
      </c>
      <c r="E318">
        <v>239.54</v>
      </c>
    </row>
    <row r="319" spans="1:5" x14ac:dyDescent="0.15">
      <c r="A319" t="s">
        <v>883</v>
      </c>
      <c r="B319">
        <v>134.12</v>
      </c>
      <c r="C319">
        <v>2064</v>
      </c>
      <c r="D319">
        <v>3374.26</v>
      </c>
      <c r="E319">
        <v>239.75</v>
      </c>
    </row>
    <row r="320" spans="1:5" x14ac:dyDescent="0.15">
      <c r="A320" t="s">
        <v>884</v>
      </c>
      <c r="B320">
        <v>134.31</v>
      </c>
      <c r="C320">
        <v>2065.9899999999998</v>
      </c>
      <c r="D320">
        <v>3390</v>
      </c>
      <c r="E320">
        <v>240.44</v>
      </c>
    </row>
    <row r="321" spans="1:5" x14ac:dyDescent="0.15">
      <c r="A321" t="s">
        <v>885</v>
      </c>
      <c r="B321">
        <v>134.05000000000001</v>
      </c>
      <c r="C321">
        <v>2063</v>
      </c>
      <c r="D321">
        <v>3400.3</v>
      </c>
      <c r="E321">
        <v>240</v>
      </c>
    </row>
    <row r="322" spans="1:5" x14ac:dyDescent="0.15">
      <c r="A322" t="s">
        <v>886</v>
      </c>
      <c r="B322">
        <v>135.6</v>
      </c>
      <c r="C322">
        <v>2061.5</v>
      </c>
      <c r="D322">
        <v>3403.99</v>
      </c>
      <c r="E322">
        <v>241.32</v>
      </c>
    </row>
    <row r="323" spans="1:5" x14ac:dyDescent="0.15">
      <c r="A323" t="s">
        <v>887</v>
      </c>
      <c r="B323">
        <v>135.69</v>
      </c>
      <c r="C323">
        <v>2064.1</v>
      </c>
      <c r="D323">
        <v>3413</v>
      </c>
      <c r="E323">
        <v>241.65</v>
      </c>
    </row>
    <row r="324" spans="1:5" x14ac:dyDescent="0.15">
      <c r="A324" t="s">
        <v>891</v>
      </c>
      <c r="B324">
        <v>135.49</v>
      </c>
      <c r="C324">
        <v>2072</v>
      </c>
      <c r="D324">
        <v>3415.62</v>
      </c>
      <c r="E324">
        <v>241.25</v>
      </c>
    </row>
    <row r="325" spans="1:5" x14ac:dyDescent="0.15">
      <c r="A325" t="s">
        <v>892</v>
      </c>
      <c r="B325">
        <v>135.47999999999999</v>
      </c>
      <c r="C325">
        <v>2066.89</v>
      </c>
      <c r="D325">
        <v>3383.23</v>
      </c>
      <c r="E325">
        <v>241.79</v>
      </c>
    </row>
    <row r="326" spans="1:5" x14ac:dyDescent="0.15">
      <c r="A326" t="s">
        <v>893</v>
      </c>
      <c r="B326">
        <v>136.03</v>
      </c>
      <c r="C326">
        <v>2063.63</v>
      </c>
      <c r="D326">
        <v>3423</v>
      </c>
      <c r="E326">
        <v>241.35</v>
      </c>
    </row>
    <row r="327" spans="1:5" x14ac:dyDescent="0.15">
      <c r="A327" t="s">
        <v>894</v>
      </c>
      <c r="B327">
        <v>135.43</v>
      </c>
      <c r="C327">
        <v>2071.7199999999998</v>
      </c>
      <c r="D327">
        <v>3410</v>
      </c>
      <c r="E327">
        <v>240.67</v>
      </c>
    </row>
    <row r="328" spans="1:5" x14ac:dyDescent="0.15">
      <c r="A328" t="s">
        <v>895</v>
      </c>
      <c r="B328">
        <v>135.47999999999999</v>
      </c>
      <c r="C328">
        <v>2070.91</v>
      </c>
      <c r="D328">
        <v>3394</v>
      </c>
      <c r="E328">
        <v>240.16</v>
      </c>
    </row>
    <row r="329" spans="1:5" x14ac:dyDescent="0.15">
      <c r="A329" t="s">
        <v>896</v>
      </c>
      <c r="B329">
        <v>135.03</v>
      </c>
      <c r="C329">
        <v>2090.6799999999998</v>
      </c>
      <c r="D329">
        <v>3390</v>
      </c>
      <c r="E329">
        <v>240.45</v>
      </c>
    </row>
    <row r="330" spans="1:5" x14ac:dyDescent="0.15">
      <c r="A330" t="s">
        <v>897</v>
      </c>
      <c r="B330">
        <v>135</v>
      </c>
      <c r="C330">
        <v>2089.39</v>
      </c>
      <c r="D330">
        <v>3368</v>
      </c>
      <c r="E330">
        <v>240.21</v>
      </c>
    </row>
    <row r="331" spans="1:5" x14ac:dyDescent="0.15">
      <c r="A331" t="s">
        <v>898</v>
      </c>
      <c r="B331">
        <v>134.99</v>
      </c>
      <c r="C331">
        <v>2087.86</v>
      </c>
      <c r="D331">
        <v>3375</v>
      </c>
      <c r="E331">
        <v>240.81</v>
      </c>
    </row>
    <row r="332" spans="1:5" x14ac:dyDescent="0.15">
      <c r="A332" t="s">
        <v>899</v>
      </c>
      <c r="B332">
        <v>134.86000000000001</v>
      </c>
      <c r="C332">
        <v>2098.4899999999998</v>
      </c>
      <c r="D332">
        <v>3413.98</v>
      </c>
      <c r="E332">
        <v>241.3</v>
      </c>
    </row>
    <row r="333" spans="1:5" x14ac:dyDescent="0.15">
      <c r="A333" t="s">
        <v>900</v>
      </c>
      <c r="B333">
        <v>134.97999999999999</v>
      </c>
      <c r="C333">
        <v>2096.56</v>
      </c>
      <c r="D333">
        <v>3466</v>
      </c>
      <c r="E333">
        <v>239.48</v>
      </c>
    </row>
    <row r="334" spans="1:5" x14ac:dyDescent="0.15">
      <c r="A334" t="s">
        <v>901</v>
      </c>
      <c r="B334">
        <v>135.05000000000001</v>
      </c>
      <c r="C334">
        <v>2102.17</v>
      </c>
      <c r="D334">
        <v>3438</v>
      </c>
      <c r="E334">
        <v>239.35</v>
      </c>
    </row>
    <row r="335" spans="1:5" x14ac:dyDescent="0.15">
      <c r="A335" t="s">
        <v>902</v>
      </c>
      <c r="B335">
        <v>135.08000000000001</v>
      </c>
      <c r="C335">
        <v>2102.17</v>
      </c>
      <c r="D335">
        <v>3378</v>
      </c>
      <c r="E335">
        <v>239.42</v>
      </c>
    </row>
    <row r="336" spans="1:5" x14ac:dyDescent="0.15">
      <c r="A336" t="s">
        <v>903</v>
      </c>
      <c r="B336">
        <v>134.94999999999999</v>
      </c>
      <c r="C336">
        <v>2102.17</v>
      </c>
      <c r="D336">
        <v>3363</v>
      </c>
      <c r="E336">
        <v>239.3</v>
      </c>
    </row>
    <row r="337" spans="1:5" x14ac:dyDescent="0.15">
      <c r="A337" t="s">
        <v>907</v>
      </c>
      <c r="B337">
        <v>135.35</v>
      </c>
      <c r="C337">
        <v>2110</v>
      </c>
      <c r="D337">
        <v>3392.69</v>
      </c>
      <c r="E337">
        <v>240.2</v>
      </c>
    </row>
    <row r="338" spans="1:5" x14ac:dyDescent="0.15">
      <c r="A338" t="s">
        <v>908</v>
      </c>
      <c r="B338">
        <v>135.65</v>
      </c>
      <c r="C338">
        <v>2111</v>
      </c>
      <c r="D338">
        <v>3392</v>
      </c>
      <c r="E338">
        <v>240.1</v>
      </c>
    </row>
    <row r="339" spans="1:5" x14ac:dyDescent="0.15">
      <c r="A339" t="s">
        <v>909</v>
      </c>
      <c r="B339">
        <v>135.88</v>
      </c>
      <c r="C339">
        <v>2097.1999999999998</v>
      </c>
      <c r="D339">
        <v>3383.3</v>
      </c>
      <c r="E339">
        <v>240.45</v>
      </c>
    </row>
    <row r="340" spans="1:5" x14ac:dyDescent="0.15">
      <c r="A340" t="s">
        <v>910</v>
      </c>
      <c r="B340">
        <v>135.69</v>
      </c>
      <c r="C340">
        <v>2092.0100000000002</v>
      </c>
      <c r="D340">
        <v>3344.46</v>
      </c>
      <c r="E340">
        <v>240.75</v>
      </c>
    </row>
    <row r="341" spans="1:5" x14ac:dyDescent="0.15">
      <c r="A341" t="s">
        <v>911</v>
      </c>
      <c r="B341">
        <v>135.16999999999999</v>
      </c>
      <c r="C341">
        <v>2079.3000000000002</v>
      </c>
      <c r="D341">
        <v>3311.26</v>
      </c>
      <c r="E341">
        <v>239.15</v>
      </c>
    </row>
    <row r="342" spans="1:5" x14ac:dyDescent="0.15">
      <c r="A342" t="s">
        <v>912</v>
      </c>
      <c r="B342">
        <v>135.30000000000001</v>
      </c>
      <c r="C342">
        <v>2079.89</v>
      </c>
      <c r="D342">
        <v>3319.5</v>
      </c>
      <c r="E342">
        <v>239.6</v>
      </c>
    </row>
    <row r="343" spans="1:5" x14ac:dyDescent="0.15">
      <c r="A343" t="s">
        <v>913</v>
      </c>
      <c r="B343">
        <v>135.35</v>
      </c>
      <c r="C343">
        <v>2083.15</v>
      </c>
      <c r="D343">
        <v>3312.53</v>
      </c>
      <c r="E343">
        <v>242.53</v>
      </c>
    </row>
    <row r="344" spans="1:5" x14ac:dyDescent="0.15">
      <c r="A344" s="382" t="s">
        <v>914</v>
      </c>
      <c r="B344">
        <v>134.1</v>
      </c>
      <c r="C344">
        <v>2083.0500000000002</v>
      </c>
      <c r="D344">
        <v>3318.45</v>
      </c>
      <c r="E344">
        <v>241.53</v>
      </c>
    </row>
    <row r="345" spans="1:5" x14ac:dyDescent="0.15">
      <c r="A345" t="s">
        <v>915</v>
      </c>
      <c r="B345">
        <v>134.59</v>
      </c>
      <c r="C345">
        <v>2093.14</v>
      </c>
      <c r="D345">
        <v>3312</v>
      </c>
      <c r="E345">
        <v>243.12</v>
      </c>
    </row>
    <row r="346" spans="1:5" x14ac:dyDescent="0.15">
      <c r="A346" t="s">
        <v>916</v>
      </c>
      <c r="B346">
        <v>135.44999999999999</v>
      </c>
      <c r="C346">
        <v>2092.02</v>
      </c>
      <c r="D346">
        <v>3340</v>
      </c>
      <c r="E346">
        <v>243.49</v>
      </c>
    </row>
    <row r="347" spans="1:5" x14ac:dyDescent="0.15">
      <c r="A347" t="s">
        <v>917</v>
      </c>
      <c r="B347">
        <v>134.99</v>
      </c>
      <c r="C347">
        <v>2092.02</v>
      </c>
      <c r="D347">
        <v>3335</v>
      </c>
      <c r="E347">
        <v>243.94</v>
      </c>
    </row>
    <row r="348" spans="1:5" x14ac:dyDescent="0.15">
      <c r="A348" t="s">
        <v>918</v>
      </c>
      <c r="B348">
        <v>134.38999999999999</v>
      </c>
      <c r="C348">
        <v>2092.02</v>
      </c>
      <c r="D348">
        <v>3325</v>
      </c>
      <c r="E348">
        <v>243.69</v>
      </c>
    </row>
    <row r="349" spans="1:5" x14ac:dyDescent="0.15">
      <c r="A349" t="s">
        <v>919</v>
      </c>
      <c r="B349">
        <v>133.9</v>
      </c>
      <c r="C349">
        <v>2092</v>
      </c>
      <c r="D349">
        <v>3328</v>
      </c>
      <c r="E349">
        <v>242.94</v>
      </c>
    </row>
    <row r="350" spans="1:5" x14ac:dyDescent="0.15">
      <c r="A350" t="s">
        <v>922</v>
      </c>
      <c r="B350">
        <v>134.1</v>
      </c>
      <c r="C350">
        <v>2095.84</v>
      </c>
      <c r="D350">
        <v>3333</v>
      </c>
      <c r="E350">
        <v>243.5</v>
      </c>
    </row>
    <row r="351" spans="1:5" x14ac:dyDescent="0.15">
      <c r="A351" t="s">
        <v>923</v>
      </c>
      <c r="B351">
        <v>136.13999999999999</v>
      </c>
      <c r="C351">
        <v>2095.84</v>
      </c>
      <c r="D351">
        <v>3302.01</v>
      </c>
      <c r="E351">
        <v>243.2</v>
      </c>
    </row>
    <row r="352" spans="1:5" x14ac:dyDescent="0.15">
      <c r="A352" t="s">
        <v>924</v>
      </c>
      <c r="B352">
        <v>136.72</v>
      </c>
      <c r="C352">
        <v>2088.5</v>
      </c>
      <c r="D352">
        <v>3301.94</v>
      </c>
      <c r="E352">
        <v>243.16</v>
      </c>
    </row>
    <row r="353" spans="1:5" x14ac:dyDescent="0.15">
      <c r="A353" t="s">
        <v>925</v>
      </c>
      <c r="B353">
        <v>136.56</v>
      </c>
      <c r="C353">
        <v>2103.61</v>
      </c>
      <c r="D353">
        <v>3316.46</v>
      </c>
      <c r="E353">
        <v>243.1</v>
      </c>
    </row>
    <row r="354" spans="1:5" x14ac:dyDescent="0.15">
      <c r="A354" t="s">
        <v>926</v>
      </c>
      <c r="B354">
        <v>135.94</v>
      </c>
      <c r="C354">
        <v>2097.71</v>
      </c>
      <c r="D354">
        <v>3305.02</v>
      </c>
      <c r="E354">
        <v>243.23</v>
      </c>
    </row>
    <row r="355" spans="1:5" x14ac:dyDescent="0.15">
      <c r="A355" t="s">
        <v>927</v>
      </c>
      <c r="B355">
        <v>136.25</v>
      </c>
      <c r="C355">
        <v>2093.48</v>
      </c>
      <c r="D355">
        <v>3313.73</v>
      </c>
      <c r="E355">
        <v>243.91</v>
      </c>
    </row>
    <row r="356" spans="1:5" x14ac:dyDescent="0.15">
      <c r="A356" t="s">
        <v>928</v>
      </c>
      <c r="B356">
        <v>136.1</v>
      </c>
      <c r="C356">
        <v>2096.56</v>
      </c>
      <c r="D356">
        <v>3322</v>
      </c>
      <c r="E356">
        <v>243.36</v>
      </c>
    </row>
    <row r="357" spans="1:5" x14ac:dyDescent="0.15">
      <c r="A357" t="s">
        <v>929</v>
      </c>
      <c r="B357">
        <v>136.25</v>
      </c>
      <c r="C357">
        <v>2086.6</v>
      </c>
      <c r="D357">
        <v>3330.84</v>
      </c>
      <c r="E357">
        <v>243.3</v>
      </c>
    </row>
    <row r="358" spans="1:5" x14ac:dyDescent="0.15">
      <c r="A358" t="s">
        <v>930</v>
      </c>
      <c r="B358">
        <v>136.15</v>
      </c>
      <c r="C358">
        <v>2091.31</v>
      </c>
      <c r="D358">
        <v>3333</v>
      </c>
      <c r="E358">
        <v>243.81</v>
      </c>
    </row>
    <row r="359" spans="1:5" x14ac:dyDescent="0.15">
      <c r="A359" t="s">
        <v>931</v>
      </c>
      <c r="B359">
        <v>135.28</v>
      </c>
      <c r="C359">
        <v>2083.5100000000002</v>
      </c>
      <c r="D359">
        <v>3329.01</v>
      </c>
      <c r="E359">
        <v>242.28</v>
      </c>
    </row>
    <row r="360" spans="1:5" x14ac:dyDescent="0.15">
      <c r="A360" t="s">
        <v>932</v>
      </c>
      <c r="B360">
        <v>135.02000000000001</v>
      </c>
      <c r="C360">
        <v>2087</v>
      </c>
      <c r="D360">
        <v>3325.01</v>
      </c>
      <c r="E360">
        <v>240.97</v>
      </c>
    </row>
    <row r="361" spans="1:5" x14ac:dyDescent="0.15">
      <c r="A361" t="s">
        <v>933</v>
      </c>
      <c r="B361">
        <v>136.03</v>
      </c>
      <c r="C361">
        <v>2087</v>
      </c>
      <c r="D361">
        <v>3327</v>
      </c>
      <c r="E361">
        <v>240.95</v>
      </c>
    </row>
    <row r="362" spans="1:5" x14ac:dyDescent="0.15">
      <c r="A362" t="s">
        <v>934</v>
      </c>
      <c r="B362">
        <v>135.83000000000001</v>
      </c>
      <c r="C362">
        <v>2084.11</v>
      </c>
      <c r="D362">
        <v>3340</v>
      </c>
      <c r="E362">
        <v>240.59</v>
      </c>
    </row>
    <row r="363" spans="1:5" x14ac:dyDescent="0.15">
      <c r="A363" t="s">
        <v>935</v>
      </c>
      <c r="B363">
        <v>136.21</v>
      </c>
      <c r="C363">
        <v>2084.11</v>
      </c>
      <c r="D363">
        <v>3344</v>
      </c>
      <c r="E363">
        <v>240.52</v>
      </c>
    </row>
    <row r="364" spans="1:5" x14ac:dyDescent="0.15">
      <c r="A364" t="s">
        <v>936</v>
      </c>
      <c r="B364">
        <v>136.74</v>
      </c>
      <c r="C364">
        <v>2097.6</v>
      </c>
      <c r="D364">
        <v>3342.56</v>
      </c>
      <c r="E364">
        <v>241.24</v>
      </c>
    </row>
    <row r="365" spans="1:5" x14ac:dyDescent="0.15">
      <c r="A365" t="s">
        <v>937</v>
      </c>
      <c r="B365">
        <v>137.4</v>
      </c>
      <c r="C365">
        <v>2097.6</v>
      </c>
      <c r="D365">
        <v>3338.91</v>
      </c>
      <c r="E365">
        <v>241.91</v>
      </c>
    </row>
    <row r="366" spans="1:5" x14ac:dyDescent="0.15">
      <c r="A366" t="s">
        <v>938</v>
      </c>
      <c r="B366">
        <v>137.21</v>
      </c>
      <c r="C366">
        <v>2097.6</v>
      </c>
      <c r="D366">
        <v>3335.86</v>
      </c>
      <c r="E366">
        <v>241.72</v>
      </c>
    </row>
    <row r="367" spans="1:5" x14ac:dyDescent="0.15">
      <c r="A367" t="s">
        <v>939</v>
      </c>
      <c r="B367">
        <v>137.13</v>
      </c>
      <c r="C367">
        <v>2091</v>
      </c>
      <c r="D367">
        <v>3308.62</v>
      </c>
      <c r="E367">
        <v>241.54</v>
      </c>
    </row>
    <row r="368" spans="1:5" x14ac:dyDescent="0.15">
      <c r="A368" t="s">
        <v>940</v>
      </c>
      <c r="B368">
        <v>137.16999999999999</v>
      </c>
      <c r="C368">
        <v>2093</v>
      </c>
      <c r="D368">
        <v>3322.59</v>
      </c>
      <c r="E368">
        <v>241.65</v>
      </c>
    </row>
    <row r="369" spans="1:5" x14ac:dyDescent="0.15">
      <c r="A369" t="s">
        <v>941</v>
      </c>
      <c r="B369">
        <v>136.99</v>
      </c>
      <c r="C369">
        <v>2097.41</v>
      </c>
      <c r="D369">
        <v>3331.87</v>
      </c>
      <c r="E369">
        <v>241.55</v>
      </c>
    </row>
    <row r="370" spans="1:5" x14ac:dyDescent="0.15">
      <c r="A370" t="s">
        <v>942</v>
      </c>
      <c r="B370">
        <v>137.58000000000001</v>
      </c>
      <c r="C370">
        <v>2080.5700000000002</v>
      </c>
      <c r="D370">
        <v>3374.25</v>
      </c>
      <c r="E370">
        <v>242.71</v>
      </c>
    </row>
    <row r="371" spans="1:5" x14ac:dyDescent="0.15">
      <c r="A371" t="s">
        <v>943</v>
      </c>
      <c r="B371">
        <v>137.86000000000001</v>
      </c>
      <c r="C371">
        <v>2085.9499999999998</v>
      </c>
      <c r="D371">
        <v>3345.32</v>
      </c>
      <c r="E371">
        <v>242.07</v>
      </c>
    </row>
    <row r="372" spans="1:5" x14ac:dyDescent="0.15">
      <c r="A372" t="s">
        <v>944</v>
      </c>
      <c r="B372">
        <v>137.85</v>
      </c>
      <c r="C372">
        <v>2088.33</v>
      </c>
      <c r="D372">
        <v>3351.67</v>
      </c>
      <c r="E372">
        <v>242.69</v>
      </c>
    </row>
    <row r="373" spans="1:5" x14ac:dyDescent="0.15">
      <c r="A373" t="s">
        <v>945</v>
      </c>
      <c r="B373">
        <v>138.05000000000001</v>
      </c>
      <c r="C373">
        <v>2093.48</v>
      </c>
      <c r="D373">
        <v>3352.49</v>
      </c>
      <c r="E373">
        <v>242.76</v>
      </c>
    </row>
    <row r="374" spans="1:5" x14ac:dyDescent="0.15">
      <c r="A374" t="s">
        <v>946</v>
      </c>
      <c r="B374">
        <v>137.75</v>
      </c>
      <c r="C374">
        <v>2095.69</v>
      </c>
      <c r="D374">
        <v>3350</v>
      </c>
      <c r="E374">
        <v>242.2</v>
      </c>
    </row>
    <row r="375" spans="1:5" x14ac:dyDescent="0.15">
      <c r="A375" t="s">
        <v>947</v>
      </c>
      <c r="B375">
        <v>136.53</v>
      </c>
      <c r="C375">
        <v>2095.38</v>
      </c>
      <c r="D375">
        <v>3345.62</v>
      </c>
      <c r="E375">
        <v>240.72</v>
      </c>
    </row>
    <row r="376" spans="1:5" x14ac:dyDescent="0.15">
      <c r="A376" t="s">
        <v>948</v>
      </c>
      <c r="B376">
        <v>136.47</v>
      </c>
      <c r="C376">
        <v>2100</v>
      </c>
      <c r="D376">
        <v>3348.61</v>
      </c>
      <c r="E376">
        <v>241.61</v>
      </c>
    </row>
    <row r="377" spans="1:5" x14ac:dyDescent="0.15">
      <c r="A377" t="s">
        <v>949</v>
      </c>
      <c r="B377">
        <v>136.59</v>
      </c>
      <c r="C377">
        <v>2100</v>
      </c>
      <c r="D377">
        <v>3350</v>
      </c>
      <c r="E377">
        <v>240.96</v>
      </c>
    </row>
    <row r="378" spans="1:5" x14ac:dyDescent="0.15">
      <c r="A378" t="s">
        <v>950</v>
      </c>
      <c r="B378">
        <v>137.06</v>
      </c>
      <c r="C378">
        <v>2100</v>
      </c>
      <c r="D378">
        <v>3366</v>
      </c>
      <c r="E378">
        <v>242.5</v>
      </c>
    </row>
    <row r="379" spans="1:5" x14ac:dyDescent="0.15">
      <c r="A379" t="s">
        <v>951</v>
      </c>
      <c r="B379">
        <v>136.53</v>
      </c>
      <c r="C379">
        <v>2100</v>
      </c>
      <c r="D379">
        <v>3362.98</v>
      </c>
      <c r="E379">
        <v>241.79</v>
      </c>
    </row>
    <row r="380" spans="1:5" x14ac:dyDescent="0.15">
      <c r="A380" t="s">
        <v>955</v>
      </c>
      <c r="B380">
        <v>136.66999999999999</v>
      </c>
      <c r="C380">
        <v>2103</v>
      </c>
      <c r="D380">
        <v>3365</v>
      </c>
      <c r="E380">
        <v>241.55</v>
      </c>
    </row>
    <row r="381" spans="1:5" x14ac:dyDescent="0.15">
      <c r="A381" t="s">
        <v>956</v>
      </c>
      <c r="B381">
        <v>136.77000000000001</v>
      </c>
      <c r="C381">
        <v>2106</v>
      </c>
      <c r="D381">
        <v>3358.7</v>
      </c>
      <c r="E381">
        <v>242.2</v>
      </c>
    </row>
    <row r="382" spans="1:5" x14ac:dyDescent="0.15">
      <c r="A382" t="s">
        <v>957</v>
      </c>
      <c r="B382">
        <v>136.55000000000001</v>
      </c>
      <c r="C382">
        <v>2079.9699999999998</v>
      </c>
      <c r="D382">
        <v>3363</v>
      </c>
      <c r="E382">
        <v>242.29</v>
      </c>
    </row>
    <row r="383" spans="1:5" x14ac:dyDescent="0.15">
      <c r="A383" t="s">
        <v>958</v>
      </c>
      <c r="B383">
        <v>136.38</v>
      </c>
      <c r="C383">
        <v>2083.96</v>
      </c>
      <c r="D383">
        <v>3321.37</v>
      </c>
      <c r="E383">
        <v>242.15</v>
      </c>
    </row>
    <row r="384" spans="1:5" x14ac:dyDescent="0.15">
      <c r="A384" t="s">
        <v>959</v>
      </c>
      <c r="B384">
        <v>136.35</v>
      </c>
      <c r="C384">
        <v>2089.64</v>
      </c>
      <c r="D384">
        <v>3327.72</v>
      </c>
      <c r="E384">
        <v>242.02</v>
      </c>
    </row>
    <row r="385" spans="1:5" x14ac:dyDescent="0.15">
      <c r="A385" t="s">
        <v>960</v>
      </c>
      <c r="B385">
        <v>136.68</v>
      </c>
      <c r="C385">
        <v>2086.23</v>
      </c>
      <c r="D385">
        <v>3314.31</v>
      </c>
      <c r="E385">
        <v>242.3</v>
      </c>
    </row>
    <row r="386" spans="1:5" x14ac:dyDescent="0.15">
      <c r="A386" t="s">
        <v>961</v>
      </c>
      <c r="B386">
        <v>136.94</v>
      </c>
      <c r="C386">
        <v>2089.0700000000002</v>
      </c>
      <c r="D386">
        <v>3307.04</v>
      </c>
      <c r="E386">
        <v>243.7</v>
      </c>
    </row>
    <row r="387" spans="1:5" x14ac:dyDescent="0.15">
      <c r="A387" t="s">
        <v>962</v>
      </c>
      <c r="B387">
        <v>136.80000000000001</v>
      </c>
      <c r="C387">
        <v>2088.7399999999998</v>
      </c>
      <c r="D387">
        <v>3307.22</v>
      </c>
      <c r="E387">
        <v>243.51</v>
      </c>
    </row>
    <row r="388" spans="1:5" x14ac:dyDescent="0.15">
      <c r="A388" t="s">
        <v>963</v>
      </c>
      <c r="B388">
        <v>136.88999999999999</v>
      </c>
      <c r="C388">
        <v>2095.58</v>
      </c>
      <c r="D388">
        <v>3311.04</v>
      </c>
      <c r="E388">
        <v>243.61</v>
      </c>
    </row>
    <row r="389" spans="1:5" x14ac:dyDescent="0.15">
      <c r="A389" t="s">
        <v>964</v>
      </c>
      <c r="B389">
        <v>136.19999999999999</v>
      </c>
      <c r="C389">
        <v>2092</v>
      </c>
      <c r="D389">
        <v>3323.49</v>
      </c>
      <c r="E389">
        <v>243.24</v>
      </c>
    </row>
    <row r="390" spans="1:5" x14ac:dyDescent="0.15">
      <c r="A390" t="s">
        <v>965</v>
      </c>
      <c r="B390">
        <v>136.16999999999999</v>
      </c>
      <c r="C390">
        <v>2092</v>
      </c>
      <c r="D390">
        <v>3321.86</v>
      </c>
      <c r="E390">
        <v>243.4</v>
      </c>
    </row>
    <row r="391" spans="1:5" x14ac:dyDescent="0.15">
      <c r="A391" t="s">
        <v>966</v>
      </c>
      <c r="B391">
        <v>135.69</v>
      </c>
      <c r="C391">
        <v>2092</v>
      </c>
      <c r="D391">
        <v>3318.6</v>
      </c>
      <c r="E391">
        <v>243.21</v>
      </c>
    </row>
    <row r="392" spans="1:5" x14ac:dyDescent="0.15">
      <c r="A392" t="s">
        <v>967</v>
      </c>
      <c r="B392">
        <v>136.61000000000001</v>
      </c>
      <c r="C392">
        <v>2092</v>
      </c>
      <c r="D392">
        <v>3318</v>
      </c>
      <c r="E392">
        <v>242.31</v>
      </c>
    </row>
    <row r="393" spans="1:5" x14ac:dyDescent="0.15">
      <c r="A393" t="s">
        <v>968</v>
      </c>
      <c r="B393">
        <v>136.22999999999999</v>
      </c>
      <c r="C393">
        <v>2087</v>
      </c>
      <c r="D393">
        <v>3314</v>
      </c>
      <c r="E393">
        <v>241.47</v>
      </c>
    </row>
    <row r="394" spans="1:5" x14ac:dyDescent="0.15">
      <c r="A394" t="s">
        <v>969</v>
      </c>
      <c r="B394">
        <v>135.97999999999999</v>
      </c>
      <c r="C394">
        <v>2087</v>
      </c>
      <c r="D394">
        <v>3316</v>
      </c>
      <c r="E394">
        <v>241.51</v>
      </c>
    </row>
    <row r="395" spans="1:5" x14ac:dyDescent="0.15">
      <c r="A395" t="s">
        <v>970</v>
      </c>
      <c r="B395">
        <v>135.93</v>
      </c>
      <c r="C395">
        <v>2087</v>
      </c>
      <c r="D395">
        <v>3310.5</v>
      </c>
      <c r="E395">
        <v>241.53</v>
      </c>
    </row>
    <row r="396" spans="1:5" x14ac:dyDescent="0.15">
      <c r="A396" t="s">
        <v>971</v>
      </c>
      <c r="B396">
        <v>136.32</v>
      </c>
      <c r="C396">
        <v>2093.5</v>
      </c>
      <c r="D396">
        <v>3310.21</v>
      </c>
      <c r="E396">
        <v>241.17</v>
      </c>
    </row>
    <row r="397" spans="1:5" x14ac:dyDescent="0.15">
      <c r="A397" t="s">
        <v>972</v>
      </c>
      <c r="B397">
        <v>136.9</v>
      </c>
      <c r="C397">
        <v>2090</v>
      </c>
      <c r="D397">
        <v>3331.18</v>
      </c>
      <c r="E397">
        <v>242.47</v>
      </c>
    </row>
    <row r="398" spans="1:5" x14ac:dyDescent="0.15">
      <c r="A398" t="s">
        <v>973</v>
      </c>
      <c r="B398">
        <v>136.72</v>
      </c>
      <c r="C398">
        <v>2098.36</v>
      </c>
      <c r="D398">
        <v>3314.92</v>
      </c>
      <c r="E398">
        <v>242.4</v>
      </c>
    </row>
    <row r="399" spans="1:5" x14ac:dyDescent="0.15">
      <c r="A399" t="s">
        <v>974</v>
      </c>
      <c r="B399">
        <v>136.68</v>
      </c>
      <c r="C399">
        <v>2096.41</v>
      </c>
      <c r="D399">
        <v>3314.94</v>
      </c>
      <c r="E399">
        <v>242.32</v>
      </c>
    </row>
    <row r="400" spans="1:5" x14ac:dyDescent="0.15">
      <c r="A400" t="s">
        <v>975</v>
      </c>
      <c r="B400">
        <v>136.66999999999999</v>
      </c>
      <c r="C400">
        <v>2095.98</v>
      </c>
      <c r="D400">
        <v>3311.99</v>
      </c>
      <c r="E400">
        <v>242.25</v>
      </c>
    </row>
    <row r="401" spans="1:5" x14ac:dyDescent="0.15">
      <c r="A401" t="s">
        <v>976</v>
      </c>
      <c r="B401">
        <v>136.6</v>
      </c>
      <c r="C401">
        <v>2097.44</v>
      </c>
      <c r="D401">
        <v>3306.48</v>
      </c>
      <c r="E401">
        <v>242</v>
      </c>
    </row>
    <row r="402" spans="1:5" x14ac:dyDescent="0.15">
      <c r="A402" t="s">
        <v>977</v>
      </c>
      <c r="B402">
        <v>136.38</v>
      </c>
      <c r="C402">
        <v>2097.7199999999998</v>
      </c>
      <c r="D402">
        <v>3312.04</v>
      </c>
      <c r="E402">
        <v>242.3</v>
      </c>
    </row>
    <row r="403" spans="1:5" x14ac:dyDescent="0.15">
      <c r="A403" t="s">
        <v>978</v>
      </c>
      <c r="B403">
        <v>136.57</v>
      </c>
      <c r="C403">
        <v>2103.7199999999998</v>
      </c>
      <c r="D403">
        <v>3305</v>
      </c>
      <c r="E403">
        <v>241.76</v>
      </c>
    </row>
    <row r="404" spans="1:5" x14ac:dyDescent="0.15">
      <c r="A404" t="s">
        <v>979</v>
      </c>
      <c r="B404">
        <v>136.63999999999999</v>
      </c>
      <c r="C404">
        <v>2104.44</v>
      </c>
      <c r="D404">
        <v>3305</v>
      </c>
      <c r="E404">
        <v>242.33</v>
      </c>
    </row>
    <row r="405" spans="1:5" x14ac:dyDescent="0.15">
      <c r="A405" t="s">
        <v>980</v>
      </c>
      <c r="B405">
        <v>136.44999999999999</v>
      </c>
      <c r="C405">
        <v>2104.3000000000002</v>
      </c>
      <c r="D405">
        <v>3305</v>
      </c>
      <c r="E405">
        <v>241.95</v>
      </c>
    </row>
    <row r="406" spans="1:5" x14ac:dyDescent="0.15">
      <c r="A406" t="s">
        <v>981</v>
      </c>
      <c r="B406">
        <v>136.44</v>
      </c>
      <c r="C406">
        <v>2104.9899999999998</v>
      </c>
      <c r="D406">
        <v>3299.4</v>
      </c>
      <c r="E406">
        <v>241.77</v>
      </c>
    </row>
    <row r="407" spans="1:5" x14ac:dyDescent="0.15">
      <c r="A407" t="s">
        <v>982</v>
      </c>
      <c r="B407">
        <v>136.94</v>
      </c>
      <c r="C407">
        <v>2104.9899999999998</v>
      </c>
      <c r="D407">
        <v>3300</v>
      </c>
      <c r="E407">
        <v>243.76</v>
      </c>
    </row>
    <row r="408" spans="1:5" x14ac:dyDescent="0.15">
      <c r="A408" t="s">
        <v>983</v>
      </c>
      <c r="B408">
        <v>137.19</v>
      </c>
      <c r="C408">
        <v>2104.9899999999998</v>
      </c>
      <c r="D408">
        <v>3313</v>
      </c>
      <c r="E408">
        <v>244.33</v>
      </c>
    </row>
    <row r="409" spans="1:5" x14ac:dyDescent="0.15">
      <c r="A409" t="s">
        <v>987</v>
      </c>
      <c r="B409">
        <v>136.47</v>
      </c>
      <c r="C409">
        <v>2118</v>
      </c>
      <c r="D409">
        <v>3310</v>
      </c>
      <c r="E409">
        <v>243.22</v>
      </c>
    </row>
    <row r="410" spans="1:5" x14ac:dyDescent="0.15">
      <c r="A410" t="s">
        <v>988</v>
      </c>
      <c r="B410">
        <v>136.58000000000001</v>
      </c>
      <c r="C410">
        <v>2104.11</v>
      </c>
      <c r="D410">
        <v>3311.01</v>
      </c>
      <c r="E410">
        <v>242.99</v>
      </c>
    </row>
    <row r="411" spans="1:5" x14ac:dyDescent="0.15">
      <c r="A411" t="s">
        <v>989</v>
      </c>
      <c r="B411">
        <v>136.41999999999999</v>
      </c>
      <c r="C411">
        <v>2135.44</v>
      </c>
      <c r="D411">
        <v>3312</v>
      </c>
      <c r="E411">
        <v>243.31</v>
      </c>
    </row>
    <row r="412" spans="1:5" x14ac:dyDescent="0.15">
      <c r="A412" t="s">
        <v>990</v>
      </c>
      <c r="B412">
        <v>136.72</v>
      </c>
      <c r="C412">
        <v>2140.29</v>
      </c>
      <c r="D412">
        <v>3316</v>
      </c>
      <c r="E412">
        <v>244.44</v>
      </c>
    </row>
    <row r="413" spans="1:5" x14ac:dyDescent="0.15">
      <c r="A413" t="s">
        <v>991</v>
      </c>
      <c r="B413">
        <v>136</v>
      </c>
      <c r="C413">
        <v>2130.31</v>
      </c>
      <c r="D413">
        <v>3297</v>
      </c>
      <c r="E413">
        <v>243.8</v>
      </c>
    </row>
    <row r="414" spans="1:5" x14ac:dyDescent="0.15">
      <c r="A414" t="s">
        <v>992</v>
      </c>
      <c r="B414">
        <v>136.27000000000001</v>
      </c>
      <c r="C414">
        <v>2135.42</v>
      </c>
      <c r="D414">
        <v>3276.36</v>
      </c>
      <c r="E414">
        <v>244.15</v>
      </c>
    </row>
    <row r="415" spans="1:5" x14ac:dyDescent="0.15">
      <c r="A415" t="s">
        <v>993</v>
      </c>
      <c r="B415">
        <v>136.11000000000001</v>
      </c>
      <c r="C415">
        <v>2128.9899999999998</v>
      </c>
      <c r="D415">
        <v>3272.08</v>
      </c>
      <c r="E415">
        <v>244.15</v>
      </c>
    </row>
    <row r="416" spans="1:5" x14ac:dyDescent="0.15">
      <c r="A416" t="s">
        <v>994</v>
      </c>
      <c r="B416">
        <v>136.03</v>
      </c>
      <c r="C416">
        <v>2123.5700000000002</v>
      </c>
      <c r="D416">
        <v>3283.03</v>
      </c>
      <c r="E416">
        <v>244.06</v>
      </c>
    </row>
    <row r="417" spans="1:5" x14ac:dyDescent="0.15">
      <c r="A417" t="s">
        <v>995</v>
      </c>
      <c r="B417">
        <v>135.93</v>
      </c>
      <c r="C417">
        <v>2121.98</v>
      </c>
      <c r="D417">
        <v>3271.22</v>
      </c>
      <c r="E417">
        <v>244</v>
      </c>
    </row>
    <row r="418" spans="1:5" x14ac:dyDescent="0.15">
      <c r="A418" t="s">
        <v>996</v>
      </c>
      <c r="B418">
        <v>136.41</v>
      </c>
      <c r="C418">
        <v>2119</v>
      </c>
      <c r="D418">
        <v>3284.9</v>
      </c>
      <c r="E418">
        <v>244.65</v>
      </c>
    </row>
    <row r="419" spans="1:5" x14ac:dyDescent="0.15">
      <c r="A419" t="s">
        <v>997</v>
      </c>
      <c r="B419">
        <v>136.51</v>
      </c>
      <c r="C419">
        <v>2120.3000000000002</v>
      </c>
      <c r="D419">
        <v>3286.59</v>
      </c>
      <c r="E419">
        <v>244.7</v>
      </c>
    </row>
    <row r="420" spans="1:5" x14ac:dyDescent="0.15">
      <c r="A420" t="s">
        <v>998</v>
      </c>
      <c r="B420">
        <v>136.44999999999999</v>
      </c>
      <c r="C420">
        <v>2121.89</v>
      </c>
      <c r="D420">
        <v>3282</v>
      </c>
      <c r="E420">
        <v>244.46</v>
      </c>
    </row>
    <row r="421" spans="1:5" x14ac:dyDescent="0.15">
      <c r="A421" t="s">
        <v>999</v>
      </c>
      <c r="B421">
        <v>136.44999999999999</v>
      </c>
      <c r="C421">
        <v>2121.89</v>
      </c>
      <c r="D421">
        <v>3278</v>
      </c>
      <c r="E421">
        <v>244.16</v>
      </c>
    </row>
    <row r="422" spans="1:5" x14ac:dyDescent="0.15">
      <c r="A422" t="s">
        <v>1003</v>
      </c>
      <c r="B422">
        <v>136.4</v>
      </c>
      <c r="C422">
        <v>2124</v>
      </c>
      <c r="D422">
        <v>3277</v>
      </c>
      <c r="E422">
        <v>244.71</v>
      </c>
    </row>
    <row r="423" spans="1:5" x14ac:dyDescent="0.15">
      <c r="A423" t="s">
        <v>1004</v>
      </c>
      <c r="B423">
        <v>136.38999999999999</v>
      </c>
      <c r="C423">
        <v>2108.21</v>
      </c>
      <c r="D423">
        <v>3269.77</v>
      </c>
      <c r="E423">
        <v>244.56</v>
      </c>
    </row>
    <row r="424" spans="1:5" x14ac:dyDescent="0.15">
      <c r="A424" t="s">
        <v>1005</v>
      </c>
      <c r="B424">
        <v>135.36000000000001</v>
      </c>
      <c r="C424">
        <v>2120.4899999999998</v>
      </c>
      <c r="D424">
        <v>3298.55</v>
      </c>
      <c r="E424">
        <v>241.88</v>
      </c>
    </row>
    <row r="425" spans="1:5" x14ac:dyDescent="0.15">
      <c r="A425" t="s">
        <v>1006</v>
      </c>
      <c r="B425">
        <v>135.41</v>
      </c>
      <c r="C425">
        <v>2126.7399999999998</v>
      </c>
      <c r="D425">
        <v>3297</v>
      </c>
      <c r="E425">
        <v>241.25</v>
      </c>
    </row>
    <row r="426" spans="1:5" x14ac:dyDescent="0.15">
      <c r="A426" t="s">
        <v>1007</v>
      </c>
      <c r="B426">
        <v>135.09</v>
      </c>
      <c r="C426">
        <v>2118.46</v>
      </c>
      <c r="D426">
        <v>3292.01</v>
      </c>
      <c r="E426">
        <v>241.69</v>
      </c>
    </row>
    <row r="427" spans="1:5" x14ac:dyDescent="0.15">
      <c r="A427" t="s">
        <v>1008</v>
      </c>
      <c r="B427">
        <v>135.07</v>
      </c>
      <c r="C427">
        <v>2130.04</v>
      </c>
      <c r="D427">
        <v>3293.5</v>
      </c>
      <c r="E427">
        <v>241.9</v>
      </c>
    </row>
    <row r="428" spans="1:5" x14ac:dyDescent="0.15">
      <c r="A428" t="s">
        <v>1009</v>
      </c>
      <c r="B428">
        <v>135.6</v>
      </c>
      <c r="C428">
        <v>2127.0300000000002</v>
      </c>
      <c r="D428">
        <v>3293.5</v>
      </c>
      <c r="E428">
        <v>243.32</v>
      </c>
    </row>
    <row r="429" spans="1:5" x14ac:dyDescent="0.15">
      <c r="A429" t="s">
        <v>1010</v>
      </c>
      <c r="B429">
        <v>135.36000000000001</v>
      </c>
      <c r="C429">
        <v>2123.64</v>
      </c>
      <c r="D429">
        <v>3266.78</v>
      </c>
      <c r="E429">
        <v>242.81</v>
      </c>
    </row>
    <row r="430" spans="1:5" x14ac:dyDescent="0.15">
      <c r="A430" t="s">
        <v>1011</v>
      </c>
      <c r="B430">
        <v>135.29</v>
      </c>
      <c r="C430">
        <v>2128.44</v>
      </c>
      <c r="D430">
        <v>3272.2</v>
      </c>
      <c r="E430">
        <v>242.85</v>
      </c>
    </row>
    <row r="431" spans="1:5" x14ac:dyDescent="0.15">
      <c r="A431" t="s">
        <v>1012</v>
      </c>
      <c r="B431">
        <v>135.19999999999999</v>
      </c>
      <c r="C431">
        <v>2129.9499999999998</v>
      </c>
      <c r="D431">
        <v>3270.6</v>
      </c>
      <c r="E431">
        <v>242.75</v>
      </c>
    </row>
    <row r="432" spans="1:5" x14ac:dyDescent="0.15">
      <c r="A432" t="s">
        <v>1013</v>
      </c>
      <c r="B432">
        <v>135.27000000000001</v>
      </c>
      <c r="C432">
        <v>2129.9499999999998</v>
      </c>
      <c r="D432">
        <v>3259.31</v>
      </c>
      <c r="E432">
        <v>242.53</v>
      </c>
    </row>
    <row r="433" spans="1:5" x14ac:dyDescent="0.15">
      <c r="A433" t="s">
        <v>1014</v>
      </c>
      <c r="B433">
        <v>134.91999999999999</v>
      </c>
      <c r="C433">
        <v>2129.75</v>
      </c>
      <c r="D433">
        <v>3258.76</v>
      </c>
      <c r="E433">
        <v>241.89</v>
      </c>
    </row>
    <row r="434" spans="1:5" x14ac:dyDescent="0.15">
      <c r="A434" t="s">
        <v>1015</v>
      </c>
      <c r="B434">
        <v>135.6</v>
      </c>
      <c r="C434">
        <v>2129.75</v>
      </c>
      <c r="D434">
        <v>3254.89</v>
      </c>
      <c r="E434">
        <v>244</v>
      </c>
    </row>
    <row r="435" spans="1:5" x14ac:dyDescent="0.15">
      <c r="A435" t="s">
        <v>1019</v>
      </c>
      <c r="B435">
        <v>135.75</v>
      </c>
      <c r="C435">
        <v>2117.2800000000002</v>
      </c>
      <c r="D435">
        <v>3261.65</v>
      </c>
      <c r="E435">
        <v>244.02</v>
      </c>
    </row>
    <row r="436" spans="1:5" x14ac:dyDescent="0.15">
      <c r="A436" t="s">
        <v>1020</v>
      </c>
      <c r="B436">
        <v>135.78</v>
      </c>
      <c r="C436">
        <v>2118</v>
      </c>
      <c r="D436">
        <v>3258.02</v>
      </c>
      <c r="E436">
        <v>243.98</v>
      </c>
    </row>
    <row r="437" spans="1:5" x14ac:dyDescent="0.15">
      <c r="A437" t="s">
        <v>1021</v>
      </c>
      <c r="B437">
        <v>135.52000000000001</v>
      </c>
      <c r="C437">
        <v>2112.8200000000002</v>
      </c>
      <c r="D437">
        <v>3262.13</v>
      </c>
      <c r="E437">
        <v>243.75</v>
      </c>
    </row>
    <row r="438" spans="1:5" x14ac:dyDescent="0.15">
      <c r="A438" t="s">
        <v>1022</v>
      </c>
      <c r="B438">
        <v>135.6</v>
      </c>
      <c r="C438">
        <v>2113.0700000000002</v>
      </c>
      <c r="D438">
        <v>3260</v>
      </c>
      <c r="E438">
        <v>244</v>
      </c>
    </row>
    <row r="439" spans="1:5" x14ac:dyDescent="0.15">
      <c r="A439" t="s">
        <v>1023</v>
      </c>
      <c r="B439">
        <v>135.04</v>
      </c>
      <c r="C439">
        <v>2111.34</v>
      </c>
      <c r="D439">
        <v>3257.01</v>
      </c>
      <c r="E439">
        <v>242.63</v>
      </c>
    </row>
    <row r="440" spans="1:5" x14ac:dyDescent="0.15">
      <c r="A440" t="s">
        <v>1024</v>
      </c>
      <c r="B440">
        <v>135.11000000000001</v>
      </c>
      <c r="C440">
        <v>2111.5</v>
      </c>
      <c r="D440">
        <v>3254</v>
      </c>
      <c r="E440">
        <v>243.17</v>
      </c>
    </row>
    <row r="441" spans="1:5" x14ac:dyDescent="0.15">
      <c r="A441" t="s">
        <v>1025</v>
      </c>
      <c r="B441">
        <v>134.9</v>
      </c>
      <c r="C441">
        <v>2116.23</v>
      </c>
      <c r="D441">
        <v>3256</v>
      </c>
      <c r="E441">
        <v>243.46</v>
      </c>
    </row>
    <row r="442" spans="1:5" x14ac:dyDescent="0.15">
      <c r="A442" t="s">
        <v>1026</v>
      </c>
      <c r="B442">
        <v>134.28</v>
      </c>
      <c r="C442">
        <v>2127.44</v>
      </c>
      <c r="D442">
        <v>3251.31</v>
      </c>
      <c r="E442">
        <v>242.86</v>
      </c>
    </row>
    <row r="443" spans="1:5" x14ac:dyDescent="0.15">
      <c r="A443" t="s">
        <v>1027</v>
      </c>
      <c r="B443">
        <v>134.19</v>
      </c>
      <c r="C443">
        <v>2116.2399999999998</v>
      </c>
      <c r="D443">
        <v>3242.9</v>
      </c>
      <c r="E443">
        <v>243.08</v>
      </c>
    </row>
    <row r="444" spans="1:5" x14ac:dyDescent="0.15">
      <c r="A444" t="s">
        <v>1028</v>
      </c>
      <c r="B444">
        <v>134.34</v>
      </c>
      <c r="C444">
        <v>2120</v>
      </c>
      <c r="D444">
        <v>3253.18</v>
      </c>
      <c r="E444">
        <v>243.41</v>
      </c>
    </row>
    <row r="445" spans="1:5" x14ac:dyDescent="0.15">
      <c r="A445" t="s">
        <v>1029</v>
      </c>
      <c r="B445">
        <v>135.12</v>
      </c>
      <c r="C445">
        <v>2121</v>
      </c>
      <c r="D445">
        <v>3254.92</v>
      </c>
      <c r="E445">
        <v>244.52</v>
      </c>
    </row>
    <row r="446" spans="1:5" x14ac:dyDescent="0.15">
      <c r="A446" t="s">
        <v>1030</v>
      </c>
      <c r="B446">
        <v>134.94999999999999</v>
      </c>
      <c r="C446">
        <v>2121</v>
      </c>
      <c r="D446">
        <v>3254.46</v>
      </c>
      <c r="E446">
        <v>244.55</v>
      </c>
    </row>
    <row r="447" spans="1:5" x14ac:dyDescent="0.15">
      <c r="A447" t="s">
        <v>1031</v>
      </c>
      <c r="B447">
        <v>134.9</v>
      </c>
      <c r="C447">
        <v>2121</v>
      </c>
      <c r="D447">
        <v>3253.84</v>
      </c>
      <c r="E447">
        <v>244.4</v>
      </c>
    </row>
    <row r="448" spans="1:5" x14ac:dyDescent="0.15">
      <c r="A448" t="s">
        <v>1036</v>
      </c>
      <c r="B448">
        <v>134.96</v>
      </c>
      <c r="C448">
        <v>2126.1</v>
      </c>
      <c r="D448">
        <v>3256.59</v>
      </c>
      <c r="E448">
        <v>244.5</v>
      </c>
    </row>
    <row r="449" spans="1:5" x14ac:dyDescent="0.15">
      <c r="A449" t="s">
        <v>1037</v>
      </c>
      <c r="B449">
        <v>134.91</v>
      </c>
      <c r="C449">
        <v>2129.06</v>
      </c>
      <c r="D449">
        <v>3278.38</v>
      </c>
      <c r="E449">
        <v>244.2</v>
      </c>
    </row>
    <row r="450" spans="1:5" x14ac:dyDescent="0.15">
      <c r="A450" t="s">
        <v>1038</v>
      </c>
      <c r="B450">
        <v>134.58000000000001</v>
      </c>
      <c r="C450">
        <v>2128.65</v>
      </c>
      <c r="D450">
        <v>3278.28</v>
      </c>
      <c r="E450">
        <v>243.51</v>
      </c>
    </row>
    <row r="451" spans="1:5" x14ac:dyDescent="0.15">
      <c r="A451" t="s">
        <v>1039</v>
      </c>
      <c r="B451">
        <v>134.69999999999999</v>
      </c>
      <c r="C451">
        <v>2123.17</v>
      </c>
      <c r="D451">
        <v>3278.43</v>
      </c>
      <c r="E451">
        <v>243.78</v>
      </c>
    </row>
    <row r="452" spans="1:5" x14ac:dyDescent="0.15">
      <c r="A452" t="s">
        <v>1040</v>
      </c>
      <c r="B452">
        <v>134.59</v>
      </c>
      <c r="C452">
        <v>2109.17</v>
      </c>
      <c r="D452">
        <v>3278.43</v>
      </c>
      <c r="E452">
        <v>244</v>
      </c>
    </row>
    <row r="453" spans="1:5" x14ac:dyDescent="0.15">
      <c r="A453" t="s">
        <v>1041</v>
      </c>
      <c r="B453">
        <v>134.66999999999999</v>
      </c>
      <c r="C453">
        <v>2110.3200000000002</v>
      </c>
      <c r="D453">
        <v>3271</v>
      </c>
      <c r="E453">
        <v>244.1</v>
      </c>
    </row>
    <row r="454" spans="1:5" x14ac:dyDescent="0.15">
      <c r="A454" t="s">
        <v>1042</v>
      </c>
      <c r="B454">
        <v>134.41999999999999</v>
      </c>
      <c r="C454">
        <v>2109.6</v>
      </c>
      <c r="D454">
        <v>3285</v>
      </c>
      <c r="E454">
        <v>243.51</v>
      </c>
    </row>
    <row r="455" spans="1:5" x14ac:dyDescent="0.15">
      <c r="A455" t="s">
        <v>1043</v>
      </c>
      <c r="B455">
        <v>133.87</v>
      </c>
      <c r="C455">
        <v>2101.29</v>
      </c>
      <c r="D455">
        <v>3285.2</v>
      </c>
      <c r="E455">
        <v>243.55</v>
      </c>
    </row>
    <row r="456" spans="1:5" x14ac:dyDescent="0.15">
      <c r="A456" t="s">
        <v>1044</v>
      </c>
      <c r="B456">
        <v>134.55000000000001</v>
      </c>
      <c r="C456">
        <v>2099.91</v>
      </c>
      <c r="D456">
        <v>3282.1</v>
      </c>
      <c r="E456">
        <v>243.3</v>
      </c>
    </row>
    <row r="457" spans="1:5" x14ac:dyDescent="0.15">
      <c r="A457" t="s">
        <v>1045</v>
      </c>
      <c r="B457">
        <v>134.31</v>
      </c>
      <c r="C457">
        <v>2105.4499999999998</v>
      </c>
      <c r="D457">
        <v>3271</v>
      </c>
      <c r="E457">
        <v>243.79</v>
      </c>
    </row>
    <row r="458" spans="1:5" x14ac:dyDescent="0.15">
      <c r="A458" t="s">
        <v>1046</v>
      </c>
      <c r="B458">
        <v>134.31</v>
      </c>
      <c r="C458">
        <v>2100.0500000000002</v>
      </c>
      <c r="D458">
        <v>3304.36</v>
      </c>
      <c r="E458">
        <v>243.82</v>
      </c>
    </row>
    <row r="459" spans="1:5" x14ac:dyDescent="0.15">
      <c r="A459" t="s">
        <v>1047</v>
      </c>
      <c r="B459">
        <v>134.28</v>
      </c>
      <c r="C459">
        <v>2100.0500000000002</v>
      </c>
      <c r="D459">
        <v>3277.4</v>
      </c>
      <c r="E459">
        <v>243.64</v>
      </c>
    </row>
    <row r="460" spans="1:5" x14ac:dyDescent="0.15">
      <c r="A460" t="s">
        <v>1051</v>
      </c>
      <c r="B460">
        <v>134.6</v>
      </c>
      <c r="C460">
        <v>2073.7399999999998</v>
      </c>
      <c r="D460">
        <v>3263.67</v>
      </c>
      <c r="E460">
        <v>244.21</v>
      </c>
    </row>
    <row r="461" spans="1:5" x14ac:dyDescent="0.15">
      <c r="A461" t="s">
        <v>1052</v>
      </c>
      <c r="B461">
        <v>135.38</v>
      </c>
      <c r="C461">
        <v>2071.9699999999998</v>
      </c>
      <c r="D461">
        <v>3272.3</v>
      </c>
      <c r="E461">
        <v>245.06</v>
      </c>
    </row>
    <row r="462" spans="1:5" x14ac:dyDescent="0.15">
      <c r="A462" t="s">
        <v>1053</v>
      </c>
      <c r="B462">
        <v>135.34</v>
      </c>
      <c r="C462">
        <v>2086.6</v>
      </c>
      <c r="D462">
        <v>3268.12</v>
      </c>
      <c r="E462">
        <v>245.1</v>
      </c>
    </row>
    <row r="463" spans="1:5" x14ac:dyDescent="0.15">
      <c r="A463" t="s">
        <v>1054</v>
      </c>
      <c r="B463">
        <v>135.46</v>
      </c>
      <c r="C463">
        <v>2073.67</v>
      </c>
      <c r="D463">
        <v>3268</v>
      </c>
      <c r="E463">
        <v>245.15</v>
      </c>
    </row>
    <row r="464" spans="1:5" x14ac:dyDescent="0.15">
      <c r="A464" t="s">
        <v>1055</v>
      </c>
      <c r="B464">
        <v>135.36000000000001</v>
      </c>
      <c r="C464">
        <v>2080.35</v>
      </c>
      <c r="D464">
        <v>3267.05</v>
      </c>
      <c r="E464">
        <v>245.19</v>
      </c>
    </row>
    <row r="465" spans="1:5" x14ac:dyDescent="0.15">
      <c r="A465" t="s">
        <v>1056</v>
      </c>
      <c r="B465">
        <v>135.43</v>
      </c>
      <c r="C465">
        <v>2080.59</v>
      </c>
      <c r="D465">
        <v>3265.01</v>
      </c>
      <c r="E465">
        <v>245.3</v>
      </c>
    </row>
    <row r="466" spans="1:5" x14ac:dyDescent="0.15">
      <c r="A466" t="s">
        <v>1057</v>
      </c>
      <c r="B466">
        <v>136.05000000000001</v>
      </c>
      <c r="C466">
        <v>2086.3200000000002</v>
      </c>
      <c r="D466">
        <v>3268.95</v>
      </c>
      <c r="E466">
        <v>245.41</v>
      </c>
    </row>
    <row r="467" spans="1:5" x14ac:dyDescent="0.15">
      <c r="A467" t="s">
        <v>1058</v>
      </c>
      <c r="B467">
        <v>136.09</v>
      </c>
      <c r="C467">
        <v>2077.91</v>
      </c>
      <c r="D467">
        <v>3263</v>
      </c>
      <c r="E467">
        <v>245.55</v>
      </c>
    </row>
    <row r="468" spans="1:5" x14ac:dyDescent="0.15">
      <c r="A468" t="s">
        <v>1059</v>
      </c>
      <c r="B468">
        <v>136.31</v>
      </c>
      <c r="C468">
        <v>2063.9699999999998</v>
      </c>
      <c r="D468">
        <v>3260.5</v>
      </c>
      <c r="E468">
        <v>245.81</v>
      </c>
    </row>
    <row r="469" spans="1:5" x14ac:dyDescent="0.15">
      <c r="A469" t="s">
        <v>1060</v>
      </c>
      <c r="B469">
        <v>135.93</v>
      </c>
      <c r="C469">
        <v>2064.88</v>
      </c>
      <c r="D469">
        <v>3275</v>
      </c>
      <c r="E469">
        <v>245.7</v>
      </c>
    </row>
    <row r="470" spans="1:5" x14ac:dyDescent="0.15">
      <c r="A470" t="s">
        <v>1061</v>
      </c>
      <c r="B470">
        <v>135.6</v>
      </c>
      <c r="C470">
        <v>2065.75</v>
      </c>
      <c r="D470">
        <v>3262.4</v>
      </c>
      <c r="E470">
        <v>245.4</v>
      </c>
    </row>
    <row r="471" spans="1:5" x14ac:dyDescent="0.15">
      <c r="A471" t="s">
        <v>1062</v>
      </c>
      <c r="B471">
        <v>135.05000000000001</v>
      </c>
      <c r="C471">
        <v>2066.0500000000002</v>
      </c>
      <c r="D471">
        <v>3287.23</v>
      </c>
      <c r="E471">
        <v>244.43</v>
      </c>
    </row>
    <row r="472" spans="1:5" x14ac:dyDescent="0.15">
      <c r="A472" t="s">
        <v>1063</v>
      </c>
      <c r="B472">
        <v>134.32</v>
      </c>
      <c r="C472">
        <v>2066.0500000000002</v>
      </c>
      <c r="D472">
        <v>3300.71</v>
      </c>
      <c r="E472">
        <v>244</v>
      </c>
    </row>
    <row r="473" spans="1:5" x14ac:dyDescent="0.15">
      <c r="A473" t="s">
        <v>1065</v>
      </c>
      <c r="B473">
        <v>133.11000000000001</v>
      </c>
      <c r="C473">
        <v>2031.05</v>
      </c>
      <c r="D473">
        <v>3313.03</v>
      </c>
      <c r="E473">
        <v>243.49</v>
      </c>
    </row>
    <row r="474" spans="1:5" x14ac:dyDescent="0.15">
      <c r="A474" t="s">
        <v>1066</v>
      </c>
      <c r="B474">
        <v>133.47</v>
      </c>
      <c r="C474">
        <v>2031.05</v>
      </c>
      <c r="D474">
        <v>3312.98</v>
      </c>
      <c r="E474">
        <v>244.28</v>
      </c>
    </row>
    <row r="475" spans="1:5" x14ac:dyDescent="0.15">
      <c r="A475" t="s">
        <v>1067</v>
      </c>
      <c r="B475">
        <v>132.91999999999999</v>
      </c>
      <c r="C475">
        <v>2036</v>
      </c>
      <c r="D475">
        <v>3313.51</v>
      </c>
      <c r="E475">
        <v>243.52</v>
      </c>
    </row>
    <row r="476" spans="1:5" x14ac:dyDescent="0.15">
      <c r="A476" t="s">
        <v>1068</v>
      </c>
      <c r="B476">
        <v>133.16999999999999</v>
      </c>
      <c r="C476">
        <v>2030</v>
      </c>
      <c r="D476">
        <v>3296.12</v>
      </c>
      <c r="E476">
        <v>243.46</v>
      </c>
    </row>
    <row r="477" spans="1:5" x14ac:dyDescent="0.15">
      <c r="A477" t="s">
        <v>1069</v>
      </c>
      <c r="B477">
        <v>133.16</v>
      </c>
      <c r="C477">
        <v>2017.08</v>
      </c>
      <c r="D477">
        <v>3307.8</v>
      </c>
      <c r="E477">
        <v>243.71</v>
      </c>
    </row>
    <row r="478" spans="1:5" x14ac:dyDescent="0.15">
      <c r="A478" t="s">
        <v>1070</v>
      </c>
      <c r="B478">
        <v>132.97</v>
      </c>
      <c r="C478">
        <v>2059.4499999999998</v>
      </c>
      <c r="D478">
        <v>3308.57</v>
      </c>
      <c r="E478">
        <v>243.38</v>
      </c>
    </row>
    <row r="479" spans="1:5" x14ac:dyDescent="0.15">
      <c r="A479" t="s">
        <v>1071</v>
      </c>
      <c r="B479">
        <v>133.02000000000001</v>
      </c>
      <c r="C479">
        <v>2046.34</v>
      </c>
      <c r="D479">
        <v>3308</v>
      </c>
      <c r="E479">
        <v>243.34</v>
      </c>
    </row>
    <row r="480" spans="1:5" x14ac:dyDescent="0.15">
      <c r="A480" t="s">
        <v>1072</v>
      </c>
      <c r="B480">
        <v>132.78</v>
      </c>
      <c r="C480">
        <v>2025.48</v>
      </c>
      <c r="D480">
        <v>3308</v>
      </c>
      <c r="E480">
        <v>243.04</v>
      </c>
    </row>
    <row r="481" spans="1:5" x14ac:dyDescent="0.15">
      <c r="A481" t="s">
        <v>1073</v>
      </c>
      <c r="B481">
        <v>132.65</v>
      </c>
      <c r="C481">
        <v>2050.5</v>
      </c>
      <c r="D481">
        <v>3315</v>
      </c>
      <c r="E481">
        <v>243.25</v>
      </c>
    </row>
    <row r="482" spans="1:5" x14ac:dyDescent="0.15">
      <c r="A482" t="s">
        <v>1074</v>
      </c>
      <c r="B482">
        <v>132.58000000000001</v>
      </c>
      <c r="C482">
        <v>2059.4299999999998</v>
      </c>
      <c r="D482">
        <v>3280</v>
      </c>
      <c r="E482">
        <v>243.2</v>
      </c>
    </row>
    <row r="483" spans="1:5" x14ac:dyDescent="0.15">
      <c r="A483" t="s">
        <v>1075</v>
      </c>
      <c r="B483">
        <v>132.44999999999999</v>
      </c>
      <c r="C483">
        <v>2071.36</v>
      </c>
      <c r="D483">
        <v>3286</v>
      </c>
      <c r="E483">
        <v>243.21</v>
      </c>
    </row>
    <row r="484" spans="1:5" x14ac:dyDescent="0.15">
      <c r="A484" t="s">
        <v>1076</v>
      </c>
      <c r="B484">
        <v>132.52000000000001</v>
      </c>
      <c r="C484">
        <v>2069</v>
      </c>
      <c r="D484">
        <v>3295</v>
      </c>
      <c r="E484">
        <v>243.13</v>
      </c>
    </row>
    <row r="485" spans="1:5" x14ac:dyDescent="0.15">
      <c r="A485" t="s">
        <v>1077</v>
      </c>
      <c r="B485">
        <v>132.34</v>
      </c>
      <c r="C485">
        <v>2064.8000000000002</v>
      </c>
      <c r="D485">
        <v>3286</v>
      </c>
      <c r="E485">
        <v>243</v>
      </c>
    </row>
    <row r="486" spans="1:5" x14ac:dyDescent="0.15">
      <c r="A486" t="s">
        <v>1078</v>
      </c>
      <c r="B486">
        <v>131.63999999999999</v>
      </c>
      <c r="C486">
        <v>2064.1999999999998</v>
      </c>
      <c r="D486">
        <v>3295.7</v>
      </c>
      <c r="E486">
        <v>242.06</v>
      </c>
    </row>
    <row r="487" spans="1:5" x14ac:dyDescent="0.15">
      <c r="A487" t="s">
        <v>1079</v>
      </c>
      <c r="B487">
        <v>130.83000000000001</v>
      </c>
      <c r="C487">
        <v>2064.1999999999998</v>
      </c>
      <c r="D487">
        <v>3296.58</v>
      </c>
      <c r="E487">
        <v>242.25</v>
      </c>
    </row>
    <row r="488" spans="1:5" x14ac:dyDescent="0.15">
      <c r="A488" t="s">
        <v>1083</v>
      </c>
      <c r="B488">
        <v>130.88</v>
      </c>
      <c r="C488">
        <v>2081.89</v>
      </c>
      <c r="D488">
        <v>3313</v>
      </c>
      <c r="E488">
        <v>242.65</v>
      </c>
    </row>
    <row r="489" spans="1:5" x14ac:dyDescent="0.15">
      <c r="A489" t="s">
        <v>1084</v>
      </c>
      <c r="B489">
        <v>130.25</v>
      </c>
      <c r="C489">
        <v>2079</v>
      </c>
      <c r="D489">
        <v>3318.68</v>
      </c>
      <c r="E489">
        <v>242.09</v>
      </c>
    </row>
    <row r="490" spans="1:5" x14ac:dyDescent="0.15">
      <c r="A490" t="s">
        <v>1085</v>
      </c>
      <c r="B490">
        <v>130.38999999999999</v>
      </c>
      <c r="C490">
        <v>2048.6799999999998</v>
      </c>
      <c r="D490">
        <v>3332.01</v>
      </c>
      <c r="E490">
        <v>242.72</v>
      </c>
    </row>
    <row r="491" spans="1:5" x14ac:dyDescent="0.15">
      <c r="A491" t="s">
        <v>1086</v>
      </c>
      <c r="B491">
        <v>130.51</v>
      </c>
      <c r="C491">
        <v>2067.52</v>
      </c>
      <c r="D491">
        <v>3330.03</v>
      </c>
      <c r="E491">
        <v>243.15</v>
      </c>
    </row>
    <row r="492" spans="1:5" x14ac:dyDescent="0.15">
      <c r="A492" t="s">
        <v>1087</v>
      </c>
      <c r="B492">
        <v>130.34</v>
      </c>
      <c r="C492">
        <v>2072.5</v>
      </c>
      <c r="D492">
        <v>3328.71</v>
      </c>
      <c r="E492">
        <v>243.28</v>
      </c>
    </row>
    <row r="493" spans="1:5" x14ac:dyDescent="0.15">
      <c r="A493" t="s">
        <v>1088</v>
      </c>
      <c r="B493">
        <v>130.84</v>
      </c>
      <c r="C493">
        <v>2080.59</v>
      </c>
      <c r="D493">
        <v>3323.99</v>
      </c>
      <c r="E493">
        <v>244.26</v>
      </c>
    </row>
    <row r="494" spans="1:5" x14ac:dyDescent="0.15">
      <c r="A494" t="s">
        <v>1089</v>
      </c>
      <c r="B494">
        <v>130.83000000000001</v>
      </c>
      <c r="C494">
        <v>2087.7800000000002</v>
      </c>
      <c r="D494">
        <v>3323</v>
      </c>
      <c r="E494">
        <v>244.17</v>
      </c>
    </row>
    <row r="495" spans="1:5" x14ac:dyDescent="0.15">
      <c r="A495" t="s">
        <v>1090</v>
      </c>
      <c r="B495">
        <v>130.84</v>
      </c>
      <c r="C495">
        <v>2090.5700000000002</v>
      </c>
      <c r="D495">
        <v>3321.38</v>
      </c>
      <c r="E495">
        <v>244.15</v>
      </c>
    </row>
    <row r="496" spans="1:5" x14ac:dyDescent="0.15">
      <c r="A496" t="s">
        <v>1091</v>
      </c>
      <c r="B496">
        <v>130.79</v>
      </c>
      <c r="C496">
        <v>2095.0300000000002</v>
      </c>
      <c r="D496">
        <v>3320</v>
      </c>
      <c r="E496">
        <v>244.2</v>
      </c>
    </row>
    <row r="497" spans="1:5" x14ac:dyDescent="0.15">
      <c r="A497" t="s">
        <v>1092</v>
      </c>
      <c r="B497">
        <v>130.88</v>
      </c>
      <c r="C497">
        <v>2096.06</v>
      </c>
      <c r="D497">
        <v>3336</v>
      </c>
      <c r="E497">
        <v>244.16</v>
      </c>
    </row>
    <row r="498" spans="1:5" x14ac:dyDescent="0.15">
      <c r="A498" t="s">
        <v>1093</v>
      </c>
      <c r="B498">
        <v>129.9</v>
      </c>
      <c r="C498">
        <v>2094.7399999999998</v>
      </c>
      <c r="D498">
        <v>3335.98</v>
      </c>
      <c r="E498">
        <v>242.85</v>
      </c>
    </row>
    <row r="499" spans="1:5" x14ac:dyDescent="0.15">
      <c r="A499" t="s">
        <v>1094</v>
      </c>
      <c r="B499">
        <v>129.72</v>
      </c>
      <c r="C499">
        <v>2100</v>
      </c>
      <c r="D499">
        <v>3335.98</v>
      </c>
      <c r="E499">
        <v>242.59</v>
      </c>
    </row>
    <row r="500" spans="1:5" x14ac:dyDescent="0.15">
      <c r="A500" t="s">
        <v>1095</v>
      </c>
      <c r="B500">
        <v>129.26</v>
      </c>
      <c r="C500">
        <v>2100</v>
      </c>
      <c r="D500">
        <v>3340</v>
      </c>
      <c r="E500">
        <v>242.8</v>
      </c>
    </row>
    <row r="501" spans="1:5" x14ac:dyDescent="0.15">
      <c r="A501" t="s">
        <v>1099</v>
      </c>
      <c r="B501">
        <v>129.38</v>
      </c>
      <c r="C501">
        <v>2080</v>
      </c>
      <c r="D501">
        <v>3338</v>
      </c>
      <c r="E501">
        <v>242.5</v>
      </c>
    </row>
    <row r="502" spans="1:5" x14ac:dyDescent="0.15">
      <c r="A502" t="s">
        <v>1100</v>
      </c>
      <c r="B502">
        <v>128.69999999999999</v>
      </c>
      <c r="C502">
        <v>2093.9899999999998</v>
      </c>
      <c r="D502">
        <v>3316.7</v>
      </c>
      <c r="E502">
        <v>242.12</v>
      </c>
    </row>
    <row r="503" spans="1:5" x14ac:dyDescent="0.15">
      <c r="A503" t="s">
        <v>1101</v>
      </c>
      <c r="B503">
        <v>129.53</v>
      </c>
      <c r="C503">
        <v>2080.5300000000002</v>
      </c>
      <c r="D503">
        <v>3318.51</v>
      </c>
      <c r="E503">
        <v>241.99</v>
      </c>
    </row>
    <row r="504" spans="1:5" x14ac:dyDescent="0.15">
      <c r="A504" t="s">
        <v>1102</v>
      </c>
      <c r="B504">
        <v>128.55000000000001</v>
      </c>
      <c r="C504">
        <v>2069.4</v>
      </c>
      <c r="D504">
        <v>3312.81</v>
      </c>
      <c r="E504">
        <v>241.66</v>
      </c>
    </row>
    <row r="505" spans="1:5" x14ac:dyDescent="0.15">
      <c r="A505" t="s">
        <v>1103</v>
      </c>
      <c r="B505">
        <v>128.34</v>
      </c>
      <c r="C505">
        <v>2047.36</v>
      </c>
      <c r="D505">
        <v>3295.01</v>
      </c>
      <c r="E505">
        <v>241.49</v>
      </c>
    </row>
    <row r="506" spans="1:5" x14ac:dyDescent="0.15">
      <c r="A506" t="s">
        <v>1104</v>
      </c>
      <c r="B506">
        <v>128.69999999999999</v>
      </c>
      <c r="C506">
        <v>2035.68</v>
      </c>
      <c r="D506">
        <v>3298.69</v>
      </c>
      <c r="E506">
        <v>241.86</v>
      </c>
    </row>
    <row r="507" spans="1:5" x14ac:dyDescent="0.15">
      <c r="A507" t="s">
        <v>1105</v>
      </c>
      <c r="B507">
        <v>128.56</v>
      </c>
      <c r="C507">
        <v>2036.47</v>
      </c>
      <c r="D507">
        <v>3277.99</v>
      </c>
      <c r="E507">
        <v>242.52</v>
      </c>
    </row>
    <row r="508" spans="1:5" x14ac:dyDescent="0.15">
      <c r="A508" t="s">
        <v>1106</v>
      </c>
      <c r="B508">
        <v>129.08000000000001</v>
      </c>
      <c r="C508">
        <v>2042.31</v>
      </c>
      <c r="D508">
        <v>3251</v>
      </c>
      <c r="E508">
        <v>243.31</v>
      </c>
    </row>
    <row r="509" spans="1:5" x14ac:dyDescent="0.15">
      <c r="A509" t="s">
        <v>1107</v>
      </c>
      <c r="B509">
        <v>129.71</v>
      </c>
      <c r="C509">
        <v>2031.34</v>
      </c>
      <c r="D509">
        <v>3250</v>
      </c>
      <c r="E509">
        <v>243.79</v>
      </c>
    </row>
    <row r="510" spans="1:5" x14ac:dyDescent="0.15">
      <c r="A510" t="s">
        <v>1108</v>
      </c>
      <c r="B510">
        <v>129.35</v>
      </c>
      <c r="C510">
        <v>2031.36</v>
      </c>
      <c r="D510">
        <v>3249.9</v>
      </c>
      <c r="E510">
        <v>243.45</v>
      </c>
    </row>
    <row r="511" spans="1:5" x14ac:dyDescent="0.15">
      <c r="A511" t="s">
        <v>1109</v>
      </c>
      <c r="B511">
        <v>129.30000000000001</v>
      </c>
      <c r="C511">
        <v>2029.98</v>
      </c>
      <c r="D511">
        <v>3250</v>
      </c>
      <c r="E511">
        <v>243.3</v>
      </c>
    </row>
    <row r="512" spans="1:5" x14ac:dyDescent="0.15">
      <c r="A512" t="s">
        <v>1110</v>
      </c>
      <c r="B512">
        <v>129.24</v>
      </c>
      <c r="C512">
        <v>2029.98</v>
      </c>
      <c r="D512">
        <v>3248</v>
      </c>
      <c r="E512">
        <v>242.72</v>
      </c>
    </row>
    <row r="513" spans="1:5" x14ac:dyDescent="0.15">
      <c r="A513" t="s">
        <v>1111</v>
      </c>
      <c r="B513">
        <v>129</v>
      </c>
      <c r="C513">
        <v>2014.24</v>
      </c>
      <c r="D513">
        <v>3218.53</v>
      </c>
      <c r="E513">
        <v>242.94</v>
      </c>
    </row>
    <row r="514" spans="1:5" x14ac:dyDescent="0.15">
      <c r="A514" t="s">
        <v>1115</v>
      </c>
      <c r="B514">
        <v>129.97</v>
      </c>
      <c r="C514">
        <v>2041</v>
      </c>
      <c r="D514">
        <v>3218.53</v>
      </c>
      <c r="E514">
        <v>244.01</v>
      </c>
    </row>
    <row r="515" spans="1:5" x14ac:dyDescent="0.15">
      <c r="A515" t="s">
        <v>1116</v>
      </c>
      <c r="B515">
        <v>130.26</v>
      </c>
      <c r="C515">
        <v>2046</v>
      </c>
      <c r="D515">
        <v>3218</v>
      </c>
      <c r="E515">
        <v>244.04</v>
      </c>
    </row>
    <row r="516" spans="1:5" x14ac:dyDescent="0.15">
      <c r="A516" t="s">
        <v>1117</v>
      </c>
      <c r="B516">
        <v>130</v>
      </c>
      <c r="C516">
        <v>2037.85</v>
      </c>
      <c r="D516">
        <v>3215.4</v>
      </c>
      <c r="E516">
        <v>243.85</v>
      </c>
    </row>
    <row r="517" spans="1:5" x14ac:dyDescent="0.15">
      <c r="A517" t="s">
        <v>1118</v>
      </c>
      <c r="B517">
        <v>130.62</v>
      </c>
      <c r="C517">
        <v>2044.37</v>
      </c>
      <c r="D517">
        <v>3218</v>
      </c>
      <c r="E517">
        <v>244.53</v>
      </c>
    </row>
    <row r="518" spans="1:5" x14ac:dyDescent="0.15">
      <c r="A518" t="s">
        <v>1119</v>
      </c>
      <c r="B518">
        <v>130.66999999999999</v>
      </c>
      <c r="C518">
        <v>2044.53</v>
      </c>
      <c r="D518">
        <v>3228.56</v>
      </c>
      <c r="E518">
        <v>244.6</v>
      </c>
    </row>
    <row r="519" spans="1:5" x14ac:dyDescent="0.15">
      <c r="A519" t="s">
        <v>1120</v>
      </c>
      <c r="B519">
        <v>130.44</v>
      </c>
      <c r="C519">
        <v>2053.31</v>
      </c>
      <c r="D519">
        <v>3180.79</v>
      </c>
      <c r="E519">
        <v>241.64</v>
      </c>
    </row>
    <row r="520" spans="1:5" x14ac:dyDescent="0.15">
      <c r="A520" t="s">
        <v>1121</v>
      </c>
      <c r="B520">
        <v>129.94</v>
      </c>
      <c r="C520">
        <v>2047.43</v>
      </c>
      <c r="D520">
        <v>3198.41</v>
      </c>
      <c r="E520">
        <v>242.13</v>
      </c>
    </row>
    <row r="521" spans="1:5" x14ac:dyDescent="0.15">
      <c r="A521" t="s">
        <v>1122</v>
      </c>
      <c r="B521">
        <v>130.09</v>
      </c>
      <c r="C521">
        <v>2051.31</v>
      </c>
      <c r="D521">
        <v>3193.24</v>
      </c>
      <c r="E521">
        <v>241.64</v>
      </c>
    </row>
    <row r="522" spans="1:5" x14ac:dyDescent="0.15">
      <c r="A522" t="s">
        <v>1123</v>
      </c>
      <c r="B522">
        <v>129.34</v>
      </c>
      <c r="C522">
        <v>2033.66</v>
      </c>
      <c r="D522">
        <v>3205.12</v>
      </c>
      <c r="E522">
        <v>241.04</v>
      </c>
    </row>
    <row r="523" spans="1:5" x14ac:dyDescent="0.15">
      <c r="A523" t="s">
        <v>1124</v>
      </c>
      <c r="B523">
        <v>129.13</v>
      </c>
      <c r="C523">
        <v>2036.4</v>
      </c>
      <c r="D523">
        <v>3192.37</v>
      </c>
      <c r="E523">
        <v>241.09</v>
      </c>
    </row>
    <row r="524" spans="1:5" x14ac:dyDescent="0.15">
      <c r="A524" t="s">
        <v>1125</v>
      </c>
      <c r="B524">
        <v>129.65</v>
      </c>
      <c r="C524">
        <v>2036.4</v>
      </c>
      <c r="D524">
        <v>3182.39</v>
      </c>
      <c r="E524">
        <v>241.25</v>
      </c>
    </row>
    <row r="525" spans="1:5" x14ac:dyDescent="0.15">
      <c r="A525" t="s">
        <v>1126</v>
      </c>
      <c r="B525">
        <v>129.85</v>
      </c>
      <c r="C525">
        <v>2036.4</v>
      </c>
      <c r="D525">
        <v>3182.7</v>
      </c>
      <c r="E525">
        <v>241.03</v>
      </c>
    </row>
    <row r="526" spans="1:5" x14ac:dyDescent="0.15">
      <c r="A526" t="s">
        <v>1127</v>
      </c>
      <c r="B526">
        <v>129.65</v>
      </c>
      <c r="C526">
        <v>2036.4</v>
      </c>
      <c r="D526">
        <v>3179.5</v>
      </c>
      <c r="E526">
        <v>240.7</v>
      </c>
    </row>
    <row r="527" spans="1:5" x14ac:dyDescent="0.15">
      <c r="A527" t="s">
        <v>1128</v>
      </c>
      <c r="B527">
        <v>129.6</v>
      </c>
      <c r="C527">
        <v>2059</v>
      </c>
      <c r="D527">
        <v>3182</v>
      </c>
      <c r="E527">
        <v>240.62</v>
      </c>
    </row>
    <row r="528" spans="1:5" x14ac:dyDescent="0.15">
      <c r="A528" t="s">
        <v>1129</v>
      </c>
      <c r="B528">
        <v>129.62</v>
      </c>
      <c r="C528">
        <v>2059</v>
      </c>
      <c r="D528">
        <v>3179</v>
      </c>
      <c r="E528">
        <v>240.55</v>
      </c>
    </row>
    <row r="529" spans="1:5" x14ac:dyDescent="0.15">
      <c r="A529" t="s">
        <v>1130</v>
      </c>
      <c r="B529">
        <v>129.72</v>
      </c>
      <c r="C529">
        <v>2059</v>
      </c>
      <c r="D529">
        <v>3150</v>
      </c>
      <c r="E529">
        <v>240.68</v>
      </c>
    </row>
    <row r="530" spans="1:5" x14ac:dyDescent="0.15">
      <c r="A530" t="s">
        <v>1131</v>
      </c>
      <c r="B530">
        <v>127.75</v>
      </c>
      <c r="C530">
        <v>2056</v>
      </c>
      <c r="D530">
        <v>3100</v>
      </c>
      <c r="E530">
        <v>237.5</v>
      </c>
    </row>
    <row r="531" spans="1:5" x14ac:dyDescent="0.15">
      <c r="A531" t="s">
        <v>1132</v>
      </c>
      <c r="B531">
        <v>127.57</v>
      </c>
      <c r="C531">
        <v>2058</v>
      </c>
      <c r="D531">
        <v>3120.05</v>
      </c>
      <c r="E531">
        <v>237.65</v>
      </c>
    </row>
    <row r="532" spans="1:5" x14ac:dyDescent="0.15">
      <c r="A532" t="s">
        <v>1133</v>
      </c>
      <c r="B532">
        <v>127.55</v>
      </c>
      <c r="C532">
        <v>2048</v>
      </c>
      <c r="D532">
        <v>3131</v>
      </c>
      <c r="E532">
        <v>236.99</v>
      </c>
    </row>
    <row r="533" spans="1:5" x14ac:dyDescent="0.15">
      <c r="A533" t="s">
        <v>1134</v>
      </c>
      <c r="B533">
        <v>127.9</v>
      </c>
      <c r="C533">
        <v>2070.85</v>
      </c>
      <c r="D533">
        <v>3127</v>
      </c>
      <c r="E533">
        <v>237</v>
      </c>
    </row>
    <row r="534" spans="1:5" x14ac:dyDescent="0.15">
      <c r="A534" t="s">
        <v>1135</v>
      </c>
      <c r="B534">
        <v>127.88</v>
      </c>
      <c r="C534">
        <v>2071.2199999999998</v>
      </c>
      <c r="D534">
        <v>3117.73</v>
      </c>
      <c r="E534">
        <v>237.7</v>
      </c>
    </row>
    <row r="535" spans="1:5" x14ac:dyDescent="0.15">
      <c r="A535" t="s">
        <v>1136</v>
      </c>
      <c r="B535">
        <v>128.49</v>
      </c>
      <c r="C535">
        <v>2064.56</v>
      </c>
      <c r="D535">
        <v>3149.43</v>
      </c>
      <c r="E535">
        <v>236.44</v>
      </c>
    </row>
    <row r="536" spans="1:5" x14ac:dyDescent="0.15">
      <c r="A536" t="s">
        <v>1137</v>
      </c>
      <c r="B536">
        <v>125.93</v>
      </c>
      <c r="C536">
        <v>2073.77</v>
      </c>
      <c r="D536">
        <v>3143.39</v>
      </c>
      <c r="E536">
        <v>234.21</v>
      </c>
    </row>
    <row r="537" spans="1:5" x14ac:dyDescent="0.15">
      <c r="A537" t="s">
        <v>1138</v>
      </c>
      <c r="B537">
        <v>126.91</v>
      </c>
      <c r="C537">
        <v>2079.35</v>
      </c>
      <c r="D537">
        <v>3124.21</v>
      </c>
      <c r="E537">
        <v>232.73</v>
      </c>
    </row>
    <row r="538" spans="1:5" x14ac:dyDescent="0.15">
      <c r="A538" t="s">
        <v>1139</v>
      </c>
      <c r="B538">
        <v>127.26</v>
      </c>
      <c r="C538">
        <v>2081.5100000000002</v>
      </c>
      <c r="D538">
        <v>3144</v>
      </c>
      <c r="E538">
        <v>234.18</v>
      </c>
    </row>
    <row r="539" spans="1:5" x14ac:dyDescent="0.15">
      <c r="A539" t="s">
        <v>1140</v>
      </c>
      <c r="B539">
        <v>127.76</v>
      </c>
      <c r="C539">
        <v>2081.52</v>
      </c>
      <c r="D539">
        <v>3171.31</v>
      </c>
      <c r="E539">
        <v>235.52</v>
      </c>
    </row>
    <row r="540" spans="1:5" x14ac:dyDescent="0.15">
      <c r="A540" t="s">
        <v>1141</v>
      </c>
      <c r="B540">
        <v>127.29</v>
      </c>
      <c r="C540">
        <v>2081.52</v>
      </c>
      <c r="D540">
        <v>3195.65</v>
      </c>
      <c r="E540">
        <v>235.36</v>
      </c>
    </row>
    <row r="541" spans="1:5" x14ac:dyDescent="0.15">
      <c r="A541" t="s">
        <v>1142</v>
      </c>
      <c r="B541">
        <v>126.01</v>
      </c>
      <c r="C541">
        <v>2081.52</v>
      </c>
      <c r="D541">
        <v>3187.16</v>
      </c>
      <c r="E541">
        <v>234.6</v>
      </c>
    </row>
    <row r="542" spans="1:5" x14ac:dyDescent="0.15">
      <c r="A542" t="s">
        <v>1143</v>
      </c>
      <c r="B542">
        <v>126.1</v>
      </c>
      <c r="C542">
        <v>2086.7399999999998</v>
      </c>
      <c r="D542">
        <v>3186.01</v>
      </c>
      <c r="E542">
        <v>234.3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218D4-E3EE-45DB-A7B1-BF5C0F7FF9E8}">
  <dimension ref="B2:J626"/>
  <sheetViews>
    <sheetView rightToLeft="1" workbookViewId="0">
      <selection activeCell="F3" sqref="F3:F626"/>
    </sheetView>
  </sheetViews>
  <sheetFormatPr baseColWidth="10" defaultColWidth="8.83203125" defaultRowHeight="13" x14ac:dyDescent="0.15"/>
  <sheetData>
    <row r="2" spans="2:10" x14ac:dyDescent="0.15">
      <c r="B2" t="s">
        <v>511</v>
      </c>
      <c r="C2" t="s">
        <v>512</v>
      </c>
      <c r="D2" t="s">
        <v>513</v>
      </c>
      <c r="E2" t="s">
        <v>514</v>
      </c>
      <c r="F2" t="s">
        <v>515</v>
      </c>
      <c r="G2" t="s">
        <v>516</v>
      </c>
      <c r="H2" t="s">
        <v>517</v>
      </c>
      <c r="I2" t="s">
        <v>518</v>
      </c>
      <c r="J2" t="s">
        <v>519</v>
      </c>
    </row>
    <row r="3" spans="2:10" x14ac:dyDescent="0.15">
      <c r="B3" t="s">
        <v>520</v>
      </c>
      <c r="C3">
        <v>222.75</v>
      </c>
      <c r="D3">
        <v>223.4</v>
      </c>
      <c r="E3">
        <v>222.75</v>
      </c>
      <c r="F3">
        <v>223.15</v>
      </c>
      <c r="G3">
        <v>49</v>
      </c>
      <c r="H3">
        <v>28</v>
      </c>
      <c r="I3">
        <v>223.255</v>
      </c>
      <c r="J3" t="b">
        <v>0</v>
      </c>
    </row>
    <row r="4" spans="2:10" x14ac:dyDescent="0.15">
      <c r="B4" t="s">
        <v>521</v>
      </c>
      <c r="C4">
        <v>223.01</v>
      </c>
      <c r="D4">
        <v>223.29</v>
      </c>
      <c r="E4">
        <v>222.52</v>
      </c>
      <c r="F4">
        <v>222.52</v>
      </c>
      <c r="G4">
        <v>47</v>
      </c>
      <c r="H4">
        <v>30</v>
      </c>
      <c r="I4">
        <v>222.92699999999999</v>
      </c>
      <c r="J4" t="b">
        <v>0</v>
      </c>
    </row>
    <row r="5" spans="2:10" x14ac:dyDescent="0.15">
      <c r="B5" t="s">
        <v>522</v>
      </c>
      <c r="C5">
        <v>222.59</v>
      </c>
      <c r="D5">
        <v>222.83</v>
      </c>
      <c r="E5">
        <v>222.28</v>
      </c>
      <c r="F5">
        <v>222.62</v>
      </c>
      <c r="G5">
        <v>136</v>
      </c>
      <c r="H5">
        <v>39</v>
      </c>
      <c r="I5">
        <v>222.55</v>
      </c>
      <c r="J5" t="b">
        <v>0</v>
      </c>
    </row>
    <row r="6" spans="2:10" x14ac:dyDescent="0.15">
      <c r="B6" t="s">
        <v>523</v>
      </c>
      <c r="C6">
        <v>222.83</v>
      </c>
      <c r="D6">
        <v>223.15</v>
      </c>
      <c r="E6">
        <v>222.51</v>
      </c>
      <c r="F6">
        <v>223.1</v>
      </c>
      <c r="G6">
        <v>180</v>
      </c>
      <c r="H6">
        <v>103</v>
      </c>
      <c r="I6">
        <v>222.77799999999999</v>
      </c>
      <c r="J6" t="b">
        <v>0</v>
      </c>
    </row>
    <row r="7" spans="2:10" x14ac:dyDescent="0.15">
      <c r="B7" t="s">
        <v>524</v>
      </c>
      <c r="C7">
        <v>222.78</v>
      </c>
      <c r="D7">
        <v>223.24</v>
      </c>
      <c r="E7">
        <v>222.53</v>
      </c>
      <c r="F7">
        <v>222.96</v>
      </c>
      <c r="G7">
        <v>293</v>
      </c>
      <c r="H7">
        <v>121</v>
      </c>
      <c r="I7">
        <v>222.898</v>
      </c>
      <c r="J7" t="b">
        <v>0</v>
      </c>
    </row>
    <row r="8" spans="2:10" x14ac:dyDescent="0.15">
      <c r="B8" t="s">
        <v>525</v>
      </c>
      <c r="C8">
        <v>222.65</v>
      </c>
      <c r="D8">
        <v>223</v>
      </c>
      <c r="E8">
        <v>219.28</v>
      </c>
      <c r="F8">
        <v>219.79</v>
      </c>
      <c r="G8">
        <v>31198</v>
      </c>
      <c r="H8">
        <v>15392</v>
      </c>
      <c r="I8">
        <v>220.7</v>
      </c>
      <c r="J8" t="b">
        <v>0</v>
      </c>
    </row>
    <row r="9" spans="2:10" x14ac:dyDescent="0.15">
      <c r="B9" t="s">
        <v>526</v>
      </c>
      <c r="C9">
        <v>219.81</v>
      </c>
      <c r="D9">
        <v>220.95</v>
      </c>
      <c r="E9">
        <v>218.87</v>
      </c>
      <c r="F9">
        <v>218.93</v>
      </c>
      <c r="G9">
        <v>29713</v>
      </c>
      <c r="H9">
        <v>15898</v>
      </c>
      <c r="I9">
        <v>220.08099999999999</v>
      </c>
      <c r="J9" t="b">
        <v>0</v>
      </c>
    </row>
    <row r="10" spans="2:10" x14ac:dyDescent="0.15">
      <c r="B10" t="s">
        <v>527</v>
      </c>
      <c r="C10">
        <v>218.95</v>
      </c>
      <c r="D10">
        <v>219.23</v>
      </c>
      <c r="E10">
        <v>216.14</v>
      </c>
      <c r="F10">
        <v>216.27</v>
      </c>
      <c r="G10">
        <v>33548</v>
      </c>
      <c r="H10">
        <v>18415</v>
      </c>
      <c r="I10">
        <v>217.75299999999999</v>
      </c>
      <c r="J10" t="b">
        <v>0</v>
      </c>
    </row>
    <row r="11" spans="2:10" x14ac:dyDescent="0.15">
      <c r="B11" t="s">
        <v>528</v>
      </c>
      <c r="C11">
        <v>216.27</v>
      </c>
      <c r="D11">
        <v>216.57</v>
      </c>
      <c r="E11">
        <v>214.81</v>
      </c>
      <c r="F11">
        <v>215.6</v>
      </c>
      <c r="G11">
        <v>35248</v>
      </c>
      <c r="H11">
        <v>18509</v>
      </c>
      <c r="I11">
        <v>215.63300000000001</v>
      </c>
      <c r="J11" t="b">
        <v>0</v>
      </c>
    </row>
    <row r="12" spans="2:10" x14ac:dyDescent="0.15">
      <c r="B12" t="s">
        <v>529</v>
      </c>
      <c r="C12">
        <v>215.59</v>
      </c>
      <c r="D12">
        <v>217.08</v>
      </c>
      <c r="E12">
        <v>215.27</v>
      </c>
      <c r="F12">
        <v>216.96</v>
      </c>
      <c r="G12">
        <v>21738</v>
      </c>
      <c r="H12">
        <v>12481</v>
      </c>
      <c r="I12">
        <v>216.21899999999999</v>
      </c>
      <c r="J12" t="b">
        <v>0</v>
      </c>
    </row>
    <row r="13" spans="2:10" x14ac:dyDescent="0.15">
      <c r="B13" t="s">
        <v>530</v>
      </c>
      <c r="C13">
        <v>216.96</v>
      </c>
      <c r="D13">
        <v>217.31</v>
      </c>
      <c r="E13">
        <v>216.19</v>
      </c>
      <c r="F13">
        <v>217.25</v>
      </c>
      <c r="G13">
        <v>19803</v>
      </c>
      <c r="H13">
        <v>11157</v>
      </c>
      <c r="I13">
        <v>216.74</v>
      </c>
      <c r="J13" t="b">
        <v>0</v>
      </c>
    </row>
    <row r="14" spans="2:10" x14ac:dyDescent="0.15">
      <c r="B14" t="s">
        <v>531</v>
      </c>
      <c r="C14">
        <v>217.23</v>
      </c>
      <c r="D14">
        <v>218.24</v>
      </c>
      <c r="E14">
        <v>216.71</v>
      </c>
      <c r="F14">
        <v>217.81</v>
      </c>
      <c r="G14">
        <v>37892</v>
      </c>
      <c r="H14">
        <v>22529</v>
      </c>
      <c r="I14">
        <v>217.495</v>
      </c>
      <c r="J14" t="b">
        <v>0</v>
      </c>
    </row>
    <row r="15" spans="2:10" x14ac:dyDescent="0.15">
      <c r="B15" t="s">
        <v>532</v>
      </c>
      <c r="C15">
        <v>217.69</v>
      </c>
      <c r="D15">
        <v>217.9</v>
      </c>
      <c r="E15">
        <v>217.36</v>
      </c>
      <c r="F15">
        <v>217.65</v>
      </c>
      <c r="G15">
        <v>87694</v>
      </c>
      <c r="H15">
        <v>155</v>
      </c>
      <c r="I15">
        <v>217.69</v>
      </c>
      <c r="J15" t="b">
        <v>0</v>
      </c>
    </row>
    <row r="16" spans="2:10" x14ac:dyDescent="0.15">
      <c r="B16" t="s">
        <v>533</v>
      </c>
      <c r="C16">
        <v>217.65</v>
      </c>
      <c r="D16">
        <v>217.65</v>
      </c>
      <c r="E16">
        <v>217.29</v>
      </c>
      <c r="F16">
        <v>217.63</v>
      </c>
      <c r="G16">
        <v>56</v>
      </c>
      <c r="H16">
        <v>30</v>
      </c>
      <c r="I16">
        <v>217.49799999999999</v>
      </c>
      <c r="J16" t="b">
        <v>0</v>
      </c>
    </row>
    <row r="17" spans="2:10" x14ac:dyDescent="0.15">
      <c r="B17" t="s">
        <v>534</v>
      </c>
      <c r="C17">
        <v>217.52</v>
      </c>
      <c r="D17">
        <v>217.6</v>
      </c>
      <c r="E17">
        <v>217.35</v>
      </c>
      <c r="F17">
        <v>217.42</v>
      </c>
      <c r="G17">
        <v>26</v>
      </c>
      <c r="H17">
        <v>18</v>
      </c>
      <c r="I17">
        <v>217.45699999999999</v>
      </c>
      <c r="J17" t="b">
        <v>0</v>
      </c>
    </row>
    <row r="18" spans="2:10" x14ac:dyDescent="0.15">
      <c r="B18" t="s">
        <v>535</v>
      </c>
      <c r="C18">
        <v>217.4</v>
      </c>
      <c r="D18">
        <v>217.64</v>
      </c>
      <c r="E18">
        <v>217.4</v>
      </c>
      <c r="F18">
        <v>217.64</v>
      </c>
      <c r="G18">
        <v>95</v>
      </c>
      <c r="H18">
        <v>32</v>
      </c>
      <c r="I18">
        <v>217.49799999999999</v>
      </c>
      <c r="J18" t="b">
        <v>0</v>
      </c>
    </row>
    <row r="19" spans="2:10" x14ac:dyDescent="0.15">
      <c r="B19" t="s">
        <v>536</v>
      </c>
      <c r="C19">
        <v>218.5</v>
      </c>
      <c r="D19">
        <v>218.5</v>
      </c>
      <c r="E19">
        <v>217.76</v>
      </c>
      <c r="F19">
        <v>218</v>
      </c>
      <c r="G19">
        <v>173</v>
      </c>
      <c r="H19">
        <v>39</v>
      </c>
      <c r="I19">
        <v>218.23500000000001</v>
      </c>
      <c r="J19" t="b">
        <v>0</v>
      </c>
    </row>
    <row r="20" spans="2:10" x14ac:dyDescent="0.15">
      <c r="B20" t="s">
        <v>537</v>
      </c>
      <c r="C20">
        <v>218</v>
      </c>
      <c r="D20">
        <v>218.1</v>
      </c>
      <c r="E20">
        <v>217.72</v>
      </c>
      <c r="F20">
        <v>217.9</v>
      </c>
      <c r="G20">
        <v>46</v>
      </c>
      <c r="H20">
        <v>11</v>
      </c>
      <c r="I20">
        <v>217.95400000000001</v>
      </c>
      <c r="J20" t="b">
        <v>0</v>
      </c>
    </row>
    <row r="21" spans="2:10" x14ac:dyDescent="0.15">
      <c r="B21" t="s">
        <v>538</v>
      </c>
      <c r="C21">
        <v>218</v>
      </c>
      <c r="D21">
        <v>218.19</v>
      </c>
      <c r="E21">
        <v>217.05</v>
      </c>
      <c r="F21">
        <v>217.41</v>
      </c>
      <c r="G21">
        <v>118</v>
      </c>
      <c r="H21">
        <v>83</v>
      </c>
      <c r="I21">
        <v>217.779</v>
      </c>
      <c r="J21" t="b">
        <v>0</v>
      </c>
    </row>
    <row r="22" spans="2:10" x14ac:dyDescent="0.15">
      <c r="B22" t="s">
        <v>539</v>
      </c>
      <c r="C22">
        <v>217.67</v>
      </c>
      <c r="D22">
        <v>217.67</v>
      </c>
      <c r="E22">
        <v>217.1</v>
      </c>
      <c r="F22">
        <v>217.65</v>
      </c>
      <c r="G22">
        <v>149</v>
      </c>
      <c r="H22">
        <v>88</v>
      </c>
      <c r="I22">
        <v>217.45</v>
      </c>
      <c r="J22" t="b">
        <v>0</v>
      </c>
    </row>
    <row r="23" spans="2:10" x14ac:dyDescent="0.15">
      <c r="B23" t="s">
        <v>540</v>
      </c>
      <c r="C23">
        <v>217.3</v>
      </c>
      <c r="D23">
        <v>217.7</v>
      </c>
      <c r="E23">
        <v>216.15</v>
      </c>
      <c r="F23">
        <v>216.26</v>
      </c>
      <c r="G23">
        <v>397</v>
      </c>
      <c r="H23">
        <v>180</v>
      </c>
      <c r="I23">
        <v>216.72499999999999</v>
      </c>
      <c r="J23" t="b">
        <v>0</v>
      </c>
    </row>
    <row r="24" spans="2:10" x14ac:dyDescent="0.15">
      <c r="B24" t="s">
        <v>541</v>
      </c>
      <c r="C24">
        <v>216.26</v>
      </c>
      <c r="D24">
        <v>218.52</v>
      </c>
      <c r="E24">
        <v>215.7</v>
      </c>
      <c r="F24">
        <v>217.74</v>
      </c>
      <c r="G24">
        <v>26754</v>
      </c>
      <c r="H24">
        <v>12456</v>
      </c>
      <c r="I24">
        <v>217.61</v>
      </c>
      <c r="J24" t="b">
        <v>0</v>
      </c>
    </row>
    <row r="25" spans="2:10" x14ac:dyDescent="0.15">
      <c r="B25" t="s">
        <v>542</v>
      </c>
      <c r="C25">
        <v>217.74</v>
      </c>
      <c r="D25">
        <v>218.1</v>
      </c>
      <c r="E25">
        <v>216.2</v>
      </c>
      <c r="F25">
        <v>216.78</v>
      </c>
      <c r="G25">
        <v>22220</v>
      </c>
      <c r="H25">
        <v>11882</v>
      </c>
      <c r="I25">
        <v>217.13900000000001</v>
      </c>
      <c r="J25" t="b">
        <v>0</v>
      </c>
    </row>
    <row r="26" spans="2:10" x14ac:dyDescent="0.15">
      <c r="B26" t="s">
        <v>543</v>
      </c>
      <c r="C26">
        <v>216.78</v>
      </c>
      <c r="D26">
        <v>217.74</v>
      </c>
      <c r="E26">
        <v>215.98</v>
      </c>
      <c r="F26">
        <v>217.38</v>
      </c>
      <c r="G26">
        <v>20357</v>
      </c>
      <c r="H26">
        <v>10867</v>
      </c>
      <c r="I26">
        <v>216.846</v>
      </c>
      <c r="J26" t="b">
        <v>0</v>
      </c>
    </row>
    <row r="27" spans="2:10" x14ac:dyDescent="0.15">
      <c r="B27" t="s">
        <v>544</v>
      </c>
      <c r="C27">
        <v>217.36</v>
      </c>
      <c r="D27">
        <v>217.49</v>
      </c>
      <c r="E27">
        <v>216.09</v>
      </c>
      <c r="F27">
        <v>216.45</v>
      </c>
      <c r="G27">
        <v>13896</v>
      </c>
      <c r="H27">
        <v>7381</v>
      </c>
      <c r="I27">
        <v>216.614</v>
      </c>
      <c r="J27" t="b">
        <v>0</v>
      </c>
    </row>
    <row r="28" spans="2:10" x14ac:dyDescent="0.15">
      <c r="B28" t="s">
        <v>545</v>
      </c>
      <c r="C28">
        <v>216.45</v>
      </c>
      <c r="D28">
        <v>216.92</v>
      </c>
      <c r="E28">
        <v>216.1</v>
      </c>
      <c r="F28">
        <v>216.81</v>
      </c>
      <c r="G28">
        <v>10821</v>
      </c>
      <c r="H28">
        <v>5778</v>
      </c>
      <c r="I28">
        <v>216.46</v>
      </c>
      <c r="J28" t="b">
        <v>0</v>
      </c>
    </row>
    <row r="29" spans="2:10" x14ac:dyDescent="0.15">
      <c r="B29" t="s">
        <v>546</v>
      </c>
      <c r="C29">
        <v>216.81</v>
      </c>
      <c r="D29">
        <v>218.07</v>
      </c>
      <c r="E29">
        <v>216.81</v>
      </c>
      <c r="F29">
        <v>217.64</v>
      </c>
      <c r="G29">
        <v>16103</v>
      </c>
      <c r="H29">
        <v>8500</v>
      </c>
      <c r="I29">
        <v>217.62799999999999</v>
      </c>
      <c r="J29" t="b">
        <v>0</v>
      </c>
    </row>
    <row r="30" spans="2:10" x14ac:dyDescent="0.15">
      <c r="B30" t="s">
        <v>547</v>
      </c>
      <c r="C30">
        <v>217.65</v>
      </c>
      <c r="D30">
        <v>218.39</v>
      </c>
      <c r="E30">
        <v>216.98</v>
      </c>
      <c r="F30">
        <v>218.01</v>
      </c>
      <c r="G30">
        <v>25110</v>
      </c>
      <c r="H30">
        <v>14562</v>
      </c>
      <c r="I30">
        <v>217.75399999999999</v>
      </c>
      <c r="J30" t="b">
        <v>0</v>
      </c>
    </row>
    <row r="31" spans="2:10" x14ac:dyDescent="0.15">
      <c r="B31" t="s">
        <v>548</v>
      </c>
      <c r="C31">
        <v>218</v>
      </c>
      <c r="D31">
        <v>218.01</v>
      </c>
      <c r="E31">
        <v>217.81</v>
      </c>
      <c r="F31">
        <v>217.9</v>
      </c>
      <c r="G31">
        <v>51332</v>
      </c>
      <c r="H31">
        <v>144</v>
      </c>
      <c r="I31">
        <v>217.9</v>
      </c>
      <c r="J31" t="b">
        <v>0</v>
      </c>
    </row>
    <row r="32" spans="2:10" x14ac:dyDescent="0.15">
      <c r="B32" t="s">
        <v>549</v>
      </c>
      <c r="C32">
        <v>218</v>
      </c>
      <c r="D32">
        <v>218.23</v>
      </c>
      <c r="E32">
        <v>217.7</v>
      </c>
      <c r="F32">
        <v>217.7</v>
      </c>
      <c r="G32">
        <v>51</v>
      </c>
      <c r="H32">
        <v>30</v>
      </c>
      <c r="I32">
        <v>217.953</v>
      </c>
      <c r="J32" t="b">
        <v>0</v>
      </c>
    </row>
    <row r="33" spans="2:10" x14ac:dyDescent="0.15">
      <c r="B33" t="s">
        <v>550</v>
      </c>
      <c r="C33">
        <v>217.74</v>
      </c>
      <c r="D33">
        <v>217.88</v>
      </c>
      <c r="E33">
        <v>217.7</v>
      </c>
      <c r="F33">
        <v>217.7</v>
      </c>
      <c r="G33">
        <v>33</v>
      </c>
      <c r="H33">
        <v>13</v>
      </c>
      <c r="I33">
        <v>217.773</v>
      </c>
      <c r="J33" t="b">
        <v>0</v>
      </c>
    </row>
    <row r="34" spans="2:10" x14ac:dyDescent="0.15">
      <c r="B34" t="s">
        <v>551</v>
      </c>
      <c r="C34">
        <v>217.51</v>
      </c>
      <c r="D34">
        <v>218.37</v>
      </c>
      <c r="E34">
        <v>217.1</v>
      </c>
      <c r="F34">
        <v>217.57</v>
      </c>
      <c r="G34">
        <v>130</v>
      </c>
      <c r="H34">
        <v>64</v>
      </c>
      <c r="I34">
        <v>217.95599999999999</v>
      </c>
      <c r="J34" t="b">
        <v>0</v>
      </c>
    </row>
    <row r="35" spans="2:10" x14ac:dyDescent="0.15">
      <c r="B35" t="s">
        <v>552</v>
      </c>
      <c r="C35">
        <v>213.95</v>
      </c>
      <c r="D35">
        <v>214.5</v>
      </c>
      <c r="E35">
        <v>213.04</v>
      </c>
      <c r="F35">
        <v>214.48</v>
      </c>
      <c r="G35">
        <v>452</v>
      </c>
      <c r="H35">
        <v>225</v>
      </c>
      <c r="I35">
        <v>213.83500000000001</v>
      </c>
      <c r="J35" t="b">
        <v>0</v>
      </c>
    </row>
    <row r="36" spans="2:10" x14ac:dyDescent="0.15">
      <c r="B36" t="s">
        <v>553</v>
      </c>
      <c r="C36">
        <v>214.48</v>
      </c>
      <c r="D36">
        <v>214.84</v>
      </c>
      <c r="E36">
        <v>212.56</v>
      </c>
      <c r="F36">
        <v>212.86</v>
      </c>
      <c r="G36">
        <v>510</v>
      </c>
      <c r="H36">
        <v>235</v>
      </c>
      <c r="I36">
        <v>213.65</v>
      </c>
      <c r="J36" t="b">
        <v>0</v>
      </c>
    </row>
    <row r="37" spans="2:10" x14ac:dyDescent="0.15">
      <c r="B37" t="s">
        <v>554</v>
      </c>
      <c r="C37">
        <v>213.4</v>
      </c>
      <c r="D37">
        <v>214.26</v>
      </c>
      <c r="E37">
        <v>212.5</v>
      </c>
      <c r="F37">
        <v>213.72</v>
      </c>
      <c r="G37">
        <v>292</v>
      </c>
      <c r="H37">
        <v>109</v>
      </c>
      <c r="I37">
        <v>213.12799999999999</v>
      </c>
      <c r="J37" t="b">
        <v>0</v>
      </c>
    </row>
    <row r="38" spans="2:10" x14ac:dyDescent="0.15">
      <c r="B38" t="s">
        <v>555</v>
      </c>
      <c r="C38">
        <v>214.15</v>
      </c>
      <c r="D38">
        <v>214.94</v>
      </c>
      <c r="E38">
        <v>213.61</v>
      </c>
      <c r="F38">
        <v>213.9</v>
      </c>
      <c r="G38">
        <v>915</v>
      </c>
      <c r="H38">
        <v>488</v>
      </c>
      <c r="I38">
        <v>214.227</v>
      </c>
      <c r="J38" t="b">
        <v>0</v>
      </c>
    </row>
    <row r="39" spans="2:10" x14ac:dyDescent="0.15">
      <c r="B39" t="s">
        <v>556</v>
      </c>
      <c r="C39">
        <v>214.45</v>
      </c>
      <c r="D39">
        <v>215.27</v>
      </c>
      <c r="E39">
        <v>213.24</v>
      </c>
      <c r="F39">
        <v>213.35</v>
      </c>
      <c r="G39">
        <v>1781</v>
      </c>
      <c r="H39">
        <v>775</v>
      </c>
      <c r="I39">
        <v>214.17599999999999</v>
      </c>
      <c r="J39" t="b">
        <v>0</v>
      </c>
    </row>
    <row r="40" spans="2:10" x14ac:dyDescent="0.15">
      <c r="B40" t="s">
        <v>557</v>
      </c>
      <c r="C40">
        <v>213.38</v>
      </c>
      <c r="D40">
        <v>214.66</v>
      </c>
      <c r="E40">
        <v>212</v>
      </c>
      <c r="F40">
        <v>213.25</v>
      </c>
      <c r="G40">
        <v>54723</v>
      </c>
      <c r="H40">
        <v>23418</v>
      </c>
      <c r="I40">
        <v>212.898</v>
      </c>
      <c r="J40" t="b">
        <v>0</v>
      </c>
    </row>
    <row r="41" spans="2:10" x14ac:dyDescent="0.15">
      <c r="B41" t="s">
        <v>558</v>
      </c>
      <c r="C41">
        <v>213.24</v>
      </c>
      <c r="D41">
        <v>216.15</v>
      </c>
      <c r="E41">
        <v>212.83</v>
      </c>
      <c r="F41">
        <v>215.13</v>
      </c>
      <c r="G41">
        <v>39162</v>
      </c>
      <c r="H41">
        <v>20180</v>
      </c>
      <c r="I41">
        <v>214.762</v>
      </c>
      <c r="J41" t="b">
        <v>0</v>
      </c>
    </row>
    <row r="42" spans="2:10" x14ac:dyDescent="0.15">
      <c r="B42" t="s">
        <v>559</v>
      </c>
      <c r="C42">
        <v>215.13</v>
      </c>
      <c r="D42">
        <v>216.49</v>
      </c>
      <c r="E42">
        <v>214.86</v>
      </c>
      <c r="F42">
        <v>215.51</v>
      </c>
      <c r="G42">
        <v>22333</v>
      </c>
      <c r="H42">
        <v>12575</v>
      </c>
      <c r="I42">
        <v>215.54499999999999</v>
      </c>
      <c r="J42" t="b">
        <v>0</v>
      </c>
    </row>
    <row r="43" spans="2:10" x14ac:dyDescent="0.15">
      <c r="B43" t="s">
        <v>560</v>
      </c>
      <c r="C43">
        <v>215.52</v>
      </c>
      <c r="D43">
        <v>216.43</v>
      </c>
      <c r="E43">
        <v>215.52</v>
      </c>
      <c r="F43">
        <v>215.75</v>
      </c>
      <c r="G43">
        <v>17891</v>
      </c>
      <c r="H43">
        <v>10626</v>
      </c>
      <c r="I43">
        <v>215.92599999999999</v>
      </c>
      <c r="J43" t="b">
        <v>0</v>
      </c>
    </row>
    <row r="44" spans="2:10" x14ac:dyDescent="0.15">
      <c r="B44" t="s">
        <v>561</v>
      </c>
      <c r="C44">
        <v>215.77</v>
      </c>
      <c r="D44">
        <v>216.3</v>
      </c>
      <c r="E44">
        <v>215.01</v>
      </c>
      <c r="F44">
        <v>215.56</v>
      </c>
      <c r="G44">
        <v>17345</v>
      </c>
      <c r="H44">
        <v>9738</v>
      </c>
      <c r="I44">
        <v>215.53200000000001</v>
      </c>
      <c r="J44" t="b">
        <v>0</v>
      </c>
    </row>
    <row r="45" spans="2:10" x14ac:dyDescent="0.15">
      <c r="B45" t="s">
        <v>562</v>
      </c>
      <c r="C45">
        <v>215.56</v>
      </c>
      <c r="D45">
        <v>215.71</v>
      </c>
      <c r="E45">
        <v>213.86</v>
      </c>
      <c r="F45">
        <v>214.24</v>
      </c>
      <c r="G45">
        <v>26537</v>
      </c>
      <c r="H45">
        <v>16287</v>
      </c>
      <c r="I45">
        <v>214.584</v>
      </c>
      <c r="J45" t="b">
        <v>0</v>
      </c>
    </row>
    <row r="46" spans="2:10" x14ac:dyDescent="0.15">
      <c r="B46" t="s">
        <v>563</v>
      </c>
      <c r="C46">
        <v>214.21</v>
      </c>
      <c r="D46">
        <v>214.5</v>
      </c>
      <c r="E46">
        <v>211.97</v>
      </c>
      <c r="F46">
        <v>212.22</v>
      </c>
      <c r="G46">
        <v>51211</v>
      </c>
      <c r="H46">
        <v>32063</v>
      </c>
      <c r="I46">
        <v>212.983</v>
      </c>
      <c r="J46" t="b">
        <v>0</v>
      </c>
    </row>
    <row r="47" spans="2:10" x14ac:dyDescent="0.15">
      <c r="B47" t="s">
        <v>564</v>
      </c>
      <c r="C47">
        <v>212.12</v>
      </c>
      <c r="D47">
        <v>213</v>
      </c>
      <c r="E47">
        <v>212.05</v>
      </c>
      <c r="F47">
        <v>212.83</v>
      </c>
      <c r="G47">
        <v>49788</v>
      </c>
      <c r="H47">
        <v>385</v>
      </c>
      <c r="I47">
        <v>212.25299999999999</v>
      </c>
      <c r="J47" t="b">
        <v>0</v>
      </c>
    </row>
    <row r="48" spans="2:10" x14ac:dyDescent="0.15">
      <c r="B48" t="s">
        <v>565</v>
      </c>
      <c r="C48">
        <v>212.82</v>
      </c>
      <c r="D48">
        <v>213.2</v>
      </c>
      <c r="E48">
        <v>212.51</v>
      </c>
      <c r="F48">
        <v>213</v>
      </c>
      <c r="G48">
        <v>305</v>
      </c>
      <c r="H48">
        <v>132</v>
      </c>
      <c r="I48">
        <v>212.79300000000001</v>
      </c>
      <c r="J48" t="b">
        <v>0</v>
      </c>
    </row>
    <row r="49" spans="2:10" x14ac:dyDescent="0.15">
      <c r="B49" t="s">
        <v>566</v>
      </c>
      <c r="C49">
        <v>213.2</v>
      </c>
      <c r="D49">
        <v>213.3</v>
      </c>
      <c r="E49">
        <v>212.93</v>
      </c>
      <c r="F49">
        <v>213.3</v>
      </c>
      <c r="G49">
        <v>280</v>
      </c>
      <c r="H49">
        <v>101</v>
      </c>
      <c r="I49">
        <v>213.136</v>
      </c>
      <c r="J49" t="b">
        <v>0</v>
      </c>
    </row>
    <row r="50" spans="2:10" x14ac:dyDescent="0.15">
      <c r="B50" t="s">
        <v>567</v>
      </c>
      <c r="C50">
        <v>213.3</v>
      </c>
      <c r="D50">
        <v>213.65</v>
      </c>
      <c r="E50">
        <v>213</v>
      </c>
      <c r="F50">
        <v>213.55</v>
      </c>
      <c r="G50">
        <v>137</v>
      </c>
      <c r="H50">
        <v>62</v>
      </c>
      <c r="I50">
        <v>213.279</v>
      </c>
      <c r="J50" t="b">
        <v>0</v>
      </c>
    </row>
    <row r="51" spans="2:10" x14ac:dyDescent="0.15">
      <c r="B51" t="s">
        <v>568</v>
      </c>
      <c r="C51">
        <v>214</v>
      </c>
      <c r="D51">
        <v>214.38</v>
      </c>
      <c r="E51">
        <v>213.32</v>
      </c>
      <c r="F51">
        <v>213.95</v>
      </c>
      <c r="G51">
        <v>197</v>
      </c>
      <c r="H51">
        <v>105</v>
      </c>
      <c r="I51">
        <v>213.929</v>
      </c>
      <c r="J51" t="b">
        <v>0</v>
      </c>
    </row>
    <row r="52" spans="2:10" x14ac:dyDescent="0.15">
      <c r="B52" t="s">
        <v>569</v>
      </c>
      <c r="C52">
        <v>213.85</v>
      </c>
      <c r="D52">
        <v>214.15</v>
      </c>
      <c r="E52">
        <v>213.55</v>
      </c>
      <c r="F52">
        <v>213.75</v>
      </c>
      <c r="G52">
        <v>105</v>
      </c>
      <c r="H52">
        <v>56</v>
      </c>
      <c r="I52">
        <v>213.88399999999999</v>
      </c>
      <c r="J52" t="b">
        <v>0</v>
      </c>
    </row>
    <row r="53" spans="2:10" x14ac:dyDescent="0.15">
      <c r="B53" t="s">
        <v>570</v>
      </c>
      <c r="C53">
        <v>213.3</v>
      </c>
      <c r="D53">
        <v>213.89</v>
      </c>
      <c r="E53">
        <v>213.15</v>
      </c>
      <c r="F53">
        <v>213.75</v>
      </c>
      <c r="G53">
        <v>50</v>
      </c>
      <c r="H53">
        <v>13</v>
      </c>
      <c r="I53">
        <v>213.71199999999999</v>
      </c>
      <c r="J53" t="b">
        <v>0</v>
      </c>
    </row>
    <row r="54" spans="2:10" x14ac:dyDescent="0.15">
      <c r="B54" t="s">
        <v>571</v>
      </c>
      <c r="C54">
        <v>213.68</v>
      </c>
      <c r="D54">
        <v>214.24</v>
      </c>
      <c r="E54">
        <v>213.5</v>
      </c>
      <c r="F54">
        <v>214.14</v>
      </c>
      <c r="G54">
        <v>480</v>
      </c>
      <c r="H54">
        <v>231</v>
      </c>
      <c r="I54">
        <v>213.96700000000001</v>
      </c>
      <c r="J54" t="b">
        <v>0</v>
      </c>
    </row>
    <row r="55" spans="2:10" x14ac:dyDescent="0.15">
      <c r="B55" t="s">
        <v>572</v>
      </c>
      <c r="C55">
        <v>214</v>
      </c>
      <c r="D55">
        <v>214.28</v>
      </c>
      <c r="E55">
        <v>213.6</v>
      </c>
      <c r="F55">
        <v>213.98</v>
      </c>
      <c r="G55">
        <v>731</v>
      </c>
      <c r="H55">
        <v>314</v>
      </c>
      <c r="I55">
        <v>213.995</v>
      </c>
      <c r="J55" t="b">
        <v>0</v>
      </c>
    </row>
    <row r="56" spans="2:10" x14ac:dyDescent="0.15">
      <c r="B56" t="s">
        <v>573</v>
      </c>
      <c r="C56">
        <v>213.84</v>
      </c>
      <c r="D56">
        <v>217.19</v>
      </c>
      <c r="E56">
        <v>213.71</v>
      </c>
      <c r="F56">
        <v>216.95</v>
      </c>
      <c r="G56">
        <v>38097</v>
      </c>
      <c r="H56">
        <v>16872</v>
      </c>
      <c r="I56">
        <v>215.322</v>
      </c>
      <c r="J56" t="b">
        <v>0</v>
      </c>
    </row>
    <row r="57" spans="2:10" x14ac:dyDescent="0.15">
      <c r="B57" t="s">
        <v>574</v>
      </c>
      <c r="C57">
        <v>216.93</v>
      </c>
      <c r="D57">
        <v>218.14</v>
      </c>
      <c r="E57">
        <v>216.79</v>
      </c>
      <c r="F57">
        <v>218.11</v>
      </c>
      <c r="G57">
        <v>31214</v>
      </c>
      <c r="H57">
        <v>17219</v>
      </c>
      <c r="I57">
        <v>217.49299999999999</v>
      </c>
      <c r="J57" t="b">
        <v>0</v>
      </c>
    </row>
    <row r="58" spans="2:10" x14ac:dyDescent="0.15">
      <c r="B58" t="s">
        <v>575</v>
      </c>
      <c r="C58">
        <v>218.09</v>
      </c>
      <c r="D58">
        <v>218.78</v>
      </c>
      <c r="E58">
        <v>217.41</v>
      </c>
      <c r="F58">
        <v>218.29</v>
      </c>
      <c r="G58">
        <v>21749</v>
      </c>
      <c r="H58">
        <v>12166</v>
      </c>
      <c r="I58">
        <v>218.12700000000001</v>
      </c>
      <c r="J58" t="b">
        <v>0</v>
      </c>
    </row>
    <row r="59" spans="2:10" x14ac:dyDescent="0.15">
      <c r="B59" t="s">
        <v>576</v>
      </c>
      <c r="C59">
        <v>218.33</v>
      </c>
      <c r="D59">
        <v>218.46</v>
      </c>
      <c r="E59">
        <v>217.76</v>
      </c>
      <c r="F59">
        <v>218.16</v>
      </c>
      <c r="G59">
        <v>12169</v>
      </c>
      <c r="H59">
        <v>7078</v>
      </c>
      <c r="I59">
        <v>218.09800000000001</v>
      </c>
      <c r="J59" t="b">
        <v>0</v>
      </c>
    </row>
    <row r="60" spans="2:10" x14ac:dyDescent="0.15">
      <c r="B60" t="s">
        <v>577</v>
      </c>
      <c r="C60">
        <v>218.17</v>
      </c>
      <c r="D60">
        <v>218.64</v>
      </c>
      <c r="E60">
        <v>217.65</v>
      </c>
      <c r="F60">
        <v>218.58</v>
      </c>
      <c r="G60">
        <v>11676</v>
      </c>
      <c r="H60">
        <v>6935</v>
      </c>
      <c r="I60">
        <v>218.285</v>
      </c>
      <c r="J60" t="b">
        <v>0</v>
      </c>
    </row>
    <row r="61" spans="2:10" x14ac:dyDescent="0.15">
      <c r="B61" t="s">
        <v>578</v>
      </c>
      <c r="C61">
        <v>218.59</v>
      </c>
      <c r="D61">
        <v>218.73</v>
      </c>
      <c r="E61">
        <v>217.84</v>
      </c>
      <c r="F61">
        <v>218.7</v>
      </c>
      <c r="G61">
        <v>11909</v>
      </c>
      <c r="H61">
        <v>7100</v>
      </c>
      <c r="I61">
        <v>218.25399999999999</v>
      </c>
      <c r="J61" t="b">
        <v>0</v>
      </c>
    </row>
    <row r="62" spans="2:10" x14ac:dyDescent="0.15">
      <c r="B62" t="s">
        <v>579</v>
      </c>
      <c r="C62">
        <v>218.7</v>
      </c>
      <c r="D62">
        <v>219.34</v>
      </c>
      <c r="E62">
        <v>218.15</v>
      </c>
      <c r="F62">
        <v>218.29</v>
      </c>
      <c r="G62">
        <v>32522</v>
      </c>
      <c r="H62">
        <v>19555</v>
      </c>
      <c r="I62">
        <v>218.79300000000001</v>
      </c>
      <c r="J62" t="b">
        <v>0</v>
      </c>
    </row>
    <row r="63" spans="2:10" x14ac:dyDescent="0.15">
      <c r="B63" t="s">
        <v>580</v>
      </c>
      <c r="C63">
        <v>218.29</v>
      </c>
      <c r="D63">
        <v>218.73</v>
      </c>
      <c r="E63">
        <v>218</v>
      </c>
      <c r="F63">
        <v>218.02</v>
      </c>
      <c r="G63">
        <v>67179</v>
      </c>
      <c r="H63">
        <v>172</v>
      </c>
      <c r="I63">
        <v>218.29</v>
      </c>
      <c r="J63" t="b">
        <v>0</v>
      </c>
    </row>
    <row r="64" spans="2:10" x14ac:dyDescent="0.15">
      <c r="B64" t="s">
        <v>581</v>
      </c>
      <c r="C64">
        <v>218.07</v>
      </c>
      <c r="D64">
        <v>218.3</v>
      </c>
      <c r="E64">
        <v>218.05</v>
      </c>
      <c r="F64">
        <v>218.2</v>
      </c>
      <c r="G64">
        <v>95</v>
      </c>
      <c r="H64">
        <v>41</v>
      </c>
      <c r="I64">
        <v>218.14599999999999</v>
      </c>
      <c r="J64" t="b">
        <v>0</v>
      </c>
    </row>
    <row r="65" spans="2:10" x14ac:dyDescent="0.15">
      <c r="B65" t="s">
        <v>582</v>
      </c>
      <c r="C65">
        <v>218.05</v>
      </c>
      <c r="D65">
        <v>218.29</v>
      </c>
      <c r="E65">
        <v>217.87</v>
      </c>
      <c r="F65">
        <v>218.1</v>
      </c>
      <c r="G65">
        <v>150</v>
      </c>
      <c r="H65">
        <v>26</v>
      </c>
      <c r="I65">
        <v>218.23500000000001</v>
      </c>
      <c r="J65" t="b">
        <v>0</v>
      </c>
    </row>
    <row r="66" spans="2:10" x14ac:dyDescent="0.15">
      <c r="B66" t="s">
        <v>583</v>
      </c>
      <c r="C66">
        <v>218.29</v>
      </c>
      <c r="D66">
        <v>218.55</v>
      </c>
      <c r="E66">
        <v>217.9</v>
      </c>
      <c r="F66">
        <v>218.4</v>
      </c>
      <c r="G66">
        <v>133</v>
      </c>
      <c r="H66">
        <v>77</v>
      </c>
      <c r="I66">
        <v>218.13499999999999</v>
      </c>
      <c r="J66" t="b">
        <v>0</v>
      </c>
    </row>
    <row r="67" spans="2:10" x14ac:dyDescent="0.15">
      <c r="B67" t="s">
        <v>584</v>
      </c>
      <c r="C67">
        <v>218.7</v>
      </c>
      <c r="D67">
        <v>218.7</v>
      </c>
      <c r="E67">
        <v>218.02</v>
      </c>
      <c r="F67">
        <v>218.51</v>
      </c>
      <c r="G67">
        <v>17</v>
      </c>
      <c r="H67">
        <v>14</v>
      </c>
      <c r="I67">
        <v>218.345</v>
      </c>
      <c r="J67" t="b">
        <v>0</v>
      </c>
    </row>
    <row r="68" spans="2:10" x14ac:dyDescent="0.15">
      <c r="B68" t="s">
        <v>585</v>
      </c>
      <c r="C68">
        <v>218.69</v>
      </c>
      <c r="D68">
        <v>218.69</v>
      </c>
      <c r="E68">
        <v>217.63</v>
      </c>
      <c r="F68">
        <v>218.16</v>
      </c>
      <c r="G68">
        <v>47</v>
      </c>
      <c r="H68">
        <v>28</v>
      </c>
      <c r="I68">
        <v>218.25200000000001</v>
      </c>
      <c r="J68" t="b">
        <v>0</v>
      </c>
    </row>
    <row r="69" spans="2:10" x14ac:dyDescent="0.15">
      <c r="B69" t="s">
        <v>586</v>
      </c>
      <c r="C69">
        <v>218.2</v>
      </c>
      <c r="D69">
        <v>218.62</v>
      </c>
      <c r="E69">
        <v>217.83</v>
      </c>
      <c r="F69">
        <v>217.88</v>
      </c>
      <c r="G69">
        <v>68</v>
      </c>
      <c r="H69">
        <v>36</v>
      </c>
      <c r="I69">
        <v>218.20599999999999</v>
      </c>
      <c r="J69" t="b">
        <v>0</v>
      </c>
    </row>
    <row r="70" spans="2:10" x14ac:dyDescent="0.15">
      <c r="B70" t="s">
        <v>587</v>
      </c>
      <c r="C70">
        <v>218.08</v>
      </c>
      <c r="D70">
        <v>218.33</v>
      </c>
      <c r="E70">
        <v>217.4</v>
      </c>
      <c r="F70">
        <v>217.6</v>
      </c>
      <c r="G70">
        <v>408</v>
      </c>
      <c r="H70">
        <v>244</v>
      </c>
      <c r="I70">
        <v>217.92699999999999</v>
      </c>
      <c r="J70" t="b">
        <v>0</v>
      </c>
    </row>
    <row r="71" spans="2:10" x14ac:dyDescent="0.15">
      <c r="B71" t="s">
        <v>588</v>
      </c>
      <c r="C71">
        <v>218.29</v>
      </c>
      <c r="D71">
        <v>218.3</v>
      </c>
      <c r="E71">
        <v>217.56</v>
      </c>
      <c r="F71">
        <v>218.1</v>
      </c>
      <c r="G71">
        <v>643</v>
      </c>
      <c r="H71">
        <v>249</v>
      </c>
      <c r="I71">
        <v>217.96199999999999</v>
      </c>
      <c r="J71" t="b">
        <v>0</v>
      </c>
    </row>
    <row r="72" spans="2:10" x14ac:dyDescent="0.15">
      <c r="B72" t="s">
        <v>589</v>
      </c>
      <c r="C72">
        <v>218</v>
      </c>
      <c r="D72">
        <v>220.58</v>
      </c>
      <c r="E72">
        <v>217.81</v>
      </c>
      <c r="F72">
        <v>218.89</v>
      </c>
      <c r="G72">
        <v>26342</v>
      </c>
      <c r="H72">
        <v>12915</v>
      </c>
      <c r="I72">
        <v>219.35300000000001</v>
      </c>
      <c r="J72" t="b">
        <v>0</v>
      </c>
    </row>
    <row r="73" spans="2:10" x14ac:dyDescent="0.15">
      <c r="B73" t="s">
        <v>590</v>
      </c>
      <c r="C73">
        <v>218.9</v>
      </c>
      <c r="D73">
        <v>219.96</v>
      </c>
      <c r="E73">
        <v>217.93</v>
      </c>
      <c r="F73">
        <v>218.83</v>
      </c>
      <c r="G73">
        <v>22063</v>
      </c>
      <c r="H73">
        <v>12288</v>
      </c>
      <c r="I73">
        <v>219.03299999999999</v>
      </c>
      <c r="J73" t="b">
        <v>0</v>
      </c>
    </row>
    <row r="74" spans="2:10" x14ac:dyDescent="0.15">
      <c r="B74" t="s">
        <v>591</v>
      </c>
      <c r="C74">
        <v>218.84</v>
      </c>
      <c r="D74">
        <v>219.4</v>
      </c>
      <c r="E74">
        <v>217.52</v>
      </c>
      <c r="F74">
        <v>218.25</v>
      </c>
      <c r="G74">
        <v>17586</v>
      </c>
      <c r="H74">
        <v>10493</v>
      </c>
      <c r="I74">
        <v>218.155</v>
      </c>
      <c r="J74" t="b">
        <v>0</v>
      </c>
    </row>
    <row r="75" spans="2:10" x14ac:dyDescent="0.15">
      <c r="B75" t="s">
        <v>592</v>
      </c>
      <c r="C75">
        <v>218.26</v>
      </c>
      <c r="D75">
        <v>218.94</v>
      </c>
      <c r="E75">
        <v>217.79</v>
      </c>
      <c r="F75">
        <v>218.14</v>
      </c>
      <c r="G75">
        <v>14952</v>
      </c>
      <c r="H75">
        <v>7885</v>
      </c>
      <c r="I75">
        <v>218.40299999999999</v>
      </c>
      <c r="J75" t="b">
        <v>0</v>
      </c>
    </row>
    <row r="76" spans="2:10" x14ac:dyDescent="0.15">
      <c r="B76" t="s">
        <v>593</v>
      </c>
      <c r="C76">
        <v>218.14</v>
      </c>
      <c r="D76">
        <v>218.32</v>
      </c>
      <c r="E76">
        <v>217.02</v>
      </c>
      <c r="F76">
        <v>217.96</v>
      </c>
      <c r="G76">
        <v>14156</v>
      </c>
      <c r="H76">
        <v>8582</v>
      </c>
      <c r="I76">
        <v>217.745</v>
      </c>
      <c r="J76" t="b">
        <v>0</v>
      </c>
    </row>
    <row r="77" spans="2:10" x14ac:dyDescent="0.15">
      <c r="B77" t="s">
        <v>594</v>
      </c>
      <c r="C77">
        <v>217.94</v>
      </c>
      <c r="D77">
        <v>219.33</v>
      </c>
      <c r="E77">
        <v>217.89</v>
      </c>
      <c r="F77">
        <v>219.18</v>
      </c>
      <c r="G77">
        <v>14287</v>
      </c>
      <c r="H77">
        <v>8618</v>
      </c>
      <c r="I77">
        <v>218.5</v>
      </c>
      <c r="J77" t="b">
        <v>0</v>
      </c>
    </row>
    <row r="78" spans="2:10" x14ac:dyDescent="0.15">
      <c r="B78" t="s">
        <v>595</v>
      </c>
      <c r="C78">
        <v>219.17</v>
      </c>
      <c r="D78">
        <v>220.2</v>
      </c>
      <c r="E78">
        <v>219.1</v>
      </c>
      <c r="F78">
        <v>219.56</v>
      </c>
      <c r="G78">
        <v>30101</v>
      </c>
      <c r="H78">
        <v>18680</v>
      </c>
      <c r="I78">
        <v>219.62</v>
      </c>
      <c r="J78" t="b">
        <v>0</v>
      </c>
    </row>
    <row r="79" spans="2:10" x14ac:dyDescent="0.15">
      <c r="B79" t="s">
        <v>596</v>
      </c>
      <c r="C79">
        <v>219.55</v>
      </c>
      <c r="D79">
        <v>220.05</v>
      </c>
      <c r="E79">
        <v>219.42</v>
      </c>
      <c r="F79">
        <v>220.04</v>
      </c>
      <c r="G79">
        <v>44977</v>
      </c>
      <c r="H79">
        <v>230</v>
      </c>
      <c r="I79">
        <v>219.62100000000001</v>
      </c>
      <c r="J79" t="b">
        <v>0</v>
      </c>
    </row>
    <row r="80" spans="2:10" x14ac:dyDescent="0.15">
      <c r="B80" t="s">
        <v>597</v>
      </c>
      <c r="C80">
        <v>219.85</v>
      </c>
      <c r="D80">
        <v>220.06</v>
      </c>
      <c r="E80">
        <v>219.85</v>
      </c>
      <c r="F80">
        <v>219.95</v>
      </c>
      <c r="G80">
        <v>85</v>
      </c>
      <c r="H80">
        <v>27</v>
      </c>
      <c r="I80">
        <v>219.99100000000001</v>
      </c>
      <c r="J80" t="b">
        <v>0</v>
      </c>
    </row>
    <row r="81" spans="2:10" x14ac:dyDescent="0.15">
      <c r="B81" t="s">
        <v>598</v>
      </c>
      <c r="C81">
        <v>219.72</v>
      </c>
      <c r="D81">
        <v>219.95</v>
      </c>
      <c r="E81">
        <v>219.72</v>
      </c>
      <c r="F81">
        <v>219.8</v>
      </c>
      <c r="G81">
        <v>45</v>
      </c>
      <c r="H81">
        <v>13</v>
      </c>
      <c r="I81">
        <v>219.88900000000001</v>
      </c>
      <c r="J81" t="b">
        <v>0</v>
      </c>
    </row>
    <row r="82" spans="2:10" x14ac:dyDescent="0.15">
      <c r="B82" t="s">
        <v>599</v>
      </c>
      <c r="C82">
        <v>219.8</v>
      </c>
      <c r="D82">
        <v>219.8</v>
      </c>
      <c r="E82">
        <v>219.62</v>
      </c>
      <c r="F82">
        <v>219.63</v>
      </c>
      <c r="G82">
        <v>16</v>
      </c>
      <c r="H82">
        <v>12</v>
      </c>
      <c r="I82">
        <v>219.66</v>
      </c>
      <c r="J82" t="b">
        <v>0</v>
      </c>
    </row>
    <row r="83" spans="2:10" x14ac:dyDescent="0.15">
      <c r="B83" t="s">
        <v>600</v>
      </c>
      <c r="C83">
        <v>218.8</v>
      </c>
      <c r="D83">
        <v>219.6</v>
      </c>
      <c r="E83">
        <v>218.6</v>
      </c>
      <c r="F83">
        <v>219.51</v>
      </c>
      <c r="G83">
        <v>20</v>
      </c>
      <c r="H83">
        <v>14</v>
      </c>
      <c r="I83">
        <v>219.31299999999999</v>
      </c>
      <c r="J83" t="b">
        <v>0</v>
      </c>
    </row>
    <row r="84" spans="2:10" x14ac:dyDescent="0.15">
      <c r="B84" t="s">
        <v>601</v>
      </c>
      <c r="C84">
        <v>219.13</v>
      </c>
      <c r="D84">
        <v>219.13</v>
      </c>
      <c r="E84">
        <v>218.97</v>
      </c>
      <c r="F84">
        <v>219</v>
      </c>
      <c r="G84">
        <v>16</v>
      </c>
      <c r="H84">
        <v>8</v>
      </c>
      <c r="I84">
        <v>219.03200000000001</v>
      </c>
      <c r="J84" t="b">
        <v>0</v>
      </c>
    </row>
    <row r="85" spans="2:10" x14ac:dyDescent="0.15">
      <c r="B85" t="s">
        <v>602</v>
      </c>
      <c r="C85">
        <v>218.71</v>
      </c>
      <c r="D85">
        <v>218.76</v>
      </c>
      <c r="E85">
        <v>218.71</v>
      </c>
      <c r="F85">
        <v>218.73</v>
      </c>
      <c r="G85">
        <v>4</v>
      </c>
      <c r="H85">
        <v>3</v>
      </c>
      <c r="I85">
        <v>218.732</v>
      </c>
      <c r="J85" t="b">
        <v>0</v>
      </c>
    </row>
    <row r="86" spans="2:10" x14ac:dyDescent="0.15">
      <c r="B86" t="s">
        <v>603</v>
      </c>
      <c r="C86">
        <v>218.71</v>
      </c>
      <c r="D86">
        <v>219</v>
      </c>
      <c r="E86">
        <v>218.3</v>
      </c>
      <c r="F86">
        <v>218.75</v>
      </c>
      <c r="G86">
        <v>221</v>
      </c>
      <c r="H86">
        <v>100</v>
      </c>
      <c r="I86">
        <v>218.65299999999999</v>
      </c>
      <c r="J86" t="b">
        <v>0</v>
      </c>
    </row>
    <row r="87" spans="2:10" x14ac:dyDescent="0.15">
      <c r="B87" t="s">
        <v>604</v>
      </c>
      <c r="C87">
        <v>218.88</v>
      </c>
      <c r="D87">
        <v>218.88</v>
      </c>
      <c r="E87">
        <v>217.53</v>
      </c>
      <c r="F87">
        <v>217.7</v>
      </c>
      <c r="G87">
        <v>381</v>
      </c>
      <c r="H87">
        <v>172</v>
      </c>
      <c r="I87">
        <v>217.96799999999999</v>
      </c>
      <c r="J87" t="b">
        <v>0</v>
      </c>
    </row>
    <row r="88" spans="2:10" x14ac:dyDescent="0.15">
      <c r="B88" t="s">
        <v>605</v>
      </c>
      <c r="C88">
        <v>217.93</v>
      </c>
      <c r="D88">
        <v>218.65</v>
      </c>
      <c r="E88">
        <v>216.73</v>
      </c>
      <c r="F88">
        <v>217.43</v>
      </c>
      <c r="G88">
        <v>25217</v>
      </c>
      <c r="H88">
        <v>12406</v>
      </c>
      <c r="I88">
        <v>217.7</v>
      </c>
      <c r="J88" t="b">
        <v>0</v>
      </c>
    </row>
    <row r="89" spans="2:10" x14ac:dyDescent="0.15">
      <c r="B89" t="s">
        <v>606</v>
      </c>
      <c r="C89">
        <v>217.43</v>
      </c>
      <c r="D89">
        <v>218.91</v>
      </c>
      <c r="E89">
        <v>217</v>
      </c>
      <c r="F89">
        <v>218.36</v>
      </c>
      <c r="G89">
        <v>22296</v>
      </c>
      <c r="H89">
        <v>13239</v>
      </c>
      <c r="I89">
        <v>218.34200000000001</v>
      </c>
      <c r="J89" t="b">
        <v>0</v>
      </c>
    </row>
    <row r="90" spans="2:10" x14ac:dyDescent="0.15">
      <c r="B90" t="s">
        <v>607</v>
      </c>
      <c r="C90">
        <v>218.38</v>
      </c>
      <c r="D90">
        <v>218.57</v>
      </c>
      <c r="E90">
        <v>217.44</v>
      </c>
      <c r="F90">
        <v>218.11</v>
      </c>
      <c r="G90">
        <v>13662</v>
      </c>
      <c r="H90">
        <v>7317</v>
      </c>
      <c r="I90">
        <v>218.02600000000001</v>
      </c>
      <c r="J90" t="b">
        <v>0</v>
      </c>
    </row>
    <row r="91" spans="2:10" x14ac:dyDescent="0.15">
      <c r="B91" t="s">
        <v>608</v>
      </c>
      <c r="C91">
        <v>218.12</v>
      </c>
      <c r="D91">
        <v>218.55</v>
      </c>
      <c r="E91">
        <v>217.88</v>
      </c>
      <c r="F91">
        <v>218.26</v>
      </c>
      <c r="G91">
        <v>11080</v>
      </c>
      <c r="H91">
        <v>5151</v>
      </c>
      <c r="I91">
        <v>218.24700000000001</v>
      </c>
      <c r="J91" t="b">
        <v>0</v>
      </c>
    </row>
    <row r="92" spans="2:10" x14ac:dyDescent="0.15">
      <c r="B92" t="s">
        <v>609</v>
      </c>
      <c r="C92">
        <v>218.28</v>
      </c>
      <c r="D92">
        <v>218.53</v>
      </c>
      <c r="E92">
        <v>217.51</v>
      </c>
      <c r="F92">
        <v>217.79</v>
      </c>
      <c r="G92">
        <v>9133</v>
      </c>
      <c r="H92">
        <v>4988</v>
      </c>
      <c r="I92">
        <v>217.982</v>
      </c>
      <c r="J92" t="b">
        <v>0</v>
      </c>
    </row>
    <row r="93" spans="2:10" x14ac:dyDescent="0.15">
      <c r="B93" t="s">
        <v>610</v>
      </c>
      <c r="C93">
        <v>217.79</v>
      </c>
      <c r="D93">
        <v>218.06</v>
      </c>
      <c r="E93">
        <v>217.21</v>
      </c>
      <c r="F93">
        <v>217.95</v>
      </c>
      <c r="G93">
        <v>12069</v>
      </c>
      <c r="H93">
        <v>6749</v>
      </c>
      <c r="I93">
        <v>217.56299999999999</v>
      </c>
      <c r="J93" t="b">
        <v>0</v>
      </c>
    </row>
    <row r="94" spans="2:10" x14ac:dyDescent="0.15">
      <c r="B94" t="s">
        <v>611</v>
      </c>
      <c r="C94">
        <v>217.97</v>
      </c>
      <c r="D94">
        <v>218.09</v>
      </c>
      <c r="E94">
        <v>217.12</v>
      </c>
      <c r="F94">
        <v>217.5</v>
      </c>
      <c r="G94">
        <v>24409</v>
      </c>
      <c r="H94">
        <v>15206</v>
      </c>
      <c r="I94">
        <v>217.58</v>
      </c>
      <c r="J94" t="b">
        <v>0</v>
      </c>
    </row>
    <row r="95" spans="2:10" x14ac:dyDescent="0.15">
      <c r="B95" t="s">
        <v>612</v>
      </c>
      <c r="C95">
        <v>217.49</v>
      </c>
      <c r="D95">
        <v>218</v>
      </c>
      <c r="E95">
        <v>217.49</v>
      </c>
      <c r="F95">
        <v>217.72</v>
      </c>
      <c r="G95">
        <v>68312</v>
      </c>
      <c r="H95">
        <v>159</v>
      </c>
      <c r="I95">
        <v>217.49299999999999</v>
      </c>
      <c r="J95" t="b">
        <v>0</v>
      </c>
    </row>
    <row r="96" spans="2:10" x14ac:dyDescent="0.15">
      <c r="B96" t="s">
        <v>613</v>
      </c>
      <c r="C96">
        <v>217.73</v>
      </c>
      <c r="D96">
        <v>217.75</v>
      </c>
      <c r="E96">
        <v>217.67</v>
      </c>
      <c r="F96">
        <v>217.67</v>
      </c>
      <c r="G96">
        <v>38</v>
      </c>
      <c r="H96">
        <v>19</v>
      </c>
      <c r="I96">
        <v>217.72900000000001</v>
      </c>
      <c r="J96" t="b">
        <v>0</v>
      </c>
    </row>
    <row r="97" spans="2:10" x14ac:dyDescent="0.15">
      <c r="B97" t="s">
        <v>614</v>
      </c>
      <c r="C97">
        <v>217.68</v>
      </c>
      <c r="D97">
        <v>217.89</v>
      </c>
      <c r="E97">
        <v>217.53</v>
      </c>
      <c r="F97">
        <v>217.7</v>
      </c>
      <c r="G97">
        <v>103</v>
      </c>
      <c r="H97">
        <v>32</v>
      </c>
      <c r="I97">
        <v>217.75700000000001</v>
      </c>
      <c r="J97" t="b">
        <v>0</v>
      </c>
    </row>
    <row r="98" spans="2:10" x14ac:dyDescent="0.15">
      <c r="B98" t="s">
        <v>615</v>
      </c>
      <c r="C98">
        <v>217.73</v>
      </c>
      <c r="D98">
        <v>218.38</v>
      </c>
      <c r="E98">
        <v>217.6</v>
      </c>
      <c r="F98">
        <v>217.76</v>
      </c>
      <c r="G98">
        <v>31</v>
      </c>
      <c r="H98">
        <v>21</v>
      </c>
      <c r="I98">
        <v>217.994</v>
      </c>
      <c r="J98" t="b">
        <v>0</v>
      </c>
    </row>
    <row r="99" spans="2:10" x14ac:dyDescent="0.15">
      <c r="B99" t="s">
        <v>616</v>
      </c>
      <c r="C99">
        <v>217.68</v>
      </c>
      <c r="D99">
        <v>218.09</v>
      </c>
      <c r="E99">
        <v>217.51</v>
      </c>
      <c r="F99">
        <v>218.09</v>
      </c>
      <c r="G99">
        <v>13</v>
      </c>
      <c r="H99">
        <v>9</v>
      </c>
      <c r="I99">
        <v>217.68899999999999</v>
      </c>
      <c r="J99" t="b">
        <v>0</v>
      </c>
    </row>
    <row r="100" spans="2:10" x14ac:dyDescent="0.15">
      <c r="B100" t="s">
        <v>617</v>
      </c>
      <c r="C100">
        <v>218.06</v>
      </c>
      <c r="D100">
        <v>218.06</v>
      </c>
      <c r="E100">
        <v>217.51</v>
      </c>
      <c r="F100">
        <v>217.51</v>
      </c>
      <c r="G100">
        <v>31</v>
      </c>
      <c r="H100">
        <v>16</v>
      </c>
      <c r="I100">
        <v>217.749</v>
      </c>
      <c r="J100" t="b">
        <v>0</v>
      </c>
    </row>
    <row r="101" spans="2:10" x14ac:dyDescent="0.15">
      <c r="B101" t="s">
        <v>618</v>
      </c>
      <c r="C101">
        <v>217.51</v>
      </c>
      <c r="D101">
        <v>217.51</v>
      </c>
      <c r="E101">
        <v>217.5</v>
      </c>
      <c r="F101">
        <v>217.5</v>
      </c>
      <c r="G101">
        <v>12</v>
      </c>
      <c r="H101">
        <v>8</v>
      </c>
      <c r="I101">
        <v>217.50399999999999</v>
      </c>
      <c r="J101" t="b">
        <v>0</v>
      </c>
    </row>
    <row r="102" spans="2:10" x14ac:dyDescent="0.15">
      <c r="B102" t="s">
        <v>619</v>
      </c>
      <c r="C102">
        <v>217.8</v>
      </c>
      <c r="D102">
        <v>217.85</v>
      </c>
      <c r="E102">
        <v>217.5</v>
      </c>
      <c r="F102">
        <v>217.5</v>
      </c>
      <c r="G102">
        <v>179</v>
      </c>
      <c r="H102">
        <v>98</v>
      </c>
      <c r="I102">
        <v>217.625</v>
      </c>
      <c r="J102" t="b">
        <v>0</v>
      </c>
    </row>
    <row r="103" spans="2:10" x14ac:dyDescent="0.15">
      <c r="B103" t="s">
        <v>620</v>
      </c>
      <c r="C103">
        <v>217.98</v>
      </c>
      <c r="D103">
        <v>217.99</v>
      </c>
      <c r="E103">
        <v>216.01</v>
      </c>
      <c r="F103">
        <v>216.73</v>
      </c>
      <c r="G103">
        <v>511</v>
      </c>
      <c r="H103">
        <v>261</v>
      </c>
      <c r="I103">
        <v>216.94399999999999</v>
      </c>
      <c r="J103" t="b">
        <v>0</v>
      </c>
    </row>
    <row r="104" spans="2:10" x14ac:dyDescent="0.15">
      <c r="B104" t="s">
        <v>621</v>
      </c>
      <c r="C104">
        <v>216.51</v>
      </c>
      <c r="D104">
        <v>217.1</v>
      </c>
      <c r="E104">
        <v>214.36</v>
      </c>
      <c r="F104">
        <v>215.03</v>
      </c>
      <c r="G104">
        <v>27270</v>
      </c>
      <c r="H104">
        <v>12220</v>
      </c>
      <c r="I104">
        <v>215.8</v>
      </c>
      <c r="J104" t="b">
        <v>0</v>
      </c>
    </row>
    <row r="105" spans="2:10" x14ac:dyDescent="0.15">
      <c r="B105" t="s">
        <v>622</v>
      </c>
      <c r="C105">
        <v>215.06</v>
      </c>
      <c r="D105">
        <v>215.76</v>
      </c>
      <c r="E105">
        <v>214.39</v>
      </c>
      <c r="F105">
        <v>214.79</v>
      </c>
      <c r="G105">
        <v>27443</v>
      </c>
      <c r="H105">
        <v>14653</v>
      </c>
      <c r="I105">
        <v>215.23</v>
      </c>
      <c r="J105" t="b">
        <v>0</v>
      </c>
    </row>
    <row r="106" spans="2:10" x14ac:dyDescent="0.15">
      <c r="B106" t="s">
        <v>623</v>
      </c>
      <c r="C106">
        <v>214.8</v>
      </c>
      <c r="D106">
        <v>215.56</v>
      </c>
      <c r="E106">
        <v>214.55</v>
      </c>
      <c r="F106">
        <v>214.66</v>
      </c>
      <c r="G106">
        <v>23851</v>
      </c>
      <c r="H106">
        <v>12318</v>
      </c>
      <c r="I106">
        <v>215.072</v>
      </c>
      <c r="J106" t="b">
        <v>0</v>
      </c>
    </row>
    <row r="107" spans="2:10" x14ac:dyDescent="0.15">
      <c r="B107" t="s">
        <v>624</v>
      </c>
      <c r="C107">
        <v>214.65</v>
      </c>
      <c r="D107">
        <v>214.7</v>
      </c>
      <c r="E107">
        <v>213.32</v>
      </c>
      <c r="F107">
        <v>214.42</v>
      </c>
      <c r="G107">
        <v>21828</v>
      </c>
      <c r="H107">
        <v>12091</v>
      </c>
      <c r="I107">
        <v>213.93799999999999</v>
      </c>
      <c r="J107" t="b">
        <v>0</v>
      </c>
    </row>
    <row r="108" spans="2:10" x14ac:dyDescent="0.15">
      <c r="B108" t="s">
        <v>625</v>
      </c>
      <c r="C108">
        <v>214.42</v>
      </c>
      <c r="D108">
        <v>215.38</v>
      </c>
      <c r="E108">
        <v>214.33</v>
      </c>
      <c r="F108">
        <v>215.17</v>
      </c>
      <c r="G108">
        <v>12555</v>
      </c>
      <c r="H108">
        <v>6633</v>
      </c>
      <c r="I108">
        <v>214.875</v>
      </c>
      <c r="J108" t="b">
        <v>0</v>
      </c>
    </row>
    <row r="109" spans="2:10" x14ac:dyDescent="0.15">
      <c r="B109" t="s">
        <v>626</v>
      </c>
      <c r="C109">
        <v>215.18</v>
      </c>
      <c r="D109">
        <v>215.67</v>
      </c>
      <c r="E109">
        <v>214.75</v>
      </c>
      <c r="F109">
        <v>215.05</v>
      </c>
      <c r="G109">
        <v>17227</v>
      </c>
      <c r="H109">
        <v>10108</v>
      </c>
      <c r="I109">
        <v>215.27</v>
      </c>
      <c r="J109" t="b">
        <v>0</v>
      </c>
    </row>
    <row r="110" spans="2:10" x14ac:dyDescent="0.15">
      <c r="B110" t="s">
        <v>627</v>
      </c>
      <c r="C110">
        <v>215.06</v>
      </c>
      <c r="D110">
        <v>215.4</v>
      </c>
      <c r="E110">
        <v>214.76</v>
      </c>
      <c r="F110">
        <v>214.93</v>
      </c>
      <c r="G110">
        <v>25215</v>
      </c>
      <c r="H110">
        <v>16214</v>
      </c>
      <c r="I110">
        <v>215.07400000000001</v>
      </c>
      <c r="J110" t="b">
        <v>0</v>
      </c>
    </row>
    <row r="111" spans="2:10" x14ac:dyDescent="0.15">
      <c r="B111" t="s">
        <v>628</v>
      </c>
      <c r="C111">
        <v>214.93</v>
      </c>
      <c r="D111">
        <v>215.32</v>
      </c>
      <c r="E111">
        <v>214.2</v>
      </c>
      <c r="F111">
        <v>215.05</v>
      </c>
      <c r="G111">
        <v>23774</v>
      </c>
      <c r="H111">
        <v>116</v>
      </c>
      <c r="I111">
        <v>214.93</v>
      </c>
      <c r="J111" t="b">
        <v>0</v>
      </c>
    </row>
    <row r="112" spans="2:10" x14ac:dyDescent="0.15">
      <c r="B112" t="s">
        <v>629</v>
      </c>
      <c r="C112">
        <v>214.95</v>
      </c>
      <c r="D112">
        <v>215</v>
      </c>
      <c r="E112">
        <v>214.95</v>
      </c>
      <c r="F112">
        <v>214.96</v>
      </c>
      <c r="G112">
        <v>61</v>
      </c>
      <c r="H112">
        <v>26</v>
      </c>
      <c r="I112">
        <v>214.98</v>
      </c>
      <c r="J112" t="b">
        <v>0</v>
      </c>
    </row>
    <row r="113" spans="2:10" x14ac:dyDescent="0.15">
      <c r="B113" t="s">
        <v>630</v>
      </c>
      <c r="C113">
        <v>214.95</v>
      </c>
      <c r="D113">
        <v>215.07</v>
      </c>
      <c r="E113">
        <v>214.93</v>
      </c>
      <c r="F113">
        <v>215.04</v>
      </c>
      <c r="G113">
        <v>64</v>
      </c>
      <c r="H113">
        <v>29</v>
      </c>
      <c r="I113">
        <v>215.012</v>
      </c>
      <c r="J113" t="b">
        <v>0</v>
      </c>
    </row>
    <row r="114" spans="2:10" x14ac:dyDescent="0.15">
      <c r="B114" t="s">
        <v>631</v>
      </c>
      <c r="C114">
        <v>215.03</v>
      </c>
      <c r="D114">
        <v>215.23</v>
      </c>
      <c r="E114">
        <v>214.88</v>
      </c>
      <c r="F114">
        <v>215.05</v>
      </c>
      <c r="G114">
        <v>98</v>
      </c>
      <c r="H114">
        <v>50</v>
      </c>
      <c r="I114">
        <v>215.03700000000001</v>
      </c>
      <c r="J114" t="b">
        <v>0</v>
      </c>
    </row>
    <row r="115" spans="2:10" x14ac:dyDescent="0.15">
      <c r="B115" t="s">
        <v>632</v>
      </c>
      <c r="C115">
        <v>215.3</v>
      </c>
      <c r="D115">
        <v>215.3</v>
      </c>
      <c r="E115">
        <v>215.3</v>
      </c>
      <c r="F115">
        <v>215.3</v>
      </c>
      <c r="G115">
        <v>20</v>
      </c>
      <c r="H115">
        <v>2</v>
      </c>
      <c r="I115">
        <v>215.3</v>
      </c>
      <c r="J115" t="b">
        <v>0</v>
      </c>
    </row>
    <row r="116" spans="2:10" x14ac:dyDescent="0.15">
      <c r="B116" t="s">
        <v>633</v>
      </c>
      <c r="C116">
        <v>215.64</v>
      </c>
      <c r="D116">
        <v>215.98</v>
      </c>
      <c r="E116">
        <v>215.2</v>
      </c>
      <c r="F116">
        <v>215.2</v>
      </c>
      <c r="G116">
        <v>64</v>
      </c>
      <c r="H116">
        <v>38</v>
      </c>
      <c r="I116">
        <v>215.59800000000001</v>
      </c>
      <c r="J116" t="b">
        <v>0</v>
      </c>
    </row>
    <row r="117" spans="2:10" x14ac:dyDescent="0.15">
      <c r="B117" t="s">
        <v>634</v>
      </c>
      <c r="C117">
        <v>215.22</v>
      </c>
      <c r="D117">
        <v>215.22</v>
      </c>
      <c r="E117">
        <v>214.11</v>
      </c>
      <c r="F117">
        <v>214.52</v>
      </c>
      <c r="G117">
        <v>28</v>
      </c>
      <c r="H117">
        <v>15</v>
      </c>
      <c r="I117">
        <v>214.56</v>
      </c>
      <c r="J117" t="b">
        <v>0</v>
      </c>
    </row>
    <row r="118" spans="2:10" x14ac:dyDescent="0.15">
      <c r="B118" t="s">
        <v>635</v>
      </c>
      <c r="C118">
        <v>214.69</v>
      </c>
      <c r="D118">
        <v>214.8</v>
      </c>
      <c r="E118">
        <v>213.75</v>
      </c>
      <c r="F118">
        <v>213.75</v>
      </c>
      <c r="G118">
        <v>259</v>
      </c>
      <c r="H118">
        <v>135</v>
      </c>
      <c r="I118">
        <v>214.185</v>
      </c>
      <c r="J118" t="b">
        <v>0</v>
      </c>
    </row>
    <row r="119" spans="2:10" x14ac:dyDescent="0.15">
      <c r="B119" t="s">
        <v>636</v>
      </c>
      <c r="C119">
        <v>214.8</v>
      </c>
      <c r="D119">
        <v>214.8</v>
      </c>
      <c r="E119">
        <v>213.5</v>
      </c>
      <c r="F119">
        <v>214.25</v>
      </c>
      <c r="G119">
        <v>388</v>
      </c>
      <c r="H119">
        <v>171</v>
      </c>
      <c r="I119">
        <v>214.006</v>
      </c>
      <c r="J119" t="b">
        <v>0</v>
      </c>
    </row>
    <row r="120" spans="2:10" x14ac:dyDescent="0.15">
      <c r="B120" t="s">
        <v>637</v>
      </c>
      <c r="C120">
        <v>214.25</v>
      </c>
      <c r="D120">
        <v>215.58</v>
      </c>
      <c r="E120">
        <v>213.9</v>
      </c>
      <c r="F120">
        <v>214.79</v>
      </c>
      <c r="G120">
        <v>24260</v>
      </c>
      <c r="H120">
        <v>10496</v>
      </c>
      <c r="I120">
        <v>214.64599999999999</v>
      </c>
      <c r="J120" t="b">
        <v>0</v>
      </c>
    </row>
    <row r="121" spans="2:10" x14ac:dyDescent="0.15">
      <c r="B121" t="s">
        <v>638</v>
      </c>
      <c r="C121">
        <v>214.74</v>
      </c>
      <c r="D121">
        <v>215.83</v>
      </c>
      <c r="E121">
        <v>214.12</v>
      </c>
      <c r="F121">
        <v>215.79</v>
      </c>
      <c r="G121">
        <v>23745</v>
      </c>
      <c r="H121">
        <v>13396</v>
      </c>
      <c r="I121">
        <v>215.017</v>
      </c>
      <c r="J121" t="b">
        <v>0</v>
      </c>
    </row>
    <row r="122" spans="2:10" x14ac:dyDescent="0.15">
      <c r="B122" t="s">
        <v>639</v>
      </c>
      <c r="C122">
        <v>215.79</v>
      </c>
      <c r="D122">
        <v>216.13</v>
      </c>
      <c r="E122">
        <v>214.92</v>
      </c>
      <c r="F122">
        <v>215.95</v>
      </c>
      <c r="G122">
        <v>16487</v>
      </c>
      <c r="H122">
        <v>9310</v>
      </c>
      <c r="I122">
        <v>215.637</v>
      </c>
      <c r="J122" t="b">
        <v>0</v>
      </c>
    </row>
    <row r="123" spans="2:10" x14ac:dyDescent="0.15">
      <c r="B123" t="s">
        <v>640</v>
      </c>
      <c r="C123">
        <v>215.95</v>
      </c>
      <c r="D123">
        <v>216.18</v>
      </c>
      <c r="E123">
        <v>215.09</v>
      </c>
      <c r="F123">
        <v>215.81</v>
      </c>
      <c r="G123">
        <v>13946</v>
      </c>
      <c r="H123">
        <v>8391</v>
      </c>
      <c r="I123">
        <v>215.589</v>
      </c>
      <c r="J123" t="b">
        <v>0</v>
      </c>
    </row>
    <row r="124" spans="2:10" x14ac:dyDescent="0.15">
      <c r="B124" t="s">
        <v>641</v>
      </c>
      <c r="C124">
        <v>215.8</v>
      </c>
      <c r="D124">
        <v>216.14</v>
      </c>
      <c r="E124">
        <v>215.65</v>
      </c>
      <c r="F124">
        <v>216.1</v>
      </c>
      <c r="G124">
        <v>10308</v>
      </c>
      <c r="H124">
        <v>6110</v>
      </c>
      <c r="I124">
        <v>215.92099999999999</v>
      </c>
      <c r="J124" t="b">
        <v>0</v>
      </c>
    </row>
    <row r="125" spans="2:10" x14ac:dyDescent="0.15">
      <c r="B125" t="s">
        <v>642</v>
      </c>
      <c r="C125">
        <v>216.1</v>
      </c>
      <c r="D125">
        <v>216.61</v>
      </c>
      <c r="E125">
        <v>215.73</v>
      </c>
      <c r="F125">
        <v>216.35</v>
      </c>
      <c r="G125">
        <v>12127</v>
      </c>
      <c r="H125">
        <v>6982</v>
      </c>
      <c r="I125">
        <v>216.333</v>
      </c>
      <c r="J125" t="b">
        <v>0</v>
      </c>
    </row>
    <row r="126" spans="2:10" x14ac:dyDescent="0.15">
      <c r="B126" t="s">
        <v>643</v>
      </c>
      <c r="C126">
        <v>216.36</v>
      </c>
      <c r="D126">
        <v>216.76</v>
      </c>
      <c r="E126">
        <v>216.2</v>
      </c>
      <c r="F126">
        <v>216.41</v>
      </c>
      <c r="G126">
        <v>21152</v>
      </c>
      <c r="H126">
        <v>13360</v>
      </c>
      <c r="I126">
        <v>216.465</v>
      </c>
      <c r="J126" t="b">
        <v>0</v>
      </c>
    </row>
    <row r="127" spans="2:10" x14ac:dyDescent="0.15">
      <c r="B127" t="s">
        <v>644</v>
      </c>
      <c r="C127">
        <v>216.34</v>
      </c>
      <c r="D127">
        <v>216.86</v>
      </c>
      <c r="E127">
        <v>216.3</v>
      </c>
      <c r="F127">
        <v>216.55</v>
      </c>
      <c r="G127">
        <v>33614</v>
      </c>
      <c r="H127">
        <v>184</v>
      </c>
      <c r="I127">
        <v>216.34399999999999</v>
      </c>
      <c r="J127" t="b">
        <v>0</v>
      </c>
    </row>
    <row r="128" spans="2:10" x14ac:dyDescent="0.15">
      <c r="B128" t="s">
        <v>645</v>
      </c>
      <c r="C128">
        <v>216.56</v>
      </c>
      <c r="D128">
        <v>216.7</v>
      </c>
      <c r="E128">
        <v>216.56</v>
      </c>
      <c r="F128">
        <v>216.7</v>
      </c>
      <c r="G128">
        <v>82</v>
      </c>
      <c r="H128">
        <v>31</v>
      </c>
      <c r="I128">
        <v>216.63300000000001</v>
      </c>
      <c r="J128" t="b">
        <v>0</v>
      </c>
    </row>
    <row r="129" spans="2:10" x14ac:dyDescent="0.15">
      <c r="B129" t="s">
        <v>646</v>
      </c>
      <c r="C129">
        <v>216.7</v>
      </c>
      <c r="D129">
        <v>216.79</v>
      </c>
      <c r="E129">
        <v>216.56</v>
      </c>
      <c r="F129">
        <v>216.56</v>
      </c>
      <c r="G129">
        <v>100</v>
      </c>
      <c r="H129">
        <v>35</v>
      </c>
      <c r="I129">
        <v>216.70599999999999</v>
      </c>
      <c r="J129" t="b">
        <v>0</v>
      </c>
    </row>
    <row r="130" spans="2:10" x14ac:dyDescent="0.15">
      <c r="B130" t="s">
        <v>647</v>
      </c>
      <c r="C130">
        <v>216.56</v>
      </c>
      <c r="D130">
        <v>216.98</v>
      </c>
      <c r="E130">
        <v>216.5</v>
      </c>
      <c r="F130">
        <v>216.97</v>
      </c>
      <c r="G130">
        <v>100</v>
      </c>
      <c r="H130">
        <v>44</v>
      </c>
      <c r="I130">
        <v>216.81899999999999</v>
      </c>
      <c r="J130" t="b">
        <v>0</v>
      </c>
    </row>
    <row r="131" spans="2:10" x14ac:dyDescent="0.15">
      <c r="B131" t="s">
        <v>648</v>
      </c>
      <c r="C131">
        <v>216.34</v>
      </c>
      <c r="D131">
        <v>216.47</v>
      </c>
      <c r="E131">
        <v>215.15</v>
      </c>
      <c r="F131">
        <v>215.15</v>
      </c>
      <c r="G131">
        <v>70</v>
      </c>
      <c r="H131">
        <v>45</v>
      </c>
      <c r="I131">
        <v>215.834</v>
      </c>
      <c r="J131" t="b">
        <v>0</v>
      </c>
    </row>
    <row r="132" spans="2:10" x14ac:dyDescent="0.15">
      <c r="B132" t="s">
        <v>649</v>
      </c>
      <c r="C132">
        <v>215.28</v>
      </c>
      <c r="D132">
        <v>215.42</v>
      </c>
      <c r="E132">
        <v>214.53</v>
      </c>
      <c r="F132">
        <v>214.71</v>
      </c>
      <c r="G132">
        <v>24</v>
      </c>
      <c r="H132">
        <v>17</v>
      </c>
      <c r="I132">
        <v>215.05</v>
      </c>
      <c r="J132" t="b">
        <v>0</v>
      </c>
    </row>
    <row r="133" spans="2:10" x14ac:dyDescent="0.15">
      <c r="B133" t="s">
        <v>650</v>
      </c>
      <c r="C133">
        <v>215.71</v>
      </c>
      <c r="D133">
        <v>216.01</v>
      </c>
      <c r="E133">
        <v>215.05</v>
      </c>
      <c r="F133">
        <v>215.05</v>
      </c>
      <c r="G133">
        <v>81</v>
      </c>
      <c r="H133">
        <v>37</v>
      </c>
      <c r="I133">
        <v>215.54</v>
      </c>
      <c r="J133" t="b">
        <v>0</v>
      </c>
    </row>
    <row r="134" spans="2:10" x14ac:dyDescent="0.15">
      <c r="B134" t="s">
        <v>651</v>
      </c>
      <c r="C134">
        <v>215.88</v>
      </c>
      <c r="D134">
        <v>216.03</v>
      </c>
      <c r="E134">
        <v>215.41</v>
      </c>
      <c r="F134">
        <v>215.81</v>
      </c>
      <c r="G134">
        <v>201</v>
      </c>
      <c r="H134">
        <v>137</v>
      </c>
      <c r="I134">
        <v>215.67099999999999</v>
      </c>
      <c r="J134" t="b">
        <v>0</v>
      </c>
    </row>
    <row r="135" spans="2:10" x14ac:dyDescent="0.15">
      <c r="B135" t="s">
        <v>652</v>
      </c>
      <c r="C135">
        <v>215.7</v>
      </c>
      <c r="D135">
        <v>216.2</v>
      </c>
      <c r="E135">
        <v>215.39</v>
      </c>
      <c r="F135">
        <v>216.02</v>
      </c>
      <c r="G135">
        <v>270</v>
      </c>
      <c r="H135">
        <v>104</v>
      </c>
      <c r="I135">
        <v>215.74799999999999</v>
      </c>
      <c r="J135" t="b">
        <v>0</v>
      </c>
    </row>
    <row r="136" spans="2:10" x14ac:dyDescent="0.15">
      <c r="B136" t="s">
        <v>653</v>
      </c>
      <c r="C136">
        <v>216.01</v>
      </c>
      <c r="D136">
        <v>217.46</v>
      </c>
      <c r="E136">
        <v>215.51</v>
      </c>
      <c r="F136">
        <v>215.92</v>
      </c>
      <c r="G136">
        <v>23134</v>
      </c>
      <c r="H136">
        <v>10100</v>
      </c>
      <c r="I136">
        <v>216.19399999999999</v>
      </c>
      <c r="J136" t="b">
        <v>0</v>
      </c>
    </row>
    <row r="137" spans="2:10" x14ac:dyDescent="0.15">
      <c r="B137" t="s">
        <v>654</v>
      </c>
      <c r="C137">
        <v>215.94</v>
      </c>
      <c r="D137">
        <v>216.42</v>
      </c>
      <c r="E137">
        <v>215.56</v>
      </c>
      <c r="F137">
        <v>215.9</v>
      </c>
      <c r="G137">
        <v>23414</v>
      </c>
      <c r="H137">
        <v>12451</v>
      </c>
      <c r="I137">
        <v>215.98599999999999</v>
      </c>
      <c r="J137" t="b">
        <v>0</v>
      </c>
    </row>
    <row r="138" spans="2:10" x14ac:dyDescent="0.15">
      <c r="B138" t="s">
        <v>655</v>
      </c>
      <c r="C138">
        <v>215.9</v>
      </c>
      <c r="D138">
        <v>215.96</v>
      </c>
      <c r="E138">
        <v>214.42</v>
      </c>
      <c r="F138">
        <v>214.63</v>
      </c>
      <c r="G138">
        <v>22135</v>
      </c>
      <c r="H138">
        <v>12023</v>
      </c>
      <c r="I138">
        <v>215.054</v>
      </c>
      <c r="J138" t="b">
        <v>0</v>
      </c>
    </row>
    <row r="139" spans="2:10" x14ac:dyDescent="0.15">
      <c r="B139" t="s">
        <v>656</v>
      </c>
      <c r="C139">
        <v>214.64</v>
      </c>
      <c r="D139">
        <v>214.81</v>
      </c>
      <c r="E139">
        <v>213.94</v>
      </c>
      <c r="F139">
        <v>214.79</v>
      </c>
      <c r="G139">
        <v>19661</v>
      </c>
      <c r="H139">
        <v>10314</v>
      </c>
      <c r="I139">
        <v>214.33600000000001</v>
      </c>
      <c r="J139" t="b">
        <v>0</v>
      </c>
    </row>
    <row r="140" spans="2:10" x14ac:dyDescent="0.15">
      <c r="B140" t="s">
        <v>657</v>
      </c>
      <c r="C140">
        <v>214.78</v>
      </c>
      <c r="D140">
        <v>214.8</v>
      </c>
      <c r="E140">
        <v>213.91</v>
      </c>
      <c r="F140">
        <v>213.99</v>
      </c>
      <c r="G140">
        <v>16134</v>
      </c>
      <c r="H140">
        <v>8652</v>
      </c>
      <c r="I140">
        <v>214.29</v>
      </c>
      <c r="J140" t="b">
        <v>0</v>
      </c>
    </row>
    <row r="141" spans="2:10" x14ac:dyDescent="0.15">
      <c r="B141" t="s">
        <v>658</v>
      </c>
      <c r="C141">
        <v>213.97</v>
      </c>
      <c r="D141">
        <v>214.21</v>
      </c>
      <c r="E141">
        <v>213.76</v>
      </c>
      <c r="F141">
        <v>214</v>
      </c>
      <c r="G141">
        <v>17175</v>
      </c>
      <c r="H141">
        <v>9493</v>
      </c>
      <c r="I141">
        <v>213.977</v>
      </c>
      <c r="J141" t="b">
        <v>0</v>
      </c>
    </row>
    <row r="142" spans="2:10" x14ac:dyDescent="0.15">
      <c r="B142" t="s">
        <v>659</v>
      </c>
      <c r="C142">
        <v>213.99</v>
      </c>
      <c r="D142">
        <v>214.24</v>
      </c>
      <c r="E142">
        <v>212.74</v>
      </c>
      <c r="F142">
        <v>213.04</v>
      </c>
      <c r="G142">
        <v>48167</v>
      </c>
      <c r="H142">
        <v>28447</v>
      </c>
      <c r="I142">
        <v>213.489</v>
      </c>
      <c r="J142" t="b">
        <v>0</v>
      </c>
    </row>
    <row r="143" spans="2:10" x14ac:dyDescent="0.15">
      <c r="B143" t="s">
        <v>660</v>
      </c>
      <c r="C143">
        <v>213.03</v>
      </c>
      <c r="D143">
        <v>213.5</v>
      </c>
      <c r="E143">
        <v>212.53</v>
      </c>
      <c r="F143">
        <v>213.18</v>
      </c>
      <c r="G143">
        <v>64077</v>
      </c>
      <c r="H143">
        <v>269</v>
      </c>
      <c r="I143">
        <v>213.02199999999999</v>
      </c>
      <c r="J143" t="b">
        <v>0</v>
      </c>
    </row>
    <row r="144" spans="2:10" x14ac:dyDescent="0.15">
      <c r="B144" t="s">
        <v>661</v>
      </c>
      <c r="C144">
        <v>213.18</v>
      </c>
      <c r="D144">
        <v>213.6</v>
      </c>
      <c r="E144">
        <v>213.15</v>
      </c>
      <c r="F144">
        <v>213.6</v>
      </c>
      <c r="G144">
        <v>220</v>
      </c>
      <c r="H144">
        <v>74</v>
      </c>
      <c r="I144">
        <v>213.38800000000001</v>
      </c>
      <c r="J144" t="b">
        <v>0</v>
      </c>
    </row>
    <row r="145" spans="2:10" x14ac:dyDescent="0.15">
      <c r="B145" t="s">
        <v>662</v>
      </c>
      <c r="C145">
        <v>213.59</v>
      </c>
      <c r="D145">
        <v>213.74</v>
      </c>
      <c r="E145">
        <v>213.51</v>
      </c>
      <c r="F145">
        <v>213.68</v>
      </c>
      <c r="G145">
        <v>108</v>
      </c>
      <c r="H145">
        <v>40</v>
      </c>
      <c r="I145">
        <v>213.648</v>
      </c>
      <c r="J145" t="b">
        <v>0</v>
      </c>
    </row>
    <row r="146" spans="2:10" x14ac:dyDescent="0.15">
      <c r="B146" t="s">
        <v>663</v>
      </c>
      <c r="C146">
        <v>213.6</v>
      </c>
      <c r="D146">
        <v>213.68</v>
      </c>
      <c r="E146">
        <v>213.39</v>
      </c>
      <c r="F146">
        <v>213.52</v>
      </c>
      <c r="G146">
        <v>143</v>
      </c>
      <c r="H146">
        <v>61</v>
      </c>
      <c r="I146">
        <v>213.547</v>
      </c>
      <c r="J146" t="b">
        <v>0</v>
      </c>
    </row>
    <row r="147" spans="2:10" x14ac:dyDescent="0.15">
      <c r="B147" t="s">
        <v>664</v>
      </c>
      <c r="C147">
        <v>213.52</v>
      </c>
      <c r="D147">
        <v>213.6</v>
      </c>
      <c r="E147">
        <v>213.25</v>
      </c>
      <c r="F147">
        <v>213.4</v>
      </c>
      <c r="G147">
        <v>200</v>
      </c>
      <c r="H147">
        <v>47</v>
      </c>
      <c r="I147">
        <v>213.422</v>
      </c>
      <c r="J147" t="b">
        <v>0</v>
      </c>
    </row>
    <row r="148" spans="2:10" x14ac:dyDescent="0.15">
      <c r="B148" t="s">
        <v>665</v>
      </c>
      <c r="C148">
        <v>213.4</v>
      </c>
      <c r="D148">
        <v>213.5</v>
      </c>
      <c r="E148">
        <v>213.11</v>
      </c>
      <c r="F148">
        <v>213.16</v>
      </c>
      <c r="G148">
        <v>61</v>
      </c>
      <c r="H148">
        <v>18</v>
      </c>
      <c r="I148">
        <v>213.36799999999999</v>
      </c>
      <c r="J148" t="b">
        <v>0</v>
      </c>
    </row>
    <row r="149" spans="2:10" x14ac:dyDescent="0.15">
      <c r="B149" t="s">
        <v>666</v>
      </c>
      <c r="C149">
        <v>213.16</v>
      </c>
      <c r="D149">
        <v>213.78</v>
      </c>
      <c r="E149">
        <v>212.83</v>
      </c>
      <c r="F149">
        <v>213.4</v>
      </c>
      <c r="G149">
        <v>94</v>
      </c>
      <c r="H149">
        <v>50</v>
      </c>
      <c r="I149">
        <v>213.17099999999999</v>
      </c>
      <c r="J149" t="b">
        <v>0</v>
      </c>
    </row>
    <row r="150" spans="2:10" x14ac:dyDescent="0.15">
      <c r="B150" t="s">
        <v>667</v>
      </c>
      <c r="C150">
        <v>213.11</v>
      </c>
      <c r="D150">
        <v>213.86</v>
      </c>
      <c r="E150">
        <v>213.11</v>
      </c>
      <c r="F150">
        <v>213.71</v>
      </c>
      <c r="G150">
        <v>215</v>
      </c>
      <c r="H150">
        <v>123</v>
      </c>
      <c r="I150">
        <v>213.529</v>
      </c>
      <c r="J150" t="b">
        <v>0</v>
      </c>
    </row>
    <row r="151" spans="2:10" x14ac:dyDescent="0.15">
      <c r="B151" t="s">
        <v>668</v>
      </c>
      <c r="C151">
        <v>213.68</v>
      </c>
      <c r="D151">
        <v>213.88</v>
      </c>
      <c r="E151">
        <v>212.49</v>
      </c>
      <c r="F151">
        <v>213.7</v>
      </c>
      <c r="G151">
        <v>385</v>
      </c>
      <c r="H151">
        <v>179</v>
      </c>
      <c r="I151">
        <v>213.61600000000001</v>
      </c>
      <c r="J151" t="b">
        <v>0</v>
      </c>
    </row>
    <row r="152" spans="2:10" x14ac:dyDescent="0.15">
      <c r="B152" t="s">
        <v>669</v>
      </c>
      <c r="C152">
        <v>213.71</v>
      </c>
      <c r="D152">
        <v>214.51</v>
      </c>
      <c r="E152">
        <v>212.95</v>
      </c>
      <c r="F152">
        <v>213.64</v>
      </c>
      <c r="G152">
        <v>50222</v>
      </c>
      <c r="H152">
        <v>12948</v>
      </c>
      <c r="I152">
        <v>213.68299999999999</v>
      </c>
      <c r="J152" t="b">
        <v>0</v>
      </c>
    </row>
    <row r="153" spans="2:10" x14ac:dyDescent="0.15">
      <c r="B153" t="s">
        <v>670</v>
      </c>
      <c r="C153">
        <v>213.66</v>
      </c>
      <c r="D153">
        <v>214.03</v>
      </c>
      <c r="E153">
        <v>212.03</v>
      </c>
      <c r="F153">
        <v>213.2</v>
      </c>
      <c r="G153">
        <v>33475</v>
      </c>
      <c r="H153">
        <v>18857</v>
      </c>
      <c r="I153">
        <v>213.03700000000001</v>
      </c>
      <c r="J153" t="b">
        <v>0</v>
      </c>
    </row>
    <row r="154" spans="2:10" x14ac:dyDescent="0.15">
      <c r="B154" t="s">
        <v>671</v>
      </c>
      <c r="C154">
        <v>213.22</v>
      </c>
      <c r="D154">
        <v>214.22</v>
      </c>
      <c r="E154">
        <v>212.24</v>
      </c>
      <c r="F154">
        <v>213.77</v>
      </c>
      <c r="G154">
        <v>22273</v>
      </c>
      <c r="H154">
        <v>12494</v>
      </c>
      <c r="I154">
        <v>213.52</v>
      </c>
      <c r="J154" t="b">
        <v>0</v>
      </c>
    </row>
    <row r="155" spans="2:10" x14ac:dyDescent="0.15">
      <c r="B155" t="s">
        <v>672</v>
      </c>
      <c r="C155">
        <v>213.76</v>
      </c>
      <c r="D155">
        <v>213.98</v>
      </c>
      <c r="E155">
        <v>212.94</v>
      </c>
      <c r="F155">
        <v>213.15</v>
      </c>
      <c r="G155">
        <v>16114</v>
      </c>
      <c r="H155">
        <v>9768</v>
      </c>
      <c r="I155">
        <v>213.357</v>
      </c>
      <c r="J155" t="b">
        <v>0</v>
      </c>
    </row>
    <row r="156" spans="2:10" x14ac:dyDescent="0.15">
      <c r="B156" t="s">
        <v>673</v>
      </c>
      <c r="C156">
        <v>213.14</v>
      </c>
      <c r="D156">
        <v>214.02</v>
      </c>
      <c r="E156">
        <v>212.95</v>
      </c>
      <c r="F156">
        <v>213.71</v>
      </c>
      <c r="G156">
        <v>12348</v>
      </c>
      <c r="H156">
        <v>7368</v>
      </c>
      <c r="I156">
        <v>213.672</v>
      </c>
      <c r="J156" t="b">
        <v>0</v>
      </c>
    </row>
    <row r="157" spans="2:10" x14ac:dyDescent="0.15">
      <c r="B157" t="s">
        <v>674</v>
      </c>
      <c r="C157">
        <v>213.72</v>
      </c>
      <c r="D157">
        <v>214.21</v>
      </c>
      <c r="E157">
        <v>213.5</v>
      </c>
      <c r="F157">
        <v>213.52</v>
      </c>
      <c r="G157">
        <v>13628</v>
      </c>
      <c r="H157">
        <v>7590</v>
      </c>
      <c r="I157">
        <v>213.833</v>
      </c>
      <c r="J157" t="b">
        <v>0</v>
      </c>
    </row>
    <row r="158" spans="2:10" x14ac:dyDescent="0.15">
      <c r="B158" t="s">
        <v>675</v>
      </c>
      <c r="C158">
        <v>213.51</v>
      </c>
      <c r="D158">
        <v>214</v>
      </c>
      <c r="E158">
        <v>212.57</v>
      </c>
      <c r="F158">
        <v>212.58</v>
      </c>
      <c r="G158">
        <v>31845</v>
      </c>
      <c r="H158">
        <v>19784</v>
      </c>
      <c r="I158">
        <v>213.21700000000001</v>
      </c>
      <c r="J158" t="b">
        <v>0</v>
      </c>
    </row>
    <row r="159" spans="2:10" x14ac:dyDescent="0.15">
      <c r="B159" t="s">
        <v>676</v>
      </c>
      <c r="C159">
        <v>212.58</v>
      </c>
      <c r="D159">
        <v>213.04</v>
      </c>
      <c r="E159">
        <v>212.34</v>
      </c>
      <c r="F159">
        <v>212.47</v>
      </c>
      <c r="G159">
        <v>65466</v>
      </c>
      <c r="H159">
        <v>274</v>
      </c>
      <c r="I159">
        <v>212.648</v>
      </c>
      <c r="J159" t="b">
        <v>0</v>
      </c>
    </row>
    <row r="160" spans="2:10" x14ac:dyDescent="0.15">
      <c r="B160" t="s">
        <v>677</v>
      </c>
      <c r="C160">
        <v>212.47</v>
      </c>
      <c r="D160">
        <v>212.59</v>
      </c>
      <c r="E160">
        <v>212.42</v>
      </c>
      <c r="F160">
        <v>212.59</v>
      </c>
      <c r="G160">
        <v>193</v>
      </c>
      <c r="H160">
        <v>65</v>
      </c>
      <c r="I160">
        <v>212.47200000000001</v>
      </c>
      <c r="J160" t="b">
        <v>0</v>
      </c>
    </row>
    <row r="161" spans="2:10" x14ac:dyDescent="0.15">
      <c r="B161" t="s">
        <v>678</v>
      </c>
      <c r="C161">
        <v>212.64</v>
      </c>
      <c r="D161">
        <v>212.64</v>
      </c>
      <c r="E161">
        <v>212.22</v>
      </c>
      <c r="F161">
        <v>212.36</v>
      </c>
      <c r="G161">
        <v>55</v>
      </c>
      <c r="H161">
        <v>30</v>
      </c>
      <c r="I161">
        <v>212.393</v>
      </c>
      <c r="J161" t="b">
        <v>0</v>
      </c>
    </row>
    <row r="162" spans="2:10" x14ac:dyDescent="0.15">
      <c r="B162" t="s">
        <v>679</v>
      </c>
      <c r="C162">
        <v>212.36</v>
      </c>
      <c r="D162">
        <v>212.55</v>
      </c>
      <c r="E162">
        <v>212.36</v>
      </c>
      <c r="F162">
        <v>212.45</v>
      </c>
      <c r="G162">
        <v>66</v>
      </c>
      <c r="H162">
        <v>26</v>
      </c>
      <c r="I162">
        <v>212.405</v>
      </c>
      <c r="J162" t="b">
        <v>0</v>
      </c>
    </row>
    <row r="163" spans="2:10" x14ac:dyDescent="0.15">
      <c r="B163" t="s">
        <v>680</v>
      </c>
      <c r="C163">
        <v>214</v>
      </c>
      <c r="D163">
        <v>214.65</v>
      </c>
      <c r="E163">
        <v>214</v>
      </c>
      <c r="F163">
        <v>214.48</v>
      </c>
      <c r="G163">
        <v>65</v>
      </c>
      <c r="H163">
        <v>22</v>
      </c>
      <c r="I163">
        <v>214.23099999999999</v>
      </c>
      <c r="J163" t="b">
        <v>0</v>
      </c>
    </row>
    <row r="164" spans="2:10" x14ac:dyDescent="0.15">
      <c r="B164" t="s">
        <v>681</v>
      </c>
      <c r="C164">
        <v>214.47</v>
      </c>
      <c r="D164">
        <v>214.47</v>
      </c>
      <c r="E164">
        <v>214.36</v>
      </c>
      <c r="F164">
        <v>214.41</v>
      </c>
      <c r="G164">
        <v>8</v>
      </c>
      <c r="H164">
        <v>8</v>
      </c>
      <c r="I164">
        <v>214.411</v>
      </c>
      <c r="J164" t="b">
        <v>0</v>
      </c>
    </row>
    <row r="165" spans="2:10" x14ac:dyDescent="0.15">
      <c r="B165" t="s">
        <v>682</v>
      </c>
      <c r="C165">
        <v>214.38</v>
      </c>
      <c r="D165">
        <v>214.38</v>
      </c>
      <c r="E165">
        <v>214.02</v>
      </c>
      <c r="F165">
        <v>214.02</v>
      </c>
      <c r="G165">
        <v>20</v>
      </c>
      <c r="H165">
        <v>13</v>
      </c>
      <c r="I165">
        <v>214.04400000000001</v>
      </c>
      <c r="J165" t="b">
        <v>0</v>
      </c>
    </row>
    <row r="166" spans="2:10" x14ac:dyDescent="0.15">
      <c r="B166" t="s">
        <v>683</v>
      </c>
      <c r="C166">
        <v>214.02</v>
      </c>
      <c r="D166">
        <v>214.05</v>
      </c>
      <c r="E166">
        <v>213.55</v>
      </c>
      <c r="F166">
        <v>213.78</v>
      </c>
      <c r="G166">
        <v>278</v>
      </c>
      <c r="H166">
        <v>124</v>
      </c>
      <c r="I166">
        <v>213.93199999999999</v>
      </c>
      <c r="J166" t="b">
        <v>0</v>
      </c>
    </row>
    <row r="167" spans="2:10" x14ac:dyDescent="0.15">
      <c r="B167" t="s">
        <v>684</v>
      </c>
      <c r="C167">
        <v>214.05</v>
      </c>
      <c r="D167">
        <v>214.05</v>
      </c>
      <c r="E167">
        <v>212.12</v>
      </c>
      <c r="F167">
        <v>213.5</v>
      </c>
      <c r="G167">
        <v>530</v>
      </c>
      <c r="H167">
        <v>132</v>
      </c>
      <c r="I167">
        <v>213.673</v>
      </c>
      <c r="J167" t="b">
        <v>0</v>
      </c>
    </row>
    <row r="168" spans="2:10" x14ac:dyDescent="0.15">
      <c r="B168" t="s">
        <v>685</v>
      </c>
      <c r="C168">
        <v>213.5</v>
      </c>
      <c r="D168">
        <v>214.92</v>
      </c>
      <c r="E168">
        <v>213.05</v>
      </c>
      <c r="F168">
        <v>214.17</v>
      </c>
      <c r="G168">
        <v>28107</v>
      </c>
      <c r="H168">
        <v>11438</v>
      </c>
      <c r="I168">
        <v>213.83699999999999</v>
      </c>
      <c r="J168" t="b">
        <v>0</v>
      </c>
    </row>
    <row r="169" spans="2:10" x14ac:dyDescent="0.15">
      <c r="B169" t="s">
        <v>686</v>
      </c>
      <c r="C169">
        <v>214.17</v>
      </c>
      <c r="D169">
        <v>214.61</v>
      </c>
      <c r="E169">
        <v>213.12</v>
      </c>
      <c r="F169">
        <v>213.87</v>
      </c>
      <c r="G169">
        <v>21877</v>
      </c>
      <c r="H169">
        <v>12266</v>
      </c>
      <c r="I169">
        <v>213.91200000000001</v>
      </c>
      <c r="J169" t="b">
        <v>0</v>
      </c>
    </row>
    <row r="170" spans="2:10" x14ac:dyDescent="0.15">
      <c r="B170" t="s">
        <v>687</v>
      </c>
      <c r="C170">
        <v>213.88</v>
      </c>
      <c r="D170">
        <v>213.9</v>
      </c>
      <c r="E170">
        <v>212.63</v>
      </c>
      <c r="F170">
        <v>213.61</v>
      </c>
      <c r="G170">
        <v>18948</v>
      </c>
      <c r="H170">
        <v>10633</v>
      </c>
      <c r="I170">
        <v>213.25299999999999</v>
      </c>
      <c r="J170" t="b">
        <v>0</v>
      </c>
    </row>
    <row r="171" spans="2:10" x14ac:dyDescent="0.15">
      <c r="B171" t="s">
        <v>688</v>
      </c>
      <c r="C171">
        <v>213.62</v>
      </c>
      <c r="D171">
        <v>215.09</v>
      </c>
      <c r="E171">
        <v>213.59</v>
      </c>
      <c r="F171">
        <v>215</v>
      </c>
      <c r="G171">
        <v>18933</v>
      </c>
      <c r="H171">
        <v>9170</v>
      </c>
      <c r="I171">
        <v>214.59</v>
      </c>
      <c r="J171" t="b">
        <v>0</v>
      </c>
    </row>
    <row r="172" spans="2:10" x14ac:dyDescent="0.15">
      <c r="B172" t="s">
        <v>689</v>
      </c>
      <c r="C172">
        <v>214.99</v>
      </c>
      <c r="D172">
        <v>216.09</v>
      </c>
      <c r="E172">
        <v>214.99</v>
      </c>
      <c r="F172">
        <v>215.98</v>
      </c>
      <c r="G172">
        <v>18389</v>
      </c>
      <c r="H172">
        <v>9140</v>
      </c>
      <c r="I172">
        <v>215.56200000000001</v>
      </c>
      <c r="J172" t="b">
        <v>0</v>
      </c>
    </row>
    <row r="173" spans="2:10" x14ac:dyDescent="0.15">
      <c r="B173" t="s">
        <v>690</v>
      </c>
      <c r="C173">
        <v>215.98</v>
      </c>
      <c r="D173">
        <v>216.51</v>
      </c>
      <c r="E173">
        <v>215.76</v>
      </c>
      <c r="F173">
        <v>216.23</v>
      </c>
      <c r="G173">
        <v>18724</v>
      </c>
      <c r="H173">
        <v>9978</v>
      </c>
      <c r="I173">
        <v>216.14400000000001</v>
      </c>
      <c r="J173" t="b">
        <v>0</v>
      </c>
    </row>
    <row r="174" spans="2:10" x14ac:dyDescent="0.15">
      <c r="B174" t="s">
        <v>691</v>
      </c>
      <c r="C174">
        <v>216.23</v>
      </c>
      <c r="D174">
        <v>216.98</v>
      </c>
      <c r="E174">
        <v>216.12</v>
      </c>
      <c r="F174">
        <v>216.43</v>
      </c>
      <c r="G174">
        <v>35783</v>
      </c>
      <c r="H174">
        <v>20249</v>
      </c>
      <c r="I174">
        <v>216.59</v>
      </c>
      <c r="J174" t="b">
        <v>0</v>
      </c>
    </row>
    <row r="175" spans="2:10" x14ac:dyDescent="0.15">
      <c r="B175" t="s">
        <v>692</v>
      </c>
      <c r="C175">
        <v>216.44</v>
      </c>
      <c r="D175">
        <v>216.88</v>
      </c>
      <c r="E175">
        <v>216.02</v>
      </c>
      <c r="F175">
        <v>216.7</v>
      </c>
      <c r="G175">
        <v>76532</v>
      </c>
      <c r="H175">
        <v>289</v>
      </c>
      <c r="I175">
        <v>216.44</v>
      </c>
      <c r="J175" t="b">
        <v>0</v>
      </c>
    </row>
    <row r="176" spans="2:10" x14ac:dyDescent="0.15">
      <c r="B176" t="s">
        <v>693</v>
      </c>
      <c r="C176">
        <v>216.77</v>
      </c>
      <c r="D176">
        <v>216.87</v>
      </c>
      <c r="E176">
        <v>216.55</v>
      </c>
      <c r="F176">
        <v>216.87</v>
      </c>
      <c r="G176">
        <v>305</v>
      </c>
      <c r="H176">
        <v>118</v>
      </c>
      <c r="I176">
        <v>216.75700000000001</v>
      </c>
      <c r="J176" t="b">
        <v>0</v>
      </c>
    </row>
    <row r="177" spans="2:10" x14ac:dyDescent="0.15">
      <c r="B177" t="s">
        <v>694</v>
      </c>
      <c r="C177">
        <v>216.92</v>
      </c>
      <c r="D177">
        <v>217.3</v>
      </c>
      <c r="E177">
        <v>216.75</v>
      </c>
      <c r="F177">
        <v>217.03</v>
      </c>
      <c r="G177">
        <v>146</v>
      </c>
      <c r="H177">
        <v>71</v>
      </c>
      <c r="I177">
        <v>217.083</v>
      </c>
      <c r="J177" t="b">
        <v>0</v>
      </c>
    </row>
    <row r="178" spans="2:10" x14ac:dyDescent="0.15">
      <c r="B178" t="s">
        <v>695</v>
      </c>
      <c r="C178">
        <v>217.03</v>
      </c>
      <c r="D178">
        <v>217.16</v>
      </c>
      <c r="E178">
        <v>217</v>
      </c>
      <c r="F178">
        <v>217.02</v>
      </c>
      <c r="G178">
        <v>101</v>
      </c>
      <c r="H178">
        <v>39</v>
      </c>
      <c r="I178">
        <v>217.05</v>
      </c>
      <c r="J178" t="b">
        <v>0</v>
      </c>
    </row>
    <row r="179" spans="2:10" x14ac:dyDescent="0.15">
      <c r="B179" t="s">
        <v>696</v>
      </c>
      <c r="C179">
        <v>217.28</v>
      </c>
      <c r="D179">
        <v>217.47</v>
      </c>
      <c r="E179">
        <v>217.18</v>
      </c>
      <c r="F179">
        <v>217.45</v>
      </c>
      <c r="G179">
        <v>38</v>
      </c>
      <c r="H179">
        <v>11</v>
      </c>
      <c r="I179">
        <v>217.27099999999999</v>
      </c>
      <c r="J179" t="b">
        <v>0</v>
      </c>
    </row>
    <row r="180" spans="2:10" x14ac:dyDescent="0.15">
      <c r="B180" t="s">
        <v>697</v>
      </c>
      <c r="C180">
        <v>217.32</v>
      </c>
      <c r="D180">
        <v>217.97</v>
      </c>
      <c r="E180">
        <v>217.32</v>
      </c>
      <c r="F180">
        <v>217.97</v>
      </c>
      <c r="G180">
        <v>28</v>
      </c>
      <c r="H180">
        <v>17</v>
      </c>
      <c r="I180">
        <v>217.73400000000001</v>
      </c>
      <c r="J180" t="b">
        <v>0</v>
      </c>
    </row>
    <row r="181" spans="2:10" x14ac:dyDescent="0.15">
      <c r="B181" t="s">
        <v>698</v>
      </c>
      <c r="C181">
        <v>217.83</v>
      </c>
      <c r="D181">
        <v>218.07</v>
      </c>
      <c r="E181">
        <v>217.32</v>
      </c>
      <c r="F181">
        <v>217.38</v>
      </c>
      <c r="G181">
        <v>317</v>
      </c>
      <c r="H181">
        <v>81</v>
      </c>
      <c r="I181">
        <v>217.798</v>
      </c>
      <c r="J181" t="b">
        <v>0</v>
      </c>
    </row>
    <row r="182" spans="2:10" x14ac:dyDescent="0.15">
      <c r="B182" t="s">
        <v>699</v>
      </c>
      <c r="C182">
        <v>217.38</v>
      </c>
      <c r="D182">
        <v>217.78</v>
      </c>
      <c r="E182">
        <v>217.35</v>
      </c>
      <c r="F182">
        <v>217.78</v>
      </c>
      <c r="G182">
        <v>190</v>
      </c>
      <c r="H182">
        <v>90</v>
      </c>
      <c r="I182">
        <v>217.459</v>
      </c>
      <c r="J182" t="b">
        <v>0</v>
      </c>
    </row>
    <row r="183" spans="2:10" x14ac:dyDescent="0.15">
      <c r="B183" t="s">
        <v>700</v>
      </c>
      <c r="C183">
        <v>217.8</v>
      </c>
      <c r="D183">
        <v>218.01</v>
      </c>
      <c r="E183">
        <v>216.44</v>
      </c>
      <c r="F183">
        <v>217.67</v>
      </c>
      <c r="G183">
        <v>458</v>
      </c>
      <c r="H183">
        <v>178</v>
      </c>
      <c r="I183">
        <v>217.727</v>
      </c>
      <c r="J183" t="b">
        <v>0</v>
      </c>
    </row>
    <row r="184" spans="2:10" x14ac:dyDescent="0.15">
      <c r="B184" t="s">
        <v>701</v>
      </c>
      <c r="C184">
        <v>217.76</v>
      </c>
      <c r="D184">
        <v>221.25</v>
      </c>
      <c r="E184">
        <v>217.29</v>
      </c>
      <c r="F184">
        <v>221.18</v>
      </c>
      <c r="G184">
        <v>45043</v>
      </c>
      <c r="H184">
        <v>21149</v>
      </c>
      <c r="I184">
        <v>219.66900000000001</v>
      </c>
      <c r="J184" t="b">
        <v>0</v>
      </c>
    </row>
    <row r="185" spans="2:10" x14ac:dyDescent="0.15">
      <c r="B185" t="s">
        <v>702</v>
      </c>
      <c r="C185">
        <v>221.15</v>
      </c>
      <c r="D185">
        <v>224.31</v>
      </c>
      <c r="E185">
        <v>220.99</v>
      </c>
      <c r="F185">
        <v>223.81</v>
      </c>
      <c r="G185">
        <v>64881</v>
      </c>
      <c r="H185">
        <v>33053</v>
      </c>
      <c r="I185">
        <v>223.06100000000001</v>
      </c>
      <c r="J185" t="b">
        <v>0</v>
      </c>
    </row>
    <row r="186" spans="2:10" x14ac:dyDescent="0.15">
      <c r="B186" t="s">
        <v>703</v>
      </c>
      <c r="C186">
        <v>223.8</v>
      </c>
      <c r="D186">
        <v>225.2</v>
      </c>
      <c r="E186">
        <v>223.45</v>
      </c>
      <c r="F186">
        <v>223.91</v>
      </c>
      <c r="G186">
        <v>39828</v>
      </c>
      <c r="H186">
        <v>19119</v>
      </c>
      <c r="I186">
        <v>224.28200000000001</v>
      </c>
      <c r="J186" t="b">
        <v>0</v>
      </c>
    </row>
    <row r="187" spans="2:10" x14ac:dyDescent="0.15">
      <c r="B187" t="s">
        <v>704</v>
      </c>
      <c r="C187">
        <v>223.94</v>
      </c>
      <c r="D187">
        <v>224.92</v>
      </c>
      <c r="E187">
        <v>223.73</v>
      </c>
      <c r="F187">
        <v>224.82</v>
      </c>
      <c r="G187">
        <v>20112</v>
      </c>
      <c r="H187">
        <v>11264</v>
      </c>
      <c r="I187">
        <v>224.35</v>
      </c>
      <c r="J187" t="b">
        <v>0</v>
      </c>
    </row>
    <row r="188" spans="2:10" x14ac:dyDescent="0.15">
      <c r="B188" t="s">
        <v>705</v>
      </c>
      <c r="C188">
        <v>224.83</v>
      </c>
      <c r="D188">
        <v>225.16</v>
      </c>
      <c r="E188">
        <v>224.22</v>
      </c>
      <c r="F188">
        <v>224.61</v>
      </c>
      <c r="G188">
        <v>20115</v>
      </c>
      <c r="H188">
        <v>11857</v>
      </c>
      <c r="I188">
        <v>224.83099999999999</v>
      </c>
      <c r="J188" t="b">
        <v>0</v>
      </c>
    </row>
    <row r="189" spans="2:10" x14ac:dyDescent="0.15">
      <c r="B189" t="s">
        <v>706</v>
      </c>
      <c r="C189">
        <v>224.61</v>
      </c>
      <c r="D189">
        <v>224.85</v>
      </c>
      <c r="E189">
        <v>224.14</v>
      </c>
      <c r="F189">
        <v>224.74</v>
      </c>
      <c r="G189">
        <v>15349</v>
      </c>
      <c r="H189">
        <v>8852</v>
      </c>
      <c r="I189">
        <v>224.494</v>
      </c>
      <c r="J189" t="b">
        <v>0</v>
      </c>
    </row>
    <row r="190" spans="2:10" x14ac:dyDescent="0.15">
      <c r="B190" t="s">
        <v>707</v>
      </c>
      <c r="C190">
        <v>224.74</v>
      </c>
      <c r="D190">
        <v>225.79</v>
      </c>
      <c r="E190">
        <v>224.18</v>
      </c>
      <c r="F190">
        <v>224.18</v>
      </c>
      <c r="G190">
        <v>54666</v>
      </c>
      <c r="H190">
        <v>31598</v>
      </c>
      <c r="I190">
        <v>225.04300000000001</v>
      </c>
      <c r="J190" t="b">
        <v>0</v>
      </c>
    </row>
    <row r="191" spans="2:10" x14ac:dyDescent="0.15">
      <c r="B191" t="s">
        <v>708</v>
      </c>
      <c r="C191">
        <v>224.19</v>
      </c>
      <c r="D191">
        <v>224.79</v>
      </c>
      <c r="E191">
        <v>224.18</v>
      </c>
      <c r="F191">
        <v>224.5</v>
      </c>
      <c r="G191">
        <v>47317</v>
      </c>
      <c r="H191">
        <v>356</v>
      </c>
      <c r="I191">
        <v>224.34200000000001</v>
      </c>
      <c r="J191" t="b">
        <v>0</v>
      </c>
    </row>
    <row r="192" spans="2:10" x14ac:dyDescent="0.15">
      <c r="B192" t="s">
        <v>709</v>
      </c>
      <c r="C192">
        <v>224.38</v>
      </c>
      <c r="D192">
        <v>224.7</v>
      </c>
      <c r="E192">
        <v>224.38</v>
      </c>
      <c r="F192">
        <v>224.47</v>
      </c>
      <c r="G192">
        <v>43</v>
      </c>
      <c r="H192">
        <v>24</v>
      </c>
      <c r="I192">
        <v>224.512</v>
      </c>
      <c r="J192" t="b">
        <v>0</v>
      </c>
    </row>
    <row r="193" spans="2:10" x14ac:dyDescent="0.15">
      <c r="B193" t="s">
        <v>710</v>
      </c>
      <c r="C193">
        <v>224.44</v>
      </c>
      <c r="D193">
        <v>224.86</v>
      </c>
      <c r="E193">
        <v>224.41</v>
      </c>
      <c r="F193">
        <v>224.6</v>
      </c>
      <c r="G193">
        <v>101</v>
      </c>
      <c r="H193">
        <v>34</v>
      </c>
      <c r="I193">
        <v>224.595</v>
      </c>
      <c r="J193" t="b">
        <v>0</v>
      </c>
    </row>
    <row r="194" spans="2:10" x14ac:dyDescent="0.15">
      <c r="B194" t="s">
        <v>711</v>
      </c>
      <c r="C194">
        <v>224.6</v>
      </c>
      <c r="D194">
        <v>225.48</v>
      </c>
      <c r="E194">
        <v>224.4</v>
      </c>
      <c r="F194">
        <v>225.48</v>
      </c>
      <c r="G194">
        <v>110</v>
      </c>
      <c r="H194">
        <v>51</v>
      </c>
      <c r="I194">
        <v>224.74299999999999</v>
      </c>
      <c r="J194" t="b">
        <v>0</v>
      </c>
    </row>
    <row r="195" spans="2:10" x14ac:dyDescent="0.15">
      <c r="B195" t="s">
        <v>712</v>
      </c>
      <c r="C195">
        <v>224.88</v>
      </c>
      <c r="D195">
        <v>224.88</v>
      </c>
      <c r="E195">
        <v>223.3</v>
      </c>
      <c r="F195">
        <v>223.3</v>
      </c>
      <c r="G195">
        <v>221</v>
      </c>
      <c r="H195">
        <v>96</v>
      </c>
      <c r="I195">
        <v>224.077</v>
      </c>
      <c r="J195" t="b">
        <v>0</v>
      </c>
    </row>
    <row r="196" spans="2:10" x14ac:dyDescent="0.15">
      <c r="B196" t="s">
        <v>713</v>
      </c>
      <c r="C196">
        <v>223.3</v>
      </c>
      <c r="D196">
        <v>223.8</v>
      </c>
      <c r="E196">
        <v>223.3</v>
      </c>
      <c r="F196">
        <v>223.8</v>
      </c>
      <c r="G196">
        <v>101</v>
      </c>
      <c r="H196">
        <v>33</v>
      </c>
      <c r="I196">
        <v>223.411</v>
      </c>
      <c r="J196" t="b">
        <v>0</v>
      </c>
    </row>
    <row r="197" spans="2:10" x14ac:dyDescent="0.15">
      <c r="B197" t="s">
        <v>714</v>
      </c>
      <c r="C197">
        <v>223.8</v>
      </c>
      <c r="D197">
        <v>224.2</v>
      </c>
      <c r="E197">
        <v>223.51</v>
      </c>
      <c r="F197">
        <v>224.2</v>
      </c>
      <c r="G197">
        <v>118</v>
      </c>
      <c r="H197">
        <v>60</v>
      </c>
      <c r="I197">
        <v>223.971</v>
      </c>
      <c r="J197" t="b">
        <v>0</v>
      </c>
    </row>
    <row r="198" spans="2:10" x14ac:dyDescent="0.15">
      <c r="B198" t="s">
        <v>715</v>
      </c>
      <c r="C198">
        <v>224.2</v>
      </c>
      <c r="D198">
        <v>224.8</v>
      </c>
      <c r="E198">
        <v>224.02</v>
      </c>
      <c r="F198">
        <v>224.4</v>
      </c>
      <c r="G198">
        <v>436</v>
      </c>
      <c r="H198">
        <v>207</v>
      </c>
      <c r="I198">
        <v>224.435</v>
      </c>
      <c r="J198" t="b">
        <v>0</v>
      </c>
    </row>
    <row r="199" spans="2:10" x14ac:dyDescent="0.15">
      <c r="B199" t="s">
        <v>716</v>
      </c>
      <c r="C199">
        <v>224.67</v>
      </c>
      <c r="D199">
        <v>225</v>
      </c>
      <c r="E199">
        <v>223.76</v>
      </c>
      <c r="F199">
        <v>224.5</v>
      </c>
      <c r="G199">
        <v>1167</v>
      </c>
      <c r="H199">
        <v>544</v>
      </c>
      <c r="I199">
        <v>224.459</v>
      </c>
      <c r="J199" t="b">
        <v>0</v>
      </c>
    </row>
    <row r="200" spans="2:10" x14ac:dyDescent="0.15">
      <c r="B200" t="s">
        <v>717</v>
      </c>
      <c r="C200">
        <v>224.5</v>
      </c>
      <c r="D200">
        <v>226</v>
      </c>
      <c r="E200">
        <v>222.42</v>
      </c>
      <c r="F200">
        <v>223.21</v>
      </c>
      <c r="G200">
        <v>38675</v>
      </c>
      <c r="H200">
        <v>18250</v>
      </c>
      <c r="I200">
        <v>223.91499999999999</v>
      </c>
      <c r="J200" t="b">
        <v>0</v>
      </c>
    </row>
    <row r="201" spans="2:10" x14ac:dyDescent="0.15">
      <c r="B201" t="s">
        <v>718</v>
      </c>
      <c r="C201">
        <v>223.21</v>
      </c>
      <c r="D201">
        <v>225.05</v>
      </c>
      <c r="E201">
        <v>222.72</v>
      </c>
      <c r="F201">
        <v>224.53</v>
      </c>
      <c r="G201">
        <v>35700</v>
      </c>
      <c r="H201">
        <v>18473</v>
      </c>
      <c r="I201">
        <v>224.14099999999999</v>
      </c>
      <c r="J201" t="b">
        <v>0</v>
      </c>
    </row>
    <row r="202" spans="2:10" x14ac:dyDescent="0.15">
      <c r="B202" t="s">
        <v>719</v>
      </c>
      <c r="C202">
        <v>224.53</v>
      </c>
      <c r="D202">
        <v>225.54</v>
      </c>
      <c r="E202">
        <v>224.32</v>
      </c>
      <c r="F202">
        <v>225.15</v>
      </c>
      <c r="G202">
        <v>22558</v>
      </c>
      <c r="H202">
        <v>11927</v>
      </c>
      <c r="I202">
        <v>224.81200000000001</v>
      </c>
      <c r="J202" t="b">
        <v>0</v>
      </c>
    </row>
    <row r="203" spans="2:10" x14ac:dyDescent="0.15">
      <c r="B203" t="s">
        <v>720</v>
      </c>
      <c r="C203">
        <v>225.13</v>
      </c>
      <c r="D203">
        <v>226.25</v>
      </c>
      <c r="E203">
        <v>224.76</v>
      </c>
      <c r="F203">
        <v>226.21</v>
      </c>
      <c r="G203">
        <v>19632</v>
      </c>
      <c r="H203">
        <v>10724</v>
      </c>
      <c r="I203">
        <v>225.36600000000001</v>
      </c>
      <c r="J203" t="b">
        <v>0</v>
      </c>
    </row>
    <row r="204" spans="2:10" x14ac:dyDescent="0.15">
      <c r="B204" t="s">
        <v>721</v>
      </c>
      <c r="C204">
        <v>226.2</v>
      </c>
      <c r="D204">
        <v>226.3</v>
      </c>
      <c r="E204">
        <v>225.18</v>
      </c>
      <c r="F204">
        <v>225.41</v>
      </c>
      <c r="G204">
        <v>17518</v>
      </c>
      <c r="H204">
        <v>8796</v>
      </c>
      <c r="I204">
        <v>225.852</v>
      </c>
      <c r="J204" t="b">
        <v>0</v>
      </c>
    </row>
    <row r="205" spans="2:10" x14ac:dyDescent="0.15">
      <c r="B205" t="s">
        <v>722</v>
      </c>
      <c r="C205">
        <v>225.4</v>
      </c>
      <c r="D205">
        <v>226.04</v>
      </c>
      <c r="E205">
        <v>225.31</v>
      </c>
      <c r="F205">
        <v>225.9</v>
      </c>
      <c r="G205">
        <v>13688</v>
      </c>
      <c r="H205">
        <v>7294</v>
      </c>
      <c r="I205">
        <v>225.761</v>
      </c>
      <c r="J205" t="b">
        <v>0</v>
      </c>
    </row>
    <row r="206" spans="2:10" x14ac:dyDescent="0.15">
      <c r="B206" t="s">
        <v>723</v>
      </c>
      <c r="C206">
        <v>225.9</v>
      </c>
      <c r="D206">
        <v>226.2</v>
      </c>
      <c r="E206">
        <v>224.63</v>
      </c>
      <c r="F206">
        <v>224.9</v>
      </c>
      <c r="G206">
        <v>30154</v>
      </c>
      <c r="H206">
        <v>18492</v>
      </c>
      <c r="I206">
        <v>225.50200000000001</v>
      </c>
      <c r="J206" t="b">
        <v>0</v>
      </c>
    </row>
    <row r="207" spans="2:10" x14ac:dyDescent="0.15">
      <c r="B207" t="s">
        <v>724</v>
      </c>
      <c r="C207">
        <v>224.9</v>
      </c>
      <c r="D207">
        <v>225.15</v>
      </c>
      <c r="E207">
        <v>224</v>
      </c>
      <c r="F207">
        <v>225</v>
      </c>
      <c r="G207">
        <v>53188</v>
      </c>
      <c r="H207">
        <v>329</v>
      </c>
      <c r="I207">
        <v>224.96799999999999</v>
      </c>
      <c r="J207" t="b">
        <v>0</v>
      </c>
    </row>
    <row r="208" spans="2:10" x14ac:dyDescent="0.15">
      <c r="B208" t="s">
        <v>725</v>
      </c>
      <c r="C208">
        <v>225.04</v>
      </c>
      <c r="D208">
        <v>225.3</v>
      </c>
      <c r="E208">
        <v>224.85</v>
      </c>
      <c r="F208">
        <v>225</v>
      </c>
      <c r="G208">
        <v>185</v>
      </c>
      <c r="H208">
        <v>78</v>
      </c>
      <c r="I208">
        <v>225.05199999999999</v>
      </c>
      <c r="J208" t="b">
        <v>0</v>
      </c>
    </row>
    <row r="209" spans="2:10" x14ac:dyDescent="0.15">
      <c r="B209" t="s">
        <v>726</v>
      </c>
      <c r="C209">
        <v>224.94</v>
      </c>
      <c r="D209">
        <v>225.7</v>
      </c>
      <c r="E209">
        <v>224.86</v>
      </c>
      <c r="F209">
        <v>225.48</v>
      </c>
      <c r="G209">
        <v>301</v>
      </c>
      <c r="H209">
        <v>144</v>
      </c>
      <c r="I209">
        <v>225.27</v>
      </c>
      <c r="J209" t="b">
        <v>0</v>
      </c>
    </row>
    <row r="210" spans="2:10" x14ac:dyDescent="0.15">
      <c r="B210" t="s">
        <v>727</v>
      </c>
      <c r="C210">
        <v>225.38</v>
      </c>
      <c r="D210">
        <v>225.45</v>
      </c>
      <c r="E210">
        <v>224.89</v>
      </c>
      <c r="F210">
        <v>225.2</v>
      </c>
      <c r="G210">
        <v>159</v>
      </c>
      <c r="H210">
        <v>74</v>
      </c>
      <c r="I210">
        <v>225.196</v>
      </c>
      <c r="J210" t="b">
        <v>0</v>
      </c>
    </row>
    <row r="211" spans="2:10" x14ac:dyDescent="0.15">
      <c r="B211" t="s">
        <v>728</v>
      </c>
      <c r="C211">
        <v>224.87</v>
      </c>
      <c r="D211">
        <v>225.3</v>
      </c>
      <c r="E211">
        <v>224.23</v>
      </c>
      <c r="F211">
        <v>224.82</v>
      </c>
      <c r="G211">
        <v>102</v>
      </c>
      <c r="H211">
        <v>55</v>
      </c>
      <c r="I211">
        <v>224.726</v>
      </c>
      <c r="J211" t="b">
        <v>0</v>
      </c>
    </row>
    <row r="212" spans="2:10" x14ac:dyDescent="0.15">
      <c r="B212" t="s">
        <v>729</v>
      </c>
      <c r="C212">
        <v>224.53</v>
      </c>
      <c r="D212">
        <v>224.93</v>
      </c>
      <c r="E212">
        <v>224.42</v>
      </c>
      <c r="F212">
        <v>224.5</v>
      </c>
      <c r="G212">
        <v>80</v>
      </c>
      <c r="H212">
        <v>51</v>
      </c>
      <c r="I212">
        <v>224.72399999999999</v>
      </c>
      <c r="J212" t="b">
        <v>0</v>
      </c>
    </row>
    <row r="213" spans="2:10" x14ac:dyDescent="0.15">
      <c r="B213" t="s">
        <v>730</v>
      </c>
      <c r="C213">
        <v>224.5</v>
      </c>
      <c r="D213">
        <v>225.3</v>
      </c>
      <c r="E213">
        <v>224.5</v>
      </c>
      <c r="F213">
        <v>225.3</v>
      </c>
      <c r="G213">
        <v>75</v>
      </c>
      <c r="H213">
        <v>37</v>
      </c>
      <c r="I213">
        <v>224.863</v>
      </c>
      <c r="J213" t="b">
        <v>0</v>
      </c>
    </row>
    <row r="214" spans="2:10" x14ac:dyDescent="0.15">
      <c r="B214" t="s">
        <v>731</v>
      </c>
      <c r="C214">
        <v>225.02</v>
      </c>
      <c r="D214">
        <v>225.81</v>
      </c>
      <c r="E214">
        <v>224.78</v>
      </c>
      <c r="F214">
        <v>225.8</v>
      </c>
      <c r="G214">
        <v>351</v>
      </c>
      <c r="H214">
        <v>204</v>
      </c>
      <c r="I214">
        <v>225.34399999999999</v>
      </c>
      <c r="J214" t="b">
        <v>0</v>
      </c>
    </row>
    <row r="215" spans="2:10" x14ac:dyDescent="0.15">
      <c r="B215" t="s">
        <v>732</v>
      </c>
      <c r="C215">
        <v>224.9</v>
      </c>
      <c r="D215">
        <v>226.26</v>
      </c>
      <c r="E215">
        <v>224.41</v>
      </c>
      <c r="F215">
        <v>225.79</v>
      </c>
      <c r="G215">
        <v>795</v>
      </c>
      <c r="H215">
        <v>282</v>
      </c>
      <c r="I215">
        <v>225.76400000000001</v>
      </c>
      <c r="J215" t="b">
        <v>0</v>
      </c>
    </row>
    <row r="216" spans="2:10" x14ac:dyDescent="0.15">
      <c r="B216" t="s">
        <v>733</v>
      </c>
      <c r="C216">
        <v>225.72</v>
      </c>
      <c r="D216">
        <v>229.32</v>
      </c>
      <c r="E216">
        <v>225.65</v>
      </c>
      <c r="F216">
        <v>229.28</v>
      </c>
      <c r="G216">
        <v>40523</v>
      </c>
      <c r="H216">
        <v>16397</v>
      </c>
      <c r="I216">
        <v>228.06100000000001</v>
      </c>
      <c r="J216" t="b">
        <v>0</v>
      </c>
    </row>
    <row r="217" spans="2:10" x14ac:dyDescent="0.15">
      <c r="B217" t="s">
        <v>734</v>
      </c>
      <c r="C217">
        <v>229.28</v>
      </c>
      <c r="D217">
        <v>230.07</v>
      </c>
      <c r="E217">
        <v>228.73</v>
      </c>
      <c r="F217">
        <v>229.75</v>
      </c>
      <c r="G217">
        <v>47378</v>
      </c>
      <c r="H217">
        <v>26040</v>
      </c>
      <c r="I217">
        <v>229.542</v>
      </c>
      <c r="J217" t="b">
        <v>0</v>
      </c>
    </row>
    <row r="218" spans="2:10" x14ac:dyDescent="0.15">
      <c r="B218" t="s">
        <v>735</v>
      </c>
      <c r="C218">
        <v>229.77</v>
      </c>
      <c r="D218">
        <v>229.79</v>
      </c>
      <c r="E218">
        <v>227.67</v>
      </c>
      <c r="F218">
        <v>228.06</v>
      </c>
      <c r="G218">
        <v>30694</v>
      </c>
      <c r="H218">
        <v>14295</v>
      </c>
      <c r="I218">
        <v>228.66200000000001</v>
      </c>
      <c r="J218" t="b">
        <v>0</v>
      </c>
    </row>
    <row r="219" spans="2:10" x14ac:dyDescent="0.15">
      <c r="B219" t="s">
        <v>736</v>
      </c>
      <c r="C219">
        <v>228.06</v>
      </c>
      <c r="D219">
        <v>228.53</v>
      </c>
      <c r="E219">
        <v>227.45</v>
      </c>
      <c r="F219">
        <v>227.46</v>
      </c>
      <c r="G219">
        <v>19729</v>
      </c>
      <c r="H219">
        <v>9223</v>
      </c>
      <c r="I219">
        <v>227.98400000000001</v>
      </c>
      <c r="J219" t="b">
        <v>0</v>
      </c>
    </row>
    <row r="220" spans="2:10" x14ac:dyDescent="0.15">
      <c r="B220" t="s">
        <v>737</v>
      </c>
      <c r="C220">
        <v>227.48</v>
      </c>
      <c r="D220">
        <v>227.73</v>
      </c>
      <c r="E220">
        <v>227.17</v>
      </c>
      <c r="F220">
        <v>227.21</v>
      </c>
      <c r="G220">
        <v>14346</v>
      </c>
      <c r="H220">
        <v>7747</v>
      </c>
      <c r="I220">
        <v>227.441</v>
      </c>
      <c r="J220" t="b">
        <v>0</v>
      </c>
    </row>
    <row r="221" spans="2:10" x14ac:dyDescent="0.15">
      <c r="B221" t="s">
        <v>738</v>
      </c>
      <c r="C221">
        <v>227.21</v>
      </c>
      <c r="D221">
        <v>227.64</v>
      </c>
      <c r="E221">
        <v>227.02</v>
      </c>
      <c r="F221">
        <v>227.46</v>
      </c>
      <c r="G221">
        <v>16892</v>
      </c>
      <c r="H221">
        <v>8016</v>
      </c>
      <c r="I221">
        <v>227.29900000000001</v>
      </c>
      <c r="J221" t="b">
        <v>0</v>
      </c>
    </row>
    <row r="222" spans="2:10" x14ac:dyDescent="0.15">
      <c r="B222" t="s">
        <v>739</v>
      </c>
      <c r="C222">
        <v>227.47</v>
      </c>
      <c r="D222">
        <v>227.47</v>
      </c>
      <c r="E222">
        <v>225.8</v>
      </c>
      <c r="F222">
        <v>225.84</v>
      </c>
      <c r="G222">
        <v>33600</v>
      </c>
      <c r="H222">
        <v>18649</v>
      </c>
      <c r="I222">
        <v>226.68899999999999</v>
      </c>
      <c r="J222" t="b">
        <v>0</v>
      </c>
    </row>
    <row r="223" spans="2:10" x14ac:dyDescent="0.15">
      <c r="B223" t="s">
        <v>740</v>
      </c>
      <c r="C223">
        <v>225.95</v>
      </c>
      <c r="D223">
        <v>226.47</v>
      </c>
      <c r="E223">
        <v>225.91</v>
      </c>
      <c r="F223">
        <v>226.44</v>
      </c>
      <c r="G223">
        <v>41123</v>
      </c>
      <c r="H223">
        <v>232</v>
      </c>
      <c r="I223">
        <v>225.952</v>
      </c>
      <c r="J223" t="b">
        <v>0</v>
      </c>
    </row>
    <row r="224" spans="2:10" x14ac:dyDescent="0.15">
      <c r="B224" t="s">
        <v>741</v>
      </c>
      <c r="C224">
        <v>226.45</v>
      </c>
      <c r="D224">
        <v>226.95</v>
      </c>
      <c r="E224">
        <v>226.25</v>
      </c>
      <c r="F224">
        <v>226.95</v>
      </c>
      <c r="G224">
        <v>213</v>
      </c>
      <c r="H224">
        <v>97</v>
      </c>
      <c r="I224">
        <v>226.56800000000001</v>
      </c>
      <c r="J224" t="b">
        <v>0</v>
      </c>
    </row>
    <row r="225" spans="2:10" x14ac:dyDescent="0.15">
      <c r="B225" t="s">
        <v>742</v>
      </c>
      <c r="C225">
        <v>226.95</v>
      </c>
      <c r="D225">
        <v>226.97</v>
      </c>
      <c r="E225">
        <v>226.54</v>
      </c>
      <c r="F225">
        <v>226.55</v>
      </c>
      <c r="G225">
        <v>160</v>
      </c>
      <c r="H225">
        <v>81</v>
      </c>
      <c r="I225">
        <v>226.81200000000001</v>
      </c>
      <c r="J225" t="b">
        <v>0</v>
      </c>
    </row>
    <row r="226" spans="2:10" x14ac:dyDescent="0.15">
      <c r="B226" t="s">
        <v>743</v>
      </c>
      <c r="C226">
        <v>226.56</v>
      </c>
      <c r="D226">
        <v>226.95</v>
      </c>
      <c r="E226">
        <v>226.45</v>
      </c>
      <c r="F226">
        <v>226.7</v>
      </c>
      <c r="G226">
        <v>224</v>
      </c>
      <c r="H226">
        <v>75</v>
      </c>
      <c r="I226">
        <v>226.822</v>
      </c>
      <c r="J226" t="b">
        <v>0</v>
      </c>
    </row>
    <row r="227" spans="2:10" x14ac:dyDescent="0.15">
      <c r="B227" t="s">
        <v>744</v>
      </c>
      <c r="C227">
        <v>228.3</v>
      </c>
      <c r="D227">
        <v>230.01</v>
      </c>
      <c r="E227">
        <v>228.3</v>
      </c>
      <c r="F227">
        <v>229.7</v>
      </c>
      <c r="G227">
        <v>410</v>
      </c>
      <c r="H227">
        <v>156</v>
      </c>
      <c r="I227">
        <v>229.66499999999999</v>
      </c>
      <c r="J227" t="b">
        <v>0</v>
      </c>
    </row>
    <row r="228" spans="2:10" x14ac:dyDescent="0.15">
      <c r="B228" t="s">
        <v>745</v>
      </c>
      <c r="C228">
        <v>229.82</v>
      </c>
      <c r="D228">
        <v>229.86</v>
      </c>
      <c r="E228">
        <v>229.21</v>
      </c>
      <c r="F228">
        <v>229.73</v>
      </c>
      <c r="G228">
        <v>177</v>
      </c>
      <c r="H228">
        <v>59</v>
      </c>
      <c r="I228">
        <v>229.65600000000001</v>
      </c>
      <c r="J228" t="b">
        <v>0</v>
      </c>
    </row>
    <row r="229" spans="2:10" x14ac:dyDescent="0.15">
      <c r="B229" t="s">
        <v>746</v>
      </c>
      <c r="C229">
        <v>229.73</v>
      </c>
      <c r="D229">
        <v>230.05</v>
      </c>
      <c r="E229">
        <v>229.21</v>
      </c>
      <c r="F229">
        <v>229.21</v>
      </c>
      <c r="G229">
        <v>235</v>
      </c>
      <c r="H229">
        <v>71</v>
      </c>
      <c r="I229">
        <v>229.60400000000001</v>
      </c>
      <c r="J229" t="b">
        <v>0</v>
      </c>
    </row>
    <row r="230" spans="2:10" x14ac:dyDescent="0.15">
      <c r="B230" t="s">
        <v>747</v>
      </c>
      <c r="C230">
        <v>229.04</v>
      </c>
      <c r="D230">
        <v>229.89</v>
      </c>
      <c r="E230">
        <v>228.85</v>
      </c>
      <c r="F230">
        <v>228.85</v>
      </c>
      <c r="G230">
        <v>824</v>
      </c>
      <c r="H230">
        <v>380</v>
      </c>
      <c r="I230">
        <v>229.25800000000001</v>
      </c>
      <c r="J230" t="b">
        <v>0</v>
      </c>
    </row>
    <row r="231" spans="2:10" x14ac:dyDescent="0.15">
      <c r="B231" t="s">
        <v>748</v>
      </c>
      <c r="C231">
        <v>229.21</v>
      </c>
      <c r="D231">
        <v>229.69</v>
      </c>
      <c r="E231">
        <v>225.39</v>
      </c>
      <c r="F231">
        <v>228.8</v>
      </c>
      <c r="G231">
        <v>1313</v>
      </c>
      <c r="H231">
        <v>518</v>
      </c>
      <c r="I231">
        <v>229.071</v>
      </c>
      <c r="J231" t="b">
        <v>0</v>
      </c>
    </row>
    <row r="232" spans="2:10" x14ac:dyDescent="0.15">
      <c r="B232" t="s">
        <v>749</v>
      </c>
      <c r="C232">
        <v>228.9</v>
      </c>
      <c r="D232">
        <v>229.74</v>
      </c>
      <c r="E232">
        <v>227.26</v>
      </c>
      <c r="F232">
        <v>227.4</v>
      </c>
      <c r="G232">
        <v>30050</v>
      </c>
      <c r="H232">
        <v>12478</v>
      </c>
      <c r="I232">
        <v>228.68199999999999</v>
      </c>
      <c r="J232" t="b">
        <v>0</v>
      </c>
    </row>
    <row r="233" spans="2:10" x14ac:dyDescent="0.15">
      <c r="B233" t="s">
        <v>750</v>
      </c>
      <c r="C233">
        <v>227.37</v>
      </c>
      <c r="D233">
        <v>229.17</v>
      </c>
      <c r="E233">
        <v>225.96</v>
      </c>
      <c r="F233">
        <v>226.18</v>
      </c>
      <c r="G233">
        <v>45783</v>
      </c>
      <c r="H233">
        <v>25352</v>
      </c>
      <c r="I233">
        <v>227.82599999999999</v>
      </c>
      <c r="J233" t="b">
        <v>0</v>
      </c>
    </row>
    <row r="234" spans="2:10" x14ac:dyDescent="0.15">
      <c r="B234" t="s">
        <v>751</v>
      </c>
      <c r="C234">
        <v>226.17</v>
      </c>
      <c r="D234">
        <v>227.06</v>
      </c>
      <c r="E234">
        <v>224.22</v>
      </c>
      <c r="F234">
        <v>226.98</v>
      </c>
      <c r="G234">
        <v>33000</v>
      </c>
      <c r="H234">
        <v>18790</v>
      </c>
      <c r="I234">
        <v>225.756</v>
      </c>
      <c r="J234" t="b">
        <v>0</v>
      </c>
    </row>
    <row r="235" spans="2:10" x14ac:dyDescent="0.15">
      <c r="B235" t="s">
        <v>752</v>
      </c>
      <c r="C235">
        <v>226.99</v>
      </c>
      <c r="D235">
        <v>227.75</v>
      </c>
      <c r="E235">
        <v>225.28</v>
      </c>
      <c r="F235">
        <v>227.56</v>
      </c>
      <c r="G235">
        <v>23206</v>
      </c>
      <c r="H235">
        <v>11781</v>
      </c>
      <c r="I235">
        <v>226.655</v>
      </c>
      <c r="J235" t="b">
        <v>0</v>
      </c>
    </row>
    <row r="236" spans="2:10" x14ac:dyDescent="0.15">
      <c r="B236" t="s">
        <v>753</v>
      </c>
      <c r="C236">
        <v>227.6</v>
      </c>
      <c r="D236">
        <v>229.09</v>
      </c>
      <c r="E236">
        <v>227.1</v>
      </c>
      <c r="F236">
        <v>228.63</v>
      </c>
      <c r="G236">
        <v>25720</v>
      </c>
      <c r="H236">
        <v>11080</v>
      </c>
      <c r="I236">
        <v>228.21199999999999</v>
      </c>
      <c r="J236" t="b">
        <v>0</v>
      </c>
    </row>
    <row r="237" spans="2:10" x14ac:dyDescent="0.15">
      <c r="B237" t="s">
        <v>754</v>
      </c>
      <c r="C237">
        <v>228.63</v>
      </c>
      <c r="D237">
        <v>229.19</v>
      </c>
      <c r="E237">
        <v>228.08</v>
      </c>
      <c r="F237">
        <v>228.62</v>
      </c>
      <c r="G237">
        <v>17430</v>
      </c>
      <c r="H237">
        <v>8522</v>
      </c>
      <c r="I237">
        <v>228.637</v>
      </c>
      <c r="J237" t="b">
        <v>0</v>
      </c>
    </row>
    <row r="238" spans="2:10" x14ac:dyDescent="0.15">
      <c r="B238" t="s">
        <v>755</v>
      </c>
      <c r="C238">
        <v>228.63</v>
      </c>
      <c r="D238">
        <v>229.78</v>
      </c>
      <c r="E238">
        <v>227.27</v>
      </c>
      <c r="F238">
        <v>229.52</v>
      </c>
      <c r="G238">
        <v>37984</v>
      </c>
      <c r="H238">
        <v>19435</v>
      </c>
      <c r="I238">
        <v>228.60300000000001</v>
      </c>
      <c r="J238" t="b">
        <v>0</v>
      </c>
    </row>
    <row r="239" spans="2:10" x14ac:dyDescent="0.15">
      <c r="B239" t="s">
        <v>756</v>
      </c>
      <c r="C239">
        <v>229.53</v>
      </c>
      <c r="D239">
        <v>230</v>
      </c>
      <c r="E239">
        <v>229.47</v>
      </c>
      <c r="F239">
        <v>229.7</v>
      </c>
      <c r="G239">
        <v>36531</v>
      </c>
      <c r="H239">
        <v>370</v>
      </c>
      <c r="I239">
        <v>229.53299999999999</v>
      </c>
      <c r="J239" t="b">
        <v>0</v>
      </c>
    </row>
    <row r="240" spans="2:10" x14ac:dyDescent="0.15">
      <c r="B240" t="s">
        <v>757</v>
      </c>
      <c r="C240">
        <v>229.74</v>
      </c>
      <c r="D240">
        <v>230</v>
      </c>
      <c r="E240">
        <v>229.5</v>
      </c>
      <c r="F240">
        <v>229.5</v>
      </c>
      <c r="G240">
        <v>174</v>
      </c>
      <c r="H240">
        <v>72</v>
      </c>
      <c r="I240">
        <v>229.596</v>
      </c>
      <c r="J240" t="b">
        <v>0</v>
      </c>
    </row>
    <row r="241" spans="2:10" x14ac:dyDescent="0.15">
      <c r="B241" t="s">
        <v>758</v>
      </c>
      <c r="C241">
        <v>229.49</v>
      </c>
      <c r="D241">
        <v>229.97</v>
      </c>
      <c r="E241">
        <v>229.39</v>
      </c>
      <c r="F241">
        <v>229.75</v>
      </c>
      <c r="G241">
        <v>133</v>
      </c>
      <c r="H241">
        <v>70</v>
      </c>
      <c r="I241">
        <v>229.80199999999999</v>
      </c>
      <c r="J241" t="b">
        <v>0</v>
      </c>
    </row>
    <row r="242" spans="2:10" x14ac:dyDescent="0.15">
      <c r="B242" t="s">
        <v>759</v>
      </c>
      <c r="C242">
        <v>229.75</v>
      </c>
      <c r="D242">
        <v>229.9</v>
      </c>
      <c r="E242">
        <v>229.65</v>
      </c>
      <c r="F242">
        <v>229.75</v>
      </c>
      <c r="G242">
        <v>151</v>
      </c>
      <c r="H242">
        <v>81</v>
      </c>
      <c r="I242">
        <v>229.80099999999999</v>
      </c>
      <c r="J242" t="b">
        <v>0</v>
      </c>
    </row>
    <row r="243" spans="2:10" x14ac:dyDescent="0.15">
      <c r="B243" t="s">
        <v>760</v>
      </c>
      <c r="C243">
        <v>229.01</v>
      </c>
      <c r="D243">
        <v>229.49</v>
      </c>
      <c r="E243">
        <v>229</v>
      </c>
      <c r="F243">
        <v>229.2</v>
      </c>
      <c r="G243">
        <v>32</v>
      </c>
      <c r="H243">
        <v>14</v>
      </c>
      <c r="I243">
        <v>229.22499999999999</v>
      </c>
      <c r="J243" t="b">
        <v>0</v>
      </c>
    </row>
    <row r="244" spans="2:10" x14ac:dyDescent="0.15">
      <c r="B244" t="s">
        <v>761</v>
      </c>
      <c r="C244">
        <v>229.44</v>
      </c>
      <c r="D244">
        <v>229.88</v>
      </c>
      <c r="E244">
        <v>229.44</v>
      </c>
      <c r="F244">
        <v>229.7</v>
      </c>
      <c r="G244">
        <v>8</v>
      </c>
      <c r="H244">
        <v>6</v>
      </c>
      <c r="I244">
        <v>229.73</v>
      </c>
      <c r="J244" t="b">
        <v>0</v>
      </c>
    </row>
    <row r="245" spans="2:10" x14ac:dyDescent="0.15">
      <c r="B245" t="s">
        <v>762</v>
      </c>
      <c r="C245">
        <v>229.8</v>
      </c>
      <c r="D245">
        <v>230.75</v>
      </c>
      <c r="E245">
        <v>229.75</v>
      </c>
      <c r="F245">
        <v>230.3</v>
      </c>
      <c r="G245">
        <v>274</v>
      </c>
      <c r="H245">
        <v>108</v>
      </c>
      <c r="I245">
        <v>230.39599999999999</v>
      </c>
      <c r="J245" t="b">
        <v>0</v>
      </c>
    </row>
    <row r="246" spans="2:10" x14ac:dyDescent="0.15">
      <c r="B246" t="s">
        <v>763</v>
      </c>
      <c r="C246">
        <v>230.2</v>
      </c>
      <c r="D246">
        <v>231.45</v>
      </c>
      <c r="E246">
        <v>230.03</v>
      </c>
      <c r="F246">
        <v>231.15</v>
      </c>
      <c r="G246">
        <v>1433</v>
      </c>
      <c r="H246">
        <v>609</v>
      </c>
      <c r="I246">
        <v>230.839</v>
      </c>
      <c r="J246" t="b">
        <v>0</v>
      </c>
    </row>
    <row r="247" spans="2:10" x14ac:dyDescent="0.15">
      <c r="B247" t="s">
        <v>764</v>
      </c>
      <c r="C247">
        <v>229.53</v>
      </c>
      <c r="D247">
        <v>233</v>
      </c>
      <c r="E247">
        <v>228.96</v>
      </c>
      <c r="F247">
        <v>231.92</v>
      </c>
      <c r="G247">
        <v>2398</v>
      </c>
      <c r="H247">
        <v>958</v>
      </c>
      <c r="I247">
        <v>231.608</v>
      </c>
      <c r="J247" t="b">
        <v>0</v>
      </c>
    </row>
    <row r="248" spans="2:10" x14ac:dyDescent="0.15">
      <c r="B248" t="s">
        <v>765</v>
      </c>
      <c r="C248">
        <v>232.04</v>
      </c>
      <c r="D248">
        <v>232.99</v>
      </c>
      <c r="E248">
        <v>230.08</v>
      </c>
      <c r="F248">
        <v>231.98</v>
      </c>
      <c r="G248">
        <v>48389</v>
      </c>
      <c r="H248">
        <v>19928</v>
      </c>
      <c r="I248">
        <v>231.595</v>
      </c>
      <c r="J248" t="b">
        <v>0</v>
      </c>
    </row>
    <row r="249" spans="2:10" x14ac:dyDescent="0.15">
      <c r="B249" t="s">
        <v>766</v>
      </c>
      <c r="C249">
        <v>232</v>
      </c>
      <c r="D249">
        <v>234.18</v>
      </c>
      <c r="E249">
        <v>230.89</v>
      </c>
      <c r="F249">
        <v>233.58</v>
      </c>
      <c r="G249">
        <v>60588</v>
      </c>
      <c r="H249">
        <v>26736</v>
      </c>
      <c r="I249">
        <v>232.80600000000001</v>
      </c>
      <c r="J249" t="b">
        <v>0</v>
      </c>
    </row>
    <row r="250" spans="2:10" x14ac:dyDescent="0.15">
      <c r="B250" t="s">
        <v>767</v>
      </c>
      <c r="C250">
        <v>233.67</v>
      </c>
      <c r="D250">
        <v>233.86</v>
      </c>
      <c r="E250">
        <v>231.23</v>
      </c>
      <c r="F250">
        <v>231.41</v>
      </c>
      <c r="G250">
        <v>35006</v>
      </c>
      <c r="H250">
        <v>18662</v>
      </c>
      <c r="I250">
        <v>232.21100000000001</v>
      </c>
      <c r="J250" t="b">
        <v>0</v>
      </c>
    </row>
    <row r="251" spans="2:10" x14ac:dyDescent="0.15">
      <c r="B251" t="s">
        <v>768</v>
      </c>
      <c r="C251">
        <v>231.4</v>
      </c>
      <c r="D251">
        <v>232.98</v>
      </c>
      <c r="E251">
        <v>231.4</v>
      </c>
      <c r="F251">
        <v>232.05</v>
      </c>
      <c r="G251">
        <v>28267</v>
      </c>
      <c r="H251">
        <v>12841</v>
      </c>
      <c r="I251">
        <v>232.374</v>
      </c>
      <c r="J251" t="b">
        <v>0</v>
      </c>
    </row>
    <row r="252" spans="2:10" x14ac:dyDescent="0.15">
      <c r="B252" t="s">
        <v>769</v>
      </c>
      <c r="C252">
        <v>232.04</v>
      </c>
      <c r="D252">
        <v>233.69</v>
      </c>
      <c r="E252">
        <v>231.71</v>
      </c>
      <c r="F252">
        <v>233.18</v>
      </c>
      <c r="G252">
        <v>24736</v>
      </c>
      <c r="H252">
        <v>12135</v>
      </c>
      <c r="I252">
        <v>232.886</v>
      </c>
      <c r="J252" t="b">
        <v>0</v>
      </c>
    </row>
    <row r="253" spans="2:10" x14ac:dyDescent="0.15">
      <c r="B253" t="s">
        <v>770</v>
      </c>
      <c r="C253">
        <v>233.17</v>
      </c>
      <c r="D253">
        <v>233.74</v>
      </c>
      <c r="E253">
        <v>232.53</v>
      </c>
      <c r="F253">
        <v>233.51</v>
      </c>
      <c r="G253">
        <v>30608</v>
      </c>
      <c r="H253">
        <v>14883</v>
      </c>
      <c r="I253">
        <v>233.18600000000001</v>
      </c>
      <c r="J253" t="b">
        <v>0</v>
      </c>
    </row>
    <row r="254" spans="2:10" x14ac:dyDescent="0.15">
      <c r="B254" t="s">
        <v>771</v>
      </c>
      <c r="C254">
        <v>233.51</v>
      </c>
      <c r="D254">
        <v>233.95</v>
      </c>
      <c r="E254">
        <v>231.77</v>
      </c>
      <c r="F254">
        <v>232.58</v>
      </c>
      <c r="G254">
        <v>63142</v>
      </c>
      <c r="H254">
        <v>29935</v>
      </c>
      <c r="I254">
        <v>232.87799999999999</v>
      </c>
      <c r="J254" t="b">
        <v>0</v>
      </c>
    </row>
    <row r="255" spans="2:10" x14ac:dyDescent="0.15">
      <c r="B255" t="s">
        <v>772</v>
      </c>
      <c r="C255">
        <v>232.33</v>
      </c>
      <c r="D255">
        <v>247.7</v>
      </c>
      <c r="E255">
        <v>231.8</v>
      </c>
      <c r="F255">
        <v>242.2</v>
      </c>
      <c r="G255">
        <v>94653</v>
      </c>
      <c r="H255">
        <v>21334</v>
      </c>
      <c r="I255">
        <v>237.81700000000001</v>
      </c>
      <c r="J255" t="b">
        <v>0</v>
      </c>
    </row>
    <row r="256" spans="2:10" x14ac:dyDescent="0.15">
      <c r="B256" t="s">
        <v>773</v>
      </c>
      <c r="C256">
        <v>242.08</v>
      </c>
      <c r="D256">
        <v>242.44</v>
      </c>
      <c r="E256">
        <v>239.5</v>
      </c>
      <c r="F256">
        <v>240.16</v>
      </c>
      <c r="G256">
        <v>5631</v>
      </c>
      <c r="H256">
        <v>2305</v>
      </c>
      <c r="I256">
        <v>240.696</v>
      </c>
      <c r="J256" t="b">
        <v>0</v>
      </c>
    </row>
    <row r="257" spans="2:10" x14ac:dyDescent="0.15">
      <c r="B257" t="s">
        <v>774</v>
      </c>
      <c r="C257">
        <v>240.28</v>
      </c>
      <c r="D257">
        <v>245</v>
      </c>
      <c r="E257">
        <v>240.21</v>
      </c>
      <c r="F257">
        <v>241.91</v>
      </c>
      <c r="G257">
        <v>5347</v>
      </c>
      <c r="H257">
        <v>1883</v>
      </c>
      <c r="I257">
        <v>243.02500000000001</v>
      </c>
      <c r="J257" t="b">
        <v>0</v>
      </c>
    </row>
    <row r="258" spans="2:10" x14ac:dyDescent="0.15">
      <c r="B258" t="s">
        <v>775</v>
      </c>
      <c r="C258">
        <v>242.09</v>
      </c>
      <c r="D258">
        <v>242.18</v>
      </c>
      <c r="E258">
        <v>240.9</v>
      </c>
      <c r="F258">
        <v>240.92</v>
      </c>
      <c r="G258">
        <v>1751</v>
      </c>
      <c r="H258">
        <v>589</v>
      </c>
      <c r="I258">
        <v>241.435</v>
      </c>
      <c r="J258" t="b">
        <v>0</v>
      </c>
    </row>
    <row r="259" spans="2:10" x14ac:dyDescent="0.15">
      <c r="B259" t="s">
        <v>776</v>
      </c>
      <c r="C259">
        <v>240</v>
      </c>
      <c r="D259">
        <v>240.65</v>
      </c>
      <c r="E259">
        <v>238.88</v>
      </c>
      <c r="F259">
        <v>240.25</v>
      </c>
      <c r="G259">
        <v>606</v>
      </c>
      <c r="H259">
        <v>237</v>
      </c>
      <c r="I259">
        <v>239.92500000000001</v>
      </c>
      <c r="J259" t="b">
        <v>0</v>
      </c>
    </row>
    <row r="260" spans="2:10" x14ac:dyDescent="0.15">
      <c r="B260" t="s">
        <v>777</v>
      </c>
      <c r="C260">
        <v>240.25</v>
      </c>
      <c r="D260">
        <v>240.9</v>
      </c>
      <c r="E260">
        <v>239.2</v>
      </c>
      <c r="F260">
        <v>239.6</v>
      </c>
      <c r="G260">
        <v>396</v>
      </c>
      <c r="H260">
        <v>147</v>
      </c>
      <c r="I260">
        <v>240.13499999999999</v>
      </c>
      <c r="J260" t="b">
        <v>0</v>
      </c>
    </row>
    <row r="261" spans="2:10" x14ac:dyDescent="0.15">
      <c r="B261" t="s">
        <v>778</v>
      </c>
      <c r="C261">
        <v>239.39</v>
      </c>
      <c r="D261">
        <v>239.69</v>
      </c>
      <c r="E261">
        <v>236.4</v>
      </c>
      <c r="F261">
        <v>237.98</v>
      </c>
      <c r="G261">
        <v>1143</v>
      </c>
      <c r="H261">
        <v>401</v>
      </c>
      <c r="I261">
        <v>238.03100000000001</v>
      </c>
      <c r="J261" t="b">
        <v>0</v>
      </c>
    </row>
    <row r="262" spans="2:10" x14ac:dyDescent="0.15">
      <c r="B262" t="s">
        <v>779</v>
      </c>
      <c r="C262">
        <v>237.98</v>
      </c>
      <c r="D262">
        <v>238.14</v>
      </c>
      <c r="E262">
        <v>234.9</v>
      </c>
      <c r="F262">
        <v>236.29</v>
      </c>
      <c r="G262">
        <v>5860</v>
      </c>
      <c r="H262">
        <v>2955</v>
      </c>
      <c r="I262">
        <v>236.72499999999999</v>
      </c>
      <c r="J262" t="b">
        <v>0</v>
      </c>
    </row>
    <row r="263" spans="2:10" x14ac:dyDescent="0.15">
      <c r="B263" t="s">
        <v>780</v>
      </c>
      <c r="C263">
        <v>236.28</v>
      </c>
      <c r="D263">
        <v>241.68</v>
      </c>
      <c r="E263">
        <v>235.55</v>
      </c>
      <c r="F263">
        <v>237.85</v>
      </c>
      <c r="G263">
        <v>8651</v>
      </c>
      <c r="H263">
        <v>3598</v>
      </c>
      <c r="I263">
        <v>236.54300000000001</v>
      </c>
      <c r="J263" t="b">
        <v>0</v>
      </c>
    </row>
    <row r="264" spans="2:10" x14ac:dyDescent="0.15">
      <c r="B264" t="s">
        <v>781</v>
      </c>
      <c r="C264">
        <v>237.82</v>
      </c>
      <c r="D264">
        <v>239.24</v>
      </c>
      <c r="E264">
        <v>230.74</v>
      </c>
      <c r="F264">
        <v>235.78</v>
      </c>
      <c r="G264">
        <v>105903</v>
      </c>
      <c r="H264">
        <v>48503</v>
      </c>
      <c r="I264">
        <v>234.65100000000001</v>
      </c>
      <c r="J264" t="b">
        <v>0</v>
      </c>
    </row>
    <row r="265" spans="2:10" x14ac:dyDescent="0.15">
      <c r="B265" t="s">
        <v>782</v>
      </c>
      <c r="C265">
        <v>235.74</v>
      </c>
      <c r="D265">
        <v>240.44</v>
      </c>
      <c r="E265">
        <v>235.31</v>
      </c>
      <c r="F265">
        <v>238.65</v>
      </c>
      <c r="G265">
        <v>105151</v>
      </c>
      <c r="H265">
        <v>51604</v>
      </c>
      <c r="I265">
        <v>238.96199999999999</v>
      </c>
      <c r="J265" t="b">
        <v>0</v>
      </c>
    </row>
    <row r="266" spans="2:10" x14ac:dyDescent="0.15">
      <c r="B266" t="s">
        <v>783</v>
      </c>
      <c r="C266">
        <v>238.64</v>
      </c>
      <c r="D266">
        <v>239.48</v>
      </c>
      <c r="E266">
        <v>234.62</v>
      </c>
      <c r="F266">
        <v>234.93</v>
      </c>
      <c r="G266">
        <v>60943</v>
      </c>
      <c r="H266">
        <v>29863</v>
      </c>
      <c r="I266">
        <v>236.72200000000001</v>
      </c>
      <c r="J266" t="b">
        <v>0</v>
      </c>
    </row>
    <row r="267" spans="2:10" x14ac:dyDescent="0.15">
      <c r="B267" t="s">
        <v>784</v>
      </c>
      <c r="C267">
        <v>234.92</v>
      </c>
      <c r="D267">
        <v>237.89</v>
      </c>
      <c r="E267">
        <v>234.3</v>
      </c>
      <c r="F267">
        <v>237.55</v>
      </c>
      <c r="G267">
        <v>35770</v>
      </c>
      <c r="H267">
        <v>18551</v>
      </c>
      <c r="I267">
        <v>236.374</v>
      </c>
      <c r="J267" t="b">
        <v>0</v>
      </c>
    </row>
    <row r="268" spans="2:10" x14ac:dyDescent="0.15">
      <c r="B268" t="s">
        <v>785</v>
      </c>
      <c r="C268">
        <v>237.56</v>
      </c>
      <c r="D268">
        <v>237.65</v>
      </c>
      <c r="E268">
        <v>233.89</v>
      </c>
      <c r="F268">
        <v>234.09</v>
      </c>
      <c r="G268">
        <v>30332</v>
      </c>
      <c r="H268">
        <v>16263</v>
      </c>
      <c r="I268">
        <v>235.386</v>
      </c>
      <c r="J268" t="b">
        <v>0</v>
      </c>
    </row>
    <row r="269" spans="2:10" x14ac:dyDescent="0.15">
      <c r="B269" t="s">
        <v>786</v>
      </c>
      <c r="C269">
        <v>234.08</v>
      </c>
      <c r="D269">
        <v>235.65</v>
      </c>
      <c r="E269">
        <v>231.02</v>
      </c>
      <c r="F269">
        <v>231.29</v>
      </c>
      <c r="G269">
        <v>59046</v>
      </c>
      <c r="H269">
        <v>29511</v>
      </c>
      <c r="I269">
        <v>233.083</v>
      </c>
      <c r="J269" t="b">
        <v>0</v>
      </c>
    </row>
    <row r="270" spans="2:10" x14ac:dyDescent="0.15">
      <c r="B270" t="s">
        <v>787</v>
      </c>
      <c r="C270">
        <v>231.32</v>
      </c>
      <c r="D270">
        <v>233.68</v>
      </c>
      <c r="E270">
        <v>230.14</v>
      </c>
      <c r="F270">
        <v>233.09</v>
      </c>
      <c r="G270">
        <v>80193</v>
      </c>
      <c r="H270">
        <v>42659</v>
      </c>
      <c r="I270">
        <v>232.06100000000001</v>
      </c>
      <c r="J270" t="b">
        <v>0</v>
      </c>
    </row>
    <row r="271" spans="2:10" x14ac:dyDescent="0.15">
      <c r="B271" t="s">
        <v>788</v>
      </c>
      <c r="C271">
        <v>232.9</v>
      </c>
      <c r="D271">
        <v>234</v>
      </c>
      <c r="E271">
        <v>230</v>
      </c>
      <c r="F271">
        <v>233.13</v>
      </c>
      <c r="G271">
        <v>46129</v>
      </c>
      <c r="H271">
        <v>800</v>
      </c>
      <c r="I271">
        <v>232.88300000000001</v>
      </c>
      <c r="J271" t="b">
        <v>0</v>
      </c>
    </row>
    <row r="272" spans="2:10" x14ac:dyDescent="0.15">
      <c r="B272" t="s">
        <v>789</v>
      </c>
      <c r="C272">
        <v>233</v>
      </c>
      <c r="D272">
        <v>233.9</v>
      </c>
      <c r="E272">
        <v>232</v>
      </c>
      <c r="F272">
        <v>232.5</v>
      </c>
      <c r="G272">
        <v>1441</v>
      </c>
      <c r="H272">
        <v>238</v>
      </c>
      <c r="I272">
        <v>233.28100000000001</v>
      </c>
      <c r="J272" t="b">
        <v>0</v>
      </c>
    </row>
    <row r="273" spans="2:10" x14ac:dyDescent="0.15">
      <c r="B273" t="s">
        <v>790</v>
      </c>
      <c r="C273">
        <v>232.48</v>
      </c>
      <c r="D273">
        <v>233</v>
      </c>
      <c r="E273">
        <v>231.25</v>
      </c>
      <c r="F273">
        <v>231.8</v>
      </c>
      <c r="G273">
        <v>524</v>
      </c>
      <c r="H273">
        <v>207</v>
      </c>
      <c r="I273">
        <v>231.87899999999999</v>
      </c>
      <c r="J273" t="b">
        <v>0</v>
      </c>
    </row>
    <row r="274" spans="2:10" x14ac:dyDescent="0.15">
      <c r="B274" t="s">
        <v>791</v>
      </c>
      <c r="C274">
        <v>231.79</v>
      </c>
      <c r="D274">
        <v>232.86</v>
      </c>
      <c r="E274">
        <v>231.65</v>
      </c>
      <c r="F274">
        <v>232.5</v>
      </c>
      <c r="G274">
        <v>550</v>
      </c>
      <c r="H274">
        <v>247</v>
      </c>
      <c r="I274">
        <v>232.30799999999999</v>
      </c>
      <c r="J274" t="b">
        <v>0</v>
      </c>
    </row>
    <row r="275" spans="2:10" x14ac:dyDescent="0.15">
      <c r="B275" t="s">
        <v>792</v>
      </c>
      <c r="C275">
        <v>230.62</v>
      </c>
      <c r="D275">
        <v>230.69</v>
      </c>
      <c r="E275">
        <v>228.97</v>
      </c>
      <c r="F275">
        <v>229.95</v>
      </c>
      <c r="G275">
        <v>511</v>
      </c>
      <c r="H275">
        <v>175</v>
      </c>
      <c r="I275">
        <v>229.78399999999999</v>
      </c>
      <c r="J275" t="b">
        <v>0</v>
      </c>
    </row>
    <row r="276" spans="2:10" x14ac:dyDescent="0.15">
      <c r="B276" t="s">
        <v>793</v>
      </c>
      <c r="C276">
        <v>230</v>
      </c>
      <c r="D276">
        <v>231.76</v>
      </c>
      <c r="E276">
        <v>230</v>
      </c>
      <c r="F276">
        <v>230.55</v>
      </c>
      <c r="G276">
        <v>290</v>
      </c>
      <c r="H276">
        <v>147</v>
      </c>
      <c r="I276">
        <v>230.85400000000001</v>
      </c>
      <c r="J276" t="b">
        <v>0</v>
      </c>
    </row>
    <row r="277" spans="2:10" x14ac:dyDescent="0.15">
      <c r="B277" t="s">
        <v>794</v>
      </c>
      <c r="C277">
        <v>230.55</v>
      </c>
      <c r="D277">
        <v>231.98</v>
      </c>
      <c r="E277">
        <v>229.56</v>
      </c>
      <c r="F277">
        <v>231.98</v>
      </c>
      <c r="G277">
        <v>207</v>
      </c>
      <c r="H277">
        <v>91</v>
      </c>
      <c r="I277">
        <v>231.214</v>
      </c>
      <c r="J277" t="b">
        <v>0</v>
      </c>
    </row>
    <row r="278" spans="2:10" x14ac:dyDescent="0.15">
      <c r="B278" t="s">
        <v>795</v>
      </c>
      <c r="C278">
        <v>231.72</v>
      </c>
      <c r="D278">
        <v>233</v>
      </c>
      <c r="E278">
        <v>230.7</v>
      </c>
      <c r="F278">
        <v>232.3</v>
      </c>
      <c r="G278">
        <v>838</v>
      </c>
      <c r="H278">
        <v>433</v>
      </c>
      <c r="I278">
        <v>232.178</v>
      </c>
      <c r="J278" t="b">
        <v>0</v>
      </c>
    </row>
    <row r="279" spans="2:10" x14ac:dyDescent="0.15">
      <c r="B279" t="s">
        <v>796</v>
      </c>
      <c r="C279">
        <v>232.34</v>
      </c>
      <c r="D279">
        <v>234.32</v>
      </c>
      <c r="E279">
        <v>229.25</v>
      </c>
      <c r="F279">
        <v>234.02</v>
      </c>
      <c r="G279">
        <v>3059</v>
      </c>
      <c r="H279">
        <v>874</v>
      </c>
      <c r="I279">
        <v>231.077</v>
      </c>
      <c r="J279" t="b">
        <v>0</v>
      </c>
    </row>
    <row r="280" spans="2:10" x14ac:dyDescent="0.15">
      <c r="B280" t="s">
        <v>797</v>
      </c>
      <c r="C280">
        <v>234</v>
      </c>
      <c r="D280">
        <v>238</v>
      </c>
      <c r="E280">
        <v>234</v>
      </c>
      <c r="F280">
        <v>236.59</v>
      </c>
      <c r="G280">
        <v>47414</v>
      </c>
      <c r="H280">
        <v>22635</v>
      </c>
      <c r="I280">
        <v>236.483</v>
      </c>
      <c r="J280" t="b">
        <v>0</v>
      </c>
    </row>
    <row r="281" spans="2:10" x14ac:dyDescent="0.15">
      <c r="B281" t="s">
        <v>798</v>
      </c>
      <c r="C281">
        <v>236.66</v>
      </c>
      <c r="D281">
        <v>240.38</v>
      </c>
      <c r="E281">
        <v>236.27</v>
      </c>
      <c r="F281">
        <v>239.67</v>
      </c>
      <c r="G281">
        <v>69009</v>
      </c>
      <c r="H281">
        <v>36260</v>
      </c>
      <c r="I281">
        <v>238.61099999999999</v>
      </c>
      <c r="J281" t="b">
        <v>0</v>
      </c>
    </row>
    <row r="282" spans="2:10" x14ac:dyDescent="0.15">
      <c r="B282" t="s">
        <v>799</v>
      </c>
      <c r="C282">
        <v>239.72</v>
      </c>
      <c r="D282">
        <v>240.16</v>
      </c>
      <c r="E282">
        <v>238.16</v>
      </c>
      <c r="F282">
        <v>240.05</v>
      </c>
      <c r="G282">
        <v>36744</v>
      </c>
      <c r="H282">
        <v>21461</v>
      </c>
      <c r="I282">
        <v>239.39500000000001</v>
      </c>
      <c r="J282" t="b">
        <v>0</v>
      </c>
    </row>
    <row r="283" spans="2:10" x14ac:dyDescent="0.15">
      <c r="B283" t="s">
        <v>800</v>
      </c>
      <c r="C283">
        <v>240.04</v>
      </c>
      <c r="D283">
        <v>242.5</v>
      </c>
      <c r="E283">
        <v>239.96</v>
      </c>
      <c r="F283">
        <v>242.46</v>
      </c>
      <c r="G283">
        <v>49805</v>
      </c>
      <c r="H283">
        <v>27420</v>
      </c>
      <c r="I283">
        <v>241.376</v>
      </c>
      <c r="J283" t="b">
        <v>0</v>
      </c>
    </row>
    <row r="284" spans="2:10" x14ac:dyDescent="0.15">
      <c r="B284" t="s">
        <v>801</v>
      </c>
      <c r="C284">
        <v>242.44</v>
      </c>
      <c r="D284">
        <v>242.64</v>
      </c>
      <c r="E284">
        <v>240.72</v>
      </c>
      <c r="F284">
        <v>242.08</v>
      </c>
      <c r="G284">
        <v>30339</v>
      </c>
      <c r="H284">
        <v>16954</v>
      </c>
      <c r="I284">
        <v>241.77799999999999</v>
      </c>
      <c r="J284" t="b">
        <v>0</v>
      </c>
    </row>
    <row r="285" spans="2:10" x14ac:dyDescent="0.15">
      <c r="B285" t="s">
        <v>802</v>
      </c>
      <c r="C285">
        <v>242.1</v>
      </c>
      <c r="D285">
        <v>242.55</v>
      </c>
      <c r="E285">
        <v>240.57</v>
      </c>
      <c r="F285">
        <v>241.1</v>
      </c>
      <c r="G285">
        <v>27814</v>
      </c>
      <c r="H285">
        <v>16433</v>
      </c>
      <c r="I285">
        <v>241.63300000000001</v>
      </c>
      <c r="J285" t="b">
        <v>0</v>
      </c>
    </row>
    <row r="286" spans="2:10" x14ac:dyDescent="0.15">
      <c r="B286" t="s">
        <v>803</v>
      </c>
      <c r="C286">
        <v>241.09</v>
      </c>
      <c r="D286">
        <v>241.4</v>
      </c>
      <c r="E286">
        <v>238.24</v>
      </c>
      <c r="F286">
        <v>238.93</v>
      </c>
      <c r="G286">
        <v>53626</v>
      </c>
      <c r="H286">
        <v>33159</v>
      </c>
      <c r="I286">
        <v>239.56399999999999</v>
      </c>
      <c r="J286" t="b">
        <v>0</v>
      </c>
    </row>
    <row r="287" spans="2:10" x14ac:dyDescent="0.15">
      <c r="B287" t="s">
        <v>804</v>
      </c>
      <c r="C287">
        <v>238.93</v>
      </c>
      <c r="D287">
        <v>238.93</v>
      </c>
      <c r="E287">
        <v>236</v>
      </c>
      <c r="F287">
        <v>236.86</v>
      </c>
      <c r="G287">
        <v>70929</v>
      </c>
      <c r="H287">
        <v>601</v>
      </c>
      <c r="I287">
        <v>238.89500000000001</v>
      </c>
      <c r="J287" t="b">
        <v>0</v>
      </c>
    </row>
    <row r="288" spans="2:10" x14ac:dyDescent="0.15">
      <c r="B288" t="s">
        <v>805</v>
      </c>
      <c r="C288">
        <v>237.12</v>
      </c>
      <c r="D288">
        <v>238.93</v>
      </c>
      <c r="E288">
        <v>236.8</v>
      </c>
      <c r="F288">
        <v>237.57</v>
      </c>
      <c r="G288">
        <v>900</v>
      </c>
      <c r="H288">
        <v>129</v>
      </c>
      <c r="I288">
        <v>238.42099999999999</v>
      </c>
      <c r="J288" t="b">
        <v>0</v>
      </c>
    </row>
    <row r="289" spans="2:10" x14ac:dyDescent="0.15">
      <c r="B289" t="s">
        <v>806</v>
      </c>
      <c r="C289">
        <v>237.48</v>
      </c>
      <c r="D289">
        <v>237.9</v>
      </c>
      <c r="E289">
        <v>236.24</v>
      </c>
      <c r="F289">
        <v>236.5</v>
      </c>
      <c r="G289">
        <v>612</v>
      </c>
      <c r="H289">
        <v>195</v>
      </c>
      <c r="I289">
        <v>236.846</v>
      </c>
      <c r="J289" t="b">
        <v>0</v>
      </c>
    </row>
    <row r="290" spans="2:10" x14ac:dyDescent="0.15">
      <c r="B290" t="s">
        <v>807</v>
      </c>
      <c r="C290">
        <v>236.78</v>
      </c>
      <c r="D290">
        <v>237</v>
      </c>
      <c r="E290">
        <v>236.24</v>
      </c>
      <c r="F290">
        <v>236.42</v>
      </c>
      <c r="G290">
        <v>355</v>
      </c>
      <c r="H290">
        <v>110</v>
      </c>
      <c r="I290">
        <v>236.61</v>
      </c>
      <c r="J290" t="b">
        <v>0</v>
      </c>
    </row>
    <row r="291" spans="2:10" x14ac:dyDescent="0.15">
      <c r="B291" t="s">
        <v>808</v>
      </c>
      <c r="C291">
        <v>235.7</v>
      </c>
      <c r="D291">
        <v>235.9</v>
      </c>
      <c r="E291">
        <v>233.98</v>
      </c>
      <c r="F291">
        <v>234.76</v>
      </c>
      <c r="G291">
        <v>294</v>
      </c>
      <c r="H291">
        <v>115</v>
      </c>
      <c r="I291">
        <v>235.125</v>
      </c>
      <c r="J291" t="b">
        <v>0</v>
      </c>
    </row>
    <row r="292" spans="2:10" x14ac:dyDescent="0.15">
      <c r="B292" t="s">
        <v>809</v>
      </c>
      <c r="C292">
        <v>234.4</v>
      </c>
      <c r="D292">
        <v>235.45</v>
      </c>
      <c r="E292">
        <v>233.15</v>
      </c>
      <c r="F292">
        <v>235.38</v>
      </c>
      <c r="G292">
        <v>219</v>
      </c>
      <c r="H292">
        <v>112</v>
      </c>
      <c r="I292">
        <v>234.143</v>
      </c>
      <c r="J292" t="b">
        <v>0</v>
      </c>
    </row>
    <row r="293" spans="2:10" x14ac:dyDescent="0.15">
      <c r="B293" t="s">
        <v>810</v>
      </c>
      <c r="C293">
        <v>235.12</v>
      </c>
      <c r="D293">
        <v>236.55</v>
      </c>
      <c r="E293">
        <v>235</v>
      </c>
      <c r="F293">
        <v>235.29</v>
      </c>
      <c r="G293">
        <v>201</v>
      </c>
      <c r="H293">
        <v>93</v>
      </c>
      <c r="I293">
        <v>235.547</v>
      </c>
      <c r="J293" t="b">
        <v>0</v>
      </c>
    </row>
    <row r="294" spans="2:10" x14ac:dyDescent="0.15">
      <c r="B294" t="s">
        <v>811</v>
      </c>
      <c r="C294">
        <v>235.84</v>
      </c>
      <c r="D294">
        <v>236.7</v>
      </c>
      <c r="E294">
        <v>235.16</v>
      </c>
      <c r="F294">
        <v>235.23</v>
      </c>
      <c r="G294">
        <v>840</v>
      </c>
      <c r="H294">
        <v>356</v>
      </c>
      <c r="I294">
        <v>235.98500000000001</v>
      </c>
      <c r="J294" t="b">
        <v>0</v>
      </c>
    </row>
    <row r="295" spans="2:10" x14ac:dyDescent="0.15">
      <c r="B295" t="s">
        <v>812</v>
      </c>
      <c r="C295">
        <v>236</v>
      </c>
      <c r="D295">
        <v>238.93</v>
      </c>
      <c r="E295">
        <v>234.2</v>
      </c>
      <c r="F295">
        <v>236.8</v>
      </c>
      <c r="G295">
        <v>1739</v>
      </c>
      <c r="H295">
        <v>633</v>
      </c>
      <c r="I295">
        <v>236.767</v>
      </c>
      <c r="J295" t="b">
        <v>0</v>
      </c>
    </row>
    <row r="296" spans="2:10" x14ac:dyDescent="0.15">
      <c r="B296" t="s">
        <v>813</v>
      </c>
      <c r="C296">
        <v>236.98</v>
      </c>
      <c r="D296">
        <v>237.23</v>
      </c>
      <c r="E296">
        <v>234.06</v>
      </c>
      <c r="F296">
        <v>236.28</v>
      </c>
      <c r="G296">
        <v>43350</v>
      </c>
      <c r="H296">
        <v>19699</v>
      </c>
      <c r="I296">
        <v>235.26900000000001</v>
      </c>
      <c r="J296" t="b">
        <v>0</v>
      </c>
    </row>
    <row r="297" spans="2:10" x14ac:dyDescent="0.15">
      <c r="B297" t="s">
        <v>814</v>
      </c>
      <c r="C297">
        <v>236.26</v>
      </c>
      <c r="D297">
        <v>238.02</v>
      </c>
      <c r="E297">
        <v>235.64</v>
      </c>
      <c r="F297">
        <v>237.15</v>
      </c>
      <c r="G297">
        <v>33838</v>
      </c>
      <c r="H297">
        <v>18821</v>
      </c>
      <c r="I297">
        <v>236.90899999999999</v>
      </c>
      <c r="J297" t="b">
        <v>0</v>
      </c>
    </row>
    <row r="298" spans="2:10" x14ac:dyDescent="0.15">
      <c r="B298" t="s">
        <v>815</v>
      </c>
      <c r="C298">
        <v>237.16</v>
      </c>
      <c r="D298">
        <v>237.48</v>
      </c>
      <c r="E298">
        <v>233.56</v>
      </c>
      <c r="F298">
        <v>234.92</v>
      </c>
      <c r="G298">
        <v>32934</v>
      </c>
      <c r="H298">
        <v>19030</v>
      </c>
      <c r="I298">
        <v>234.81100000000001</v>
      </c>
      <c r="J298" t="b">
        <v>0</v>
      </c>
    </row>
    <row r="299" spans="2:10" x14ac:dyDescent="0.15">
      <c r="B299" t="s">
        <v>816</v>
      </c>
      <c r="C299">
        <v>234.9</v>
      </c>
      <c r="D299">
        <v>235.2</v>
      </c>
      <c r="E299">
        <v>232.01</v>
      </c>
      <c r="F299">
        <v>232.31</v>
      </c>
      <c r="G299">
        <v>36131</v>
      </c>
      <c r="H299">
        <v>17462</v>
      </c>
      <c r="I299">
        <v>233.37</v>
      </c>
      <c r="J299" t="b">
        <v>0</v>
      </c>
    </row>
    <row r="300" spans="2:10" x14ac:dyDescent="0.15">
      <c r="B300" t="s">
        <v>817</v>
      </c>
      <c r="C300">
        <v>232.3</v>
      </c>
      <c r="D300">
        <v>233.59</v>
      </c>
      <c r="E300">
        <v>231.35</v>
      </c>
      <c r="F300">
        <v>232.96</v>
      </c>
      <c r="G300">
        <v>30805</v>
      </c>
      <c r="H300">
        <v>17437</v>
      </c>
      <c r="I300">
        <v>232.60400000000001</v>
      </c>
      <c r="J300" t="b">
        <v>0</v>
      </c>
    </row>
    <row r="301" spans="2:10" x14ac:dyDescent="0.15">
      <c r="B301" t="s">
        <v>818</v>
      </c>
      <c r="C301">
        <v>232.96</v>
      </c>
      <c r="D301">
        <v>234.02</v>
      </c>
      <c r="E301">
        <v>232.45</v>
      </c>
      <c r="F301">
        <v>233.4</v>
      </c>
      <c r="G301">
        <v>26553</v>
      </c>
      <c r="H301">
        <v>15852</v>
      </c>
      <c r="I301">
        <v>233.411</v>
      </c>
      <c r="J301" t="b">
        <v>0</v>
      </c>
    </row>
    <row r="302" spans="2:10" x14ac:dyDescent="0.15">
      <c r="B302" t="s">
        <v>819</v>
      </c>
      <c r="C302">
        <v>233.4</v>
      </c>
      <c r="D302">
        <v>234.75</v>
      </c>
      <c r="E302">
        <v>231.46</v>
      </c>
      <c r="F302">
        <v>231.84</v>
      </c>
      <c r="G302">
        <v>63338</v>
      </c>
      <c r="H302">
        <v>39921</v>
      </c>
      <c r="I302">
        <v>233.476</v>
      </c>
      <c r="J302" t="b">
        <v>0</v>
      </c>
    </row>
    <row r="303" spans="2:10" x14ac:dyDescent="0.15">
      <c r="B303" t="s">
        <v>820</v>
      </c>
      <c r="C303">
        <v>231.88</v>
      </c>
      <c r="D303">
        <v>236.6</v>
      </c>
      <c r="E303">
        <v>231.09</v>
      </c>
      <c r="F303">
        <v>231.81</v>
      </c>
      <c r="G303">
        <v>56903</v>
      </c>
      <c r="H303">
        <v>512</v>
      </c>
      <c r="I303">
        <v>231.98400000000001</v>
      </c>
      <c r="J303" t="b">
        <v>0</v>
      </c>
    </row>
    <row r="304" spans="2:10" x14ac:dyDescent="0.15">
      <c r="B304" t="s">
        <v>821</v>
      </c>
      <c r="C304">
        <v>231.75</v>
      </c>
      <c r="D304">
        <v>232.45</v>
      </c>
      <c r="E304">
        <v>231.7</v>
      </c>
      <c r="F304">
        <v>231.93</v>
      </c>
      <c r="G304">
        <v>344</v>
      </c>
      <c r="H304">
        <v>99</v>
      </c>
      <c r="I304">
        <v>232.00800000000001</v>
      </c>
      <c r="J304" t="b">
        <v>0</v>
      </c>
    </row>
    <row r="305" spans="2:10" x14ac:dyDescent="0.15">
      <c r="B305" t="s">
        <v>822</v>
      </c>
      <c r="C305">
        <v>232</v>
      </c>
      <c r="D305">
        <v>232.14</v>
      </c>
      <c r="E305">
        <v>231.6</v>
      </c>
      <c r="F305">
        <v>231.76</v>
      </c>
      <c r="G305">
        <v>138</v>
      </c>
      <c r="H305">
        <v>48</v>
      </c>
      <c r="I305">
        <v>231.80500000000001</v>
      </c>
      <c r="J305" t="b">
        <v>0</v>
      </c>
    </row>
    <row r="306" spans="2:10" x14ac:dyDescent="0.15">
      <c r="B306" t="s">
        <v>823</v>
      </c>
      <c r="C306">
        <v>231.9</v>
      </c>
      <c r="D306">
        <v>231.98</v>
      </c>
      <c r="E306">
        <v>231.63</v>
      </c>
      <c r="F306">
        <v>231.8</v>
      </c>
      <c r="G306">
        <v>99</v>
      </c>
      <c r="H306">
        <v>49</v>
      </c>
      <c r="I306">
        <v>231.79</v>
      </c>
      <c r="J306" t="b">
        <v>0</v>
      </c>
    </row>
    <row r="307" spans="2:10" x14ac:dyDescent="0.15">
      <c r="B307" t="s">
        <v>824</v>
      </c>
      <c r="C307">
        <v>234.5</v>
      </c>
      <c r="D307">
        <v>234.88</v>
      </c>
      <c r="E307">
        <v>233.8</v>
      </c>
      <c r="F307">
        <v>234.44</v>
      </c>
      <c r="G307">
        <v>695</v>
      </c>
      <c r="H307">
        <v>209</v>
      </c>
      <c r="I307">
        <v>234.46700000000001</v>
      </c>
      <c r="J307" t="b">
        <v>0</v>
      </c>
    </row>
    <row r="308" spans="2:10" x14ac:dyDescent="0.15">
      <c r="B308" t="s">
        <v>825</v>
      </c>
      <c r="C308">
        <v>234.53</v>
      </c>
      <c r="D308">
        <v>234.67</v>
      </c>
      <c r="E308">
        <v>234.33</v>
      </c>
      <c r="F308">
        <v>234.45</v>
      </c>
      <c r="G308">
        <v>404</v>
      </c>
      <c r="H308">
        <v>136</v>
      </c>
      <c r="I308">
        <v>234.49600000000001</v>
      </c>
      <c r="J308" t="b">
        <v>0</v>
      </c>
    </row>
    <row r="309" spans="2:10" x14ac:dyDescent="0.15">
      <c r="B309" t="s">
        <v>826</v>
      </c>
      <c r="C309">
        <v>234.53</v>
      </c>
      <c r="D309">
        <v>235.1</v>
      </c>
      <c r="E309">
        <v>234.43</v>
      </c>
      <c r="F309">
        <v>234.95</v>
      </c>
      <c r="G309">
        <v>786</v>
      </c>
      <c r="H309">
        <v>198</v>
      </c>
      <c r="I309">
        <v>234.75200000000001</v>
      </c>
      <c r="J309" t="b">
        <v>0</v>
      </c>
    </row>
    <row r="310" spans="2:10" x14ac:dyDescent="0.15">
      <c r="B310" t="s">
        <v>827</v>
      </c>
      <c r="C310">
        <v>235</v>
      </c>
      <c r="D310">
        <v>235.06</v>
      </c>
      <c r="E310">
        <v>234.1</v>
      </c>
      <c r="F310">
        <v>234.42</v>
      </c>
      <c r="G310">
        <v>1145</v>
      </c>
      <c r="H310">
        <v>647</v>
      </c>
      <c r="I310">
        <v>234.63499999999999</v>
      </c>
      <c r="J310" t="b">
        <v>0</v>
      </c>
    </row>
    <row r="311" spans="2:10" x14ac:dyDescent="0.15">
      <c r="B311" t="s">
        <v>828</v>
      </c>
      <c r="C311">
        <v>234.62</v>
      </c>
      <c r="D311">
        <v>235.08</v>
      </c>
      <c r="E311">
        <v>231.39</v>
      </c>
      <c r="F311">
        <v>235</v>
      </c>
      <c r="G311">
        <v>807</v>
      </c>
      <c r="H311">
        <v>367</v>
      </c>
      <c r="I311">
        <v>234.739</v>
      </c>
      <c r="J311" t="b">
        <v>0</v>
      </c>
    </row>
    <row r="312" spans="2:10" x14ac:dyDescent="0.15">
      <c r="B312" t="s">
        <v>829</v>
      </c>
      <c r="C312">
        <v>235.07</v>
      </c>
      <c r="D312">
        <v>235.65</v>
      </c>
      <c r="E312">
        <v>232.43</v>
      </c>
      <c r="F312">
        <v>233.74</v>
      </c>
      <c r="G312">
        <v>32421</v>
      </c>
      <c r="H312">
        <v>12762</v>
      </c>
      <c r="I312">
        <v>234.43799999999999</v>
      </c>
      <c r="J312" t="b">
        <v>0</v>
      </c>
    </row>
    <row r="313" spans="2:10" x14ac:dyDescent="0.15">
      <c r="B313" t="s">
        <v>830</v>
      </c>
      <c r="C313">
        <v>233.66</v>
      </c>
      <c r="D313">
        <v>237.6</v>
      </c>
      <c r="E313">
        <v>233.04</v>
      </c>
      <c r="F313">
        <v>236.74</v>
      </c>
      <c r="G313">
        <v>37245</v>
      </c>
      <c r="H313">
        <v>18538</v>
      </c>
      <c r="I313">
        <v>235.83699999999999</v>
      </c>
      <c r="J313" t="b">
        <v>0</v>
      </c>
    </row>
    <row r="314" spans="2:10" x14ac:dyDescent="0.15">
      <c r="B314" t="s">
        <v>831</v>
      </c>
      <c r="C314">
        <v>236.75</v>
      </c>
      <c r="D314">
        <v>240.28</v>
      </c>
      <c r="E314">
        <v>235.95</v>
      </c>
      <c r="F314">
        <v>239.88</v>
      </c>
      <c r="G314">
        <v>38973</v>
      </c>
      <c r="H314">
        <v>19834</v>
      </c>
      <c r="I314">
        <v>238.547</v>
      </c>
      <c r="J314" t="b">
        <v>0</v>
      </c>
    </row>
    <row r="315" spans="2:10" x14ac:dyDescent="0.15">
      <c r="B315" t="s">
        <v>832</v>
      </c>
      <c r="C315">
        <v>239.88</v>
      </c>
      <c r="D315">
        <v>242.5</v>
      </c>
      <c r="E315">
        <v>239.88</v>
      </c>
      <c r="F315">
        <v>241.25</v>
      </c>
      <c r="G315">
        <v>38934</v>
      </c>
      <c r="H315">
        <v>18848</v>
      </c>
      <c r="I315">
        <v>241.31899999999999</v>
      </c>
      <c r="J315" t="b">
        <v>0</v>
      </c>
    </row>
    <row r="316" spans="2:10" x14ac:dyDescent="0.15">
      <c r="B316" t="s">
        <v>833</v>
      </c>
      <c r="C316">
        <v>241.27</v>
      </c>
      <c r="D316">
        <v>241.81</v>
      </c>
      <c r="E316">
        <v>240.57</v>
      </c>
      <c r="F316">
        <v>241.23</v>
      </c>
      <c r="G316">
        <v>18667</v>
      </c>
      <c r="H316">
        <v>9793</v>
      </c>
      <c r="I316">
        <v>241.143</v>
      </c>
      <c r="J316" t="b">
        <v>0</v>
      </c>
    </row>
    <row r="317" spans="2:10" x14ac:dyDescent="0.15">
      <c r="B317" t="s">
        <v>834</v>
      </c>
      <c r="C317">
        <v>241.22</v>
      </c>
      <c r="D317">
        <v>241.68</v>
      </c>
      <c r="E317">
        <v>240.24</v>
      </c>
      <c r="F317">
        <v>240.71</v>
      </c>
      <c r="G317">
        <v>17909</v>
      </c>
      <c r="H317">
        <v>10056</v>
      </c>
      <c r="I317">
        <v>240.98599999999999</v>
      </c>
      <c r="J317" t="b">
        <v>0</v>
      </c>
    </row>
    <row r="318" spans="2:10" x14ac:dyDescent="0.15">
      <c r="B318" t="s">
        <v>835</v>
      </c>
      <c r="C318">
        <v>240.73</v>
      </c>
      <c r="D318">
        <v>241.4</v>
      </c>
      <c r="E318">
        <v>239.43</v>
      </c>
      <c r="F318">
        <v>239.59</v>
      </c>
      <c r="G318">
        <v>36206</v>
      </c>
      <c r="H318">
        <v>21587</v>
      </c>
      <c r="I318">
        <v>240.30799999999999</v>
      </c>
      <c r="J318" t="b">
        <v>0</v>
      </c>
    </row>
    <row r="319" spans="2:10" x14ac:dyDescent="0.15">
      <c r="B319" t="s">
        <v>836</v>
      </c>
      <c r="C319">
        <v>239.65</v>
      </c>
      <c r="D319">
        <v>239.89</v>
      </c>
      <c r="E319">
        <v>239.31</v>
      </c>
      <c r="F319">
        <v>239.54</v>
      </c>
      <c r="G319">
        <v>29624</v>
      </c>
      <c r="H319">
        <v>201</v>
      </c>
      <c r="I319">
        <v>239.648</v>
      </c>
      <c r="J319" t="b">
        <v>0</v>
      </c>
    </row>
    <row r="320" spans="2:10" x14ac:dyDescent="0.15">
      <c r="B320" t="s">
        <v>837</v>
      </c>
      <c r="C320">
        <v>239.65</v>
      </c>
      <c r="D320">
        <v>239.76</v>
      </c>
      <c r="E320">
        <v>239.48</v>
      </c>
      <c r="F320">
        <v>239.75</v>
      </c>
      <c r="G320">
        <v>136</v>
      </c>
      <c r="H320">
        <v>48</v>
      </c>
      <c r="I320">
        <v>239.596</v>
      </c>
      <c r="J320" t="b">
        <v>0</v>
      </c>
    </row>
    <row r="321" spans="2:10" x14ac:dyDescent="0.15">
      <c r="B321" t="s">
        <v>838</v>
      </c>
      <c r="C321">
        <v>239.8</v>
      </c>
      <c r="D321">
        <v>240.44</v>
      </c>
      <c r="E321">
        <v>239.66</v>
      </c>
      <c r="F321">
        <v>240.44</v>
      </c>
      <c r="G321">
        <v>107</v>
      </c>
      <c r="H321">
        <v>49</v>
      </c>
      <c r="I321">
        <v>239.92500000000001</v>
      </c>
      <c r="J321" t="b">
        <v>0</v>
      </c>
    </row>
    <row r="322" spans="2:10" x14ac:dyDescent="0.15">
      <c r="B322" t="s">
        <v>839</v>
      </c>
      <c r="C322">
        <v>240.26</v>
      </c>
      <c r="D322">
        <v>240.26</v>
      </c>
      <c r="E322">
        <v>240</v>
      </c>
      <c r="F322">
        <v>240</v>
      </c>
      <c r="G322">
        <v>118</v>
      </c>
      <c r="H322">
        <v>41</v>
      </c>
      <c r="I322">
        <v>240.12700000000001</v>
      </c>
      <c r="J322" t="b">
        <v>0</v>
      </c>
    </row>
    <row r="323" spans="2:10" x14ac:dyDescent="0.15">
      <c r="B323" t="s">
        <v>840</v>
      </c>
      <c r="C323">
        <v>240.65</v>
      </c>
      <c r="D323">
        <v>241.32</v>
      </c>
      <c r="E323">
        <v>240.65</v>
      </c>
      <c r="F323">
        <v>241.32</v>
      </c>
      <c r="G323">
        <v>12</v>
      </c>
      <c r="H323">
        <v>6</v>
      </c>
      <c r="I323">
        <v>241.18100000000001</v>
      </c>
      <c r="J323" t="b">
        <v>0</v>
      </c>
    </row>
    <row r="324" spans="2:10" x14ac:dyDescent="0.15">
      <c r="B324" t="s">
        <v>841</v>
      </c>
      <c r="C324">
        <v>241.74</v>
      </c>
      <c r="D324">
        <v>241.79</v>
      </c>
      <c r="E324">
        <v>241.22</v>
      </c>
      <c r="F324">
        <v>241.65</v>
      </c>
      <c r="G324">
        <v>43</v>
      </c>
      <c r="H324">
        <v>21</v>
      </c>
      <c r="I324">
        <v>241.57900000000001</v>
      </c>
      <c r="J324" t="b">
        <v>0</v>
      </c>
    </row>
    <row r="325" spans="2:10" x14ac:dyDescent="0.15">
      <c r="B325" t="s">
        <v>842</v>
      </c>
      <c r="C325">
        <v>241.65</v>
      </c>
      <c r="D325">
        <v>241.71</v>
      </c>
      <c r="E325">
        <v>241.25</v>
      </c>
      <c r="F325">
        <v>241.25</v>
      </c>
      <c r="G325">
        <v>53</v>
      </c>
      <c r="H325">
        <v>27</v>
      </c>
      <c r="I325">
        <v>241.459</v>
      </c>
      <c r="J325" t="b">
        <v>0</v>
      </c>
    </row>
    <row r="326" spans="2:10" x14ac:dyDescent="0.15">
      <c r="B326" t="s">
        <v>843</v>
      </c>
      <c r="C326">
        <v>241.35</v>
      </c>
      <c r="D326">
        <v>241.95</v>
      </c>
      <c r="E326">
        <v>241.28</v>
      </c>
      <c r="F326">
        <v>241.79</v>
      </c>
      <c r="G326">
        <v>545</v>
      </c>
      <c r="H326">
        <v>216</v>
      </c>
      <c r="I326">
        <v>241.68100000000001</v>
      </c>
      <c r="J326" t="b">
        <v>0</v>
      </c>
    </row>
    <row r="327" spans="2:10" x14ac:dyDescent="0.15">
      <c r="B327" t="s">
        <v>844</v>
      </c>
      <c r="C327">
        <v>241.7</v>
      </c>
      <c r="D327">
        <v>241.96</v>
      </c>
      <c r="E327">
        <v>239.06</v>
      </c>
      <c r="F327">
        <v>241.35</v>
      </c>
      <c r="G327">
        <v>861</v>
      </c>
      <c r="H327">
        <v>254</v>
      </c>
      <c r="I327">
        <v>241.57599999999999</v>
      </c>
      <c r="J327" t="b">
        <v>0</v>
      </c>
    </row>
    <row r="328" spans="2:10" x14ac:dyDescent="0.15">
      <c r="B328" t="s">
        <v>845</v>
      </c>
      <c r="C328">
        <v>241.32</v>
      </c>
      <c r="D328">
        <v>242.31</v>
      </c>
      <c r="E328">
        <v>239.68</v>
      </c>
      <c r="F328">
        <v>240.67</v>
      </c>
      <c r="G328">
        <v>32501</v>
      </c>
      <c r="H328">
        <v>14071</v>
      </c>
      <c r="I328">
        <v>241.06800000000001</v>
      </c>
      <c r="J328" t="b">
        <v>0</v>
      </c>
    </row>
    <row r="329" spans="2:10" x14ac:dyDescent="0.15">
      <c r="B329" t="s">
        <v>846</v>
      </c>
      <c r="C329">
        <v>240.67</v>
      </c>
      <c r="D329">
        <v>241.28</v>
      </c>
      <c r="E329">
        <v>239.19</v>
      </c>
      <c r="F329">
        <v>240.16</v>
      </c>
      <c r="G329">
        <v>27882</v>
      </c>
      <c r="H329">
        <v>15324</v>
      </c>
      <c r="I329">
        <v>240.28299999999999</v>
      </c>
      <c r="J329" t="b">
        <v>0</v>
      </c>
    </row>
    <row r="330" spans="2:10" x14ac:dyDescent="0.15">
      <c r="B330" t="s">
        <v>847</v>
      </c>
      <c r="C330">
        <v>240.13</v>
      </c>
      <c r="D330">
        <v>240.5</v>
      </c>
      <c r="E330">
        <v>238.69</v>
      </c>
      <c r="F330">
        <v>240.45</v>
      </c>
      <c r="G330">
        <v>24400</v>
      </c>
      <c r="H330">
        <v>13231</v>
      </c>
      <c r="I330">
        <v>239.661</v>
      </c>
      <c r="J330" t="b">
        <v>0</v>
      </c>
    </row>
    <row r="331" spans="2:10" x14ac:dyDescent="0.15">
      <c r="B331" t="s">
        <v>848</v>
      </c>
      <c r="C331">
        <v>240.45</v>
      </c>
      <c r="D331">
        <v>240.45</v>
      </c>
      <c r="E331">
        <v>239.66</v>
      </c>
      <c r="F331">
        <v>240.21</v>
      </c>
      <c r="G331">
        <v>15596</v>
      </c>
      <c r="H331">
        <v>8507</v>
      </c>
      <c r="I331">
        <v>240.096</v>
      </c>
      <c r="J331" t="b">
        <v>0</v>
      </c>
    </row>
    <row r="332" spans="2:10" x14ac:dyDescent="0.15">
      <c r="B332" t="s">
        <v>849</v>
      </c>
      <c r="C332">
        <v>240.21</v>
      </c>
      <c r="D332">
        <v>240.85</v>
      </c>
      <c r="E332">
        <v>239.44</v>
      </c>
      <c r="F332">
        <v>240.81</v>
      </c>
      <c r="G332">
        <v>16630</v>
      </c>
      <c r="H332">
        <v>8728</v>
      </c>
      <c r="I332">
        <v>240.251</v>
      </c>
      <c r="J332" t="b">
        <v>0</v>
      </c>
    </row>
    <row r="333" spans="2:10" x14ac:dyDescent="0.15">
      <c r="B333" t="s">
        <v>850</v>
      </c>
      <c r="C333">
        <v>240.81</v>
      </c>
      <c r="D333">
        <v>241.47</v>
      </c>
      <c r="E333">
        <v>240.17</v>
      </c>
      <c r="F333">
        <v>241.3</v>
      </c>
      <c r="G333">
        <v>18478</v>
      </c>
      <c r="H333">
        <v>9519</v>
      </c>
      <c r="I333">
        <v>240.90600000000001</v>
      </c>
      <c r="J333" t="b">
        <v>0</v>
      </c>
    </row>
    <row r="334" spans="2:10" x14ac:dyDescent="0.15">
      <c r="B334" t="s">
        <v>851</v>
      </c>
      <c r="C334">
        <v>241.29</v>
      </c>
      <c r="D334">
        <v>241.3</v>
      </c>
      <c r="E334">
        <v>239.3</v>
      </c>
      <c r="F334">
        <v>239.48</v>
      </c>
      <c r="G334">
        <v>31261</v>
      </c>
      <c r="H334">
        <v>20253</v>
      </c>
      <c r="I334">
        <v>240.298</v>
      </c>
      <c r="J334" t="b">
        <v>0</v>
      </c>
    </row>
    <row r="335" spans="2:10" x14ac:dyDescent="0.15">
      <c r="B335" t="s">
        <v>852</v>
      </c>
      <c r="C335">
        <v>239.47</v>
      </c>
      <c r="D335">
        <v>240.03</v>
      </c>
      <c r="E335">
        <v>238.42</v>
      </c>
      <c r="F335">
        <v>239.35</v>
      </c>
      <c r="G335">
        <v>33311</v>
      </c>
      <c r="H335">
        <v>428</v>
      </c>
      <c r="I335">
        <v>239.50200000000001</v>
      </c>
      <c r="J335" t="b">
        <v>0</v>
      </c>
    </row>
    <row r="336" spans="2:10" x14ac:dyDescent="0.15">
      <c r="B336" t="s">
        <v>853</v>
      </c>
      <c r="C336">
        <v>239.35</v>
      </c>
      <c r="D336">
        <v>239.74</v>
      </c>
      <c r="E336">
        <v>239.25</v>
      </c>
      <c r="F336">
        <v>239.42</v>
      </c>
      <c r="G336">
        <v>234</v>
      </c>
      <c r="H336">
        <v>92</v>
      </c>
      <c r="I336">
        <v>239.39599999999999</v>
      </c>
      <c r="J336" t="b">
        <v>0</v>
      </c>
    </row>
    <row r="337" spans="2:10" x14ac:dyDescent="0.15">
      <c r="B337" t="s">
        <v>854</v>
      </c>
      <c r="C337">
        <v>239.47</v>
      </c>
      <c r="D337">
        <v>239.7</v>
      </c>
      <c r="E337">
        <v>238.8</v>
      </c>
      <c r="F337">
        <v>239.3</v>
      </c>
      <c r="G337">
        <v>276</v>
      </c>
      <c r="H337">
        <v>99</v>
      </c>
      <c r="I337">
        <v>239.279</v>
      </c>
      <c r="J337" t="b">
        <v>0</v>
      </c>
    </row>
    <row r="338" spans="2:10" x14ac:dyDescent="0.15">
      <c r="B338" t="s">
        <v>855</v>
      </c>
      <c r="C338">
        <v>239.3</v>
      </c>
      <c r="D338">
        <v>240.39</v>
      </c>
      <c r="E338">
        <v>239.15</v>
      </c>
      <c r="F338">
        <v>240.2</v>
      </c>
      <c r="G338">
        <v>212</v>
      </c>
      <c r="H338">
        <v>80</v>
      </c>
      <c r="I338">
        <v>239.93600000000001</v>
      </c>
      <c r="J338" t="b">
        <v>0</v>
      </c>
    </row>
    <row r="339" spans="2:10" x14ac:dyDescent="0.15">
      <c r="B339" t="s">
        <v>856</v>
      </c>
      <c r="C339">
        <v>241.8</v>
      </c>
      <c r="D339">
        <v>241.8</v>
      </c>
      <c r="E339">
        <v>240.1</v>
      </c>
      <c r="F339">
        <v>240.1</v>
      </c>
      <c r="G339">
        <v>45</v>
      </c>
      <c r="H339">
        <v>19</v>
      </c>
      <c r="I339">
        <v>240.71100000000001</v>
      </c>
      <c r="J339" t="b">
        <v>0</v>
      </c>
    </row>
    <row r="340" spans="2:10" x14ac:dyDescent="0.15">
      <c r="B340" t="s">
        <v>857</v>
      </c>
      <c r="C340">
        <v>240.23</v>
      </c>
      <c r="D340">
        <v>240.45</v>
      </c>
      <c r="E340">
        <v>239.84</v>
      </c>
      <c r="F340">
        <v>240.45</v>
      </c>
      <c r="G340">
        <v>34</v>
      </c>
      <c r="H340">
        <v>22</v>
      </c>
      <c r="I340">
        <v>240.22499999999999</v>
      </c>
      <c r="J340" t="b">
        <v>0</v>
      </c>
    </row>
    <row r="341" spans="2:10" x14ac:dyDescent="0.15">
      <c r="B341" t="s">
        <v>858</v>
      </c>
      <c r="C341">
        <v>240.44</v>
      </c>
      <c r="D341">
        <v>240.75</v>
      </c>
      <c r="E341">
        <v>240.23</v>
      </c>
      <c r="F341">
        <v>240.75</v>
      </c>
      <c r="G341">
        <v>138</v>
      </c>
      <c r="H341">
        <v>32</v>
      </c>
      <c r="I341">
        <v>240.45599999999999</v>
      </c>
      <c r="J341" t="b">
        <v>0</v>
      </c>
    </row>
    <row r="342" spans="2:10" x14ac:dyDescent="0.15">
      <c r="B342" t="s">
        <v>859</v>
      </c>
      <c r="C342">
        <v>240.3</v>
      </c>
      <c r="D342">
        <v>240.59</v>
      </c>
      <c r="E342">
        <v>238.8</v>
      </c>
      <c r="F342">
        <v>239.15</v>
      </c>
      <c r="G342">
        <v>344</v>
      </c>
      <c r="H342">
        <v>208</v>
      </c>
      <c r="I342">
        <v>239.488</v>
      </c>
      <c r="J342" t="b">
        <v>0</v>
      </c>
    </row>
    <row r="343" spans="2:10" x14ac:dyDescent="0.15">
      <c r="B343" t="s">
        <v>860</v>
      </c>
      <c r="C343">
        <v>240.37</v>
      </c>
      <c r="D343">
        <v>240.4</v>
      </c>
      <c r="E343">
        <v>238.92</v>
      </c>
      <c r="F343">
        <v>239.6</v>
      </c>
      <c r="G343">
        <v>685</v>
      </c>
      <c r="H343">
        <v>211</v>
      </c>
      <c r="I343">
        <v>239.59299999999999</v>
      </c>
      <c r="J343" t="b">
        <v>0</v>
      </c>
    </row>
    <row r="344" spans="2:10" x14ac:dyDescent="0.15">
      <c r="B344" t="s">
        <v>861</v>
      </c>
      <c r="C344">
        <v>239.64</v>
      </c>
      <c r="D344">
        <v>242.56</v>
      </c>
      <c r="E344">
        <v>239.02</v>
      </c>
      <c r="F344">
        <v>242.53</v>
      </c>
      <c r="G344">
        <v>30754</v>
      </c>
      <c r="H344">
        <v>13874</v>
      </c>
      <c r="I344">
        <v>240.655</v>
      </c>
      <c r="J344" t="b">
        <v>0</v>
      </c>
    </row>
    <row r="345" spans="2:10" x14ac:dyDescent="0.15">
      <c r="B345" t="s">
        <v>862</v>
      </c>
      <c r="C345">
        <v>242.56</v>
      </c>
      <c r="D345">
        <v>242.96</v>
      </c>
      <c r="E345">
        <v>240.21</v>
      </c>
      <c r="F345">
        <v>241.53</v>
      </c>
      <c r="G345">
        <v>29872</v>
      </c>
      <c r="H345">
        <v>15600</v>
      </c>
      <c r="I345">
        <v>241.554</v>
      </c>
      <c r="J345" t="b">
        <v>0</v>
      </c>
    </row>
    <row r="346" spans="2:10" x14ac:dyDescent="0.15">
      <c r="B346" t="s">
        <v>863</v>
      </c>
      <c r="C346">
        <v>241.57</v>
      </c>
      <c r="D346">
        <v>243.4</v>
      </c>
      <c r="E346">
        <v>241.52</v>
      </c>
      <c r="F346">
        <v>243.12</v>
      </c>
      <c r="G346">
        <v>27220</v>
      </c>
      <c r="H346">
        <v>15244</v>
      </c>
      <c r="I346">
        <v>242.762</v>
      </c>
      <c r="J346" t="b">
        <v>0</v>
      </c>
    </row>
    <row r="347" spans="2:10" x14ac:dyDescent="0.15">
      <c r="B347" t="s">
        <v>864</v>
      </c>
      <c r="C347">
        <v>243.12</v>
      </c>
      <c r="D347">
        <v>243.65</v>
      </c>
      <c r="E347">
        <v>242.85</v>
      </c>
      <c r="F347">
        <v>243.49</v>
      </c>
      <c r="G347">
        <v>15737</v>
      </c>
      <c r="H347">
        <v>8826</v>
      </c>
      <c r="I347">
        <v>243.36600000000001</v>
      </c>
      <c r="J347" t="b">
        <v>0</v>
      </c>
    </row>
    <row r="348" spans="2:10" x14ac:dyDescent="0.15">
      <c r="B348" t="s">
        <v>865</v>
      </c>
      <c r="C348">
        <v>243.49</v>
      </c>
      <c r="D348">
        <v>243.97</v>
      </c>
      <c r="E348">
        <v>242.86</v>
      </c>
      <c r="F348">
        <v>243.94</v>
      </c>
      <c r="G348">
        <v>13301</v>
      </c>
      <c r="H348">
        <v>7419</v>
      </c>
      <c r="I348">
        <v>243.46</v>
      </c>
      <c r="J348" t="b">
        <v>0</v>
      </c>
    </row>
    <row r="349" spans="2:10" x14ac:dyDescent="0.15">
      <c r="B349" t="s">
        <v>866</v>
      </c>
      <c r="C349">
        <v>243.94</v>
      </c>
      <c r="D349">
        <v>245.09</v>
      </c>
      <c r="E349">
        <v>243.68</v>
      </c>
      <c r="F349">
        <v>243.69</v>
      </c>
      <c r="G349">
        <v>26940</v>
      </c>
      <c r="H349">
        <v>14996</v>
      </c>
      <c r="I349">
        <v>244.47200000000001</v>
      </c>
      <c r="J349" t="b">
        <v>0</v>
      </c>
    </row>
    <row r="350" spans="2:10" x14ac:dyDescent="0.15">
      <c r="B350" t="s">
        <v>867</v>
      </c>
      <c r="C350">
        <v>243.69</v>
      </c>
      <c r="D350">
        <v>244.2</v>
      </c>
      <c r="E350">
        <v>242.94</v>
      </c>
      <c r="F350">
        <v>242.94</v>
      </c>
      <c r="G350">
        <v>36823</v>
      </c>
      <c r="H350">
        <v>22327</v>
      </c>
      <c r="I350">
        <v>243.62899999999999</v>
      </c>
      <c r="J350" t="b">
        <v>0</v>
      </c>
    </row>
    <row r="351" spans="2:10" x14ac:dyDescent="0.15">
      <c r="B351" t="s">
        <v>868</v>
      </c>
      <c r="C351">
        <v>243</v>
      </c>
      <c r="D351">
        <v>243.97</v>
      </c>
      <c r="E351">
        <v>243</v>
      </c>
      <c r="F351">
        <v>243.5</v>
      </c>
      <c r="G351">
        <v>36975</v>
      </c>
      <c r="H351">
        <v>269</v>
      </c>
      <c r="I351">
        <v>243.006</v>
      </c>
      <c r="J351" t="b">
        <v>0</v>
      </c>
    </row>
    <row r="352" spans="2:10" x14ac:dyDescent="0.15">
      <c r="B352" t="s">
        <v>869</v>
      </c>
      <c r="C352">
        <v>243.5</v>
      </c>
      <c r="D352">
        <v>243.5</v>
      </c>
      <c r="E352">
        <v>243.2</v>
      </c>
      <c r="F352">
        <v>243.2</v>
      </c>
      <c r="G352">
        <v>35</v>
      </c>
      <c r="H352">
        <v>19</v>
      </c>
      <c r="I352">
        <v>243.32599999999999</v>
      </c>
      <c r="J352" t="b">
        <v>0</v>
      </c>
    </row>
    <row r="353" spans="2:10" x14ac:dyDescent="0.15">
      <c r="B353" t="s">
        <v>870</v>
      </c>
      <c r="C353">
        <v>243.12</v>
      </c>
      <c r="D353">
        <v>243.4</v>
      </c>
      <c r="E353">
        <v>243</v>
      </c>
      <c r="F353">
        <v>243.16</v>
      </c>
      <c r="G353">
        <v>712</v>
      </c>
      <c r="H353">
        <v>107</v>
      </c>
      <c r="I353">
        <v>243.04</v>
      </c>
      <c r="J353" t="b">
        <v>0</v>
      </c>
    </row>
    <row r="354" spans="2:10" x14ac:dyDescent="0.15">
      <c r="B354" t="s">
        <v>871</v>
      </c>
      <c r="C354">
        <v>243.28</v>
      </c>
      <c r="D354">
        <v>243.47</v>
      </c>
      <c r="E354">
        <v>242.64</v>
      </c>
      <c r="F354">
        <v>243.1</v>
      </c>
      <c r="G354">
        <v>134</v>
      </c>
      <c r="H354">
        <v>68</v>
      </c>
      <c r="I354">
        <v>243.07599999999999</v>
      </c>
      <c r="J354" t="b">
        <v>0</v>
      </c>
    </row>
    <row r="355" spans="2:10" x14ac:dyDescent="0.15">
      <c r="B355" t="s">
        <v>872</v>
      </c>
      <c r="C355">
        <v>243.5</v>
      </c>
      <c r="D355">
        <v>243.5</v>
      </c>
      <c r="E355">
        <v>243</v>
      </c>
      <c r="F355">
        <v>243.23</v>
      </c>
      <c r="G355">
        <v>34</v>
      </c>
      <c r="H355">
        <v>13</v>
      </c>
      <c r="I355">
        <v>243.12700000000001</v>
      </c>
      <c r="J355" t="b">
        <v>0</v>
      </c>
    </row>
    <row r="356" spans="2:10" x14ac:dyDescent="0.15">
      <c r="B356" t="s">
        <v>873</v>
      </c>
      <c r="C356">
        <v>243.6</v>
      </c>
      <c r="D356">
        <v>243.91</v>
      </c>
      <c r="E356">
        <v>243.6</v>
      </c>
      <c r="F356">
        <v>243.91</v>
      </c>
      <c r="G356">
        <v>44</v>
      </c>
      <c r="H356">
        <v>25</v>
      </c>
      <c r="I356">
        <v>243.68899999999999</v>
      </c>
      <c r="J356" t="b">
        <v>0</v>
      </c>
    </row>
    <row r="357" spans="2:10" x14ac:dyDescent="0.15">
      <c r="B357" t="s">
        <v>874</v>
      </c>
      <c r="C357">
        <v>243.62</v>
      </c>
      <c r="D357">
        <v>243.62</v>
      </c>
      <c r="E357">
        <v>243.06</v>
      </c>
      <c r="F357">
        <v>243.36</v>
      </c>
      <c r="G357">
        <v>39</v>
      </c>
      <c r="H357">
        <v>15</v>
      </c>
      <c r="I357">
        <v>243.27799999999999</v>
      </c>
      <c r="J357" t="b">
        <v>0</v>
      </c>
    </row>
    <row r="358" spans="2:10" x14ac:dyDescent="0.15">
      <c r="B358" t="s">
        <v>875</v>
      </c>
      <c r="C358">
        <v>243.16</v>
      </c>
      <c r="D358">
        <v>243.5</v>
      </c>
      <c r="E358">
        <v>243.05</v>
      </c>
      <c r="F358">
        <v>243.3</v>
      </c>
      <c r="G358">
        <v>122</v>
      </c>
      <c r="H358">
        <v>83</v>
      </c>
      <c r="I358">
        <v>243.251</v>
      </c>
      <c r="J358" t="b">
        <v>0</v>
      </c>
    </row>
    <row r="359" spans="2:10" x14ac:dyDescent="0.15">
      <c r="B359" t="s">
        <v>876</v>
      </c>
      <c r="C359">
        <v>243.45</v>
      </c>
      <c r="D359">
        <v>243.87</v>
      </c>
      <c r="E359">
        <v>242.4</v>
      </c>
      <c r="F359">
        <v>243.81</v>
      </c>
      <c r="G359">
        <v>390</v>
      </c>
      <c r="H359">
        <v>175</v>
      </c>
      <c r="I359">
        <v>243.63499999999999</v>
      </c>
      <c r="J359" t="b">
        <v>0</v>
      </c>
    </row>
    <row r="360" spans="2:10" x14ac:dyDescent="0.15">
      <c r="B360" t="s">
        <v>877</v>
      </c>
      <c r="C360">
        <v>243.65</v>
      </c>
      <c r="D360">
        <v>244.15</v>
      </c>
      <c r="E360">
        <v>241.08</v>
      </c>
      <c r="F360">
        <v>242.28</v>
      </c>
      <c r="G360">
        <v>28867</v>
      </c>
      <c r="H360">
        <v>12745</v>
      </c>
      <c r="I360">
        <v>242.25700000000001</v>
      </c>
      <c r="J360" t="b">
        <v>0</v>
      </c>
    </row>
    <row r="361" spans="2:10" x14ac:dyDescent="0.15">
      <c r="B361" t="s">
        <v>878</v>
      </c>
      <c r="C361">
        <v>242.31</v>
      </c>
      <c r="D361">
        <v>242.63</v>
      </c>
      <c r="E361">
        <v>240.53</v>
      </c>
      <c r="F361">
        <v>240.97</v>
      </c>
      <c r="G361">
        <v>29349</v>
      </c>
      <c r="H361">
        <v>16173</v>
      </c>
      <c r="I361">
        <v>241.44200000000001</v>
      </c>
      <c r="J361" t="b">
        <v>0</v>
      </c>
    </row>
    <row r="362" spans="2:10" x14ac:dyDescent="0.15">
      <c r="B362" t="s">
        <v>879</v>
      </c>
      <c r="C362">
        <v>240.96</v>
      </c>
      <c r="D362">
        <v>241.45</v>
      </c>
      <c r="E362">
        <v>240.37</v>
      </c>
      <c r="F362">
        <v>240.95</v>
      </c>
      <c r="G362">
        <v>21097</v>
      </c>
      <c r="H362">
        <v>11309</v>
      </c>
      <c r="I362">
        <v>240.76</v>
      </c>
      <c r="J362" t="b">
        <v>0</v>
      </c>
    </row>
    <row r="363" spans="2:10" x14ac:dyDescent="0.15">
      <c r="B363" t="s">
        <v>880</v>
      </c>
      <c r="C363">
        <v>240.98</v>
      </c>
      <c r="D363">
        <v>241.18</v>
      </c>
      <c r="E363">
        <v>240.43</v>
      </c>
      <c r="F363">
        <v>240.59</v>
      </c>
      <c r="G363">
        <v>15444</v>
      </c>
      <c r="H363">
        <v>7726</v>
      </c>
      <c r="I363">
        <v>240.654</v>
      </c>
      <c r="J363" t="b">
        <v>0</v>
      </c>
    </row>
    <row r="364" spans="2:10" x14ac:dyDescent="0.15">
      <c r="B364" t="s">
        <v>881</v>
      </c>
      <c r="C364">
        <v>240.58</v>
      </c>
      <c r="D364">
        <v>241.24</v>
      </c>
      <c r="E364">
        <v>240.41</v>
      </c>
      <c r="F364">
        <v>240.52</v>
      </c>
      <c r="G364">
        <v>14605</v>
      </c>
      <c r="H364">
        <v>8507</v>
      </c>
      <c r="I364">
        <v>240.78899999999999</v>
      </c>
      <c r="J364" t="b">
        <v>0</v>
      </c>
    </row>
    <row r="365" spans="2:10" x14ac:dyDescent="0.15">
      <c r="B365" t="s">
        <v>882</v>
      </c>
      <c r="C365">
        <v>240.52</v>
      </c>
      <c r="D365">
        <v>241.47</v>
      </c>
      <c r="E365">
        <v>240.48</v>
      </c>
      <c r="F365">
        <v>241.24</v>
      </c>
      <c r="G365">
        <v>13871</v>
      </c>
      <c r="H365">
        <v>8129</v>
      </c>
      <c r="I365">
        <v>240.982</v>
      </c>
      <c r="J365" t="b">
        <v>0</v>
      </c>
    </row>
    <row r="366" spans="2:10" x14ac:dyDescent="0.15">
      <c r="B366" t="s">
        <v>883</v>
      </c>
      <c r="C366">
        <v>241.25</v>
      </c>
      <c r="D366">
        <v>242.16</v>
      </c>
      <c r="E366">
        <v>240.69</v>
      </c>
      <c r="F366">
        <v>241.91</v>
      </c>
      <c r="G366">
        <v>38551</v>
      </c>
      <c r="H366">
        <v>21926</v>
      </c>
      <c r="I366">
        <v>241.46100000000001</v>
      </c>
      <c r="J366" t="b">
        <v>0</v>
      </c>
    </row>
    <row r="367" spans="2:10" x14ac:dyDescent="0.15">
      <c r="B367" t="s">
        <v>884</v>
      </c>
      <c r="C367">
        <v>241.91</v>
      </c>
      <c r="D367">
        <v>242.01</v>
      </c>
      <c r="E367">
        <v>240.96</v>
      </c>
      <c r="F367">
        <v>241.72</v>
      </c>
      <c r="G367">
        <v>36041</v>
      </c>
      <c r="H367">
        <v>373</v>
      </c>
      <c r="I367">
        <v>241.99299999999999</v>
      </c>
      <c r="J367" t="b">
        <v>0</v>
      </c>
    </row>
    <row r="368" spans="2:10" x14ac:dyDescent="0.15">
      <c r="B368" t="s">
        <v>885</v>
      </c>
      <c r="C368">
        <v>241.72</v>
      </c>
      <c r="D368">
        <v>241.93</v>
      </c>
      <c r="E368">
        <v>241.47</v>
      </c>
      <c r="F368">
        <v>241.54</v>
      </c>
      <c r="G368">
        <v>59</v>
      </c>
      <c r="H368">
        <v>28</v>
      </c>
      <c r="I368">
        <v>241.67400000000001</v>
      </c>
      <c r="J368" t="b">
        <v>0</v>
      </c>
    </row>
    <row r="369" spans="2:10" x14ac:dyDescent="0.15">
      <c r="B369" t="s">
        <v>886</v>
      </c>
      <c r="C369">
        <v>241.55</v>
      </c>
      <c r="D369">
        <v>241.8</v>
      </c>
      <c r="E369">
        <v>241.46</v>
      </c>
      <c r="F369">
        <v>241.65</v>
      </c>
      <c r="G369">
        <v>153</v>
      </c>
      <c r="H369">
        <v>62</v>
      </c>
      <c r="I369">
        <v>241.572</v>
      </c>
      <c r="J369" t="b">
        <v>0</v>
      </c>
    </row>
    <row r="370" spans="2:10" x14ac:dyDescent="0.15">
      <c r="B370" t="s">
        <v>887</v>
      </c>
      <c r="C370">
        <v>241.58</v>
      </c>
      <c r="D370">
        <v>241.8</v>
      </c>
      <c r="E370">
        <v>241.37</v>
      </c>
      <c r="F370">
        <v>241.55</v>
      </c>
      <c r="G370">
        <v>167</v>
      </c>
      <c r="H370">
        <v>56</v>
      </c>
      <c r="I370">
        <v>241.64599999999999</v>
      </c>
      <c r="J370" t="b">
        <v>0</v>
      </c>
    </row>
    <row r="371" spans="2:10" x14ac:dyDescent="0.15">
      <c r="B371" t="s">
        <v>888</v>
      </c>
      <c r="C371">
        <v>242.71</v>
      </c>
      <c r="D371">
        <v>242.71</v>
      </c>
      <c r="E371">
        <v>242.71</v>
      </c>
      <c r="F371">
        <v>242.71</v>
      </c>
      <c r="G371">
        <v>9</v>
      </c>
      <c r="H371">
        <v>3</v>
      </c>
      <c r="I371">
        <v>242.71</v>
      </c>
      <c r="J371" t="b">
        <v>0</v>
      </c>
    </row>
    <row r="372" spans="2:10" x14ac:dyDescent="0.15">
      <c r="B372" t="s">
        <v>889</v>
      </c>
      <c r="C372">
        <v>242.63</v>
      </c>
      <c r="D372">
        <v>242.63</v>
      </c>
      <c r="E372">
        <v>242.07</v>
      </c>
      <c r="F372">
        <v>242.07</v>
      </c>
      <c r="G372">
        <v>14</v>
      </c>
      <c r="H372">
        <v>11</v>
      </c>
      <c r="I372">
        <v>242.392</v>
      </c>
      <c r="J372" t="b">
        <v>0</v>
      </c>
    </row>
    <row r="373" spans="2:10" x14ac:dyDescent="0.15">
      <c r="B373" t="s">
        <v>890</v>
      </c>
      <c r="C373">
        <v>242.18</v>
      </c>
      <c r="D373">
        <v>242.7</v>
      </c>
      <c r="E373">
        <v>241.91</v>
      </c>
      <c r="F373">
        <v>242.69</v>
      </c>
      <c r="G373">
        <v>100</v>
      </c>
      <c r="H373">
        <v>47</v>
      </c>
      <c r="I373">
        <v>242.452</v>
      </c>
      <c r="J373" t="b">
        <v>0</v>
      </c>
    </row>
    <row r="374" spans="2:10" x14ac:dyDescent="0.15">
      <c r="B374" t="s">
        <v>891</v>
      </c>
      <c r="C374">
        <v>242.7</v>
      </c>
      <c r="D374">
        <v>242.78</v>
      </c>
      <c r="E374">
        <v>242.52</v>
      </c>
      <c r="F374">
        <v>242.76</v>
      </c>
      <c r="G374">
        <v>236</v>
      </c>
      <c r="H374">
        <v>122</v>
      </c>
      <c r="I374">
        <v>242.65799999999999</v>
      </c>
      <c r="J374" t="b">
        <v>0</v>
      </c>
    </row>
    <row r="375" spans="2:10" x14ac:dyDescent="0.15">
      <c r="B375" t="s">
        <v>892</v>
      </c>
      <c r="C375">
        <v>242.7</v>
      </c>
      <c r="D375">
        <v>242.84</v>
      </c>
      <c r="E375">
        <v>241.41</v>
      </c>
      <c r="F375">
        <v>242.2</v>
      </c>
      <c r="G375">
        <v>1521</v>
      </c>
      <c r="H375">
        <v>195</v>
      </c>
      <c r="I375">
        <v>242.298</v>
      </c>
      <c r="J375" t="b">
        <v>0</v>
      </c>
    </row>
    <row r="376" spans="2:10" x14ac:dyDescent="0.15">
      <c r="B376" t="s">
        <v>893</v>
      </c>
      <c r="C376">
        <v>242.15</v>
      </c>
      <c r="D376">
        <v>243.28</v>
      </c>
      <c r="E376">
        <v>240.42</v>
      </c>
      <c r="F376">
        <v>240.72</v>
      </c>
      <c r="G376">
        <v>21900</v>
      </c>
      <c r="H376">
        <v>10661</v>
      </c>
      <c r="I376">
        <v>241.58</v>
      </c>
      <c r="J376" t="b">
        <v>0</v>
      </c>
    </row>
    <row r="377" spans="2:10" x14ac:dyDescent="0.15">
      <c r="B377" t="s">
        <v>894</v>
      </c>
      <c r="C377">
        <v>240.74</v>
      </c>
      <c r="D377">
        <v>242.03</v>
      </c>
      <c r="E377">
        <v>240.53</v>
      </c>
      <c r="F377">
        <v>241.61</v>
      </c>
      <c r="G377">
        <v>20331</v>
      </c>
      <c r="H377">
        <v>10502</v>
      </c>
      <c r="I377">
        <v>241.31899999999999</v>
      </c>
      <c r="J377" t="b">
        <v>0</v>
      </c>
    </row>
    <row r="378" spans="2:10" x14ac:dyDescent="0.15">
      <c r="B378" t="s">
        <v>895</v>
      </c>
      <c r="C378">
        <v>241.61</v>
      </c>
      <c r="D378">
        <v>241.89</v>
      </c>
      <c r="E378">
        <v>240.77</v>
      </c>
      <c r="F378">
        <v>240.96</v>
      </c>
      <c r="G378">
        <v>15591</v>
      </c>
      <c r="H378">
        <v>7721</v>
      </c>
      <c r="I378">
        <v>241.202</v>
      </c>
      <c r="J378" t="b">
        <v>0</v>
      </c>
    </row>
    <row r="379" spans="2:10" x14ac:dyDescent="0.15">
      <c r="B379" t="s">
        <v>896</v>
      </c>
      <c r="C379">
        <v>240.97</v>
      </c>
      <c r="D379">
        <v>242.51</v>
      </c>
      <c r="E379">
        <v>240.9</v>
      </c>
      <c r="F379">
        <v>242.5</v>
      </c>
      <c r="G379">
        <v>12826</v>
      </c>
      <c r="H379">
        <v>6676</v>
      </c>
      <c r="I379">
        <v>241.82499999999999</v>
      </c>
      <c r="J379" t="b">
        <v>0</v>
      </c>
    </row>
    <row r="380" spans="2:10" x14ac:dyDescent="0.15">
      <c r="B380" t="s">
        <v>897</v>
      </c>
      <c r="C380">
        <v>242.5</v>
      </c>
      <c r="D380">
        <v>242.67</v>
      </c>
      <c r="E380">
        <v>241.72</v>
      </c>
      <c r="F380">
        <v>241.79</v>
      </c>
      <c r="G380">
        <v>11346</v>
      </c>
      <c r="H380">
        <v>6180</v>
      </c>
      <c r="I380">
        <v>242.28299999999999</v>
      </c>
      <c r="J380" t="b">
        <v>0</v>
      </c>
    </row>
    <row r="381" spans="2:10" x14ac:dyDescent="0.15">
      <c r="B381" t="s">
        <v>898</v>
      </c>
      <c r="C381">
        <v>241.78</v>
      </c>
      <c r="D381">
        <v>242.13</v>
      </c>
      <c r="E381">
        <v>241.43</v>
      </c>
      <c r="F381">
        <v>241.55</v>
      </c>
      <c r="G381">
        <v>10032</v>
      </c>
      <c r="H381">
        <v>6075</v>
      </c>
      <c r="I381">
        <v>241.762</v>
      </c>
      <c r="J381" t="b">
        <v>0</v>
      </c>
    </row>
    <row r="382" spans="2:10" x14ac:dyDescent="0.15">
      <c r="B382" t="s">
        <v>899</v>
      </c>
      <c r="C382">
        <v>241.55</v>
      </c>
      <c r="D382">
        <v>242.25</v>
      </c>
      <c r="E382">
        <v>241.18</v>
      </c>
      <c r="F382">
        <v>242.2</v>
      </c>
      <c r="G382">
        <v>20444</v>
      </c>
      <c r="H382">
        <v>13224</v>
      </c>
      <c r="I382">
        <v>241.69499999999999</v>
      </c>
      <c r="J382" t="b">
        <v>0</v>
      </c>
    </row>
    <row r="383" spans="2:10" x14ac:dyDescent="0.15">
      <c r="B383" t="s">
        <v>900</v>
      </c>
      <c r="C383">
        <v>242.2</v>
      </c>
      <c r="D383">
        <v>242.3</v>
      </c>
      <c r="E383">
        <v>241.46</v>
      </c>
      <c r="F383">
        <v>242.29</v>
      </c>
      <c r="G383">
        <v>24883</v>
      </c>
      <c r="H383">
        <v>145</v>
      </c>
      <c r="I383">
        <v>242.2</v>
      </c>
      <c r="J383" t="b">
        <v>0</v>
      </c>
    </row>
    <row r="384" spans="2:10" x14ac:dyDescent="0.15">
      <c r="B384" t="s">
        <v>901</v>
      </c>
      <c r="C384">
        <v>242.2</v>
      </c>
      <c r="D384">
        <v>242.27</v>
      </c>
      <c r="E384">
        <v>242.1</v>
      </c>
      <c r="F384">
        <v>242.15</v>
      </c>
      <c r="G384">
        <v>10</v>
      </c>
      <c r="H384">
        <v>6</v>
      </c>
      <c r="I384">
        <v>242.179</v>
      </c>
      <c r="J384" t="b">
        <v>0</v>
      </c>
    </row>
    <row r="385" spans="2:10" x14ac:dyDescent="0.15">
      <c r="B385" t="s">
        <v>902</v>
      </c>
      <c r="C385">
        <v>242.08</v>
      </c>
      <c r="D385">
        <v>242.28</v>
      </c>
      <c r="E385">
        <v>242.02</v>
      </c>
      <c r="F385">
        <v>242.02</v>
      </c>
      <c r="G385">
        <v>52</v>
      </c>
      <c r="H385">
        <v>16</v>
      </c>
      <c r="I385">
        <v>242.15700000000001</v>
      </c>
      <c r="J385" t="b">
        <v>0</v>
      </c>
    </row>
    <row r="386" spans="2:10" x14ac:dyDescent="0.15">
      <c r="B386" t="s">
        <v>903</v>
      </c>
      <c r="C386">
        <v>242.28</v>
      </c>
      <c r="D386">
        <v>242.3</v>
      </c>
      <c r="E386">
        <v>242.06</v>
      </c>
      <c r="F386">
        <v>242.3</v>
      </c>
      <c r="G386">
        <v>33</v>
      </c>
      <c r="H386">
        <v>12</v>
      </c>
      <c r="I386">
        <v>242.214</v>
      </c>
      <c r="J386" t="b">
        <v>0</v>
      </c>
    </row>
    <row r="387" spans="2:10" x14ac:dyDescent="0.15">
      <c r="B387" t="s">
        <v>904</v>
      </c>
      <c r="C387">
        <v>243.1</v>
      </c>
      <c r="D387">
        <v>243.7</v>
      </c>
      <c r="E387">
        <v>243.1</v>
      </c>
      <c r="F387">
        <v>243.7</v>
      </c>
      <c r="G387">
        <v>63</v>
      </c>
      <c r="H387">
        <v>19</v>
      </c>
      <c r="I387">
        <v>243.51400000000001</v>
      </c>
      <c r="J387" t="b">
        <v>0</v>
      </c>
    </row>
    <row r="388" spans="2:10" x14ac:dyDescent="0.15">
      <c r="B388" t="s">
        <v>905</v>
      </c>
      <c r="C388">
        <v>243.56</v>
      </c>
      <c r="D388">
        <v>243.77</v>
      </c>
      <c r="E388">
        <v>243.3</v>
      </c>
      <c r="F388">
        <v>243.51</v>
      </c>
      <c r="G388">
        <v>36</v>
      </c>
      <c r="H388">
        <v>14</v>
      </c>
      <c r="I388">
        <v>243.42400000000001</v>
      </c>
      <c r="J388" t="b">
        <v>0</v>
      </c>
    </row>
    <row r="389" spans="2:10" x14ac:dyDescent="0.15">
      <c r="B389" t="s">
        <v>906</v>
      </c>
      <c r="C389">
        <v>243.59</v>
      </c>
      <c r="D389">
        <v>243.61</v>
      </c>
      <c r="E389">
        <v>243.55</v>
      </c>
      <c r="F389">
        <v>243.61</v>
      </c>
      <c r="G389">
        <v>4</v>
      </c>
      <c r="H389">
        <v>4</v>
      </c>
      <c r="I389">
        <v>243.58</v>
      </c>
      <c r="J389" t="b">
        <v>0</v>
      </c>
    </row>
    <row r="390" spans="2:10" x14ac:dyDescent="0.15">
      <c r="B390" t="s">
        <v>907</v>
      </c>
      <c r="C390">
        <v>243.7</v>
      </c>
      <c r="D390">
        <v>243.7</v>
      </c>
      <c r="E390">
        <v>243.09</v>
      </c>
      <c r="F390">
        <v>243.24</v>
      </c>
      <c r="G390">
        <v>124</v>
      </c>
      <c r="H390">
        <v>69</v>
      </c>
      <c r="I390">
        <v>243.339</v>
      </c>
      <c r="J390" t="b">
        <v>0</v>
      </c>
    </row>
    <row r="391" spans="2:10" x14ac:dyDescent="0.15">
      <c r="B391" t="s">
        <v>908</v>
      </c>
      <c r="C391">
        <v>243.36</v>
      </c>
      <c r="D391">
        <v>243.55</v>
      </c>
      <c r="E391">
        <v>242.64</v>
      </c>
      <c r="F391">
        <v>243.4</v>
      </c>
      <c r="G391">
        <v>608</v>
      </c>
      <c r="H391">
        <v>171</v>
      </c>
      <c r="I391">
        <v>243.15600000000001</v>
      </c>
      <c r="J391" t="b">
        <v>0</v>
      </c>
    </row>
    <row r="392" spans="2:10" x14ac:dyDescent="0.15">
      <c r="B392" t="s">
        <v>909</v>
      </c>
      <c r="C392">
        <v>243.41</v>
      </c>
      <c r="D392">
        <v>243.68</v>
      </c>
      <c r="E392">
        <v>241.76</v>
      </c>
      <c r="F392">
        <v>243.21</v>
      </c>
      <c r="G392">
        <v>21297</v>
      </c>
      <c r="H392">
        <v>9424</v>
      </c>
      <c r="I392">
        <v>242.61099999999999</v>
      </c>
      <c r="J392" t="b">
        <v>0</v>
      </c>
    </row>
    <row r="393" spans="2:10" x14ac:dyDescent="0.15">
      <c r="B393" t="s">
        <v>910</v>
      </c>
      <c r="C393">
        <v>243.18</v>
      </c>
      <c r="D393">
        <v>243.29</v>
      </c>
      <c r="E393">
        <v>241.93</v>
      </c>
      <c r="F393">
        <v>242.31</v>
      </c>
      <c r="G393">
        <v>19565</v>
      </c>
      <c r="H393">
        <v>9915</v>
      </c>
      <c r="I393">
        <v>242.483</v>
      </c>
      <c r="J393" t="b">
        <v>0</v>
      </c>
    </row>
    <row r="394" spans="2:10" x14ac:dyDescent="0.15">
      <c r="B394" t="s">
        <v>911</v>
      </c>
      <c r="C394">
        <v>242.32</v>
      </c>
      <c r="D394">
        <v>242.36</v>
      </c>
      <c r="E394">
        <v>240.81</v>
      </c>
      <c r="F394">
        <v>241.47</v>
      </c>
      <c r="G394">
        <v>15268</v>
      </c>
      <c r="H394">
        <v>8034</v>
      </c>
      <c r="I394">
        <v>241.47800000000001</v>
      </c>
      <c r="J394" t="b">
        <v>0</v>
      </c>
    </row>
    <row r="395" spans="2:10" x14ac:dyDescent="0.15">
      <c r="B395" t="s">
        <v>912</v>
      </c>
      <c r="C395">
        <v>241.5</v>
      </c>
      <c r="D395">
        <v>241.95</v>
      </c>
      <c r="E395">
        <v>241.34</v>
      </c>
      <c r="F395">
        <v>241.51</v>
      </c>
      <c r="G395">
        <v>9682</v>
      </c>
      <c r="H395">
        <v>5067</v>
      </c>
      <c r="I395">
        <v>241.61500000000001</v>
      </c>
      <c r="J395" t="b">
        <v>0</v>
      </c>
    </row>
    <row r="396" spans="2:10" x14ac:dyDescent="0.15">
      <c r="B396" t="s">
        <v>913</v>
      </c>
      <c r="C396">
        <v>241.52</v>
      </c>
      <c r="D396">
        <v>242.2</v>
      </c>
      <c r="E396">
        <v>241.35</v>
      </c>
      <c r="F396">
        <v>241.53</v>
      </c>
      <c r="G396">
        <v>9161</v>
      </c>
      <c r="H396">
        <v>5074</v>
      </c>
      <c r="I396">
        <v>241.75</v>
      </c>
      <c r="J396" t="b">
        <v>0</v>
      </c>
    </row>
    <row r="397" spans="2:10" x14ac:dyDescent="0.15">
      <c r="B397" t="s">
        <v>914</v>
      </c>
      <c r="C397">
        <v>241.55</v>
      </c>
      <c r="D397">
        <v>241.75</v>
      </c>
      <c r="E397">
        <v>241</v>
      </c>
      <c r="F397">
        <v>241.17</v>
      </c>
      <c r="G397">
        <v>8349</v>
      </c>
      <c r="H397">
        <v>4261</v>
      </c>
      <c r="I397">
        <v>241.375</v>
      </c>
      <c r="J397" t="b">
        <v>0</v>
      </c>
    </row>
    <row r="398" spans="2:10" x14ac:dyDescent="0.15">
      <c r="B398" t="s">
        <v>915</v>
      </c>
      <c r="C398">
        <v>241.15</v>
      </c>
      <c r="D398">
        <v>242.57</v>
      </c>
      <c r="E398">
        <v>240.99</v>
      </c>
      <c r="F398">
        <v>242.47</v>
      </c>
      <c r="G398">
        <v>26198</v>
      </c>
      <c r="H398">
        <v>13598</v>
      </c>
      <c r="I398">
        <v>241.71799999999999</v>
      </c>
      <c r="J398" t="b">
        <v>0</v>
      </c>
    </row>
    <row r="399" spans="2:10" x14ac:dyDescent="0.15">
      <c r="B399" t="s">
        <v>916</v>
      </c>
      <c r="C399">
        <v>242.47</v>
      </c>
      <c r="D399">
        <v>242.47</v>
      </c>
      <c r="E399">
        <v>241.07</v>
      </c>
      <c r="F399">
        <v>242.4</v>
      </c>
      <c r="G399">
        <v>36209</v>
      </c>
      <c r="H399">
        <v>137</v>
      </c>
      <c r="I399">
        <v>242.46799999999999</v>
      </c>
      <c r="J399" t="b">
        <v>0</v>
      </c>
    </row>
    <row r="400" spans="2:10" x14ac:dyDescent="0.15">
      <c r="B400" t="s">
        <v>917</v>
      </c>
      <c r="C400">
        <v>242.3</v>
      </c>
      <c r="D400">
        <v>242.45</v>
      </c>
      <c r="E400">
        <v>242.14</v>
      </c>
      <c r="F400">
        <v>242.32</v>
      </c>
      <c r="G400">
        <v>56</v>
      </c>
      <c r="H400">
        <v>23</v>
      </c>
      <c r="I400">
        <v>242.291</v>
      </c>
      <c r="J400" t="b">
        <v>0</v>
      </c>
    </row>
    <row r="401" spans="2:10" x14ac:dyDescent="0.15">
      <c r="B401" t="s">
        <v>918</v>
      </c>
      <c r="C401">
        <v>242.25</v>
      </c>
      <c r="D401">
        <v>242.25</v>
      </c>
      <c r="E401">
        <v>242.2</v>
      </c>
      <c r="F401">
        <v>242.25</v>
      </c>
      <c r="G401">
        <v>20</v>
      </c>
      <c r="H401">
        <v>4</v>
      </c>
      <c r="I401">
        <v>242.24</v>
      </c>
      <c r="J401" t="b">
        <v>0</v>
      </c>
    </row>
    <row r="402" spans="2:10" x14ac:dyDescent="0.15">
      <c r="B402" t="s">
        <v>919</v>
      </c>
      <c r="C402">
        <v>242.02</v>
      </c>
      <c r="D402">
        <v>242.02</v>
      </c>
      <c r="E402">
        <v>241.9</v>
      </c>
      <c r="F402">
        <v>242</v>
      </c>
      <c r="G402">
        <v>15</v>
      </c>
      <c r="H402">
        <v>8</v>
      </c>
      <c r="I402">
        <v>241.98</v>
      </c>
      <c r="J402" t="b">
        <v>0</v>
      </c>
    </row>
    <row r="403" spans="2:10" x14ac:dyDescent="0.15">
      <c r="B403" t="s">
        <v>920</v>
      </c>
      <c r="C403">
        <v>242.01</v>
      </c>
      <c r="D403">
        <v>242.3</v>
      </c>
      <c r="E403">
        <v>242.01</v>
      </c>
      <c r="F403">
        <v>242.3</v>
      </c>
      <c r="G403">
        <v>6</v>
      </c>
      <c r="H403">
        <v>2</v>
      </c>
      <c r="I403">
        <v>242.05799999999999</v>
      </c>
      <c r="J403" t="b">
        <v>0</v>
      </c>
    </row>
    <row r="404" spans="2:10" x14ac:dyDescent="0.15">
      <c r="B404" t="s">
        <v>921</v>
      </c>
      <c r="C404">
        <v>241.74</v>
      </c>
      <c r="D404">
        <v>241.93</v>
      </c>
      <c r="E404">
        <v>241.74</v>
      </c>
      <c r="F404">
        <v>241.76</v>
      </c>
      <c r="G404">
        <v>9</v>
      </c>
      <c r="H404">
        <v>8</v>
      </c>
      <c r="I404">
        <v>241.821</v>
      </c>
      <c r="J404" t="b">
        <v>0</v>
      </c>
    </row>
    <row r="405" spans="2:10" x14ac:dyDescent="0.15">
      <c r="B405" t="s">
        <v>922</v>
      </c>
      <c r="C405">
        <v>241.97</v>
      </c>
      <c r="D405">
        <v>242.7</v>
      </c>
      <c r="E405">
        <v>241.97</v>
      </c>
      <c r="F405">
        <v>242.33</v>
      </c>
      <c r="G405">
        <v>29</v>
      </c>
      <c r="H405">
        <v>16</v>
      </c>
      <c r="I405">
        <v>242.346</v>
      </c>
      <c r="J405" t="b">
        <v>0</v>
      </c>
    </row>
    <row r="406" spans="2:10" x14ac:dyDescent="0.15">
      <c r="B406" t="s">
        <v>923</v>
      </c>
      <c r="C406">
        <v>242.38</v>
      </c>
      <c r="D406">
        <v>242.38</v>
      </c>
      <c r="E406">
        <v>241.95</v>
      </c>
      <c r="F406">
        <v>241.95</v>
      </c>
      <c r="G406">
        <v>71</v>
      </c>
      <c r="H406">
        <v>30</v>
      </c>
      <c r="I406">
        <v>242.17699999999999</v>
      </c>
      <c r="J406" t="b">
        <v>0</v>
      </c>
    </row>
    <row r="407" spans="2:10" x14ac:dyDescent="0.15">
      <c r="B407" t="s">
        <v>924</v>
      </c>
      <c r="C407">
        <v>242.2</v>
      </c>
      <c r="D407">
        <v>242.21</v>
      </c>
      <c r="E407">
        <v>241.68</v>
      </c>
      <c r="F407">
        <v>241.77</v>
      </c>
      <c r="G407">
        <v>150</v>
      </c>
      <c r="H407">
        <v>68</v>
      </c>
      <c r="I407">
        <v>241.81700000000001</v>
      </c>
      <c r="J407" t="b">
        <v>0</v>
      </c>
    </row>
    <row r="408" spans="2:10" x14ac:dyDescent="0.15">
      <c r="B408" t="s">
        <v>925</v>
      </c>
      <c r="C408">
        <v>241.77</v>
      </c>
      <c r="D408">
        <v>244.16</v>
      </c>
      <c r="E408">
        <v>241.11</v>
      </c>
      <c r="F408">
        <v>243.76</v>
      </c>
      <c r="G408">
        <v>21265</v>
      </c>
      <c r="H408">
        <v>9931</v>
      </c>
      <c r="I408">
        <v>243.06299999999999</v>
      </c>
      <c r="J408" t="b">
        <v>0</v>
      </c>
    </row>
    <row r="409" spans="2:10" x14ac:dyDescent="0.15">
      <c r="B409" t="s">
        <v>926</v>
      </c>
      <c r="C409">
        <v>243.84</v>
      </c>
      <c r="D409">
        <v>244.76</v>
      </c>
      <c r="E409">
        <v>243.67</v>
      </c>
      <c r="F409">
        <v>244.33</v>
      </c>
      <c r="G409">
        <v>21762</v>
      </c>
      <c r="H409">
        <v>11208</v>
      </c>
      <c r="I409">
        <v>244.26300000000001</v>
      </c>
      <c r="J409" t="b">
        <v>0</v>
      </c>
    </row>
    <row r="410" spans="2:10" x14ac:dyDescent="0.15">
      <c r="B410" t="s">
        <v>927</v>
      </c>
      <c r="C410">
        <v>244.32</v>
      </c>
      <c r="D410">
        <v>244.38</v>
      </c>
      <c r="E410">
        <v>243.03</v>
      </c>
      <c r="F410">
        <v>243.22</v>
      </c>
      <c r="G410">
        <v>13103</v>
      </c>
      <c r="H410">
        <v>7046</v>
      </c>
      <c r="I410">
        <v>243.65</v>
      </c>
      <c r="J410" t="b">
        <v>0</v>
      </c>
    </row>
    <row r="411" spans="2:10" x14ac:dyDescent="0.15">
      <c r="B411" t="s">
        <v>928</v>
      </c>
      <c r="C411">
        <v>243.22</v>
      </c>
      <c r="D411">
        <v>243.33</v>
      </c>
      <c r="E411">
        <v>242.56</v>
      </c>
      <c r="F411">
        <v>242.99</v>
      </c>
      <c r="G411">
        <v>10629</v>
      </c>
      <c r="H411">
        <v>5464</v>
      </c>
      <c r="I411">
        <v>242.95500000000001</v>
      </c>
      <c r="J411" t="b">
        <v>0</v>
      </c>
    </row>
    <row r="412" spans="2:10" x14ac:dyDescent="0.15">
      <c r="B412" t="s">
        <v>929</v>
      </c>
      <c r="C412">
        <v>242.98</v>
      </c>
      <c r="D412">
        <v>243.49</v>
      </c>
      <c r="E412">
        <v>242.87</v>
      </c>
      <c r="F412">
        <v>243.31</v>
      </c>
      <c r="G412">
        <v>9970</v>
      </c>
      <c r="H412">
        <v>4410</v>
      </c>
      <c r="I412">
        <v>243.15600000000001</v>
      </c>
      <c r="J412" t="b">
        <v>0</v>
      </c>
    </row>
    <row r="413" spans="2:10" x14ac:dyDescent="0.15">
      <c r="B413" t="s">
        <v>930</v>
      </c>
      <c r="C413">
        <v>243.32</v>
      </c>
      <c r="D413">
        <v>244.46</v>
      </c>
      <c r="E413">
        <v>243.27</v>
      </c>
      <c r="F413">
        <v>244.44</v>
      </c>
      <c r="G413">
        <v>12228</v>
      </c>
      <c r="H413">
        <v>5503</v>
      </c>
      <c r="I413">
        <v>243.98400000000001</v>
      </c>
      <c r="J413" t="b">
        <v>0</v>
      </c>
    </row>
    <row r="414" spans="2:10" x14ac:dyDescent="0.15">
      <c r="B414" t="s">
        <v>931</v>
      </c>
      <c r="C414">
        <v>244.44</v>
      </c>
      <c r="D414">
        <v>244.53</v>
      </c>
      <c r="E414">
        <v>243.33</v>
      </c>
      <c r="F414">
        <v>243.8</v>
      </c>
      <c r="G414">
        <v>24778</v>
      </c>
      <c r="H414">
        <v>14382</v>
      </c>
      <c r="I414">
        <v>243.87200000000001</v>
      </c>
      <c r="J414" t="b">
        <v>0</v>
      </c>
    </row>
    <row r="415" spans="2:10" x14ac:dyDescent="0.15">
      <c r="B415" t="s">
        <v>932</v>
      </c>
      <c r="C415">
        <v>243.77</v>
      </c>
      <c r="D415">
        <v>244.2</v>
      </c>
      <c r="E415">
        <v>243.61</v>
      </c>
      <c r="F415">
        <v>244.15</v>
      </c>
      <c r="G415">
        <v>32473</v>
      </c>
      <c r="H415">
        <v>159</v>
      </c>
      <c r="I415">
        <v>243.77099999999999</v>
      </c>
      <c r="J415" t="b">
        <v>0</v>
      </c>
    </row>
    <row r="416" spans="2:10" x14ac:dyDescent="0.15">
      <c r="B416" t="s">
        <v>933</v>
      </c>
      <c r="C416">
        <v>244.2</v>
      </c>
      <c r="D416">
        <v>244.3</v>
      </c>
      <c r="E416">
        <v>243.9</v>
      </c>
      <c r="F416">
        <v>244.15</v>
      </c>
      <c r="G416">
        <v>84</v>
      </c>
      <c r="H416">
        <v>27</v>
      </c>
      <c r="I416">
        <v>244.173</v>
      </c>
      <c r="J416" t="b">
        <v>0</v>
      </c>
    </row>
    <row r="417" spans="2:10" x14ac:dyDescent="0.15">
      <c r="B417" t="s">
        <v>934</v>
      </c>
      <c r="C417">
        <v>244.25</v>
      </c>
      <c r="D417">
        <v>244.54</v>
      </c>
      <c r="E417">
        <v>243.77</v>
      </c>
      <c r="F417">
        <v>244.06</v>
      </c>
      <c r="G417">
        <v>71</v>
      </c>
      <c r="H417">
        <v>25</v>
      </c>
      <c r="I417">
        <v>244.06</v>
      </c>
      <c r="J417" t="b">
        <v>0</v>
      </c>
    </row>
    <row r="418" spans="2:10" x14ac:dyDescent="0.15">
      <c r="B418" t="s">
        <v>935</v>
      </c>
      <c r="C418">
        <v>244.05</v>
      </c>
      <c r="D418">
        <v>244.05</v>
      </c>
      <c r="E418">
        <v>244</v>
      </c>
      <c r="F418">
        <v>244</v>
      </c>
      <c r="G418">
        <v>8</v>
      </c>
      <c r="H418">
        <v>4</v>
      </c>
      <c r="I418">
        <v>244.03800000000001</v>
      </c>
      <c r="J418" t="b">
        <v>0</v>
      </c>
    </row>
    <row r="419" spans="2:10" x14ac:dyDescent="0.15">
      <c r="B419" t="s">
        <v>936</v>
      </c>
      <c r="C419">
        <v>244.99</v>
      </c>
      <c r="D419">
        <v>245</v>
      </c>
      <c r="E419">
        <v>244.65</v>
      </c>
      <c r="F419">
        <v>244.65</v>
      </c>
      <c r="G419">
        <v>28</v>
      </c>
      <c r="H419">
        <v>14</v>
      </c>
      <c r="I419">
        <v>244.798</v>
      </c>
      <c r="J419" t="b">
        <v>0</v>
      </c>
    </row>
    <row r="420" spans="2:10" x14ac:dyDescent="0.15">
      <c r="B420" t="s">
        <v>937</v>
      </c>
      <c r="C420">
        <v>244.55</v>
      </c>
      <c r="D420">
        <v>244.7</v>
      </c>
      <c r="E420">
        <v>244.55</v>
      </c>
      <c r="F420">
        <v>244.7</v>
      </c>
      <c r="G420">
        <v>10</v>
      </c>
      <c r="H420">
        <v>9</v>
      </c>
      <c r="I420">
        <v>244.67500000000001</v>
      </c>
      <c r="J420" t="b">
        <v>0</v>
      </c>
    </row>
    <row r="421" spans="2:10" x14ac:dyDescent="0.15">
      <c r="B421" t="s">
        <v>938</v>
      </c>
      <c r="C421">
        <v>244.7</v>
      </c>
      <c r="D421">
        <v>244.9</v>
      </c>
      <c r="E421">
        <v>244.46</v>
      </c>
      <c r="F421">
        <v>244.46</v>
      </c>
      <c r="G421">
        <v>54</v>
      </c>
      <c r="H421">
        <v>30</v>
      </c>
      <c r="I421">
        <v>244.691</v>
      </c>
      <c r="J421" t="b">
        <v>0</v>
      </c>
    </row>
    <row r="422" spans="2:10" x14ac:dyDescent="0.15">
      <c r="B422" t="s">
        <v>939</v>
      </c>
      <c r="C422">
        <v>244.3</v>
      </c>
      <c r="D422">
        <v>244.72</v>
      </c>
      <c r="E422">
        <v>244.15</v>
      </c>
      <c r="F422">
        <v>244.16</v>
      </c>
      <c r="G422">
        <v>57</v>
      </c>
      <c r="H422">
        <v>34</v>
      </c>
      <c r="I422">
        <v>244.26599999999999</v>
      </c>
      <c r="J422" t="b">
        <v>0</v>
      </c>
    </row>
    <row r="423" spans="2:10" x14ac:dyDescent="0.15">
      <c r="B423" t="s">
        <v>940</v>
      </c>
      <c r="C423">
        <v>244.49</v>
      </c>
      <c r="D423">
        <v>244.8</v>
      </c>
      <c r="E423">
        <v>244.12</v>
      </c>
      <c r="F423">
        <v>244.71</v>
      </c>
      <c r="G423">
        <v>150</v>
      </c>
      <c r="H423">
        <v>99</v>
      </c>
      <c r="I423">
        <v>244.518</v>
      </c>
      <c r="J423" t="b">
        <v>0</v>
      </c>
    </row>
    <row r="424" spans="2:10" x14ac:dyDescent="0.15">
      <c r="B424" t="s">
        <v>941</v>
      </c>
      <c r="C424">
        <v>244.8</v>
      </c>
      <c r="D424">
        <v>245.92</v>
      </c>
      <c r="E424">
        <v>243.88</v>
      </c>
      <c r="F424">
        <v>244.56</v>
      </c>
      <c r="G424">
        <v>19188</v>
      </c>
      <c r="H424">
        <v>8432</v>
      </c>
      <c r="I424">
        <v>245.119</v>
      </c>
      <c r="J424" t="b">
        <v>0</v>
      </c>
    </row>
    <row r="425" spans="2:10" x14ac:dyDescent="0.15">
      <c r="B425" t="s">
        <v>942</v>
      </c>
      <c r="C425">
        <v>244.54</v>
      </c>
      <c r="D425">
        <v>245.57</v>
      </c>
      <c r="E425">
        <v>241.31</v>
      </c>
      <c r="F425">
        <v>241.88</v>
      </c>
      <c r="G425">
        <v>32848</v>
      </c>
      <c r="H425">
        <v>18440</v>
      </c>
      <c r="I425">
        <v>242.94800000000001</v>
      </c>
      <c r="J425" t="b">
        <v>0</v>
      </c>
    </row>
    <row r="426" spans="2:10" x14ac:dyDescent="0.15">
      <c r="B426" t="s">
        <v>943</v>
      </c>
      <c r="C426">
        <v>241.88</v>
      </c>
      <c r="D426">
        <v>242.14</v>
      </c>
      <c r="E426">
        <v>241.09</v>
      </c>
      <c r="F426">
        <v>241.25</v>
      </c>
      <c r="G426">
        <v>24080</v>
      </c>
      <c r="H426">
        <v>13144</v>
      </c>
      <c r="I426">
        <v>241.52</v>
      </c>
      <c r="J426" t="b">
        <v>0</v>
      </c>
    </row>
    <row r="427" spans="2:10" x14ac:dyDescent="0.15">
      <c r="B427" t="s">
        <v>944</v>
      </c>
      <c r="C427">
        <v>241.27</v>
      </c>
      <c r="D427">
        <v>241.88</v>
      </c>
      <c r="E427">
        <v>240.89</v>
      </c>
      <c r="F427">
        <v>241.69</v>
      </c>
      <c r="G427">
        <v>14065</v>
      </c>
      <c r="H427">
        <v>7805</v>
      </c>
      <c r="I427">
        <v>241.333</v>
      </c>
      <c r="J427" t="b">
        <v>0</v>
      </c>
    </row>
    <row r="428" spans="2:10" x14ac:dyDescent="0.15">
      <c r="B428" t="s">
        <v>945</v>
      </c>
      <c r="C428">
        <v>241.67</v>
      </c>
      <c r="D428">
        <v>242.6</v>
      </c>
      <c r="E428">
        <v>241.54</v>
      </c>
      <c r="F428">
        <v>241.9</v>
      </c>
      <c r="G428">
        <v>15459</v>
      </c>
      <c r="H428">
        <v>8855</v>
      </c>
      <c r="I428">
        <v>242.09100000000001</v>
      </c>
      <c r="J428" t="b">
        <v>0</v>
      </c>
    </row>
    <row r="429" spans="2:10" x14ac:dyDescent="0.15">
      <c r="B429" t="s">
        <v>946</v>
      </c>
      <c r="C429">
        <v>241.89</v>
      </c>
      <c r="D429">
        <v>243.38</v>
      </c>
      <c r="E429">
        <v>241.8</v>
      </c>
      <c r="F429">
        <v>243.32</v>
      </c>
      <c r="G429">
        <v>14447</v>
      </c>
      <c r="H429">
        <v>8936</v>
      </c>
      <c r="I429">
        <v>242.65700000000001</v>
      </c>
      <c r="J429" t="b">
        <v>0</v>
      </c>
    </row>
    <row r="430" spans="2:10" x14ac:dyDescent="0.15">
      <c r="B430" t="s">
        <v>947</v>
      </c>
      <c r="C430">
        <v>243.33</v>
      </c>
      <c r="D430">
        <v>243.78</v>
      </c>
      <c r="E430">
        <v>242.23</v>
      </c>
      <c r="F430">
        <v>242.81</v>
      </c>
      <c r="G430">
        <v>24629</v>
      </c>
      <c r="H430">
        <v>15109</v>
      </c>
      <c r="I430">
        <v>242.989</v>
      </c>
      <c r="J430" t="b">
        <v>0</v>
      </c>
    </row>
    <row r="431" spans="2:10" x14ac:dyDescent="0.15">
      <c r="B431" t="s">
        <v>948</v>
      </c>
      <c r="C431">
        <v>242.82</v>
      </c>
      <c r="D431">
        <v>243.4</v>
      </c>
      <c r="E431">
        <v>242.56</v>
      </c>
      <c r="F431">
        <v>242.85</v>
      </c>
      <c r="G431">
        <v>32305</v>
      </c>
      <c r="H431">
        <v>151</v>
      </c>
      <c r="I431">
        <v>242.821</v>
      </c>
      <c r="J431" t="b">
        <v>0</v>
      </c>
    </row>
    <row r="432" spans="2:10" x14ac:dyDescent="0.15">
      <c r="B432" t="s">
        <v>949</v>
      </c>
      <c r="C432">
        <v>242.9</v>
      </c>
      <c r="D432">
        <v>243.1</v>
      </c>
      <c r="E432">
        <v>242.74</v>
      </c>
      <c r="F432">
        <v>242.75</v>
      </c>
      <c r="G432">
        <v>43</v>
      </c>
      <c r="H432">
        <v>17</v>
      </c>
      <c r="I432">
        <v>242.86</v>
      </c>
      <c r="J432" t="b">
        <v>0</v>
      </c>
    </row>
    <row r="433" spans="2:10" x14ac:dyDescent="0.15">
      <c r="B433" t="s">
        <v>950</v>
      </c>
      <c r="C433">
        <v>242.68</v>
      </c>
      <c r="D433">
        <v>242.93</v>
      </c>
      <c r="E433">
        <v>242.45</v>
      </c>
      <c r="F433">
        <v>242.53</v>
      </c>
      <c r="G433">
        <v>45</v>
      </c>
      <c r="H433">
        <v>17</v>
      </c>
      <c r="I433">
        <v>242.75800000000001</v>
      </c>
      <c r="J433" t="b">
        <v>0</v>
      </c>
    </row>
    <row r="434" spans="2:10" x14ac:dyDescent="0.15">
      <c r="B434" t="s">
        <v>951</v>
      </c>
      <c r="C434">
        <v>242.54</v>
      </c>
      <c r="D434">
        <v>242.54</v>
      </c>
      <c r="E434">
        <v>241.85</v>
      </c>
      <c r="F434">
        <v>241.89</v>
      </c>
      <c r="G434">
        <v>99</v>
      </c>
      <c r="H434">
        <v>51</v>
      </c>
      <c r="I434">
        <v>242.18799999999999</v>
      </c>
      <c r="J434" t="b">
        <v>0</v>
      </c>
    </row>
    <row r="435" spans="2:10" x14ac:dyDescent="0.15">
      <c r="B435" t="s">
        <v>952</v>
      </c>
      <c r="C435">
        <v>243.22</v>
      </c>
      <c r="D435">
        <v>244</v>
      </c>
      <c r="E435">
        <v>243.22</v>
      </c>
      <c r="F435">
        <v>244</v>
      </c>
      <c r="G435">
        <v>24</v>
      </c>
      <c r="H435">
        <v>17</v>
      </c>
      <c r="I435">
        <v>243.637</v>
      </c>
      <c r="J435" t="b">
        <v>0</v>
      </c>
    </row>
    <row r="436" spans="2:10" x14ac:dyDescent="0.15">
      <c r="B436" t="s">
        <v>953</v>
      </c>
      <c r="C436">
        <v>243.84</v>
      </c>
      <c r="D436">
        <v>244.08</v>
      </c>
      <c r="E436">
        <v>243.84</v>
      </c>
      <c r="F436">
        <v>244.02</v>
      </c>
      <c r="G436">
        <v>39</v>
      </c>
      <c r="H436">
        <v>16</v>
      </c>
      <c r="I436">
        <v>243.964</v>
      </c>
      <c r="J436" t="b">
        <v>0</v>
      </c>
    </row>
    <row r="437" spans="2:10" x14ac:dyDescent="0.15">
      <c r="B437" t="s">
        <v>954</v>
      </c>
      <c r="C437">
        <v>243.79</v>
      </c>
      <c r="D437">
        <v>243.99</v>
      </c>
      <c r="E437">
        <v>243.79</v>
      </c>
      <c r="F437">
        <v>243.98</v>
      </c>
      <c r="G437">
        <v>16</v>
      </c>
      <c r="H437">
        <v>14</v>
      </c>
      <c r="I437">
        <v>243.87700000000001</v>
      </c>
      <c r="J437" t="b">
        <v>0</v>
      </c>
    </row>
    <row r="438" spans="2:10" x14ac:dyDescent="0.15">
      <c r="B438" t="s">
        <v>955</v>
      </c>
      <c r="C438">
        <v>243.55</v>
      </c>
      <c r="D438">
        <v>243.8</v>
      </c>
      <c r="E438">
        <v>243.42</v>
      </c>
      <c r="F438">
        <v>243.75</v>
      </c>
      <c r="G438">
        <v>239</v>
      </c>
      <c r="H438">
        <v>107</v>
      </c>
      <c r="I438">
        <v>243.63900000000001</v>
      </c>
      <c r="J438" t="b">
        <v>0</v>
      </c>
    </row>
    <row r="439" spans="2:10" x14ac:dyDescent="0.15">
      <c r="B439" t="s">
        <v>956</v>
      </c>
      <c r="C439">
        <v>243.77</v>
      </c>
      <c r="D439">
        <v>244.25</v>
      </c>
      <c r="E439">
        <v>243.51</v>
      </c>
      <c r="F439">
        <v>244</v>
      </c>
      <c r="G439">
        <v>403</v>
      </c>
      <c r="H439">
        <v>158</v>
      </c>
      <c r="I439">
        <v>243.83099999999999</v>
      </c>
      <c r="J439" t="b">
        <v>0</v>
      </c>
    </row>
    <row r="440" spans="2:10" x14ac:dyDescent="0.15">
      <c r="B440" t="s">
        <v>957</v>
      </c>
      <c r="C440">
        <v>244.02</v>
      </c>
      <c r="D440">
        <v>245.15</v>
      </c>
      <c r="E440">
        <v>242.6</v>
      </c>
      <c r="F440">
        <v>242.63</v>
      </c>
      <c r="G440">
        <v>17393</v>
      </c>
      <c r="H440">
        <v>8440</v>
      </c>
      <c r="I440">
        <v>244.04</v>
      </c>
      <c r="J440" t="b">
        <v>0</v>
      </c>
    </row>
    <row r="441" spans="2:10" x14ac:dyDescent="0.15">
      <c r="B441" t="s">
        <v>958</v>
      </c>
      <c r="C441">
        <v>242.65</v>
      </c>
      <c r="D441">
        <v>243.84</v>
      </c>
      <c r="E441">
        <v>242.6</v>
      </c>
      <c r="F441">
        <v>243.17</v>
      </c>
      <c r="G441">
        <v>15298</v>
      </c>
      <c r="H441">
        <v>8325</v>
      </c>
      <c r="I441">
        <v>243.184</v>
      </c>
      <c r="J441" t="b">
        <v>0</v>
      </c>
    </row>
    <row r="442" spans="2:10" x14ac:dyDescent="0.15">
      <c r="B442" t="s">
        <v>959</v>
      </c>
      <c r="C442">
        <v>243.18</v>
      </c>
      <c r="D442">
        <v>243.82</v>
      </c>
      <c r="E442">
        <v>242.86</v>
      </c>
      <c r="F442">
        <v>243.46</v>
      </c>
      <c r="G442">
        <v>9828</v>
      </c>
      <c r="H442">
        <v>5605</v>
      </c>
      <c r="I442">
        <v>243.36099999999999</v>
      </c>
      <c r="J442" t="b">
        <v>0</v>
      </c>
    </row>
    <row r="443" spans="2:10" x14ac:dyDescent="0.15">
      <c r="B443" t="s">
        <v>960</v>
      </c>
      <c r="C443">
        <v>243.46</v>
      </c>
      <c r="D443">
        <v>243.71</v>
      </c>
      <c r="E443">
        <v>242.19</v>
      </c>
      <c r="F443">
        <v>242.86</v>
      </c>
      <c r="G443">
        <v>12092</v>
      </c>
      <c r="H443">
        <v>6973</v>
      </c>
      <c r="I443">
        <v>242.97399999999999</v>
      </c>
      <c r="J443" t="b">
        <v>0</v>
      </c>
    </row>
    <row r="444" spans="2:10" x14ac:dyDescent="0.15">
      <c r="B444" t="s">
        <v>961</v>
      </c>
      <c r="C444">
        <v>242.86</v>
      </c>
      <c r="D444">
        <v>243.5</v>
      </c>
      <c r="E444">
        <v>242.54</v>
      </c>
      <c r="F444">
        <v>243.08</v>
      </c>
      <c r="G444">
        <v>8244</v>
      </c>
      <c r="H444">
        <v>4718</v>
      </c>
      <c r="I444">
        <v>243.08600000000001</v>
      </c>
      <c r="J444" t="b">
        <v>0</v>
      </c>
    </row>
    <row r="445" spans="2:10" x14ac:dyDescent="0.15">
      <c r="B445" t="s">
        <v>962</v>
      </c>
      <c r="C445">
        <v>243.09</v>
      </c>
      <c r="D445">
        <v>243.47</v>
      </c>
      <c r="E445">
        <v>242.15</v>
      </c>
      <c r="F445">
        <v>243.41</v>
      </c>
      <c r="G445">
        <v>8940</v>
      </c>
      <c r="H445">
        <v>4912</v>
      </c>
      <c r="I445">
        <v>242.94499999999999</v>
      </c>
      <c r="J445" t="b">
        <v>0</v>
      </c>
    </row>
    <row r="446" spans="2:10" x14ac:dyDescent="0.15">
      <c r="B446" t="s">
        <v>963</v>
      </c>
      <c r="C446">
        <v>243.39</v>
      </c>
      <c r="D446">
        <v>244.75</v>
      </c>
      <c r="E446">
        <v>243.27</v>
      </c>
      <c r="F446">
        <v>244.52</v>
      </c>
      <c r="G446">
        <v>22522</v>
      </c>
      <c r="H446">
        <v>13712</v>
      </c>
      <c r="I446">
        <v>244.00899999999999</v>
      </c>
      <c r="J446" t="b">
        <v>0</v>
      </c>
    </row>
    <row r="447" spans="2:10" x14ac:dyDescent="0.15">
      <c r="B447" t="s">
        <v>964</v>
      </c>
      <c r="C447">
        <v>244.52</v>
      </c>
      <c r="D447">
        <v>245</v>
      </c>
      <c r="E447">
        <v>244.11</v>
      </c>
      <c r="F447">
        <v>244.55</v>
      </c>
      <c r="G447">
        <v>29164</v>
      </c>
      <c r="H447">
        <v>213</v>
      </c>
      <c r="I447">
        <v>244.49100000000001</v>
      </c>
      <c r="J447" t="b">
        <v>0</v>
      </c>
    </row>
    <row r="448" spans="2:10" x14ac:dyDescent="0.15">
      <c r="B448" t="s">
        <v>965</v>
      </c>
      <c r="C448">
        <v>244.48</v>
      </c>
      <c r="D448">
        <v>244.6</v>
      </c>
      <c r="E448">
        <v>244.4</v>
      </c>
      <c r="F448">
        <v>244.4</v>
      </c>
      <c r="G448">
        <v>419</v>
      </c>
      <c r="H448">
        <v>19</v>
      </c>
      <c r="I448">
        <v>244.488</v>
      </c>
      <c r="J448" t="b">
        <v>0</v>
      </c>
    </row>
    <row r="449" spans="2:10" x14ac:dyDescent="0.15">
      <c r="B449" t="s">
        <v>966</v>
      </c>
      <c r="C449">
        <v>244.48</v>
      </c>
      <c r="D449">
        <v>244.6</v>
      </c>
      <c r="E449">
        <v>244.2</v>
      </c>
      <c r="F449">
        <v>244.5</v>
      </c>
      <c r="G449">
        <v>11</v>
      </c>
      <c r="H449">
        <v>11</v>
      </c>
      <c r="I449">
        <v>244.458</v>
      </c>
      <c r="J449" t="b">
        <v>0</v>
      </c>
    </row>
    <row r="450" spans="2:10" x14ac:dyDescent="0.15">
      <c r="B450" t="s">
        <v>967</v>
      </c>
      <c r="C450">
        <v>244.7</v>
      </c>
      <c r="D450">
        <v>244.77</v>
      </c>
      <c r="E450">
        <v>244.19</v>
      </c>
      <c r="F450">
        <v>244.2</v>
      </c>
      <c r="G450">
        <v>49</v>
      </c>
      <c r="H450">
        <v>20</v>
      </c>
      <c r="I450">
        <v>244.482</v>
      </c>
      <c r="J450" t="b">
        <v>0</v>
      </c>
    </row>
    <row r="451" spans="2:10" x14ac:dyDescent="0.15">
      <c r="B451" t="s">
        <v>968</v>
      </c>
      <c r="C451">
        <v>243.98</v>
      </c>
      <c r="D451">
        <v>243.98</v>
      </c>
      <c r="E451">
        <v>243.51</v>
      </c>
      <c r="F451">
        <v>243.51</v>
      </c>
      <c r="G451">
        <v>2</v>
      </c>
      <c r="H451">
        <v>2</v>
      </c>
      <c r="I451">
        <v>243.74600000000001</v>
      </c>
      <c r="J451" t="b">
        <v>0</v>
      </c>
    </row>
    <row r="452" spans="2:10" x14ac:dyDescent="0.15">
      <c r="B452" t="s">
        <v>969</v>
      </c>
      <c r="C452">
        <v>243.78</v>
      </c>
      <c r="D452">
        <v>243.78</v>
      </c>
      <c r="E452">
        <v>243.78</v>
      </c>
      <c r="F452">
        <v>243.78</v>
      </c>
      <c r="G452">
        <v>5</v>
      </c>
      <c r="H452">
        <v>1</v>
      </c>
      <c r="I452">
        <v>243.78</v>
      </c>
      <c r="J452" t="b">
        <v>0</v>
      </c>
    </row>
    <row r="453" spans="2:10" x14ac:dyDescent="0.15">
      <c r="B453" t="s">
        <v>970</v>
      </c>
      <c r="C453">
        <v>244.03</v>
      </c>
      <c r="D453">
        <v>244.29</v>
      </c>
      <c r="E453">
        <v>244</v>
      </c>
      <c r="F453">
        <v>244</v>
      </c>
      <c r="G453">
        <v>17</v>
      </c>
      <c r="H453">
        <v>12</v>
      </c>
      <c r="I453">
        <v>244.11099999999999</v>
      </c>
      <c r="J453" t="b">
        <v>0</v>
      </c>
    </row>
    <row r="454" spans="2:10" x14ac:dyDescent="0.15">
      <c r="B454" t="s">
        <v>971</v>
      </c>
      <c r="C454">
        <v>244.04</v>
      </c>
      <c r="D454">
        <v>244.3</v>
      </c>
      <c r="E454">
        <v>244.04</v>
      </c>
      <c r="F454">
        <v>244.1</v>
      </c>
      <c r="G454">
        <v>42</v>
      </c>
      <c r="H454">
        <v>23</v>
      </c>
      <c r="I454">
        <v>244.215</v>
      </c>
      <c r="J454" t="b">
        <v>0</v>
      </c>
    </row>
    <row r="455" spans="2:10" x14ac:dyDescent="0.15">
      <c r="B455" t="s">
        <v>972</v>
      </c>
      <c r="C455">
        <v>244.3</v>
      </c>
      <c r="D455">
        <v>244.3</v>
      </c>
      <c r="E455">
        <v>243.5</v>
      </c>
      <c r="F455">
        <v>243.51</v>
      </c>
      <c r="G455">
        <v>152</v>
      </c>
      <c r="H455">
        <v>64</v>
      </c>
      <c r="I455">
        <v>243.88800000000001</v>
      </c>
      <c r="J455" t="b">
        <v>0</v>
      </c>
    </row>
    <row r="456" spans="2:10" x14ac:dyDescent="0.15">
      <c r="B456" t="s">
        <v>973</v>
      </c>
      <c r="C456">
        <v>243.29</v>
      </c>
      <c r="D456">
        <v>244.9</v>
      </c>
      <c r="E456">
        <v>242.89</v>
      </c>
      <c r="F456">
        <v>243.55</v>
      </c>
      <c r="G456">
        <v>13583</v>
      </c>
      <c r="H456">
        <v>6840</v>
      </c>
      <c r="I456">
        <v>243.62200000000001</v>
      </c>
      <c r="J456" t="b">
        <v>0</v>
      </c>
    </row>
    <row r="457" spans="2:10" x14ac:dyDescent="0.15">
      <c r="B457" t="s">
        <v>974</v>
      </c>
      <c r="C457">
        <v>243.54</v>
      </c>
      <c r="D457">
        <v>243.86</v>
      </c>
      <c r="E457">
        <v>242.73</v>
      </c>
      <c r="F457">
        <v>243.3</v>
      </c>
      <c r="G457">
        <v>17497</v>
      </c>
      <c r="H457">
        <v>9497</v>
      </c>
      <c r="I457">
        <v>243.27</v>
      </c>
      <c r="J457" t="b">
        <v>0</v>
      </c>
    </row>
    <row r="458" spans="2:10" x14ac:dyDescent="0.15">
      <c r="B458" t="s">
        <v>975</v>
      </c>
      <c r="C458">
        <v>243.33</v>
      </c>
      <c r="D458">
        <v>244.34</v>
      </c>
      <c r="E458">
        <v>243.27</v>
      </c>
      <c r="F458">
        <v>243.79</v>
      </c>
      <c r="G458">
        <v>11326</v>
      </c>
      <c r="H458">
        <v>6247</v>
      </c>
      <c r="I458">
        <v>243.79599999999999</v>
      </c>
      <c r="J458" t="b">
        <v>0</v>
      </c>
    </row>
    <row r="459" spans="2:10" x14ac:dyDescent="0.15">
      <c r="B459" t="s">
        <v>976</v>
      </c>
      <c r="C459">
        <v>243.81</v>
      </c>
      <c r="D459">
        <v>244.06</v>
      </c>
      <c r="E459">
        <v>243.59</v>
      </c>
      <c r="F459">
        <v>243.82</v>
      </c>
      <c r="G459">
        <v>8265</v>
      </c>
      <c r="H459">
        <v>4530</v>
      </c>
      <c r="I459">
        <v>243.82499999999999</v>
      </c>
      <c r="J459" t="b">
        <v>0</v>
      </c>
    </row>
    <row r="460" spans="2:10" x14ac:dyDescent="0.15">
      <c r="B460" t="s">
        <v>977</v>
      </c>
      <c r="C460">
        <v>243.82</v>
      </c>
      <c r="D460">
        <v>244.15</v>
      </c>
      <c r="E460">
        <v>243.24</v>
      </c>
      <c r="F460">
        <v>243.64</v>
      </c>
      <c r="G460">
        <v>9044</v>
      </c>
      <c r="H460">
        <v>5251</v>
      </c>
      <c r="I460">
        <v>243.80500000000001</v>
      </c>
      <c r="J460" t="b">
        <v>0</v>
      </c>
    </row>
    <row r="461" spans="2:10" x14ac:dyDescent="0.15">
      <c r="B461" t="s">
        <v>978</v>
      </c>
      <c r="C461">
        <v>243.64</v>
      </c>
      <c r="D461">
        <v>244.54</v>
      </c>
      <c r="E461">
        <v>243.58</v>
      </c>
      <c r="F461">
        <v>244.21</v>
      </c>
      <c r="G461">
        <v>10985</v>
      </c>
      <c r="H461">
        <v>6187</v>
      </c>
      <c r="I461">
        <v>244.05199999999999</v>
      </c>
      <c r="J461" t="b">
        <v>0</v>
      </c>
    </row>
    <row r="462" spans="2:10" x14ac:dyDescent="0.15">
      <c r="B462" t="s">
        <v>979</v>
      </c>
      <c r="C462">
        <v>244.22</v>
      </c>
      <c r="D462">
        <v>245.3</v>
      </c>
      <c r="E462">
        <v>243.96</v>
      </c>
      <c r="F462">
        <v>245.06</v>
      </c>
      <c r="G462">
        <v>26827</v>
      </c>
      <c r="H462">
        <v>16878</v>
      </c>
      <c r="I462">
        <v>244.50399999999999</v>
      </c>
      <c r="J462" t="b">
        <v>0</v>
      </c>
    </row>
    <row r="463" spans="2:10" x14ac:dyDescent="0.15">
      <c r="B463" t="s">
        <v>980</v>
      </c>
      <c r="C463">
        <v>244.99</v>
      </c>
      <c r="D463">
        <v>245.22</v>
      </c>
      <c r="E463">
        <v>244.99</v>
      </c>
      <c r="F463">
        <v>245.1</v>
      </c>
      <c r="G463">
        <v>35487</v>
      </c>
      <c r="H463">
        <v>197</v>
      </c>
      <c r="I463">
        <v>244.99100000000001</v>
      </c>
      <c r="J463" t="b">
        <v>0</v>
      </c>
    </row>
    <row r="464" spans="2:10" x14ac:dyDescent="0.15">
      <c r="B464" t="s">
        <v>981</v>
      </c>
      <c r="C464">
        <v>245.14</v>
      </c>
      <c r="D464">
        <v>245.19</v>
      </c>
      <c r="E464">
        <v>245.01</v>
      </c>
      <c r="F464">
        <v>245.15</v>
      </c>
      <c r="G464">
        <v>95</v>
      </c>
      <c r="H464">
        <v>26</v>
      </c>
      <c r="I464">
        <v>245.107</v>
      </c>
      <c r="J464" t="b">
        <v>0</v>
      </c>
    </row>
    <row r="465" spans="2:10" x14ac:dyDescent="0.15">
      <c r="B465" t="s">
        <v>982</v>
      </c>
      <c r="C465">
        <v>245.2</v>
      </c>
      <c r="D465">
        <v>245.2</v>
      </c>
      <c r="E465">
        <v>245.15</v>
      </c>
      <c r="F465">
        <v>245.19</v>
      </c>
      <c r="G465">
        <v>10</v>
      </c>
      <c r="H465">
        <v>6</v>
      </c>
      <c r="I465">
        <v>245.18600000000001</v>
      </c>
      <c r="J465" t="b">
        <v>0</v>
      </c>
    </row>
    <row r="466" spans="2:10" x14ac:dyDescent="0.15">
      <c r="B466" t="s">
        <v>983</v>
      </c>
      <c r="C466">
        <v>245.19</v>
      </c>
      <c r="D466">
        <v>245.3</v>
      </c>
      <c r="E466">
        <v>245.16</v>
      </c>
      <c r="F466">
        <v>245.3</v>
      </c>
      <c r="G466">
        <v>54</v>
      </c>
      <c r="H466">
        <v>24</v>
      </c>
      <c r="I466">
        <v>245.25800000000001</v>
      </c>
      <c r="J466" t="b">
        <v>0</v>
      </c>
    </row>
    <row r="467" spans="2:10" x14ac:dyDescent="0.15">
      <c r="B467" t="s">
        <v>984</v>
      </c>
      <c r="C467">
        <v>245.85</v>
      </c>
      <c r="D467">
        <v>245.99</v>
      </c>
      <c r="E467">
        <v>245.41</v>
      </c>
      <c r="F467">
        <v>245.41</v>
      </c>
      <c r="G467">
        <v>48</v>
      </c>
      <c r="H467">
        <v>29</v>
      </c>
      <c r="I467">
        <v>245.577</v>
      </c>
      <c r="J467" t="b">
        <v>0</v>
      </c>
    </row>
    <row r="468" spans="2:10" x14ac:dyDescent="0.15">
      <c r="B468" t="s">
        <v>985</v>
      </c>
      <c r="C468">
        <v>245.41</v>
      </c>
      <c r="D468">
        <v>245.55</v>
      </c>
      <c r="E468">
        <v>245.41</v>
      </c>
      <c r="F468">
        <v>245.55</v>
      </c>
      <c r="G468">
        <v>42</v>
      </c>
      <c r="H468">
        <v>21</v>
      </c>
      <c r="I468">
        <v>245.489</v>
      </c>
      <c r="J468" t="b">
        <v>0</v>
      </c>
    </row>
    <row r="469" spans="2:10" x14ac:dyDescent="0.15">
      <c r="B469" t="s">
        <v>986</v>
      </c>
      <c r="C469">
        <v>245.66</v>
      </c>
      <c r="D469">
        <v>245.99</v>
      </c>
      <c r="E469">
        <v>245.56</v>
      </c>
      <c r="F469">
        <v>245.81</v>
      </c>
      <c r="G469">
        <v>32</v>
      </c>
      <c r="H469">
        <v>15</v>
      </c>
      <c r="I469">
        <v>245.714</v>
      </c>
      <c r="J469" t="b">
        <v>0</v>
      </c>
    </row>
    <row r="470" spans="2:10" x14ac:dyDescent="0.15">
      <c r="B470" t="s">
        <v>987</v>
      </c>
      <c r="C470">
        <v>245.75</v>
      </c>
      <c r="D470">
        <v>245.8</v>
      </c>
      <c r="E470">
        <v>245.36</v>
      </c>
      <c r="F470">
        <v>245.7</v>
      </c>
      <c r="G470">
        <v>300</v>
      </c>
      <c r="H470">
        <v>138</v>
      </c>
      <c r="I470">
        <v>245.62799999999999</v>
      </c>
      <c r="J470" t="b">
        <v>0</v>
      </c>
    </row>
    <row r="471" spans="2:10" x14ac:dyDescent="0.15">
      <c r="B471" t="s">
        <v>988</v>
      </c>
      <c r="C471">
        <v>245.6</v>
      </c>
      <c r="D471">
        <v>245.9</v>
      </c>
      <c r="E471">
        <v>244.37</v>
      </c>
      <c r="F471">
        <v>245.4</v>
      </c>
      <c r="G471">
        <v>390</v>
      </c>
      <c r="H471">
        <v>164</v>
      </c>
      <c r="I471">
        <v>245.52</v>
      </c>
      <c r="J471" t="b">
        <v>0</v>
      </c>
    </row>
    <row r="472" spans="2:10" x14ac:dyDescent="0.15">
      <c r="B472" t="s">
        <v>989</v>
      </c>
      <c r="C472">
        <v>245.45</v>
      </c>
      <c r="D472">
        <v>246.13</v>
      </c>
      <c r="E472">
        <v>244.08</v>
      </c>
      <c r="F472">
        <v>244.43</v>
      </c>
      <c r="G472">
        <v>23471</v>
      </c>
      <c r="H472">
        <v>8605</v>
      </c>
      <c r="I472">
        <v>244.90199999999999</v>
      </c>
      <c r="J472" t="b">
        <v>0</v>
      </c>
    </row>
    <row r="473" spans="2:10" x14ac:dyDescent="0.15">
      <c r="B473" t="s">
        <v>990</v>
      </c>
      <c r="C473">
        <v>244.41</v>
      </c>
      <c r="D473">
        <v>244.73</v>
      </c>
      <c r="E473">
        <v>243.79</v>
      </c>
      <c r="F473">
        <v>244</v>
      </c>
      <c r="G473">
        <v>23090</v>
      </c>
      <c r="H473">
        <v>11644</v>
      </c>
      <c r="I473">
        <v>244.17</v>
      </c>
      <c r="J473" t="b">
        <v>0</v>
      </c>
    </row>
    <row r="474" spans="2:10" x14ac:dyDescent="0.15">
      <c r="B474" t="s">
        <v>991</v>
      </c>
      <c r="C474">
        <v>244.03</v>
      </c>
      <c r="D474">
        <v>244.45</v>
      </c>
      <c r="E474">
        <v>243.35</v>
      </c>
      <c r="F474">
        <v>243.49</v>
      </c>
      <c r="G474">
        <v>17257</v>
      </c>
      <c r="H474">
        <v>9919</v>
      </c>
      <c r="I474">
        <v>243.91900000000001</v>
      </c>
      <c r="J474" t="b">
        <v>0</v>
      </c>
    </row>
    <row r="475" spans="2:10" x14ac:dyDescent="0.15">
      <c r="B475" t="s">
        <v>992</v>
      </c>
      <c r="C475">
        <v>243.43</v>
      </c>
      <c r="D475">
        <v>244.37</v>
      </c>
      <c r="E475">
        <v>242.92</v>
      </c>
      <c r="F475">
        <v>244.28</v>
      </c>
      <c r="G475">
        <v>14889</v>
      </c>
      <c r="H475">
        <v>7947</v>
      </c>
      <c r="I475">
        <v>243.63</v>
      </c>
      <c r="J475" t="b">
        <v>0</v>
      </c>
    </row>
    <row r="476" spans="2:10" x14ac:dyDescent="0.15">
      <c r="B476" t="s">
        <v>993</v>
      </c>
      <c r="C476">
        <v>244.28</v>
      </c>
      <c r="D476">
        <v>244.78</v>
      </c>
      <c r="E476">
        <v>243.47</v>
      </c>
      <c r="F476">
        <v>243.52</v>
      </c>
      <c r="G476">
        <v>10405</v>
      </c>
      <c r="H476">
        <v>6135</v>
      </c>
      <c r="I476">
        <v>244.31100000000001</v>
      </c>
      <c r="J476" t="b">
        <v>0</v>
      </c>
    </row>
    <row r="477" spans="2:10" x14ac:dyDescent="0.15">
      <c r="B477" t="s">
        <v>994</v>
      </c>
      <c r="C477">
        <v>243.51</v>
      </c>
      <c r="D477">
        <v>244.08</v>
      </c>
      <c r="E477">
        <v>243.2</v>
      </c>
      <c r="F477">
        <v>243.46</v>
      </c>
      <c r="G477">
        <v>10576</v>
      </c>
      <c r="H477">
        <v>6251</v>
      </c>
      <c r="I477">
        <v>243.69200000000001</v>
      </c>
      <c r="J477" t="b">
        <v>0</v>
      </c>
    </row>
    <row r="478" spans="2:10" x14ac:dyDescent="0.15">
      <c r="B478" t="s">
        <v>995</v>
      </c>
      <c r="C478">
        <v>243.46</v>
      </c>
      <c r="D478">
        <v>244.03</v>
      </c>
      <c r="E478">
        <v>243.15</v>
      </c>
      <c r="F478">
        <v>243.71</v>
      </c>
      <c r="G478">
        <v>28629</v>
      </c>
      <c r="H478">
        <v>15136</v>
      </c>
      <c r="I478">
        <v>243.51900000000001</v>
      </c>
      <c r="J478" t="b">
        <v>0</v>
      </c>
    </row>
    <row r="479" spans="2:10" x14ac:dyDescent="0.15">
      <c r="B479" t="s">
        <v>996</v>
      </c>
      <c r="C479">
        <v>243.7</v>
      </c>
      <c r="D479">
        <v>243.7</v>
      </c>
      <c r="E479">
        <v>243.38</v>
      </c>
      <c r="F479">
        <v>243.38</v>
      </c>
      <c r="G479">
        <v>60488</v>
      </c>
      <c r="H479">
        <v>114</v>
      </c>
      <c r="I479">
        <v>243.69900000000001</v>
      </c>
      <c r="J479" t="b">
        <v>0</v>
      </c>
    </row>
    <row r="480" spans="2:10" x14ac:dyDescent="0.15">
      <c r="B480" t="s">
        <v>997</v>
      </c>
      <c r="C480">
        <v>243.38</v>
      </c>
      <c r="D480">
        <v>243.7</v>
      </c>
      <c r="E480">
        <v>243.25</v>
      </c>
      <c r="F480">
        <v>243.34</v>
      </c>
      <c r="G480">
        <v>568</v>
      </c>
      <c r="H480">
        <v>35</v>
      </c>
      <c r="I480">
        <v>243.608</v>
      </c>
      <c r="J480" t="b">
        <v>0</v>
      </c>
    </row>
    <row r="481" spans="2:10" x14ac:dyDescent="0.15">
      <c r="B481" t="s">
        <v>998</v>
      </c>
      <c r="C481">
        <v>243.37</v>
      </c>
      <c r="D481">
        <v>243.41</v>
      </c>
      <c r="E481">
        <v>243.02</v>
      </c>
      <c r="F481">
        <v>243.04</v>
      </c>
      <c r="G481">
        <v>58</v>
      </c>
      <c r="H481">
        <v>31</v>
      </c>
      <c r="I481">
        <v>243.232</v>
      </c>
      <c r="J481" t="b">
        <v>0</v>
      </c>
    </row>
    <row r="482" spans="2:10" x14ac:dyDescent="0.15">
      <c r="B482" t="s">
        <v>999</v>
      </c>
      <c r="C482">
        <v>243.02</v>
      </c>
      <c r="D482">
        <v>243.25</v>
      </c>
      <c r="E482">
        <v>242.52</v>
      </c>
      <c r="F482">
        <v>243.25</v>
      </c>
      <c r="G482">
        <v>96</v>
      </c>
      <c r="H482">
        <v>50</v>
      </c>
      <c r="I482">
        <v>242.82</v>
      </c>
      <c r="J482" t="b">
        <v>0</v>
      </c>
    </row>
    <row r="483" spans="2:10" x14ac:dyDescent="0.15">
      <c r="B483" t="s">
        <v>1000</v>
      </c>
      <c r="C483">
        <v>243.22</v>
      </c>
      <c r="D483">
        <v>243.22</v>
      </c>
      <c r="E483">
        <v>243.2</v>
      </c>
      <c r="F483">
        <v>243.2</v>
      </c>
      <c r="G483">
        <v>10</v>
      </c>
      <c r="H483">
        <v>4</v>
      </c>
      <c r="I483">
        <v>243.20500000000001</v>
      </c>
      <c r="J483" t="b">
        <v>0</v>
      </c>
    </row>
    <row r="484" spans="2:10" x14ac:dyDescent="0.15">
      <c r="B484" t="s">
        <v>1001</v>
      </c>
      <c r="C484">
        <v>243.13</v>
      </c>
      <c r="D484">
        <v>243.21</v>
      </c>
      <c r="E484">
        <v>243.13</v>
      </c>
      <c r="F484">
        <v>243.21</v>
      </c>
      <c r="G484">
        <v>8</v>
      </c>
      <c r="H484">
        <v>3</v>
      </c>
      <c r="I484">
        <v>243.15600000000001</v>
      </c>
      <c r="J484" t="b">
        <v>0</v>
      </c>
    </row>
    <row r="485" spans="2:10" x14ac:dyDescent="0.15">
      <c r="B485" t="s">
        <v>1002</v>
      </c>
      <c r="C485">
        <v>243.12</v>
      </c>
      <c r="D485">
        <v>243.13</v>
      </c>
      <c r="E485">
        <v>243</v>
      </c>
      <c r="F485">
        <v>243.13</v>
      </c>
      <c r="G485">
        <v>16</v>
      </c>
      <c r="H485">
        <v>13</v>
      </c>
      <c r="I485">
        <v>243.09299999999999</v>
      </c>
      <c r="J485" t="b">
        <v>0</v>
      </c>
    </row>
    <row r="486" spans="2:10" x14ac:dyDescent="0.15">
      <c r="B486" t="s">
        <v>1003</v>
      </c>
      <c r="C486">
        <v>243</v>
      </c>
      <c r="D486">
        <v>243.25</v>
      </c>
      <c r="E486">
        <v>242.66</v>
      </c>
      <c r="F486">
        <v>243</v>
      </c>
      <c r="G486">
        <v>162</v>
      </c>
      <c r="H486">
        <v>85</v>
      </c>
      <c r="I486">
        <v>242.999</v>
      </c>
      <c r="J486" t="b">
        <v>0</v>
      </c>
    </row>
    <row r="487" spans="2:10" x14ac:dyDescent="0.15">
      <c r="B487" t="s">
        <v>1004</v>
      </c>
      <c r="C487">
        <v>242.75</v>
      </c>
      <c r="D487">
        <v>243.14</v>
      </c>
      <c r="E487">
        <v>241.69</v>
      </c>
      <c r="F487">
        <v>242.06</v>
      </c>
      <c r="G487">
        <v>475</v>
      </c>
      <c r="H487">
        <v>233</v>
      </c>
      <c r="I487">
        <v>242.40199999999999</v>
      </c>
      <c r="J487" t="b">
        <v>0</v>
      </c>
    </row>
    <row r="488" spans="2:10" x14ac:dyDescent="0.15">
      <c r="B488" t="s">
        <v>1005</v>
      </c>
      <c r="C488">
        <v>242.1</v>
      </c>
      <c r="D488">
        <v>243.27</v>
      </c>
      <c r="E488">
        <v>240.65</v>
      </c>
      <c r="F488">
        <v>242.25</v>
      </c>
      <c r="G488">
        <v>22691</v>
      </c>
      <c r="H488">
        <v>9425</v>
      </c>
      <c r="I488">
        <v>241.79900000000001</v>
      </c>
      <c r="J488" t="b">
        <v>0</v>
      </c>
    </row>
    <row r="489" spans="2:10" x14ac:dyDescent="0.15">
      <c r="B489" t="s">
        <v>1006</v>
      </c>
      <c r="C489">
        <v>242.29</v>
      </c>
      <c r="D489">
        <v>242.92</v>
      </c>
      <c r="E489">
        <v>241.08</v>
      </c>
      <c r="F489">
        <v>242.65</v>
      </c>
      <c r="G489">
        <v>17762</v>
      </c>
      <c r="H489">
        <v>10318</v>
      </c>
      <c r="I489">
        <v>241.74600000000001</v>
      </c>
      <c r="J489" t="b">
        <v>0</v>
      </c>
    </row>
    <row r="490" spans="2:10" x14ac:dyDescent="0.15">
      <c r="B490" t="s">
        <v>1007</v>
      </c>
      <c r="C490">
        <v>242.63</v>
      </c>
      <c r="D490">
        <v>242.91</v>
      </c>
      <c r="E490">
        <v>241.31</v>
      </c>
      <c r="F490">
        <v>242.09</v>
      </c>
      <c r="G490">
        <v>12739</v>
      </c>
      <c r="H490">
        <v>8051</v>
      </c>
      <c r="I490">
        <v>241.94300000000001</v>
      </c>
      <c r="J490" t="b">
        <v>0</v>
      </c>
    </row>
    <row r="491" spans="2:10" x14ac:dyDescent="0.15">
      <c r="B491" t="s">
        <v>1008</v>
      </c>
      <c r="C491">
        <v>242.08</v>
      </c>
      <c r="D491">
        <v>242.88</v>
      </c>
      <c r="E491">
        <v>242.02</v>
      </c>
      <c r="F491">
        <v>242.72</v>
      </c>
      <c r="G491">
        <v>8668</v>
      </c>
      <c r="H491">
        <v>5186</v>
      </c>
      <c r="I491">
        <v>242.42099999999999</v>
      </c>
      <c r="J491" t="b">
        <v>0</v>
      </c>
    </row>
    <row r="492" spans="2:10" x14ac:dyDescent="0.15">
      <c r="B492" t="s">
        <v>1009</v>
      </c>
      <c r="C492">
        <v>242.74</v>
      </c>
      <c r="D492">
        <v>243.4</v>
      </c>
      <c r="E492">
        <v>242.68</v>
      </c>
      <c r="F492">
        <v>243.15</v>
      </c>
      <c r="G492">
        <v>10050</v>
      </c>
      <c r="H492">
        <v>5720</v>
      </c>
      <c r="I492">
        <v>243.143</v>
      </c>
      <c r="J492" t="b">
        <v>0</v>
      </c>
    </row>
    <row r="493" spans="2:10" x14ac:dyDescent="0.15">
      <c r="B493" t="s">
        <v>1010</v>
      </c>
      <c r="C493">
        <v>243.16</v>
      </c>
      <c r="D493">
        <v>243.78</v>
      </c>
      <c r="E493">
        <v>243.04</v>
      </c>
      <c r="F493">
        <v>243.28</v>
      </c>
      <c r="G493">
        <v>9219</v>
      </c>
      <c r="H493">
        <v>5286</v>
      </c>
      <c r="I493">
        <v>243.46600000000001</v>
      </c>
      <c r="J493" t="b">
        <v>0</v>
      </c>
    </row>
    <row r="494" spans="2:10" x14ac:dyDescent="0.15">
      <c r="B494" t="s">
        <v>1011</v>
      </c>
      <c r="C494">
        <v>243.25</v>
      </c>
      <c r="D494">
        <v>244.31</v>
      </c>
      <c r="E494">
        <v>243.23</v>
      </c>
      <c r="F494">
        <v>244.26</v>
      </c>
      <c r="G494">
        <v>17356</v>
      </c>
      <c r="H494">
        <v>9877</v>
      </c>
      <c r="I494">
        <v>243.84700000000001</v>
      </c>
      <c r="J494" t="b">
        <v>0</v>
      </c>
    </row>
    <row r="495" spans="2:10" x14ac:dyDescent="0.15">
      <c r="B495" t="s">
        <v>1012</v>
      </c>
      <c r="C495">
        <v>244.2</v>
      </c>
      <c r="D495">
        <v>244.2</v>
      </c>
      <c r="E495">
        <v>243.96</v>
      </c>
      <c r="F495">
        <v>244.17</v>
      </c>
      <c r="G495">
        <v>37777</v>
      </c>
      <c r="H495">
        <v>105</v>
      </c>
      <c r="I495">
        <v>244.2</v>
      </c>
      <c r="J495" t="b">
        <v>0</v>
      </c>
    </row>
    <row r="496" spans="2:10" x14ac:dyDescent="0.15">
      <c r="B496" t="s">
        <v>1013</v>
      </c>
      <c r="C496">
        <v>244.2</v>
      </c>
      <c r="D496">
        <v>244.2</v>
      </c>
      <c r="E496">
        <v>244.1</v>
      </c>
      <c r="F496">
        <v>244.15</v>
      </c>
      <c r="G496">
        <v>43</v>
      </c>
      <c r="H496">
        <v>15</v>
      </c>
      <c r="I496">
        <v>244.173</v>
      </c>
      <c r="J496" t="b">
        <v>0</v>
      </c>
    </row>
    <row r="497" spans="2:10" x14ac:dyDescent="0.15">
      <c r="B497" t="s">
        <v>1014</v>
      </c>
      <c r="C497">
        <v>244.22</v>
      </c>
      <c r="D497">
        <v>244.23</v>
      </c>
      <c r="E497">
        <v>244.05</v>
      </c>
      <c r="F497">
        <v>244.2</v>
      </c>
      <c r="G497">
        <v>28</v>
      </c>
      <c r="H497">
        <v>18</v>
      </c>
      <c r="I497">
        <v>244.14</v>
      </c>
      <c r="J497" t="b">
        <v>0</v>
      </c>
    </row>
    <row r="498" spans="2:10" x14ac:dyDescent="0.15">
      <c r="B498" t="s">
        <v>1015</v>
      </c>
      <c r="C498">
        <v>244.2</v>
      </c>
      <c r="D498">
        <v>244.3</v>
      </c>
      <c r="E498">
        <v>244.15</v>
      </c>
      <c r="F498">
        <v>244.16</v>
      </c>
      <c r="G498">
        <v>129</v>
      </c>
      <c r="H498">
        <v>28</v>
      </c>
      <c r="I498">
        <v>244.214</v>
      </c>
      <c r="J498" t="b">
        <v>0</v>
      </c>
    </row>
    <row r="499" spans="2:10" x14ac:dyDescent="0.15">
      <c r="B499" t="s">
        <v>1016</v>
      </c>
      <c r="C499">
        <v>243.16</v>
      </c>
      <c r="D499">
        <v>243.16</v>
      </c>
      <c r="E499">
        <v>242.8</v>
      </c>
      <c r="F499">
        <v>242.85</v>
      </c>
      <c r="G499">
        <v>9</v>
      </c>
      <c r="H499">
        <v>7</v>
      </c>
      <c r="I499">
        <v>242.953</v>
      </c>
      <c r="J499" t="b">
        <v>0</v>
      </c>
    </row>
    <row r="500" spans="2:10" x14ac:dyDescent="0.15">
      <c r="B500" t="s">
        <v>1017</v>
      </c>
      <c r="C500">
        <v>242.91</v>
      </c>
      <c r="D500">
        <v>243.19</v>
      </c>
      <c r="E500">
        <v>242.59</v>
      </c>
      <c r="F500">
        <v>242.59</v>
      </c>
      <c r="G500">
        <v>10</v>
      </c>
      <c r="H500">
        <v>9</v>
      </c>
      <c r="I500">
        <v>242.798</v>
      </c>
      <c r="J500" t="b">
        <v>0</v>
      </c>
    </row>
    <row r="501" spans="2:10" x14ac:dyDescent="0.15">
      <c r="B501" t="s">
        <v>1018</v>
      </c>
      <c r="C501">
        <v>242.87</v>
      </c>
      <c r="D501">
        <v>242.87</v>
      </c>
      <c r="E501">
        <v>242.32</v>
      </c>
      <c r="F501">
        <v>242.8</v>
      </c>
      <c r="G501">
        <v>18</v>
      </c>
      <c r="H501">
        <v>12</v>
      </c>
      <c r="I501">
        <v>242.52699999999999</v>
      </c>
      <c r="J501" t="b">
        <v>0</v>
      </c>
    </row>
    <row r="502" spans="2:10" x14ac:dyDescent="0.15">
      <c r="B502" t="s">
        <v>1019</v>
      </c>
      <c r="C502">
        <v>242.81</v>
      </c>
      <c r="D502">
        <v>242.99</v>
      </c>
      <c r="E502">
        <v>242.5</v>
      </c>
      <c r="F502">
        <v>242.5</v>
      </c>
      <c r="G502">
        <v>141</v>
      </c>
      <c r="H502">
        <v>70</v>
      </c>
      <c r="I502">
        <v>242.691</v>
      </c>
      <c r="J502" t="b">
        <v>0</v>
      </c>
    </row>
    <row r="503" spans="2:10" x14ac:dyDescent="0.15">
      <c r="B503" t="s">
        <v>1020</v>
      </c>
      <c r="C503">
        <v>242.69</v>
      </c>
      <c r="D503">
        <v>243.59</v>
      </c>
      <c r="E503">
        <v>241.55</v>
      </c>
      <c r="F503">
        <v>242.12</v>
      </c>
      <c r="G503">
        <v>202</v>
      </c>
      <c r="H503">
        <v>101</v>
      </c>
      <c r="I503">
        <v>242.268</v>
      </c>
      <c r="J503" t="b">
        <v>0</v>
      </c>
    </row>
    <row r="504" spans="2:10" x14ac:dyDescent="0.15">
      <c r="B504" t="s">
        <v>1021</v>
      </c>
      <c r="C504">
        <v>242</v>
      </c>
      <c r="D504">
        <v>242.44</v>
      </c>
      <c r="E504">
        <v>241.32</v>
      </c>
      <c r="F504">
        <v>241.99</v>
      </c>
      <c r="G504">
        <v>19163</v>
      </c>
      <c r="H504">
        <v>8755</v>
      </c>
      <c r="I504">
        <v>241.881</v>
      </c>
      <c r="J504" t="b">
        <v>0</v>
      </c>
    </row>
    <row r="505" spans="2:10" x14ac:dyDescent="0.15">
      <c r="B505" t="s">
        <v>1022</v>
      </c>
      <c r="C505">
        <v>241.95</v>
      </c>
      <c r="D505">
        <v>242.2</v>
      </c>
      <c r="E505">
        <v>240.86</v>
      </c>
      <c r="F505">
        <v>241.66</v>
      </c>
      <c r="G505">
        <v>19553</v>
      </c>
      <c r="H505">
        <v>10401</v>
      </c>
      <c r="I505">
        <v>241.46899999999999</v>
      </c>
      <c r="J505" t="b">
        <v>0</v>
      </c>
    </row>
    <row r="506" spans="2:10" x14ac:dyDescent="0.15">
      <c r="B506" t="s">
        <v>1023</v>
      </c>
      <c r="C506">
        <v>241.62</v>
      </c>
      <c r="D506">
        <v>242.34</v>
      </c>
      <c r="E506">
        <v>241.12</v>
      </c>
      <c r="F506">
        <v>241.49</v>
      </c>
      <c r="G506">
        <v>13202</v>
      </c>
      <c r="H506">
        <v>7688</v>
      </c>
      <c r="I506">
        <v>241.66300000000001</v>
      </c>
      <c r="J506" t="b">
        <v>0</v>
      </c>
    </row>
    <row r="507" spans="2:10" x14ac:dyDescent="0.15">
      <c r="B507" t="s">
        <v>1024</v>
      </c>
      <c r="C507">
        <v>241.48</v>
      </c>
      <c r="D507">
        <v>241.97</v>
      </c>
      <c r="E507">
        <v>240.99</v>
      </c>
      <c r="F507">
        <v>241.86</v>
      </c>
      <c r="G507">
        <v>11936</v>
      </c>
      <c r="H507">
        <v>6511</v>
      </c>
      <c r="I507">
        <v>241.46799999999999</v>
      </c>
      <c r="J507" t="b">
        <v>0</v>
      </c>
    </row>
    <row r="508" spans="2:10" x14ac:dyDescent="0.15">
      <c r="B508" t="s">
        <v>1025</v>
      </c>
      <c r="C508">
        <v>241.87</v>
      </c>
      <c r="D508">
        <v>242.81</v>
      </c>
      <c r="E508">
        <v>241.62</v>
      </c>
      <c r="F508">
        <v>242.52</v>
      </c>
      <c r="G508">
        <v>10539</v>
      </c>
      <c r="H508">
        <v>6007</v>
      </c>
      <c r="I508">
        <v>242.34299999999999</v>
      </c>
      <c r="J508" t="b">
        <v>0</v>
      </c>
    </row>
    <row r="509" spans="2:10" x14ac:dyDescent="0.15">
      <c r="B509" t="s">
        <v>1026</v>
      </c>
      <c r="C509">
        <v>242.51</v>
      </c>
      <c r="D509">
        <v>243.48</v>
      </c>
      <c r="E509">
        <v>242.47</v>
      </c>
      <c r="F509">
        <v>243.31</v>
      </c>
      <c r="G509">
        <v>10321</v>
      </c>
      <c r="H509">
        <v>6312</v>
      </c>
      <c r="I509">
        <v>243.006</v>
      </c>
      <c r="J509" t="b">
        <v>0</v>
      </c>
    </row>
    <row r="510" spans="2:10" x14ac:dyDescent="0.15">
      <c r="B510" t="s">
        <v>1027</v>
      </c>
      <c r="C510">
        <v>243.31</v>
      </c>
      <c r="D510">
        <v>243.93</v>
      </c>
      <c r="E510">
        <v>243.19</v>
      </c>
      <c r="F510">
        <v>243.79</v>
      </c>
      <c r="G510">
        <v>23557</v>
      </c>
      <c r="H510">
        <v>14112</v>
      </c>
      <c r="I510">
        <v>243.643</v>
      </c>
      <c r="J510" t="b">
        <v>0</v>
      </c>
    </row>
    <row r="511" spans="2:10" x14ac:dyDescent="0.15">
      <c r="B511" t="s">
        <v>1028</v>
      </c>
      <c r="C511">
        <v>243.79</v>
      </c>
      <c r="D511">
        <v>243.84</v>
      </c>
      <c r="E511">
        <v>243.23</v>
      </c>
      <c r="F511">
        <v>243.45</v>
      </c>
      <c r="G511">
        <v>28139</v>
      </c>
      <c r="H511">
        <v>160</v>
      </c>
      <c r="I511">
        <v>243.78800000000001</v>
      </c>
      <c r="J511" t="b">
        <v>0</v>
      </c>
    </row>
    <row r="512" spans="2:10" x14ac:dyDescent="0.15">
      <c r="B512" t="s">
        <v>1029</v>
      </c>
      <c r="C512">
        <v>243.45</v>
      </c>
      <c r="D512">
        <v>243.45</v>
      </c>
      <c r="E512">
        <v>243.15</v>
      </c>
      <c r="F512">
        <v>243.3</v>
      </c>
      <c r="G512">
        <v>44</v>
      </c>
      <c r="H512">
        <v>12</v>
      </c>
      <c r="I512">
        <v>243.33</v>
      </c>
      <c r="J512" t="b">
        <v>0</v>
      </c>
    </row>
    <row r="513" spans="2:10" x14ac:dyDescent="0.15">
      <c r="B513" t="s">
        <v>1030</v>
      </c>
      <c r="C513">
        <v>243.47</v>
      </c>
      <c r="D513">
        <v>243.75</v>
      </c>
      <c r="E513">
        <v>242.46</v>
      </c>
      <c r="F513">
        <v>242.72</v>
      </c>
      <c r="G513">
        <v>86</v>
      </c>
      <c r="H513">
        <v>38</v>
      </c>
      <c r="I513">
        <v>243.38499999999999</v>
      </c>
      <c r="J513" t="b">
        <v>0</v>
      </c>
    </row>
    <row r="514" spans="2:10" x14ac:dyDescent="0.15">
      <c r="B514" t="s">
        <v>1031</v>
      </c>
      <c r="C514">
        <v>242.74</v>
      </c>
      <c r="D514">
        <v>242.94</v>
      </c>
      <c r="E514">
        <v>242.55</v>
      </c>
      <c r="F514">
        <v>242.94</v>
      </c>
      <c r="G514">
        <v>32</v>
      </c>
      <c r="H514">
        <v>11</v>
      </c>
      <c r="I514">
        <v>242.774</v>
      </c>
      <c r="J514" t="b">
        <v>0</v>
      </c>
    </row>
    <row r="515" spans="2:10" x14ac:dyDescent="0.15">
      <c r="B515" t="s">
        <v>1032</v>
      </c>
      <c r="C515">
        <v>243.87</v>
      </c>
      <c r="D515">
        <v>244.01</v>
      </c>
      <c r="E515">
        <v>243.72</v>
      </c>
      <c r="F515">
        <v>244.01</v>
      </c>
      <c r="G515">
        <v>22</v>
      </c>
      <c r="H515">
        <v>9</v>
      </c>
      <c r="I515">
        <v>243.827</v>
      </c>
      <c r="J515" t="b">
        <v>0</v>
      </c>
    </row>
    <row r="516" spans="2:10" x14ac:dyDescent="0.15">
      <c r="B516" t="s">
        <v>1033</v>
      </c>
      <c r="C516">
        <v>243.72</v>
      </c>
      <c r="D516">
        <v>244.18</v>
      </c>
      <c r="E516">
        <v>243.61</v>
      </c>
      <c r="F516">
        <v>244.04</v>
      </c>
      <c r="G516">
        <v>41</v>
      </c>
      <c r="H516">
        <v>16</v>
      </c>
      <c r="I516">
        <v>243.864</v>
      </c>
      <c r="J516" t="b">
        <v>0</v>
      </c>
    </row>
    <row r="517" spans="2:10" x14ac:dyDescent="0.15">
      <c r="B517" t="s">
        <v>1034</v>
      </c>
      <c r="C517">
        <v>243.85</v>
      </c>
      <c r="D517">
        <v>243.98</v>
      </c>
      <c r="E517">
        <v>243.67</v>
      </c>
      <c r="F517">
        <v>243.85</v>
      </c>
      <c r="G517">
        <v>15</v>
      </c>
      <c r="H517">
        <v>10</v>
      </c>
      <c r="I517">
        <v>243.797</v>
      </c>
      <c r="J517" t="b">
        <v>0</v>
      </c>
    </row>
    <row r="518" spans="2:10" x14ac:dyDescent="0.15">
      <c r="B518" t="s">
        <v>1035</v>
      </c>
      <c r="C518">
        <v>243.78</v>
      </c>
      <c r="D518">
        <v>244.53</v>
      </c>
      <c r="E518">
        <v>243.7</v>
      </c>
      <c r="F518">
        <v>244.53</v>
      </c>
      <c r="G518">
        <v>108</v>
      </c>
      <c r="H518">
        <v>49</v>
      </c>
      <c r="I518">
        <v>244.13900000000001</v>
      </c>
      <c r="J518" t="b">
        <v>0</v>
      </c>
    </row>
    <row r="519" spans="2:10" x14ac:dyDescent="0.15">
      <c r="B519" t="s">
        <v>1036</v>
      </c>
      <c r="C519">
        <v>243.75</v>
      </c>
      <c r="D519">
        <v>244.69</v>
      </c>
      <c r="E519">
        <v>243.75</v>
      </c>
      <c r="F519">
        <v>244.6</v>
      </c>
      <c r="G519">
        <v>122</v>
      </c>
      <c r="H519">
        <v>76</v>
      </c>
      <c r="I519">
        <v>244.55199999999999</v>
      </c>
      <c r="J519" t="b">
        <v>0</v>
      </c>
    </row>
    <row r="520" spans="2:10" x14ac:dyDescent="0.15">
      <c r="B520" t="s">
        <v>1037</v>
      </c>
      <c r="C520">
        <v>244.49</v>
      </c>
      <c r="D520">
        <v>244.55</v>
      </c>
      <c r="E520">
        <v>241.24</v>
      </c>
      <c r="F520">
        <v>241.64</v>
      </c>
      <c r="G520">
        <v>39393</v>
      </c>
      <c r="H520">
        <v>11246</v>
      </c>
      <c r="I520">
        <v>242.78899999999999</v>
      </c>
      <c r="J520" t="b">
        <v>0</v>
      </c>
    </row>
    <row r="521" spans="2:10" x14ac:dyDescent="0.15">
      <c r="B521" t="s">
        <v>1038</v>
      </c>
      <c r="C521">
        <v>241.66</v>
      </c>
      <c r="D521">
        <v>242.25</v>
      </c>
      <c r="E521">
        <v>241.35</v>
      </c>
      <c r="F521">
        <v>242.13</v>
      </c>
      <c r="G521">
        <v>28336</v>
      </c>
      <c r="H521">
        <v>15526</v>
      </c>
      <c r="I521">
        <v>241.709</v>
      </c>
      <c r="J521" t="b">
        <v>0</v>
      </c>
    </row>
    <row r="522" spans="2:10" x14ac:dyDescent="0.15">
      <c r="B522" t="s">
        <v>1039</v>
      </c>
      <c r="C522">
        <v>242.13</v>
      </c>
      <c r="D522">
        <v>242.66</v>
      </c>
      <c r="E522">
        <v>241.6</v>
      </c>
      <c r="F522">
        <v>241.64</v>
      </c>
      <c r="G522">
        <v>17661</v>
      </c>
      <c r="H522">
        <v>8755</v>
      </c>
      <c r="I522">
        <v>242.14699999999999</v>
      </c>
      <c r="J522" t="b">
        <v>0</v>
      </c>
    </row>
    <row r="523" spans="2:10" x14ac:dyDescent="0.15">
      <c r="B523" t="s">
        <v>1040</v>
      </c>
      <c r="C523">
        <v>241.64</v>
      </c>
      <c r="D523">
        <v>241.83</v>
      </c>
      <c r="E523">
        <v>240.39</v>
      </c>
      <c r="F523">
        <v>241.04</v>
      </c>
      <c r="G523">
        <v>22158</v>
      </c>
      <c r="H523">
        <v>11914</v>
      </c>
      <c r="I523">
        <v>241.04</v>
      </c>
      <c r="J523" t="b">
        <v>0</v>
      </c>
    </row>
    <row r="524" spans="2:10" x14ac:dyDescent="0.15">
      <c r="B524" t="s">
        <v>1041</v>
      </c>
      <c r="C524">
        <v>241.04</v>
      </c>
      <c r="D524">
        <v>241.74</v>
      </c>
      <c r="E524">
        <v>240.18</v>
      </c>
      <c r="F524">
        <v>241.09</v>
      </c>
      <c r="G524">
        <v>16669</v>
      </c>
      <c r="H524">
        <v>9409</v>
      </c>
      <c r="I524">
        <v>240.96100000000001</v>
      </c>
      <c r="J524" t="b">
        <v>0</v>
      </c>
    </row>
    <row r="525" spans="2:10" x14ac:dyDescent="0.15">
      <c r="B525" t="s">
        <v>1042</v>
      </c>
      <c r="C525">
        <v>241.1</v>
      </c>
      <c r="D525">
        <v>241.39</v>
      </c>
      <c r="E525">
        <v>240.5</v>
      </c>
      <c r="F525">
        <v>241.25</v>
      </c>
      <c r="G525">
        <v>14170</v>
      </c>
      <c r="H525">
        <v>8080</v>
      </c>
      <c r="I525">
        <v>240.982</v>
      </c>
      <c r="J525" t="b">
        <v>0</v>
      </c>
    </row>
    <row r="526" spans="2:10" x14ac:dyDescent="0.15">
      <c r="B526" t="s">
        <v>1043</v>
      </c>
      <c r="C526">
        <v>241.25</v>
      </c>
      <c r="D526">
        <v>241.8</v>
      </c>
      <c r="E526">
        <v>240.54</v>
      </c>
      <c r="F526">
        <v>241.03</v>
      </c>
      <c r="G526">
        <v>36561</v>
      </c>
      <c r="H526">
        <v>22609</v>
      </c>
      <c r="I526">
        <v>241.17400000000001</v>
      </c>
      <c r="J526" t="b">
        <v>0</v>
      </c>
    </row>
    <row r="527" spans="2:10" x14ac:dyDescent="0.15">
      <c r="B527" t="s">
        <v>1044</v>
      </c>
      <c r="C527">
        <v>240.97</v>
      </c>
      <c r="D527">
        <v>241.19</v>
      </c>
      <c r="E527">
        <v>240.5</v>
      </c>
      <c r="F527">
        <v>240.7</v>
      </c>
      <c r="G527">
        <v>35628</v>
      </c>
      <c r="H527">
        <v>154</v>
      </c>
      <c r="I527">
        <v>240.96799999999999</v>
      </c>
      <c r="J527" t="b">
        <v>0</v>
      </c>
    </row>
    <row r="528" spans="2:10" x14ac:dyDescent="0.15">
      <c r="B528" t="s">
        <v>1045</v>
      </c>
      <c r="C528">
        <v>240.8</v>
      </c>
      <c r="D528">
        <v>240.8</v>
      </c>
      <c r="E528">
        <v>240.53</v>
      </c>
      <c r="F528">
        <v>240.62</v>
      </c>
      <c r="G528">
        <v>98</v>
      </c>
      <c r="H528">
        <v>22</v>
      </c>
      <c r="I528">
        <v>240.67400000000001</v>
      </c>
      <c r="J528" t="b">
        <v>0</v>
      </c>
    </row>
    <row r="529" spans="2:10" x14ac:dyDescent="0.15">
      <c r="B529" t="s">
        <v>1046</v>
      </c>
      <c r="C529">
        <v>240.7</v>
      </c>
      <c r="D529">
        <v>240.7</v>
      </c>
      <c r="E529">
        <v>240.55</v>
      </c>
      <c r="F529">
        <v>240.55</v>
      </c>
      <c r="G529">
        <v>69</v>
      </c>
      <c r="H529">
        <v>21</v>
      </c>
      <c r="I529">
        <v>240.60599999999999</v>
      </c>
      <c r="J529" t="b">
        <v>0</v>
      </c>
    </row>
    <row r="530" spans="2:10" x14ac:dyDescent="0.15">
      <c r="B530" t="s">
        <v>1047</v>
      </c>
      <c r="C530">
        <v>240.51</v>
      </c>
      <c r="D530">
        <v>240.78</v>
      </c>
      <c r="E530">
        <v>240.5</v>
      </c>
      <c r="F530">
        <v>240.68</v>
      </c>
      <c r="G530">
        <v>48</v>
      </c>
      <c r="H530">
        <v>20</v>
      </c>
      <c r="I530">
        <v>240.59800000000001</v>
      </c>
      <c r="J530" t="b">
        <v>0</v>
      </c>
    </row>
    <row r="531" spans="2:10" x14ac:dyDescent="0.15">
      <c r="B531" t="s">
        <v>1048</v>
      </c>
      <c r="C531">
        <v>237.99</v>
      </c>
      <c r="D531">
        <v>237.99</v>
      </c>
      <c r="E531">
        <v>236.49</v>
      </c>
      <c r="F531">
        <v>237.5</v>
      </c>
      <c r="G531">
        <v>156</v>
      </c>
      <c r="H531">
        <v>67</v>
      </c>
      <c r="I531">
        <v>236.85400000000001</v>
      </c>
      <c r="J531" t="b">
        <v>0</v>
      </c>
    </row>
    <row r="532" spans="2:10" x14ac:dyDescent="0.15">
      <c r="B532" t="s">
        <v>1049</v>
      </c>
      <c r="C532">
        <v>237.39</v>
      </c>
      <c r="D532">
        <v>237.65</v>
      </c>
      <c r="E532">
        <v>237.39</v>
      </c>
      <c r="F532">
        <v>237.65</v>
      </c>
      <c r="G532">
        <v>9</v>
      </c>
      <c r="H532">
        <v>6</v>
      </c>
      <c r="I532">
        <v>237.523</v>
      </c>
      <c r="J532" t="b">
        <v>0</v>
      </c>
    </row>
    <row r="533" spans="2:10" x14ac:dyDescent="0.15">
      <c r="B533" t="s">
        <v>1050</v>
      </c>
      <c r="C533">
        <v>237.1</v>
      </c>
      <c r="D533">
        <v>237.21</v>
      </c>
      <c r="E533">
        <v>236.61</v>
      </c>
      <c r="F533">
        <v>236.99</v>
      </c>
      <c r="G533">
        <v>46</v>
      </c>
      <c r="H533">
        <v>23</v>
      </c>
      <c r="I533">
        <v>236.994</v>
      </c>
      <c r="J533" t="b">
        <v>0</v>
      </c>
    </row>
    <row r="534" spans="2:10" x14ac:dyDescent="0.15">
      <c r="B534" t="s">
        <v>1051</v>
      </c>
      <c r="C534">
        <v>237</v>
      </c>
      <c r="D534">
        <v>237.56</v>
      </c>
      <c r="E534">
        <v>236.59</v>
      </c>
      <c r="F534">
        <v>237</v>
      </c>
      <c r="G534">
        <v>253</v>
      </c>
      <c r="H534">
        <v>137</v>
      </c>
      <c r="I534">
        <v>237.149</v>
      </c>
      <c r="J534" t="b">
        <v>0</v>
      </c>
    </row>
    <row r="535" spans="2:10" x14ac:dyDescent="0.15">
      <c r="B535" t="s">
        <v>1052</v>
      </c>
      <c r="C535">
        <v>237.57</v>
      </c>
      <c r="D535">
        <v>237.94</v>
      </c>
      <c r="E535">
        <v>236.75</v>
      </c>
      <c r="F535">
        <v>237.7</v>
      </c>
      <c r="G535">
        <v>552</v>
      </c>
      <c r="H535">
        <v>232</v>
      </c>
      <c r="I535">
        <v>237.34899999999999</v>
      </c>
      <c r="J535" t="b">
        <v>0</v>
      </c>
    </row>
    <row r="536" spans="2:10" x14ac:dyDescent="0.15">
      <c r="B536" t="s">
        <v>1053</v>
      </c>
      <c r="C536">
        <v>237.5</v>
      </c>
      <c r="D536">
        <v>237.93</v>
      </c>
      <c r="E536">
        <v>236.23</v>
      </c>
      <c r="F536">
        <v>236.44</v>
      </c>
      <c r="G536">
        <v>30076</v>
      </c>
      <c r="H536">
        <v>14654</v>
      </c>
      <c r="I536">
        <v>237.06299999999999</v>
      </c>
      <c r="J536" t="b">
        <v>0</v>
      </c>
    </row>
    <row r="537" spans="2:10" x14ac:dyDescent="0.15">
      <c r="B537" t="s">
        <v>1054</v>
      </c>
      <c r="C537">
        <v>236.42</v>
      </c>
      <c r="D537">
        <v>236.55</v>
      </c>
      <c r="E537">
        <v>233.81</v>
      </c>
      <c r="F537">
        <v>234.21</v>
      </c>
      <c r="G537">
        <v>58170</v>
      </c>
      <c r="H537">
        <v>32935</v>
      </c>
      <c r="I537">
        <v>234.88</v>
      </c>
      <c r="J537" t="b">
        <v>0</v>
      </c>
    </row>
    <row r="538" spans="2:10" x14ac:dyDescent="0.15">
      <c r="B538" t="s">
        <v>1055</v>
      </c>
      <c r="C538">
        <v>234.19</v>
      </c>
      <c r="D538">
        <v>235.03</v>
      </c>
      <c r="E538">
        <v>232.54</v>
      </c>
      <c r="F538">
        <v>232.73</v>
      </c>
      <c r="G538">
        <v>43734</v>
      </c>
      <c r="H538">
        <v>25761</v>
      </c>
      <c r="I538">
        <v>233.68700000000001</v>
      </c>
      <c r="J538" t="b">
        <v>0</v>
      </c>
    </row>
    <row r="539" spans="2:10" x14ac:dyDescent="0.15">
      <c r="B539" t="s">
        <v>1056</v>
      </c>
      <c r="C539">
        <v>232.75</v>
      </c>
      <c r="D539">
        <v>234.57</v>
      </c>
      <c r="E539">
        <v>232.4</v>
      </c>
      <c r="F539">
        <v>234.18</v>
      </c>
      <c r="G539">
        <v>26591</v>
      </c>
      <c r="H539">
        <v>15166</v>
      </c>
      <c r="I539">
        <v>233.214</v>
      </c>
      <c r="J539" t="b">
        <v>0</v>
      </c>
    </row>
    <row r="540" spans="2:10" x14ac:dyDescent="0.15">
      <c r="B540" t="s">
        <v>1057</v>
      </c>
      <c r="C540">
        <v>234.19</v>
      </c>
      <c r="D540">
        <v>235.65</v>
      </c>
      <c r="E540">
        <v>233.94</v>
      </c>
      <c r="F540">
        <v>235.52</v>
      </c>
      <c r="G540">
        <v>16019</v>
      </c>
      <c r="H540">
        <v>8730</v>
      </c>
      <c r="I540">
        <v>234.821</v>
      </c>
      <c r="J540" t="b">
        <v>0</v>
      </c>
    </row>
    <row r="541" spans="2:10" x14ac:dyDescent="0.15">
      <c r="B541" t="s">
        <v>1058</v>
      </c>
      <c r="C541">
        <v>235.52</v>
      </c>
      <c r="D541">
        <v>235.57</v>
      </c>
      <c r="E541">
        <v>234.83</v>
      </c>
      <c r="F541">
        <v>235.36</v>
      </c>
      <c r="G541">
        <v>16478</v>
      </c>
      <c r="H541">
        <v>8806</v>
      </c>
      <c r="I541">
        <v>235.185</v>
      </c>
      <c r="J541" t="b">
        <v>0</v>
      </c>
    </row>
    <row r="542" spans="2:10" x14ac:dyDescent="0.15">
      <c r="B542" t="s">
        <v>1059</v>
      </c>
      <c r="C542">
        <v>235.33</v>
      </c>
      <c r="D542">
        <v>235.41</v>
      </c>
      <c r="E542">
        <v>234.06</v>
      </c>
      <c r="F542">
        <v>234.6</v>
      </c>
      <c r="G542">
        <v>46634</v>
      </c>
      <c r="H542">
        <v>26759</v>
      </c>
      <c r="I542">
        <v>234.74700000000001</v>
      </c>
      <c r="J542" t="b">
        <v>0</v>
      </c>
    </row>
    <row r="543" spans="2:10" x14ac:dyDescent="0.15">
      <c r="B543" t="s">
        <v>1060</v>
      </c>
      <c r="C543">
        <v>234.63</v>
      </c>
      <c r="D543">
        <v>234.95</v>
      </c>
      <c r="E543">
        <v>234.08</v>
      </c>
      <c r="F543">
        <v>234.3</v>
      </c>
      <c r="G543">
        <v>53115</v>
      </c>
      <c r="H543">
        <v>179</v>
      </c>
      <c r="I543">
        <v>234.51</v>
      </c>
      <c r="J543" t="b">
        <v>0</v>
      </c>
    </row>
    <row r="544" spans="2:10" x14ac:dyDescent="0.15">
      <c r="B544" t="s">
        <v>1061</v>
      </c>
      <c r="C544">
        <v>234.26</v>
      </c>
      <c r="D544">
        <v>234.4</v>
      </c>
      <c r="E544">
        <v>234.15</v>
      </c>
      <c r="F544">
        <v>234.38</v>
      </c>
      <c r="G544">
        <v>61</v>
      </c>
      <c r="H544">
        <v>24</v>
      </c>
      <c r="I544">
        <v>234.29400000000001</v>
      </c>
      <c r="J544" t="b">
        <v>0</v>
      </c>
    </row>
    <row r="545" spans="2:10" x14ac:dyDescent="0.15">
      <c r="B545" t="s">
        <v>1062</v>
      </c>
      <c r="C545">
        <v>234.38</v>
      </c>
      <c r="D545">
        <v>234.82</v>
      </c>
      <c r="E545">
        <v>234.26</v>
      </c>
      <c r="F545">
        <v>234.27</v>
      </c>
      <c r="G545">
        <v>64</v>
      </c>
      <c r="H545">
        <v>39</v>
      </c>
      <c r="I545">
        <v>234.51900000000001</v>
      </c>
      <c r="J545" t="b">
        <v>0</v>
      </c>
    </row>
    <row r="546" spans="2:10" x14ac:dyDescent="0.15">
      <c r="B546" t="s">
        <v>1063</v>
      </c>
      <c r="C546">
        <v>234.25</v>
      </c>
      <c r="D546">
        <v>234.3</v>
      </c>
      <c r="E546">
        <v>234</v>
      </c>
      <c r="F546">
        <v>234.07</v>
      </c>
      <c r="G546">
        <v>117</v>
      </c>
      <c r="H546">
        <v>46</v>
      </c>
      <c r="I546">
        <v>234.13900000000001</v>
      </c>
      <c r="J546" t="b">
        <v>0</v>
      </c>
    </row>
    <row r="547" spans="2:10" x14ac:dyDescent="0.15">
      <c r="B547" t="s">
        <v>1064</v>
      </c>
      <c r="C547">
        <v>234.7</v>
      </c>
      <c r="D547">
        <v>234.7</v>
      </c>
      <c r="E547">
        <v>232</v>
      </c>
      <c r="F547">
        <v>232.8</v>
      </c>
      <c r="G547">
        <v>106</v>
      </c>
      <c r="H547">
        <v>65</v>
      </c>
      <c r="I547">
        <v>232.93600000000001</v>
      </c>
      <c r="J547" t="b">
        <v>0</v>
      </c>
    </row>
    <row r="548" spans="2:10" x14ac:dyDescent="0.15">
      <c r="B548" t="s">
        <v>1065</v>
      </c>
      <c r="C548">
        <v>232.63</v>
      </c>
      <c r="D548">
        <v>233.18</v>
      </c>
      <c r="E548">
        <v>230.05</v>
      </c>
      <c r="F548">
        <v>230.34</v>
      </c>
      <c r="G548">
        <v>526</v>
      </c>
      <c r="H548">
        <v>218</v>
      </c>
      <c r="I548">
        <v>231.09399999999999</v>
      </c>
      <c r="J548" t="b">
        <v>0</v>
      </c>
    </row>
    <row r="549" spans="2:10" x14ac:dyDescent="0.15">
      <c r="B549" t="s">
        <v>1066</v>
      </c>
      <c r="C549">
        <v>230.25</v>
      </c>
      <c r="D549">
        <v>231.3</v>
      </c>
      <c r="E549">
        <v>230.06</v>
      </c>
      <c r="F549">
        <v>230.89</v>
      </c>
      <c r="G549">
        <v>191</v>
      </c>
      <c r="H549">
        <v>77</v>
      </c>
      <c r="I549">
        <v>230.66200000000001</v>
      </c>
      <c r="J549" t="b">
        <v>0</v>
      </c>
    </row>
    <row r="550" spans="2:10" x14ac:dyDescent="0.15">
      <c r="B550" t="s">
        <v>1067</v>
      </c>
      <c r="C550">
        <v>230.94</v>
      </c>
      <c r="D550">
        <v>231</v>
      </c>
      <c r="E550">
        <v>230.21</v>
      </c>
      <c r="F550">
        <v>230.54</v>
      </c>
      <c r="G550">
        <v>623</v>
      </c>
      <c r="H550">
        <v>320</v>
      </c>
      <c r="I550">
        <v>230.53299999999999</v>
      </c>
      <c r="J550" t="b">
        <v>0</v>
      </c>
    </row>
    <row r="551" spans="2:10" x14ac:dyDescent="0.15">
      <c r="B551" t="s">
        <v>1068</v>
      </c>
      <c r="C551">
        <v>230.6</v>
      </c>
      <c r="D551">
        <v>231</v>
      </c>
      <c r="E551">
        <v>229.69</v>
      </c>
      <c r="F551">
        <v>230.5</v>
      </c>
      <c r="G551">
        <v>1152</v>
      </c>
      <c r="H551">
        <v>580</v>
      </c>
      <c r="I551">
        <v>230.23599999999999</v>
      </c>
      <c r="J551" t="b">
        <v>0</v>
      </c>
    </row>
    <row r="552" spans="2:10" x14ac:dyDescent="0.15">
      <c r="B552" t="s">
        <v>1069</v>
      </c>
      <c r="C552">
        <v>230.75</v>
      </c>
      <c r="D552">
        <v>231.5</v>
      </c>
      <c r="E552">
        <v>228.73</v>
      </c>
      <c r="F552">
        <v>230.72</v>
      </c>
      <c r="G552">
        <v>44833</v>
      </c>
      <c r="H552">
        <v>22618</v>
      </c>
      <c r="I552">
        <v>230.232</v>
      </c>
      <c r="J552" t="b">
        <v>0</v>
      </c>
    </row>
    <row r="553" spans="2:10" x14ac:dyDescent="0.15">
      <c r="B553" t="s">
        <v>1070</v>
      </c>
      <c r="C553">
        <v>230.64</v>
      </c>
      <c r="D553">
        <v>233.14</v>
      </c>
      <c r="E553">
        <v>230.23</v>
      </c>
      <c r="F553">
        <v>232.57</v>
      </c>
      <c r="G553">
        <v>39074</v>
      </c>
      <c r="H553">
        <v>25110</v>
      </c>
      <c r="I553">
        <v>232.02600000000001</v>
      </c>
      <c r="J553" t="b">
        <v>0</v>
      </c>
    </row>
    <row r="554" spans="2:10" x14ac:dyDescent="0.15">
      <c r="B554" t="s">
        <v>1071</v>
      </c>
      <c r="C554">
        <v>232.61</v>
      </c>
      <c r="D554">
        <v>233.36</v>
      </c>
      <c r="E554">
        <v>232.15</v>
      </c>
      <c r="F554">
        <v>232.17</v>
      </c>
      <c r="G554">
        <v>23794</v>
      </c>
      <c r="H554">
        <v>16683</v>
      </c>
      <c r="I554">
        <v>232.72499999999999</v>
      </c>
      <c r="J554" t="b">
        <v>0</v>
      </c>
    </row>
    <row r="555" spans="2:10" x14ac:dyDescent="0.15">
      <c r="B555" t="s">
        <v>1072</v>
      </c>
      <c r="C555">
        <v>232.16</v>
      </c>
      <c r="D555">
        <v>232.55</v>
      </c>
      <c r="E555">
        <v>229.99</v>
      </c>
      <c r="F555">
        <v>230.03</v>
      </c>
      <c r="G555">
        <v>20169</v>
      </c>
      <c r="H555">
        <v>14025</v>
      </c>
      <c r="I555">
        <v>231.34899999999999</v>
      </c>
      <c r="J555" t="b">
        <v>0</v>
      </c>
    </row>
    <row r="556" spans="2:10" x14ac:dyDescent="0.15">
      <c r="B556" t="s">
        <v>1073</v>
      </c>
      <c r="C556">
        <v>230.04</v>
      </c>
      <c r="D556">
        <v>232.68</v>
      </c>
      <c r="E556">
        <v>229.82</v>
      </c>
      <c r="F556">
        <v>232.21</v>
      </c>
      <c r="G556">
        <v>16830</v>
      </c>
      <c r="H556">
        <v>10769</v>
      </c>
      <c r="I556">
        <v>231.62899999999999</v>
      </c>
      <c r="J556" t="b">
        <v>0</v>
      </c>
    </row>
    <row r="557" spans="2:10" x14ac:dyDescent="0.15">
      <c r="B557" t="s">
        <v>1074</v>
      </c>
      <c r="C557">
        <v>232.2</v>
      </c>
      <c r="D557">
        <v>233.04</v>
      </c>
      <c r="E557">
        <v>231.8</v>
      </c>
      <c r="F557">
        <v>232.99</v>
      </c>
      <c r="G557">
        <v>15564</v>
      </c>
      <c r="H557">
        <v>10646</v>
      </c>
      <c r="I557">
        <v>232.40199999999999</v>
      </c>
      <c r="J557" t="b">
        <v>0</v>
      </c>
    </row>
    <row r="558" spans="2:10" x14ac:dyDescent="0.15">
      <c r="B558" t="s">
        <v>1075</v>
      </c>
      <c r="C558">
        <v>233</v>
      </c>
      <c r="D558">
        <v>234.83</v>
      </c>
      <c r="E558">
        <v>232.92</v>
      </c>
      <c r="F558">
        <v>233.27</v>
      </c>
      <c r="G558">
        <v>35042</v>
      </c>
      <c r="H558">
        <v>21336</v>
      </c>
      <c r="I558">
        <v>233.83600000000001</v>
      </c>
      <c r="J558" t="b">
        <v>0</v>
      </c>
    </row>
    <row r="559" spans="2:10" x14ac:dyDescent="0.15">
      <c r="B559" t="s">
        <v>1076</v>
      </c>
      <c r="C559">
        <v>233.27</v>
      </c>
      <c r="D559">
        <v>233.27</v>
      </c>
      <c r="E559">
        <v>232.17</v>
      </c>
      <c r="F559">
        <v>232.3</v>
      </c>
      <c r="G559">
        <v>27992</v>
      </c>
      <c r="H559">
        <v>207</v>
      </c>
      <c r="I559">
        <v>233.26499999999999</v>
      </c>
      <c r="J559" t="b">
        <v>0</v>
      </c>
    </row>
    <row r="560" spans="2:10" x14ac:dyDescent="0.15">
      <c r="B560" t="s">
        <v>1077</v>
      </c>
      <c r="C560">
        <v>232.72</v>
      </c>
      <c r="D560">
        <v>232.72</v>
      </c>
      <c r="E560">
        <v>232.3</v>
      </c>
      <c r="F560">
        <v>232.5</v>
      </c>
      <c r="G560">
        <v>160</v>
      </c>
      <c r="H560">
        <v>52</v>
      </c>
      <c r="I560">
        <v>232.404</v>
      </c>
      <c r="J560" t="b">
        <v>0</v>
      </c>
    </row>
    <row r="561" spans="2:10" x14ac:dyDescent="0.15">
      <c r="B561" t="s">
        <v>1078</v>
      </c>
      <c r="C561">
        <v>232.57</v>
      </c>
      <c r="D561">
        <v>232.9</v>
      </c>
      <c r="E561">
        <v>232.04</v>
      </c>
      <c r="F561">
        <v>232.67</v>
      </c>
      <c r="G561">
        <v>234</v>
      </c>
      <c r="H561">
        <v>99</v>
      </c>
      <c r="I561">
        <v>232.512</v>
      </c>
      <c r="J561" t="b">
        <v>0</v>
      </c>
    </row>
    <row r="562" spans="2:10" x14ac:dyDescent="0.15">
      <c r="B562" t="s">
        <v>1079</v>
      </c>
      <c r="C562">
        <v>232.7</v>
      </c>
      <c r="D562">
        <v>233.27</v>
      </c>
      <c r="E562">
        <v>232.5</v>
      </c>
      <c r="F562">
        <v>232.5</v>
      </c>
      <c r="G562">
        <v>217</v>
      </c>
      <c r="H562">
        <v>85</v>
      </c>
      <c r="I562">
        <v>232.798</v>
      </c>
      <c r="J562" t="b">
        <v>0</v>
      </c>
    </row>
    <row r="563" spans="2:10" x14ac:dyDescent="0.15">
      <c r="B563" t="s">
        <v>1080</v>
      </c>
      <c r="C563">
        <v>233.18</v>
      </c>
      <c r="D563">
        <v>234.14</v>
      </c>
      <c r="E563">
        <v>233</v>
      </c>
      <c r="F563">
        <v>233.75</v>
      </c>
      <c r="G563">
        <v>65</v>
      </c>
      <c r="H563">
        <v>26</v>
      </c>
      <c r="I563">
        <v>233.58799999999999</v>
      </c>
      <c r="J563" t="b">
        <v>0</v>
      </c>
    </row>
    <row r="564" spans="2:10" x14ac:dyDescent="0.15">
      <c r="B564" t="s">
        <v>1081</v>
      </c>
      <c r="C564">
        <v>233.22</v>
      </c>
      <c r="D564">
        <v>233.8</v>
      </c>
      <c r="E564">
        <v>232.75</v>
      </c>
      <c r="F564">
        <v>233.23</v>
      </c>
      <c r="G564">
        <v>46</v>
      </c>
      <c r="H564">
        <v>23</v>
      </c>
      <c r="I564">
        <v>233.154</v>
      </c>
      <c r="J564" t="b">
        <v>0</v>
      </c>
    </row>
    <row r="565" spans="2:10" x14ac:dyDescent="0.15">
      <c r="B565" t="s">
        <v>1082</v>
      </c>
      <c r="C565">
        <v>233</v>
      </c>
      <c r="D565">
        <v>233.2</v>
      </c>
      <c r="E565">
        <v>232</v>
      </c>
      <c r="F565">
        <v>232.15</v>
      </c>
      <c r="G565">
        <v>109</v>
      </c>
      <c r="H565">
        <v>49</v>
      </c>
      <c r="I565">
        <v>232.47900000000001</v>
      </c>
      <c r="J565" t="b">
        <v>0</v>
      </c>
    </row>
    <row r="566" spans="2:10" x14ac:dyDescent="0.15">
      <c r="B566" t="s">
        <v>1083</v>
      </c>
      <c r="C566">
        <v>232.44</v>
      </c>
      <c r="D566">
        <v>234.96</v>
      </c>
      <c r="E566">
        <v>232.44</v>
      </c>
      <c r="F566">
        <v>234.09</v>
      </c>
      <c r="G566">
        <v>405</v>
      </c>
      <c r="H566">
        <v>217</v>
      </c>
      <c r="I566">
        <v>233.74700000000001</v>
      </c>
      <c r="J566" t="b">
        <v>0</v>
      </c>
    </row>
    <row r="567" spans="2:10" x14ac:dyDescent="0.15">
      <c r="B567" t="s">
        <v>1084</v>
      </c>
      <c r="C567">
        <v>233</v>
      </c>
      <c r="D567">
        <v>234.95</v>
      </c>
      <c r="E567">
        <v>230</v>
      </c>
      <c r="F567">
        <v>230.53</v>
      </c>
      <c r="G567">
        <v>1104</v>
      </c>
      <c r="H567">
        <v>526</v>
      </c>
      <c r="I567">
        <v>232.78100000000001</v>
      </c>
      <c r="J567" t="b">
        <v>0</v>
      </c>
    </row>
    <row r="568" spans="2:10" x14ac:dyDescent="0.15">
      <c r="B568" t="s">
        <v>1085</v>
      </c>
      <c r="C568">
        <v>230.52</v>
      </c>
      <c r="D568">
        <v>231.75</v>
      </c>
      <c r="E568">
        <v>229.52</v>
      </c>
      <c r="F568">
        <v>229.8</v>
      </c>
      <c r="G568">
        <v>31255</v>
      </c>
      <c r="H568">
        <v>15943</v>
      </c>
      <c r="I568">
        <v>230.54300000000001</v>
      </c>
      <c r="J568" t="b">
        <v>0</v>
      </c>
    </row>
    <row r="569" spans="2:10" x14ac:dyDescent="0.15">
      <c r="B569" t="s">
        <v>1086</v>
      </c>
      <c r="C569">
        <v>229.83</v>
      </c>
      <c r="D569">
        <v>231.6</v>
      </c>
      <c r="E569">
        <v>229</v>
      </c>
      <c r="F569">
        <v>231.08</v>
      </c>
      <c r="G569">
        <v>32768</v>
      </c>
      <c r="H569">
        <v>17557</v>
      </c>
      <c r="I569">
        <v>230.16499999999999</v>
      </c>
      <c r="J569" t="b">
        <v>0</v>
      </c>
    </row>
    <row r="570" spans="2:10" x14ac:dyDescent="0.15">
      <c r="B570" t="s">
        <v>1087</v>
      </c>
      <c r="C570">
        <v>231.08</v>
      </c>
      <c r="D570">
        <v>232.3</v>
      </c>
      <c r="E570">
        <v>230.94</v>
      </c>
      <c r="F570">
        <v>231.97</v>
      </c>
      <c r="G570">
        <v>21427</v>
      </c>
      <c r="H570">
        <v>10864</v>
      </c>
      <c r="I570">
        <v>231.715</v>
      </c>
      <c r="J570" t="b">
        <v>0</v>
      </c>
    </row>
    <row r="571" spans="2:10" x14ac:dyDescent="0.15">
      <c r="B571" t="s">
        <v>1088</v>
      </c>
      <c r="C571">
        <v>232.01</v>
      </c>
      <c r="D571">
        <v>233.05</v>
      </c>
      <c r="E571">
        <v>231.94</v>
      </c>
      <c r="F571">
        <v>233.02</v>
      </c>
      <c r="G571">
        <v>18269</v>
      </c>
      <c r="H571">
        <v>9093</v>
      </c>
      <c r="I571">
        <v>232.48699999999999</v>
      </c>
      <c r="J571" t="b">
        <v>0</v>
      </c>
    </row>
    <row r="572" spans="2:10" x14ac:dyDescent="0.15">
      <c r="B572" t="s">
        <v>1089</v>
      </c>
      <c r="C572">
        <v>233.02</v>
      </c>
      <c r="D572">
        <v>234.19</v>
      </c>
      <c r="E572">
        <v>232.26</v>
      </c>
      <c r="F572">
        <v>234.11</v>
      </c>
      <c r="G572">
        <v>17901</v>
      </c>
      <c r="H572">
        <v>10128</v>
      </c>
      <c r="I572">
        <v>233.34200000000001</v>
      </c>
      <c r="J572" t="b">
        <v>0</v>
      </c>
    </row>
    <row r="573" spans="2:10" x14ac:dyDescent="0.15">
      <c r="B573" t="s">
        <v>1090</v>
      </c>
      <c r="C573">
        <v>234.11</v>
      </c>
      <c r="D573">
        <v>234.19</v>
      </c>
      <c r="E573">
        <v>233.47</v>
      </c>
      <c r="F573">
        <v>233.71</v>
      </c>
      <c r="G573">
        <v>13561</v>
      </c>
      <c r="H573">
        <v>7447</v>
      </c>
      <c r="I573">
        <v>233.81100000000001</v>
      </c>
      <c r="J573" t="b">
        <v>0</v>
      </c>
    </row>
    <row r="574" spans="2:10" x14ac:dyDescent="0.15">
      <c r="B574" t="s">
        <v>1091</v>
      </c>
      <c r="C574">
        <v>233.72</v>
      </c>
      <c r="D574">
        <v>235.2</v>
      </c>
      <c r="E574">
        <v>233.68</v>
      </c>
      <c r="F574">
        <v>234.54</v>
      </c>
      <c r="G574">
        <v>33115</v>
      </c>
      <c r="H574">
        <v>19416</v>
      </c>
      <c r="I574">
        <v>234.60499999999999</v>
      </c>
      <c r="J574" t="b">
        <v>0</v>
      </c>
    </row>
    <row r="575" spans="2:10" x14ac:dyDescent="0.15">
      <c r="B575" t="s">
        <v>1092</v>
      </c>
      <c r="C575">
        <v>234.55</v>
      </c>
      <c r="D575">
        <v>234.95</v>
      </c>
      <c r="E575">
        <v>233.98</v>
      </c>
      <c r="F575">
        <v>234.25</v>
      </c>
      <c r="G575">
        <v>37247</v>
      </c>
      <c r="H575">
        <v>166</v>
      </c>
      <c r="I575">
        <v>234.54900000000001</v>
      </c>
      <c r="J575" t="b">
        <v>0</v>
      </c>
    </row>
    <row r="576" spans="2:10" x14ac:dyDescent="0.15">
      <c r="B576" t="s">
        <v>1093</v>
      </c>
      <c r="C576">
        <v>234.25</v>
      </c>
      <c r="D576">
        <v>234.55</v>
      </c>
      <c r="E576">
        <v>233.85</v>
      </c>
      <c r="F576">
        <v>233.85</v>
      </c>
      <c r="G576">
        <v>129</v>
      </c>
      <c r="H576">
        <v>36</v>
      </c>
      <c r="I576">
        <v>234.18</v>
      </c>
      <c r="J576" t="b">
        <v>0</v>
      </c>
    </row>
    <row r="577" spans="2:10" x14ac:dyDescent="0.15">
      <c r="B577" t="s">
        <v>1094</v>
      </c>
      <c r="C577">
        <v>233.8</v>
      </c>
      <c r="D577">
        <v>234.87</v>
      </c>
      <c r="E577">
        <v>233.8</v>
      </c>
      <c r="F577">
        <v>234.8</v>
      </c>
      <c r="G577">
        <v>157</v>
      </c>
      <c r="H577">
        <v>61</v>
      </c>
      <c r="I577">
        <v>234.113</v>
      </c>
      <c r="J577" t="b">
        <v>0</v>
      </c>
    </row>
    <row r="578" spans="2:10" x14ac:dyDescent="0.15">
      <c r="B578" t="s">
        <v>1095</v>
      </c>
      <c r="C578">
        <v>234.51</v>
      </c>
      <c r="D578">
        <v>234.82</v>
      </c>
      <c r="E578">
        <v>234.5</v>
      </c>
      <c r="F578">
        <v>234.75</v>
      </c>
      <c r="G578">
        <v>26</v>
      </c>
      <c r="H578">
        <v>12</v>
      </c>
      <c r="I578">
        <v>234.65600000000001</v>
      </c>
      <c r="J578" t="b">
        <v>0</v>
      </c>
    </row>
    <row r="579" spans="2:10" x14ac:dyDescent="0.15">
      <c r="B579" t="s">
        <v>1096</v>
      </c>
      <c r="C579">
        <v>233.54</v>
      </c>
      <c r="D579">
        <v>233.54</v>
      </c>
      <c r="E579">
        <v>231.97</v>
      </c>
      <c r="F579">
        <v>232.5</v>
      </c>
      <c r="G579">
        <v>152</v>
      </c>
      <c r="H579">
        <v>95</v>
      </c>
      <c r="I579">
        <v>232.477</v>
      </c>
      <c r="J579" t="b">
        <v>0</v>
      </c>
    </row>
    <row r="580" spans="2:10" x14ac:dyDescent="0.15">
      <c r="B580" t="s">
        <v>1097</v>
      </c>
      <c r="C580">
        <v>232.51</v>
      </c>
      <c r="D580">
        <v>233.68</v>
      </c>
      <c r="E580">
        <v>232.5</v>
      </c>
      <c r="F580">
        <v>233.68</v>
      </c>
      <c r="G580">
        <v>33</v>
      </c>
      <c r="H580">
        <v>16</v>
      </c>
      <c r="I580">
        <v>232.80799999999999</v>
      </c>
      <c r="J580" t="b">
        <v>0</v>
      </c>
    </row>
    <row r="581" spans="2:10" x14ac:dyDescent="0.15">
      <c r="B581" t="s">
        <v>1098</v>
      </c>
      <c r="C581">
        <v>233.59</v>
      </c>
      <c r="D581">
        <v>233.61</v>
      </c>
      <c r="E581">
        <v>231.21</v>
      </c>
      <c r="F581">
        <v>232.05</v>
      </c>
      <c r="G581">
        <v>79</v>
      </c>
      <c r="H581">
        <v>42</v>
      </c>
      <c r="I581">
        <v>232.441</v>
      </c>
      <c r="J581" t="b">
        <v>0</v>
      </c>
    </row>
    <row r="582" spans="2:10" x14ac:dyDescent="0.15">
      <c r="B582" t="s">
        <v>1099</v>
      </c>
      <c r="C582">
        <v>232.05</v>
      </c>
      <c r="D582">
        <v>232.85</v>
      </c>
      <c r="E582">
        <v>232</v>
      </c>
      <c r="F582">
        <v>232.25</v>
      </c>
      <c r="G582">
        <v>253</v>
      </c>
      <c r="H582">
        <v>129</v>
      </c>
      <c r="I582">
        <v>232.26</v>
      </c>
      <c r="J582" t="b">
        <v>0</v>
      </c>
    </row>
    <row r="583" spans="2:10" x14ac:dyDescent="0.15">
      <c r="B583" t="s">
        <v>1100</v>
      </c>
      <c r="C583">
        <v>232.33</v>
      </c>
      <c r="D583">
        <v>233.97</v>
      </c>
      <c r="E583">
        <v>231.65</v>
      </c>
      <c r="F583">
        <v>232.71</v>
      </c>
      <c r="G583">
        <v>392</v>
      </c>
      <c r="H583">
        <v>139</v>
      </c>
      <c r="I583">
        <v>232.422</v>
      </c>
      <c r="J583" t="b">
        <v>0</v>
      </c>
    </row>
    <row r="584" spans="2:10" x14ac:dyDescent="0.15">
      <c r="B584" t="s">
        <v>1101</v>
      </c>
      <c r="C584">
        <v>232.7</v>
      </c>
      <c r="D584">
        <v>234.59</v>
      </c>
      <c r="E584">
        <v>231.71</v>
      </c>
      <c r="F584">
        <v>234.2</v>
      </c>
      <c r="G584">
        <v>20802</v>
      </c>
      <c r="H584">
        <v>10159</v>
      </c>
      <c r="I584">
        <v>233.309</v>
      </c>
      <c r="J584" t="b">
        <v>0</v>
      </c>
    </row>
    <row r="585" spans="2:10" x14ac:dyDescent="0.15">
      <c r="B585" t="s">
        <v>1102</v>
      </c>
      <c r="C585">
        <v>234.2</v>
      </c>
      <c r="D585">
        <v>234.23</v>
      </c>
      <c r="E585">
        <v>231.59</v>
      </c>
      <c r="F585">
        <v>233.11</v>
      </c>
      <c r="G585">
        <v>34339</v>
      </c>
      <c r="H585">
        <v>21213</v>
      </c>
      <c r="I585">
        <v>232.69800000000001</v>
      </c>
      <c r="J585" t="b">
        <v>0</v>
      </c>
    </row>
    <row r="586" spans="2:10" x14ac:dyDescent="0.15">
      <c r="B586" t="s">
        <v>1103</v>
      </c>
      <c r="C586">
        <v>233.08</v>
      </c>
      <c r="D586">
        <v>234.1</v>
      </c>
      <c r="E586">
        <v>230.48</v>
      </c>
      <c r="F586">
        <v>230.62</v>
      </c>
      <c r="G586">
        <v>30070</v>
      </c>
      <c r="H586">
        <v>19085</v>
      </c>
      <c r="I586">
        <v>232.34</v>
      </c>
      <c r="J586" t="b">
        <v>0</v>
      </c>
    </row>
    <row r="587" spans="2:10" x14ac:dyDescent="0.15">
      <c r="B587" t="s">
        <v>1104</v>
      </c>
      <c r="C587">
        <v>230.63</v>
      </c>
      <c r="D587">
        <v>231.25</v>
      </c>
      <c r="E587">
        <v>229.29</v>
      </c>
      <c r="F587">
        <v>229.44</v>
      </c>
      <c r="G587">
        <v>44924</v>
      </c>
      <c r="H587">
        <v>29225</v>
      </c>
      <c r="I587">
        <v>230.15799999999999</v>
      </c>
      <c r="J587" t="b">
        <v>0</v>
      </c>
    </row>
    <row r="588" spans="2:10" x14ac:dyDescent="0.15">
      <c r="B588" t="s">
        <v>1105</v>
      </c>
      <c r="C588">
        <v>229.44</v>
      </c>
      <c r="D588">
        <v>230.91</v>
      </c>
      <c r="E588">
        <v>228.5</v>
      </c>
      <c r="F588">
        <v>230.65</v>
      </c>
      <c r="G588">
        <v>30359</v>
      </c>
      <c r="H588">
        <v>18909</v>
      </c>
      <c r="I588">
        <v>230.095</v>
      </c>
      <c r="J588" t="b">
        <v>0</v>
      </c>
    </row>
    <row r="589" spans="2:10" x14ac:dyDescent="0.15">
      <c r="B589" t="s">
        <v>1106</v>
      </c>
      <c r="C589">
        <v>230.63</v>
      </c>
      <c r="D589">
        <v>232.29</v>
      </c>
      <c r="E589">
        <v>230.15</v>
      </c>
      <c r="F589">
        <v>230.17</v>
      </c>
      <c r="G589">
        <v>19498</v>
      </c>
      <c r="H589">
        <v>11542</v>
      </c>
      <c r="I589">
        <v>231.30799999999999</v>
      </c>
      <c r="J589" t="b">
        <v>0</v>
      </c>
    </row>
    <row r="590" spans="2:10" x14ac:dyDescent="0.15">
      <c r="B590" t="s">
        <v>1107</v>
      </c>
      <c r="C590">
        <v>230.15</v>
      </c>
      <c r="D590">
        <v>230.67</v>
      </c>
      <c r="E590">
        <v>227.88</v>
      </c>
      <c r="F590">
        <v>228.83</v>
      </c>
      <c r="G590">
        <v>68265</v>
      </c>
      <c r="H590">
        <v>41382</v>
      </c>
      <c r="I590">
        <v>229.279</v>
      </c>
      <c r="J590" t="b">
        <v>0</v>
      </c>
    </row>
    <row r="591" spans="2:10" x14ac:dyDescent="0.15">
      <c r="B591" t="s">
        <v>1108</v>
      </c>
      <c r="C591">
        <v>228.83</v>
      </c>
      <c r="D591">
        <v>234.55</v>
      </c>
      <c r="E591">
        <v>228.16</v>
      </c>
      <c r="F591">
        <v>228.32</v>
      </c>
      <c r="G591">
        <v>52714</v>
      </c>
      <c r="H591">
        <v>318</v>
      </c>
      <c r="I591">
        <v>229.02799999999999</v>
      </c>
      <c r="J591" t="b">
        <v>0</v>
      </c>
    </row>
    <row r="592" spans="2:10" x14ac:dyDescent="0.15">
      <c r="B592" t="s">
        <v>1109</v>
      </c>
      <c r="C592">
        <v>228.22</v>
      </c>
      <c r="D592">
        <v>228.99</v>
      </c>
      <c r="E592">
        <v>228.11</v>
      </c>
      <c r="F592">
        <v>228.3</v>
      </c>
      <c r="G592">
        <v>146</v>
      </c>
      <c r="H592">
        <v>35</v>
      </c>
      <c r="I592">
        <v>228.55799999999999</v>
      </c>
      <c r="J592" t="b">
        <v>0</v>
      </c>
    </row>
    <row r="593" spans="2:10" x14ac:dyDescent="0.15">
      <c r="B593" t="s">
        <v>1110</v>
      </c>
      <c r="C593">
        <v>228.5</v>
      </c>
      <c r="D593">
        <v>229.81</v>
      </c>
      <c r="E593">
        <v>228.25</v>
      </c>
      <c r="F593">
        <v>228.35</v>
      </c>
      <c r="G593">
        <v>293</v>
      </c>
      <c r="H593">
        <v>145</v>
      </c>
      <c r="I593">
        <v>229.18799999999999</v>
      </c>
      <c r="J593" t="b">
        <v>0</v>
      </c>
    </row>
    <row r="594" spans="2:10" x14ac:dyDescent="0.15">
      <c r="B594" t="s">
        <v>1111</v>
      </c>
      <c r="C594">
        <v>228.53</v>
      </c>
      <c r="D594">
        <v>229.6</v>
      </c>
      <c r="E594">
        <v>227.2</v>
      </c>
      <c r="F594">
        <v>228.7</v>
      </c>
      <c r="G594">
        <v>192</v>
      </c>
      <c r="H594">
        <v>96</v>
      </c>
      <c r="I594">
        <v>227.95</v>
      </c>
      <c r="J594" t="b">
        <v>0</v>
      </c>
    </row>
    <row r="595" spans="2:10" x14ac:dyDescent="0.15">
      <c r="B595" t="s">
        <v>1112</v>
      </c>
      <c r="C595">
        <v>229.86</v>
      </c>
      <c r="D595">
        <v>230</v>
      </c>
      <c r="E595">
        <v>228.9</v>
      </c>
      <c r="F595">
        <v>229.8</v>
      </c>
      <c r="G595">
        <v>25</v>
      </c>
      <c r="H595">
        <v>16</v>
      </c>
      <c r="I595">
        <v>229.54</v>
      </c>
      <c r="J595" t="b">
        <v>0</v>
      </c>
    </row>
    <row r="596" spans="2:10" x14ac:dyDescent="0.15">
      <c r="B596" t="s">
        <v>1113</v>
      </c>
      <c r="C596">
        <v>229.1</v>
      </c>
      <c r="D596">
        <v>229.37</v>
      </c>
      <c r="E596">
        <v>228.53</v>
      </c>
      <c r="F596">
        <v>228.83</v>
      </c>
      <c r="G596">
        <v>47</v>
      </c>
      <c r="H596">
        <v>24</v>
      </c>
      <c r="I596">
        <v>228.929</v>
      </c>
      <c r="J596" t="b">
        <v>0</v>
      </c>
    </row>
    <row r="597" spans="2:10" x14ac:dyDescent="0.15">
      <c r="B597" t="s">
        <v>1114</v>
      </c>
      <c r="C597">
        <v>228.51</v>
      </c>
      <c r="D597">
        <v>228.9</v>
      </c>
      <c r="E597">
        <v>227.13</v>
      </c>
      <c r="F597">
        <v>227.41</v>
      </c>
      <c r="G597">
        <v>46</v>
      </c>
      <c r="H597">
        <v>30</v>
      </c>
      <c r="I597">
        <v>227.78</v>
      </c>
      <c r="J597" t="b">
        <v>0</v>
      </c>
    </row>
    <row r="598" spans="2:10" x14ac:dyDescent="0.15">
      <c r="B598" t="s">
        <v>1115</v>
      </c>
      <c r="C598">
        <v>227.77</v>
      </c>
      <c r="D598">
        <v>230.95</v>
      </c>
      <c r="E598">
        <v>227.7</v>
      </c>
      <c r="F598">
        <v>229.2</v>
      </c>
      <c r="G598">
        <v>450</v>
      </c>
      <c r="H598">
        <v>243</v>
      </c>
      <c r="I598">
        <v>229.529</v>
      </c>
      <c r="J598" t="b">
        <v>0</v>
      </c>
    </row>
    <row r="599" spans="2:10" x14ac:dyDescent="0.15">
      <c r="B599" t="s">
        <v>1116</v>
      </c>
      <c r="C599">
        <v>228.06</v>
      </c>
      <c r="D599">
        <v>231.98</v>
      </c>
      <c r="E599">
        <v>228.06</v>
      </c>
      <c r="F599">
        <v>231.27</v>
      </c>
      <c r="G599">
        <v>617</v>
      </c>
      <c r="H599">
        <v>309</v>
      </c>
      <c r="I599">
        <v>230.54499999999999</v>
      </c>
      <c r="J599" t="b">
        <v>0</v>
      </c>
    </row>
    <row r="600" spans="2:10" x14ac:dyDescent="0.15">
      <c r="B600" t="s">
        <v>1117</v>
      </c>
      <c r="C600">
        <v>231.68</v>
      </c>
      <c r="D600">
        <v>233.16</v>
      </c>
      <c r="E600">
        <v>230.1</v>
      </c>
      <c r="F600">
        <v>231.18</v>
      </c>
      <c r="G600">
        <v>30787</v>
      </c>
      <c r="H600">
        <v>17555</v>
      </c>
      <c r="I600">
        <v>231.52</v>
      </c>
      <c r="J600" t="b">
        <v>0</v>
      </c>
    </row>
    <row r="601" spans="2:10" x14ac:dyDescent="0.15">
      <c r="B601" t="s">
        <v>1118</v>
      </c>
      <c r="C601">
        <v>231.21</v>
      </c>
      <c r="D601">
        <v>233.31</v>
      </c>
      <c r="E601">
        <v>229.54</v>
      </c>
      <c r="F601">
        <v>232.94</v>
      </c>
      <c r="G601">
        <v>35196</v>
      </c>
      <c r="H601">
        <v>21750</v>
      </c>
      <c r="I601">
        <v>231.43600000000001</v>
      </c>
      <c r="J601" t="b">
        <v>0</v>
      </c>
    </row>
    <row r="602" spans="2:10" x14ac:dyDescent="0.15">
      <c r="B602" t="s">
        <v>1119</v>
      </c>
      <c r="C602">
        <v>232.95</v>
      </c>
      <c r="D602">
        <v>233.81</v>
      </c>
      <c r="E602">
        <v>231.41</v>
      </c>
      <c r="F602">
        <v>233.36</v>
      </c>
      <c r="G602">
        <v>22424</v>
      </c>
      <c r="H602">
        <v>14810</v>
      </c>
      <c r="I602">
        <v>232.85499999999999</v>
      </c>
      <c r="J602" t="b">
        <v>0</v>
      </c>
    </row>
    <row r="603" spans="2:10" x14ac:dyDescent="0.15">
      <c r="B603" t="s">
        <v>1120</v>
      </c>
      <c r="C603">
        <v>233.45</v>
      </c>
      <c r="D603">
        <v>235.19</v>
      </c>
      <c r="E603">
        <v>232.63</v>
      </c>
      <c r="F603">
        <v>233.97</v>
      </c>
      <c r="G603">
        <v>21733</v>
      </c>
      <c r="H603">
        <v>13165</v>
      </c>
      <c r="I603">
        <v>234.38499999999999</v>
      </c>
      <c r="J603" t="b">
        <v>0</v>
      </c>
    </row>
    <row r="604" spans="2:10" x14ac:dyDescent="0.15">
      <c r="B604" t="s">
        <v>1121</v>
      </c>
      <c r="C604">
        <v>234.02</v>
      </c>
      <c r="D604">
        <v>235.21</v>
      </c>
      <c r="E604">
        <v>232.92</v>
      </c>
      <c r="F604">
        <v>233.24</v>
      </c>
      <c r="G604">
        <v>17138</v>
      </c>
      <c r="H604">
        <v>10956</v>
      </c>
      <c r="I604">
        <v>233.97399999999999</v>
      </c>
      <c r="J604" t="b">
        <v>0</v>
      </c>
    </row>
    <row r="605" spans="2:10" x14ac:dyDescent="0.15">
      <c r="B605" t="s">
        <v>1122</v>
      </c>
      <c r="C605">
        <v>233.25</v>
      </c>
      <c r="D605">
        <v>234.45</v>
      </c>
      <c r="E605">
        <v>232.74</v>
      </c>
      <c r="F605">
        <v>233.92</v>
      </c>
      <c r="G605">
        <v>17297</v>
      </c>
      <c r="H605">
        <v>10626</v>
      </c>
      <c r="I605">
        <v>233.63399999999999</v>
      </c>
      <c r="J605" t="b">
        <v>0</v>
      </c>
    </row>
    <row r="606" spans="2:10" x14ac:dyDescent="0.15">
      <c r="B606" t="s">
        <v>1123</v>
      </c>
      <c r="C606">
        <v>233.9</v>
      </c>
      <c r="D606">
        <v>235.37</v>
      </c>
      <c r="E606">
        <v>232.18</v>
      </c>
      <c r="F606">
        <v>232.19</v>
      </c>
      <c r="G606">
        <v>47458</v>
      </c>
      <c r="H606">
        <v>28563</v>
      </c>
      <c r="I606">
        <v>233.86799999999999</v>
      </c>
      <c r="J606" t="b">
        <v>0</v>
      </c>
    </row>
    <row r="607" spans="2:10" x14ac:dyDescent="0.15">
      <c r="B607" t="s">
        <v>1124</v>
      </c>
      <c r="C607">
        <v>232.38</v>
      </c>
      <c r="D607">
        <v>233.5</v>
      </c>
      <c r="E607">
        <v>231.81</v>
      </c>
      <c r="F607">
        <v>232.41</v>
      </c>
      <c r="G607">
        <v>75569</v>
      </c>
      <c r="H607">
        <v>463</v>
      </c>
      <c r="I607">
        <v>232.381</v>
      </c>
      <c r="J607" t="b">
        <v>0</v>
      </c>
    </row>
    <row r="608" spans="2:10" x14ac:dyDescent="0.15">
      <c r="B608" t="s">
        <v>1125</v>
      </c>
      <c r="C608">
        <v>232.49</v>
      </c>
      <c r="D608">
        <v>232.55</v>
      </c>
      <c r="E608">
        <v>232</v>
      </c>
      <c r="F608">
        <v>232.22</v>
      </c>
      <c r="G608">
        <v>263</v>
      </c>
      <c r="H608">
        <v>32</v>
      </c>
      <c r="I608">
        <v>232.40899999999999</v>
      </c>
      <c r="J608" t="b">
        <v>0</v>
      </c>
    </row>
    <row r="609" spans="2:10" x14ac:dyDescent="0.15">
      <c r="B609" t="s">
        <v>1126</v>
      </c>
      <c r="C609">
        <v>232.3</v>
      </c>
      <c r="D609">
        <v>232.5</v>
      </c>
      <c r="E609">
        <v>232.22</v>
      </c>
      <c r="F609">
        <v>232.5</v>
      </c>
      <c r="G609">
        <v>45</v>
      </c>
      <c r="H609">
        <v>13</v>
      </c>
      <c r="I609">
        <v>232.399</v>
      </c>
      <c r="J609" t="b">
        <v>0</v>
      </c>
    </row>
    <row r="610" spans="2:10" x14ac:dyDescent="0.15">
      <c r="B610" t="s">
        <v>1127</v>
      </c>
      <c r="C610">
        <v>232.4</v>
      </c>
      <c r="D610">
        <v>232.4</v>
      </c>
      <c r="E610">
        <v>232</v>
      </c>
      <c r="F610">
        <v>232</v>
      </c>
      <c r="G610">
        <v>49</v>
      </c>
      <c r="H610">
        <v>15</v>
      </c>
      <c r="I610">
        <v>232.14699999999999</v>
      </c>
      <c r="J610" t="b">
        <v>0</v>
      </c>
    </row>
    <row r="611" spans="2:10" x14ac:dyDescent="0.15">
      <c r="B611" t="s">
        <v>1128</v>
      </c>
      <c r="C611">
        <v>235.87</v>
      </c>
      <c r="D611">
        <v>236.17</v>
      </c>
      <c r="E611">
        <v>235.54</v>
      </c>
      <c r="F611">
        <v>235.7</v>
      </c>
      <c r="G611">
        <v>63</v>
      </c>
      <c r="H611">
        <v>23</v>
      </c>
      <c r="I611">
        <v>235.756</v>
      </c>
      <c r="J611" t="b">
        <v>0</v>
      </c>
    </row>
    <row r="612" spans="2:10" x14ac:dyDescent="0.15">
      <c r="B612" t="s">
        <v>1129</v>
      </c>
      <c r="C612">
        <v>235.89</v>
      </c>
      <c r="D612">
        <v>236.24</v>
      </c>
      <c r="E612">
        <v>235.76</v>
      </c>
      <c r="F612">
        <v>235.76</v>
      </c>
      <c r="G612">
        <v>38</v>
      </c>
      <c r="H612">
        <v>27</v>
      </c>
      <c r="I612">
        <v>235.91800000000001</v>
      </c>
      <c r="J612" t="b">
        <v>0</v>
      </c>
    </row>
    <row r="613" spans="2:10" x14ac:dyDescent="0.15">
      <c r="B613" t="s">
        <v>1130</v>
      </c>
      <c r="C613">
        <v>235.8</v>
      </c>
      <c r="D613">
        <v>235.9</v>
      </c>
      <c r="E613">
        <v>234.73</v>
      </c>
      <c r="F613">
        <v>234.78</v>
      </c>
      <c r="G613">
        <v>109</v>
      </c>
      <c r="H613">
        <v>67</v>
      </c>
      <c r="I613">
        <v>235.35400000000001</v>
      </c>
      <c r="J613" t="b">
        <v>0</v>
      </c>
    </row>
    <row r="614" spans="2:10" x14ac:dyDescent="0.15">
      <c r="B614" t="s">
        <v>1131</v>
      </c>
      <c r="C614">
        <v>235.25</v>
      </c>
      <c r="D614">
        <v>235.64</v>
      </c>
      <c r="E614">
        <v>234.75</v>
      </c>
      <c r="F614">
        <v>234.8</v>
      </c>
      <c r="G614">
        <v>263</v>
      </c>
      <c r="H614">
        <v>118</v>
      </c>
      <c r="I614">
        <v>235.28200000000001</v>
      </c>
      <c r="J614" t="b">
        <v>0</v>
      </c>
    </row>
    <row r="615" spans="2:10" x14ac:dyDescent="0.15">
      <c r="B615" t="s">
        <v>1132</v>
      </c>
      <c r="C615">
        <v>235.3</v>
      </c>
      <c r="D615">
        <v>235.66</v>
      </c>
      <c r="E615">
        <v>231.8</v>
      </c>
      <c r="F615">
        <v>235.15</v>
      </c>
      <c r="G615">
        <v>458</v>
      </c>
      <c r="H615">
        <v>193</v>
      </c>
      <c r="I615">
        <v>235.011</v>
      </c>
      <c r="J615" t="b">
        <v>0</v>
      </c>
    </row>
    <row r="616" spans="2:10" x14ac:dyDescent="0.15">
      <c r="B616" t="s">
        <v>1133</v>
      </c>
      <c r="C616">
        <v>235.39</v>
      </c>
      <c r="D616">
        <v>236.3</v>
      </c>
      <c r="E616">
        <v>233.15</v>
      </c>
      <c r="F616">
        <v>235.54</v>
      </c>
      <c r="G616">
        <v>28516</v>
      </c>
      <c r="H616">
        <v>14585</v>
      </c>
      <c r="I616">
        <v>234.83099999999999</v>
      </c>
      <c r="J616" t="b">
        <v>0</v>
      </c>
    </row>
    <row r="617" spans="2:10" x14ac:dyDescent="0.15">
      <c r="B617" t="s">
        <v>1134</v>
      </c>
      <c r="C617">
        <v>235.59</v>
      </c>
      <c r="D617">
        <v>236.67</v>
      </c>
      <c r="E617">
        <v>234.8</v>
      </c>
      <c r="F617">
        <v>236.58</v>
      </c>
      <c r="G617">
        <v>28514</v>
      </c>
      <c r="H617">
        <v>16740</v>
      </c>
      <c r="I617">
        <v>235.97300000000001</v>
      </c>
      <c r="J617" t="b">
        <v>0</v>
      </c>
    </row>
    <row r="618" spans="2:10" x14ac:dyDescent="0.15">
      <c r="B618" t="s">
        <v>1135</v>
      </c>
      <c r="C618">
        <v>236.58</v>
      </c>
      <c r="D618">
        <v>237.25</v>
      </c>
      <c r="E618">
        <v>236.17</v>
      </c>
      <c r="F618">
        <v>236.94</v>
      </c>
      <c r="G618">
        <v>18350</v>
      </c>
      <c r="H618">
        <v>11181</v>
      </c>
      <c r="I618">
        <v>236.67500000000001</v>
      </c>
      <c r="J618" t="b">
        <v>0</v>
      </c>
    </row>
    <row r="619" spans="2:10" x14ac:dyDescent="0.15">
      <c r="B619" t="s">
        <v>1136</v>
      </c>
      <c r="C619">
        <v>236.95</v>
      </c>
      <c r="D619">
        <v>237.14</v>
      </c>
      <c r="E619">
        <v>236.13</v>
      </c>
      <c r="F619">
        <v>236.28</v>
      </c>
      <c r="G619">
        <v>14156</v>
      </c>
      <c r="H619">
        <v>9446</v>
      </c>
      <c r="I619">
        <v>236.81800000000001</v>
      </c>
      <c r="J619" t="b">
        <v>0</v>
      </c>
    </row>
    <row r="620" spans="2:10" x14ac:dyDescent="0.15">
      <c r="B620" t="s">
        <v>1137</v>
      </c>
      <c r="C620">
        <v>236.3</v>
      </c>
      <c r="D620">
        <v>236.76</v>
      </c>
      <c r="E620">
        <v>236.06</v>
      </c>
      <c r="F620">
        <v>236.55</v>
      </c>
      <c r="G620">
        <v>13274</v>
      </c>
      <c r="H620">
        <v>8309</v>
      </c>
      <c r="I620">
        <v>236.435</v>
      </c>
      <c r="J620" t="b">
        <v>0</v>
      </c>
    </row>
    <row r="621" spans="2:10" x14ac:dyDescent="0.15">
      <c r="B621" t="s">
        <v>1138</v>
      </c>
      <c r="C621">
        <v>236.58</v>
      </c>
      <c r="D621">
        <v>237.17</v>
      </c>
      <c r="E621">
        <v>236.44</v>
      </c>
      <c r="F621">
        <v>236.97</v>
      </c>
      <c r="G621">
        <v>17381</v>
      </c>
      <c r="H621">
        <v>10260</v>
      </c>
      <c r="I621">
        <v>236.839</v>
      </c>
      <c r="J621" t="b">
        <v>0</v>
      </c>
    </row>
    <row r="622" spans="2:10" x14ac:dyDescent="0.15">
      <c r="B622" t="s">
        <v>1139</v>
      </c>
      <c r="C622">
        <v>236.98</v>
      </c>
      <c r="D622">
        <v>237.47</v>
      </c>
      <c r="E622">
        <v>236.25</v>
      </c>
      <c r="F622">
        <v>236.94</v>
      </c>
      <c r="G622">
        <v>34720</v>
      </c>
      <c r="H622">
        <v>23155</v>
      </c>
      <c r="I622">
        <v>236.87299999999999</v>
      </c>
      <c r="J622" t="b">
        <v>0</v>
      </c>
    </row>
    <row r="623" spans="2:10" x14ac:dyDescent="0.15">
      <c r="B623" t="s">
        <v>1140</v>
      </c>
      <c r="C623">
        <v>236.94</v>
      </c>
      <c r="D623">
        <v>237.39</v>
      </c>
      <c r="E623">
        <v>236.94</v>
      </c>
      <c r="F623">
        <v>237.2</v>
      </c>
      <c r="G623">
        <v>43230</v>
      </c>
      <c r="H623">
        <v>137</v>
      </c>
      <c r="I623">
        <v>236.94200000000001</v>
      </c>
      <c r="J623" t="b">
        <v>0</v>
      </c>
    </row>
    <row r="624" spans="2:10" x14ac:dyDescent="0.15">
      <c r="B624" t="s">
        <v>1141</v>
      </c>
      <c r="C624">
        <v>237.12</v>
      </c>
      <c r="D624">
        <v>237.21</v>
      </c>
      <c r="E624">
        <v>236.94</v>
      </c>
      <c r="F624">
        <v>237.04</v>
      </c>
      <c r="G624">
        <v>271</v>
      </c>
      <c r="H624">
        <v>21</v>
      </c>
      <c r="I624">
        <v>236.96700000000001</v>
      </c>
      <c r="J624" t="b">
        <v>0</v>
      </c>
    </row>
    <row r="625" spans="2:10" x14ac:dyDescent="0.15">
      <c r="B625" t="s">
        <v>1142</v>
      </c>
      <c r="C625">
        <v>237.1</v>
      </c>
      <c r="D625">
        <v>237.4</v>
      </c>
      <c r="E625">
        <v>237.04</v>
      </c>
      <c r="F625">
        <v>237.29</v>
      </c>
      <c r="G625">
        <v>34</v>
      </c>
      <c r="H625">
        <v>21</v>
      </c>
      <c r="I625">
        <v>237.22200000000001</v>
      </c>
      <c r="J625" t="b">
        <v>0</v>
      </c>
    </row>
    <row r="626" spans="2:10" x14ac:dyDescent="0.15">
      <c r="B626" t="s">
        <v>1143</v>
      </c>
      <c r="C626">
        <v>237.35</v>
      </c>
      <c r="D626">
        <v>237.35</v>
      </c>
      <c r="E626">
        <v>237.14</v>
      </c>
      <c r="F626">
        <v>237.2</v>
      </c>
      <c r="G626">
        <v>23</v>
      </c>
      <c r="H626">
        <v>14</v>
      </c>
      <c r="I626">
        <v>237.273</v>
      </c>
      <c r="J62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71</vt:i4>
      </vt:variant>
    </vt:vector>
  </HeadingPairs>
  <TitlesOfParts>
    <vt:vector size="86" baseType="lpstr">
      <vt:lpstr>Tickers</vt:lpstr>
      <vt:lpstr>Basic Orders</vt:lpstr>
      <vt:lpstr>Extended Order Attributes</vt:lpstr>
      <vt:lpstr>Conditional Orders</vt:lpstr>
      <vt:lpstr>Advanced Orders</vt:lpstr>
      <vt:lpstr>Open Orders</vt:lpstr>
      <vt:lpstr>Executions</vt:lpstr>
      <vt:lpstr>Executions Reporting</vt:lpstr>
      <vt:lpstr>Account</vt:lpstr>
      <vt:lpstr>Portfolio</vt:lpstr>
      <vt:lpstr>AAPL2m1h</vt:lpstr>
      <vt:lpstr>GOOG2m1h</vt:lpstr>
      <vt:lpstr>AMZN2m1h</vt:lpstr>
      <vt:lpstr>Sheet1</vt:lpstr>
      <vt:lpstr>MSFT2m1h</vt:lpstr>
      <vt:lpstr>AAPL2m1h</vt:lpstr>
      <vt:lpstr>acctsCode</vt:lpstr>
      <vt:lpstr>acctsControl</vt:lpstr>
      <vt:lpstr>acctsErrorPosition</vt:lpstr>
      <vt:lpstr>acctsServer</vt:lpstr>
      <vt:lpstr>acctsSubColumn1</vt:lpstr>
      <vt:lpstr>acctsSubColumn2</vt:lpstr>
      <vt:lpstr>acctsSubColumn3</vt:lpstr>
      <vt:lpstr>acctsSubColumn4</vt:lpstr>
      <vt:lpstr>acctsTime</vt:lpstr>
      <vt:lpstr>'Advanced Orders'!advancedOrdersCells</vt:lpstr>
      <vt:lpstr>AMZN2m1h</vt:lpstr>
      <vt:lpstr>bulletinCell</vt:lpstr>
      <vt:lpstr>bulletinCtrl</vt:lpstr>
      <vt:lpstr>bulletinText</vt:lpstr>
      <vt:lpstr>bulletinTitle</vt:lpstr>
      <vt:lpstr>condErrorPosition</vt:lpstr>
      <vt:lpstr>conditionalOrderCells</vt:lpstr>
      <vt:lpstr>condServer</vt:lpstr>
      <vt:lpstr>Currency</vt:lpstr>
      <vt:lpstr>errorMsg</vt:lpstr>
      <vt:lpstr>execReportKey</vt:lpstr>
      <vt:lpstr>execReportType</vt:lpstr>
      <vt:lpstr>execReportTypes</vt:lpstr>
      <vt:lpstr>execSubContracts</vt:lpstr>
      <vt:lpstr>execSubControl</vt:lpstr>
      <vt:lpstr>execSubDetails</vt:lpstr>
      <vt:lpstr>execSubErrorPosition</vt:lpstr>
      <vt:lpstr>execSubServer</vt:lpstr>
      <vt:lpstr>firstMonitorRow</vt:lpstr>
      <vt:lpstr>GOOG2m1h</vt:lpstr>
      <vt:lpstr>lastMonitorRow</vt:lpstr>
      <vt:lpstr>logLevel</vt:lpstr>
      <vt:lpstr>logLevelResult</vt:lpstr>
      <vt:lpstr>MSFT2m1h</vt:lpstr>
      <vt:lpstr>'Advanced Orders'!Open_orders_can_be_downloaded_here.</vt:lpstr>
      <vt:lpstr>Open_orders_can_be_downloaded_here.</vt:lpstr>
      <vt:lpstr>'Advanced Orders'!openOrdContracts</vt:lpstr>
      <vt:lpstr>openOrdContracts</vt:lpstr>
      <vt:lpstr>'Advanced Orders'!openOrdOrders</vt:lpstr>
      <vt:lpstr>openOrdOrders</vt:lpstr>
      <vt:lpstr>'Advanced Orders'!openOrdStatuses</vt:lpstr>
      <vt:lpstr>openOrdStatuses</vt:lpstr>
      <vt:lpstr>openSubContracts</vt:lpstr>
      <vt:lpstr>openSubExtended</vt:lpstr>
      <vt:lpstr>openSubOrders</vt:lpstr>
      <vt:lpstr>openSubStatuses</vt:lpstr>
      <vt:lpstr>orderCells</vt:lpstr>
      <vt:lpstr>'Advanced Orders'!orderErrorPosition</vt:lpstr>
      <vt:lpstr>orderErrorPosition</vt:lpstr>
      <vt:lpstr>ordersControl</vt:lpstr>
      <vt:lpstr>ordersErrorPosition</vt:lpstr>
      <vt:lpstr>'Advanced Orders'!orderServer</vt:lpstr>
      <vt:lpstr>orderServer</vt:lpstr>
      <vt:lpstr>ordersServer</vt:lpstr>
      <vt:lpstr>portsCode</vt:lpstr>
      <vt:lpstr>portsControl</vt:lpstr>
      <vt:lpstr>portsDataRange</vt:lpstr>
      <vt:lpstr>portsErrorPosition</vt:lpstr>
      <vt:lpstr>portsServer</vt:lpstr>
      <vt:lpstr>portsSubColumn</vt:lpstr>
      <vt:lpstr>portsTime</vt:lpstr>
      <vt:lpstr>processingRate</vt:lpstr>
      <vt:lpstr>processingRateLink</vt:lpstr>
      <vt:lpstr>refreshRate</vt:lpstr>
      <vt:lpstr>refreshRateLink</vt:lpstr>
      <vt:lpstr>subFAAcctCtrl</vt:lpstr>
      <vt:lpstr>subFAAcctValue</vt:lpstr>
      <vt:lpstr>tickerCells</vt:lpstr>
      <vt:lpstr>tickerErrorPosition</vt:lpstr>
      <vt:lpstr>tickerServer</vt:lpstr>
    </vt:vector>
  </TitlesOfParts>
  <Company>Timber Hill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spiro</dc:creator>
  <cp:lastModifiedBy>Morris Amara</cp:lastModifiedBy>
  <cp:revision>1</cp:revision>
  <dcterms:created xsi:type="dcterms:W3CDTF">2001-11-14T17:13:30Z</dcterms:created>
  <dcterms:modified xsi:type="dcterms:W3CDTF">2021-07-07T03:00:51Z</dcterms:modified>
</cp:coreProperties>
</file>