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orri\Desktop\"/>
    </mc:Choice>
  </mc:AlternateContent>
  <xr:revisionPtr revIDLastSave="0" documentId="13_ncr:1_{6D030F35-67B2-4097-85B9-D162E2BCBAC4}" xr6:coauthVersionLast="47" xr6:coauthVersionMax="47" xr10:uidLastSave="{00000000-0000-0000-0000-000000000000}"/>
  <bookViews>
    <workbookView minimized="1" xWindow="3912" yWindow="744" windowWidth="12324" windowHeight="9996" activeTab="3" xr2:uid="{BC62508C-A568-4D2D-ABF3-43FCA14D3586}"/>
  </bookViews>
  <sheets>
    <sheet name="Dashboard" sheetId="20" r:id="rId1"/>
    <sheet name="Revenue Trends" sheetId="21" r:id="rId2"/>
    <sheet name="Pivot t" sheetId="17" r:id="rId3"/>
    <sheet name="Table" sheetId="7" r:id="rId4"/>
  </sheets>
  <externalReferences>
    <externalReference r:id="rId5"/>
  </externalReferences>
  <definedNames>
    <definedName name="_xlnm._FilterDatabase" localSheetId="2" hidden="1">'[1]Most Revenue by Products	'!$D$3:$E$14</definedName>
    <definedName name="_xlchart.v5.0" hidden="1">'Pivot t'!$J$22</definedName>
    <definedName name="_xlchart.v5.1" hidden="1">'Pivot t'!$J$23:$J$99</definedName>
    <definedName name="_xlchart.v5.2" hidden="1">'Pivot t'!$K$22</definedName>
    <definedName name="_xlchart.v5.3" hidden="1">'Pivot t'!$K$23:$K$99</definedName>
    <definedName name="_xlchart.v5.4" hidden="1">'Pivot t'!$J$22</definedName>
    <definedName name="_xlchart.v5.5" hidden="1">'Pivot t'!$J$23:$J$99</definedName>
    <definedName name="_xlchart.v5.6" hidden="1">'Pivot t'!$K$22</definedName>
    <definedName name="_xlchart.v5.7" hidden="1">'Pivot t'!$K$23:$K$99</definedName>
    <definedName name="NativeTimeline_Order_Date">#N/A</definedName>
    <definedName name="Slicer_Country">#N/A</definedName>
    <definedName name="Slicer_Item_Type1">#N/A</definedName>
    <definedName name="Slicer_Region">#N/A</definedName>
    <definedName name="Slicer_Sales_Channel">#N/A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7" l="1"/>
  <c r="R4" i="7"/>
  <c r="S4" i="7"/>
  <c r="T4" i="7"/>
  <c r="U4" i="7"/>
  <c r="V4" i="7"/>
  <c r="Q5" i="7"/>
  <c r="R5" i="7"/>
  <c r="S5" i="7"/>
  <c r="T5" i="7"/>
  <c r="U5" i="7"/>
  <c r="V5" i="7"/>
  <c r="Q6" i="7"/>
  <c r="R6" i="7"/>
  <c r="S6" i="7"/>
  <c r="T6" i="7"/>
  <c r="U6" i="7"/>
  <c r="V6" i="7"/>
  <c r="Q7" i="7"/>
  <c r="R7" i="7"/>
  <c r="S7" i="7"/>
  <c r="T7" i="7"/>
  <c r="U7" i="7"/>
  <c r="V7" i="7"/>
  <c r="Q8" i="7"/>
  <c r="R8" i="7"/>
  <c r="S8" i="7"/>
  <c r="T8" i="7"/>
  <c r="U8" i="7"/>
  <c r="V8" i="7"/>
  <c r="P5" i="7"/>
  <c r="P6" i="7"/>
  <c r="P7" i="7"/>
  <c r="P8" i="7"/>
  <c r="Q3" i="7"/>
  <c r="R3" i="7"/>
  <c r="S3" i="7"/>
  <c r="T3" i="7"/>
  <c r="U3" i="7"/>
  <c r="V3" i="7"/>
  <c r="Q2" i="7"/>
  <c r="R2" i="7"/>
  <c r="S2" i="7"/>
  <c r="T2" i="7"/>
  <c r="U2" i="7"/>
  <c r="V2" i="7"/>
  <c r="P3" i="7"/>
  <c r="P4" i="7"/>
  <c r="P2" i="7"/>
  <c r="H102" i="7"/>
  <c r="F102" i="7"/>
  <c r="D21" i="17"/>
  <c r="D22" i="17"/>
  <c r="D23" i="17"/>
  <c r="D24" i="17"/>
  <c r="D25" i="17"/>
  <c r="D26" i="17"/>
  <c r="D27" i="17"/>
  <c r="D28" i="17"/>
  <c r="D29" i="17"/>
  <c r="D30" i="17"/>
  <c r="D31" i="17"/>
  <c r="D32" i="17"/>
  <c r="D33" i="17"/>
  <c r="C22" i="17"/>
  <c r="C23" i="17"/>
  <c r="C24" i="17"/>
  <c r="C25" i="17"/>
  <c r="C26" i="17"/>
  <c r="C27" i="17"/>
  <c r="C28" i="17"/>
  <c r="C29" i="17"/>
  <c r="C30" i="17"/>
  <c r="C31" i="17"/>
  <c r="C32" i="17"/>
  <c r="C33" i="17"/>
  <c r="C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22" i="17"/>
  <c r="Q9" i="17"/>
  <c r="R9" i="17"/>
  <c r="Q10" i="17"/>
  <c r="R10" i="17"/>
  <c r="Q11" i="17"/>
  <c r="R11" i="17"/>
  <c r="Q12" i="17"/>
  <c r="R12" i="17"/>
  <c r="Q13" i="17"/>
  <c r="R13" i="17"/>
  <c r="Q14" i="17"/>
  <c r="R14" i="17"/>
  <c r="Q15" i="17"/>
  <c r="R15" i="17"/>
  <c r="R8" i="17"/>
  <c r="Q8" i="1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2" i="7"/>
  <c r="L6" i="21"/>
  <c r="L7" i="21"/>
  <c r="L8" i="21"/>
  <c r="L9" i="21"/>
  <c r="L10" i="21"/>
  <c r="L11" i="21"/>
  <c r="L12" i="21"/>
  <c r="L13" i="21"/>
  <c r="L14" i="21"/>
  <c r="L15" i="21"/>
  <c r="L16" i="21"/>
  <c r="L17" i="21"/>
  <c r="D18" i="21"/>
  <c r="E18" i="21"/>
  <c r="F18" i="21"/>
  <c r="G18" i="21"/>
  <c r="H18" i="21"/>
  <c r="I18" i="21"/>
  <c r="J18" i="21"/>
  <c r="K18" i="21"/>
  <c r="J102" i="7"/>
  <c r="I102" i="7"/>
  <c r="W4" i="20"/>
  <c r="S4" i="20"/>
  <c r="P4" i="20"/>
  <c r="AA4" i="20" l="1"/>
  <c r="L18" i="21"/>
  <c r="K102"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CF2518-EE19-43AA-B448-7414F89343AF}" keepAlive="1" name="Query - 100 Sales Records" description="Connection to the '100 Sales Records' query in the workbook." type="5" refreshedVersion="6" background="1" saveData="1">
    <dbPr connection="Provider=Microsoft.Mashup.OleDb.1;Data Source=$Workbook$;Location=100 Sales Records;Extended Properties=&quot;&quot;" command="SELECT * FROM [100 Sales Records]"/>
  </connection>
  <connection id="2" xr16:uid="{6EC7118D-D0FB-46DC-818A-799096C8D7CD}" keepAlive="1" name="Query - 100 Sales Records (2)" description="Connection to the '100 Sales Records (2)' query in the workbook." type="5" refreshedVersion="6" background="1">
    <dbPr connection="Provider=Microsoft.Mashup.OleDb.1;Data Source=$Workbook$;Location=100 Sales Records (2);Extended Properties=&quot;&quot;" command="SELECT * FROM [100 Sales Records (2)]"/>
  </connection>
  <connection id="3" xr16:uid="{EDE6E6AB-166E-4203-A1E1-3858AAC6A987}" keepAlive="1" name="Query - 100 Sales Records (3)" description="Connection to the '100 Sales Records (3)' query in the workbook." type="5" refreshedVersion="8" background="1" saveData="1">
    <dbPr connection="Provider=Microsoft.Mashup.OleDb.1;Data Source=$Workbook$;Location=100 Sales Records (3);Extended Properties=&quot;&quot;" command="SELECT * FROM [100 Sales Records (3)]"/>
  </connection>
</connections>
</file>

<file path=xl/sharedStrings.xml><?xml version="1.0" encoding="utf-8"?>
<sst xmlns="http://schemas.openxmlformats.org/spreadsheetml/2006/main" count="903" uniqueCount="150">
  <si>
    <t>Total</t>
  </si>
  <si>
    <t>Region</t>
  </si>
  <si>
    <t>Country</t>
  </si>
  <si>
    <t>Item Type</t>
  </si>
  <si>
    <t>Sales Channel</t>
  </si>
  <si>
    <t>Order Priority</t>
  </si>
  <si>
    <t>Order Date</t>
  </si>
  <si>
    <t>Order ID</t>
  </si>
  <si>
    <t>Ship Date</t>
  </si>
  <si>
    <t>Units Sold</t>
  </si>
  <si>
    <t>Unit Price</t>
  </si>
  <si>
    <t>Australia and Oceania</t>
  </si>
  <si>
    <t>Tuvalu</t>
  </si>
  <si>
    <t>Baby Food</t>
  </si>
  <si>
    <t>Offline</t>
  </si>
  <si>
    <t>H</t>
  </si>
  <si>
    <t>Central America and the Caribbean</t>
  </si>
  <si>
    <t>Grenada</t>
  </si>
  <si>
    <t>Cereal</t>
  </si>
  <si>
    <t>Online</t>
  </si>
  <si>
    <t>C</t>
  </si>
  <si>
    <t>Europe</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</si>
  <si>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</si>
  <si>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</si>
  <si>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</si>
  <si>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</si>
  <si>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</si>
  <si>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</si>
  <si>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</si>
  <si>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</si>
  <si>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</si>
  <si>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</si>
  <si>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</si>
  <si>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</si>
  <si>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</si>
  <si>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</si>
  <si>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</si>
  <si>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</si>
  <si>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</si>
  <si>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</si>
  <si>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</si>
  <si>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</si>
  <si>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</si>
  <si>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</si>
  <si>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</si>
  <si>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</si>
  <si>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</si>
  <si>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</si>
  <si>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</si>
  <si>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</si>
  <si>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</si>
  <si>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</si>
  <si>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</si>
  <si>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</si>
  <si>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</si>
  <si>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</si>
  <si>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</si>
  <si>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</si>
  <si>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</si>
  <si>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</si>
  <si>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</si>
  <si>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</si>
  <si>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</si>
  <si>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</si>
  <si>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</si>
  <si>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</si>
  <si>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</si>
  <si>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</si>
  <si>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</si>
  <si>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</si>
  <si>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</si>
  <si>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</si>
  <si>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</si>
  <si>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</si>
  <si>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</si>
  <si>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</si>
  <si>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</si>
  <si>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</si>
  <si>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</si>
  <si>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</si>
  <si>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</si>
  <si>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</si>
  <si>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</si>
  <si>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</si>
  <si>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</si>
  <si>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</si>
  <si>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</si>
  <si>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</si>
  <si>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</si>
  <si>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</si>
  <si>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</si>
  <si>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</si>
  <si>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</si>
  <si>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</si>
  <si>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</si>
  <si>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</si>
  <si>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</si>
  <si>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</si>
  <si>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</si>
  <si>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</si>
  <si>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</si>
  <si>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</si>
  <si>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</si>
  <si>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</si>
  <si>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</si>
  <si>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</si>
  <si>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</si>
  <si>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</si>
  <si>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</si>
  <si>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</si>
  <si>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</si>
  <si>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Grand Total</t>
  </si>
  <si>
    <t xml:space="preserve">Russia  </t>
  </si>
  <si>
    <t xml:space="preserve">Rwanda  </t>
  </si>
  <si>
    <t>Products</t>
  </si>
  <si>
    <t>Revenues of Products Per Year</t>
  </si>
  <si>
    <t>Sum of Total</t>
  </si>
  <si>
    <t>2011</t>
  </si>
  <si>
    <t>2012</t>
  </si>
  <si>
    <t>2013</t>
  </si>
  <si>
    <t>2010</t>
  </si>
  <si>
    <t>2014</t>
  </si>
  <si>
    <t>2015</t>
  </si>
  <si>
    <t>2016</t>
  </si>
  <si>
    <t>2017</t>
  </si>
  <si>
    <t xml:space="preserve">   </t>
  </si>
  <si>
    <t>Sum of Unit Price</t>
  </si>
  <si>
    <t>Sum of Units Sold</t>
  </si>
  <si>
    <t>Revenue</t>
  </si>
  <si>
    <t>Unit Sold</t>
  </si>
  <si>
    <t xml:space="preserve">Duo Sales </t>
  </si>
  <si>
    <t>2010-2017</t>
  </si>
  <si>
    <t>country</t>
  </si>
  <si>
    <t>Revenue Trends</t>
  </si>
  <si>
    <t>Dashboard</t>
  </si>
  <si>
    <t>Sales %</t>
  </si>
  <si>
    <t>Regions</t>
  </si>
  <si>
    <t>Count of Order ID</t>
  </si>
  <si>
    <t>Column Labels</t>
  </si>
  <si>
    <t>Average of Ship Date</t>
  </si>
  <si>
    <t>Average of Order Date</t>
  </si>
  <si>
    <t>0rd m</t>
  </si>
  <si>
    <t>Tuesday</t>
  </si>
  <si>
    <t>Saturday</t>
  </si>
  <si>
    <t>Monday</t>
  </si>
  <si>
    <t>Friday</t>
  </si>
  <si>
    <t>Wednesday</t>
  </si>
  <si>
    <t>Thursday</t>
  </si>
  <si>
    <t>Sunday</t>
  </si>
  <si>
    <t>shp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</si>
</sst>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_-* #,##0.00_-;\-* #,##0.00_-;_-* &quot;-&quot;??_-;_-@_-"/>
    <numFmt numFmtId="166" formatCode="[$]dddd\,\ mmmm\ d\,\ yyyy;@" x16r2:formatCode16="[$-en-LR,1]dddd\,\ mmmm\ d\,\ yyyy;@"/>
    <numFmt numFmtId="167" formatCode="dd/mm/yyyy"/>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22"/>
      <color theme="1"/>
      <name val="Calibri"/>
      <family val="2"/>
      <scheme val="minor"/>
    </font>
    <font>
      <sz val="16"/>
      <color theme="1"/>
      <name val="Calibri"/>
      <family val="2"/>
      <scheme val="minor"/>
    </font>
    <font>
      <sz val="48"/>
      <color theme="1"/>
      <name val="Calibri"/>
      <family val="2"/>
      <scheme val="minor"/>
    </font>
    <font>
      <b/>
      <sz val="18"/>
      <color theme="1"/>
      <name val="Calibri"/>
      <family val="2"/>
      <scheme val="minor"/>
    </font>
    <font>
      <u/>
      <sz val="11"/>
      <color theme="10"/>
      <name val="Calibri"/>
      <family val="2"/>
      <scheme val="minor"/>
    </font>
    <font>
      <sz val="28"/>
      <color theme="1"/>
      <name val="Calibri"/>
      <family val="2"/>
      <scheme val="minor"/>
    </font>
    <font>
      <b/>
      <sz val="16"/>
      <color theme="1"/>
      <name val="Calibri"/>
      <family val="2"/>
      <scheme val="minor"/>
    </font>
    <font>
      <u/>
      <sz val="23"/>
      <color theme="10"/>
      <name val="Calibri"/>
      <family val="2"/>
      <scheme val="minor"/>
    </font>
    <font>
      <b/>
      <sz val="24"/>
      <color theme="1"/>
      <name val="Calibri"/>
      <family val="2"/>
      <scheme val="minor"/>
    </font>
    <font>
      <b/>
      <sz val="24"/>
      <color theme="1"/>
      <name val="Algerian"/>
      <family val="5"/>
    </font>
    <font>
      <b/>
      <sz val="24"/>
      <color rgb="FFFFFF00"/>
      <name val="Calibri"/>
      <family val="2"/>
      <scheme val="minor"/>
    </font>
    <font>
      <b/>
      <sz val="22"/>
      <color rgb="FFFFFF00"/>
      <name val="Calibri"/>
      <family val="2"/>
      <scheme val="minor"/>
    </font>
    <font>
      <b/>
      <sz val="72"/>
      <color theme="1"/>
      <name val="Algerian"/>
      <family val="5"/>
    </font>
    <font>
      <b/>
      <i/>
      <sz val="20"/>
      <color theme="1"/>
      <name val="Calibri"/>
      <family val="2"/>
      <scheme val="minor"/>
    </font>
    <font>
      <sz val="11"/>
      <color rgb="FFFFFF00"/>
      <name val="Calibri"/>
      <family val="2"/>
      <scheme val="minor"/>
    </font>
    <font>
      <sz val="14"/>
      <color theme="1"/>
      <name val="Calibri"/>
      <family val="2"/>
      <scheme val="minor"/>
    </font>
  </fonts>
  <fills count="8">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right/>
      <top style="thin">
        <color theme="9" tint="0.39997558519241921"/>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0" fontId="9" fillId="0" borderId="0" applyNumberFormat="0" applyFill="0" applyBorder="0" applyAlignment="0" applyProtection="0"/>
  </cellStyleXfs>
  <cellXfs count="64">
    <xf numFmtId="0" fontId="0" fillId="0" borderId="0" xfId="0"/>
    <xf numFmtId="1" fontId="0" fillId="0" borderId="0" xfId="0" applyNumberFormat="1"/>
    <xf numFmtId="164" fontId="0" fillId="0" borderId="0" xfId="1" applyFont="1"/>
    <xf numFmtId="164" fontId="0" fillId="0" borderId="0" xfId="0" applyNumberFormat="1"/>
    <xf numFmtId="0" fontId="0" fillId="3" borderId="0" xfId="0" applyFill="1"/>
    <xf numFmtId="164" fontId="3" fillId="2" borderId="0" xfId="1" applyFont="1" applyFill="1" applyBorder="1"/>
    <xf numFmtId="0" fontId="0" fillId="0" borderId="0" xfId="0" pivotButton="1"/>
    <xf numFmtId="0" fontId="0" fillId="0" borderId="0" xfId="0" applyAlignment="1">
      <alignment horizontal="left"/>
    </xf>
    <xf numFmtId="0" fontId="0" fillId="3" borderId="1" xfId="0" applyFill="1" applyBorder="1"/>
    <xf numFmtId="1" fontId="0" fillId="3" borderId="1" xfId="0" applyNumberFormat="1" applyFill="1" applyBorder="1"/>
    <xf numFmtId="164" fontId="0" fillId="3" borderId="1" xfId="1" applyFont="1" applyFill="1" applyBorder="1"/>
    <xf numFmtId="0" fontId="0" fillId="4" borderId="1" xfId="0" applyFill="1" applyBorder="1"/>
    <xf numFmtId="1" fontId="0" fillId="4" borderId="1" xfId="0" applyNumberFormat="1" applyFill="1" applyBorder="1"/>
    <xf numFmtId="164" fontId="0" fillId="4" borderId="1" xfId="1" applyFont="1" applyFill="1" applyBorder="1"/>
    <xf numFmtId="0" fontId="0" fillId="0" borderId="1" xfId="0" applyBorder="1"/>
    <xf numFmtId="1" fontId="0" fillId="0" borderId="1" xfId="0" applyNumberFormat="1" applyBorder="1"/>
    <xf numFmtId="164" fontId="0" fillId="0" borderId="1" xfId="1" applyFont="1" applyBorder="1"/>
    <xf numFmtId="164" fontId="0" fillId="3" borderId="1" xfId="0" applyNumberFormat="1" applyFill="1" applyBorder="1"/>
    <xf numFmtId="164" fontId="0" fillId="4" borderId="1" xfId="0" applyNumberFormat="1" applyFill="1" applyBorder="1"/>
    <xf numFmtId="164" fontId="0" fillId="0" borderId="1" xfId="0" applyNumberFormat="1" applyBorder="1"/>
    <xf numFmtId="0" fontId="3" fillId="2" borderId="0" xfId="0" applyFont="1" applyFill="1"/>
    <xf numFmtId="1" fontId="3" fillId="2" borderId="0" xfId="0" applyNumberFormat="1" applyFont="1" applyFill="1"/>
    <xf numFmtId="164" fontId="0" fillId="3" borderId="0" xfId="0" applyNumberFormat="1" applyFill="1"/>
    <xf numFmtId="165" fontId="0" fillId="0" borderId="0" xfId="0" applyNumberFormat="1"/>
    <xf numFmtId="0" fontId="6" fillId="5" borderId="0" xfId="0" applyFont="1" applyFill="1"/>
    <xf numFmtId="0" fontId="6" fillId="0" borderId="0" xfId="0" applyFont="1"/>
    <xf numFmtId="0" fontId="8" fillId="5" borderId="0" xfId="0" applyFont="1" applyFill="1" applyAlignment="1">
      <alignment horizontal="center" vertical="center"/>
    </xf>
    <xf numFmtId="0" fontId="10" fillId="5" borderId="0" xfId="0" applyFont="1" applyFill="1" applyAlignment="1">
      <alignment horizontal="center"/>
    </xf>
    <xf numFmtId="0" fontId="2" fillId="0" borderId="0" xfId="0" applyFont="1"/>
    <xf numFmtId="0" fontId="11" fillId="0" borderId="2" xfId="0" applyFont="1" applyBorder="1" applyAlignment="1">
      <alignment horizontal="left"/>
    </xf>
    <xf numFmtId="164" fontId="6" fillId="0" borderId="0" xfId="0" applyNumberFormat="1" applyFont="1"/>
    <xf numFmtId="0" fontId="5" fillId="5" borderId="0" xfId="0" applyFont="1" applyFill="1" applyAlignment="1">
      <alignment horizontal="center"/>
    </xf>
    <xf numFmtId="0" fontId="11" fillId="5" borderId="0" xfId="0" applyFont="1" applyFill="1"/>
    <xf numFmtId="0" fontId="14" fillId="5" borderId="0" xfId="0" applyFont="1" applyFill="1" applyAlignment="1">
      <alignment horizontal="center" vertical="center"/>
    </xf>
    <xf numFmtId="3" fontId="13" fillId="5" borderId="0" xfId="0" applyNumberFormat="1" applyFont="1" applyFill="1" applyAlignment="1">
      <alignment horizontal="center"/>
    </xf>
    <xf numFmtId="0" fontId="14" fillId="5" borderId="0" xfId="0" applyFont="1" applyFill="1" applyAlignment="1">
      <alignment vertical="center"/>
    </xf>
    <xf numFmtId="0" fontId="18" fillId="5" borderId="0" xfId="0" applyFont="1" applyFill="1"/>
    <xf numFmtId="0" fontId="19" fillId="0" borderId="0" xfId="0" applyFont="1"/>
    <xf numFmtId="14" fontId="0" fillId="0" borderId="0" xfId="0" applyNumberFormat="1"/>
    <xf numFmtId="4" fontId="0" fillId="0" borderId="0" xfId="0" applyNumberFormat="1"/>
    <xf numFmtId="3" fontId="0" fillId="0" borderId="0" xfId="0" applyNumberFormat="1"/>
    <xf numFmtId="14" fontId="0" fillId="0" borderId="0" xfId="1" applyNumberFormat="1" applyFont="1"/>
    <xf numFmtId="166" fontId="3" fillId="2" borderId="0" xfId="0" applyNumberFormat="1" applyFont="1" applyFill="1"/>
    <xf numFmtId="166" fontId="0" fillId="0" borderId="0" xfId="0" applyNumberFormat="1"/>
    <xf numFmtId="166" fontId="0" fillId="3" borderId="0" xfId="0" applyNumberFormat="1" applyFill="1"/>
    <xf numFmtId="166" fontId="0" fillId="0" borderId="0" xfId="1" applyNumberFormat="1" applyFont="1"/>
    <xf numFmtId="14" fontId="3" fillId="2" borderId="0" xfId="0" applyNumberFormat="1" applyFont="1" applyFill="1"/>
    <xf numFmtId="167" fontId="0" fillId="0" borderId="0" xfId="0" applyNumberFormat="1"/>
    <xf numFmtId="0" fontId="20" fillId="5" borderId="0" xfId="0" applyFont="1" applyFill="1" applyAlignment="1">
      <alignment horizontal="center"/>
    </xf>
    <xf numFmtId="0" fontId="17" fillId="5" borderId="0" xfId="0" applyFont="1" applyFill="1" applyAlignment="1">
      <alignment horizontal="center" vertical="center"/>
    </xf>
    <xf numFmtId="0" fontId="14" fillId="5" borderId="0" xfId="0" applyFont="1" applyFill="1" applyAlignment="1">
      <alignment horizontal="center"/>
    </xf>
    <xf numFmtId="10" fontId="16" fillId="5" borderId="0" xfId="0" applyNumberFormat="1" applyFont="1" applyFill="1" applyAlignment="1">
      <alignment horizontal="center"/>
    </xf>
    <xf numFmtId="3" fontId="15" fillId="5" borderId="0" xfId="0" applyNumberFormat="1" applyFont="1" applyFill="1" applyAlignment="1">
      <alignment horizontal="center"/>
    </xf>
    <xf numFmtId="0" fontId="5" fillId="5" borderId="0" xfId="0" applyFont="1" applyFill="1" applyAlignment="1">
      <alignment horizontal="center"/>
    </xf>
    <xf numFmtId="0" fontId="14" fillId="5" borderId="0" xfId="0" applyFont="1" applyFill="1" applyAlignment="1">
      <alignment horizontal="center" vertical="center"/>
    </xf>
    <xf numFmtId="0" fontId="10" fillId="5" borderId="0" xfId="0" applyFont="1" applyFill="1" applyAlignment="1">
      <alignment horizontal="center"/>
    </xf>
    <xf numFmtId="0" fontId="12" fillId="5" borderId="0" xfId="2" applyFont="1" applyFill="1" applyAlignment="1">
      <alignment horizontal="center"/>
    </xf>
    <xf numFmtId="0" fontId="7" fillId="5" borderId="0" xfId="0" applyFont="1" applyFill="1" applyAlignment="1">
      <alignment horizontal="center"/>
    </xf>
    <xf numFmtId="0" fontId="0" fillId="0" borderId="0" xfId="0" applyNumberFormat="1"/>
    <xf numFmtId="164" fontId="8" fillId="6" borderId="0" xfId="0" applyNumberFormat="1" applyFont="1" applyFill="1"/>
    <xf numFmtId="0" fontId="8" fillId="6" borderId="0" xfId="0" applyFont="1" applyFill="1" applyAlignment="1">
      <alignment horizontal="left"/>
    </xf>
    <xf numFmtId="164" fontId="8" fillId="7" borderId="0" xfId="0" applyNumberFormat="1" applyFont="1" applyFill="1"/>
    <xf numFmtId="164" fontId="8" fillId="0" borderId="0" xfId="0" applyNumberFormat="1" applyFont="1"/>
    <xf numFmtId="0" fontId="8" fillId="0" borderId="0" xfId="0" applyFont="1"/>
  </cellXfs>
  <cellStyles count="3">
    <cellStyle name="Currency" xfId="1" builtinId="4"/>
    <cellStyle name="Hyperlink" xfId="2" builtinId="8"/>
    <cellStyle name="Normal" xfId="0" builtinId="0"/>
  </cellStyles>
  <dxfs count="72">
    <dxf>
      <font>
        <b/>
        <i val="0"/>
        <strike val="0"/>
        <condense val="0"/>
        <extend val="0"/>
        <outline val="0"/>
        <shadow val="0"/>
        <u val="none"/>
        <vertAlign val="baseline"/>
        <sz val="18"/>
        <color theme="1"/>
        <name val="Calibri"/>
        <family val="2"/>
        <scheme val="minor"/>
      </font>
      <numFmt numFmtId="164" formatCode="_-&quot;$&quot;* #,##0.00_-;\-&quot;$&quot;* #,##0.00_-;_-&quot;$&quot;* &quot;-&quot;??_-;_-@_-"/>
      <fill>
        <patternFill patternType="solid">
          <fgColor indexed="64"/>
          <bgColor theme="0"/>
        </patternFill>
      </fill>
    </dxf>
    <dxf>
      <font>
        <b/>
        <i val="0"/>
        <strike val="0"/>
        <condense val="0"/>
        <extend val="0"/>
        <outline val="0"/>
        <shadow val="0"/>
        <u val="none"/>
        <vertAlign val="baseline"/>
        <sz val="18"/>
        <color theme="1"/>
        <name val="Calibri"/>
        <family val="2"/>
        <scheme val="minor"/>
      </font>
      <numFmt numFmtId="164" formatCode="_-&quot;$&quot;* #,##0.00_-;\-&quot;$&quot;* #,##0.00_-;_-&quot;$&quot;* &quot;-&quot;??_-;_-@_-"/>
      <fill>
        <patternFill patternType="solid">
          <fgColor indexed="64"/>
          <bgColor theme="5" tint="0.79998168889431442"/>
        </patternFill>
      </fill>
    </dxf>
    <dxf>
      <font>
        <b/>
        <i val="0"/>
        <strike val="0"/>
        <condense val="0"/>
        <extend val="0"/>
        <outline val="0"/>
        <shadow val="0"/>
        <u val="none"/>
        <vertAlign val="baseline"/>
        <sz val="18"/>
        <color theme="1"/>
        <name val="Calibri"/>
        <family val="2"/>
        <scheme val="minor"/>
      </font>
      <numFmt numFmtId="164" formatCode="_-&quot;$&quot;* #,##0.00_-;\-&quot;$&quot;* #,##0.00_-;_-&quot;$&quot;* &quot;-&quot;??_-;_-@_-"/>
    </dxf>
    <dxf>
      <font>
        <b/>
        <i val="0"/>
        <strike val="0"/>
        <condense val="0"/>
        <extend val="0"/>
        <outline val="0"/>
        <shadow val="0"/>
        <u val="none"/>
        <vertAlign val="baseline"/>
        <sz val="18"/>
        <color theme="1"/>
        <name val="Calibri"/>
        <family val="2"/>
        <scheme val="minor"/>
      </font>
      <numFmt numFmtId="164" formatCode="_-&quot;$&quot;* #,##0.00_-;\-&quot;$&quot;* #,##0.00_-;_-&quot;$&quot;* &quot;-&quot;??_-;_-@_-"/>
      <fill>
        <patternFill patternType="solid">
          <fgColor indexed="64"/>
          <bgColor theme="5" tint="0.79998168889431442"/>
        </patternFill>
      </fill>
    </dxf>
    <dxf>
      <font>
        <b/>
        <i val="0"/>
        <strike val="0"/>
        <condense val="0"/>
        <extend val="0"/>
        <outline val="0"/>
        <shadow val="0"/>
        <u val="none"/>
        <vertAlign val="baseline"/>
        <sz val="18"/>
        <color theme="1"/>
        <name val="Calibri"/>
        <family val="2"/>
        <scheme val="minor"/>
      </font>
      <numFmt numFmtId="164" formatCode="_-&quot;$&quot;* #,##0.00_-;\-&quot;$&quot;* #,##0.00_-;_-&quot;$&quot;* &quot;-&quot;??_-;_-@_-"/>
      <fill>
        <patternFill patternType="solid">
          <fgColor indexed="64"/>
          <bgColor theme="5" tint="0.79998168889431442"/>
        </patternFill>
      </fill>
    </dxf>
    <dxf>
      <font>
        <b/>
        <i val="0"/>
        <strike val="0"/>
        <condense val="0"/>
        <extend val="0"/>
        <outline val="0"/>
        <shadow val="0"/>
        <u val="none"/>
        <vertAlign val="baseline"/>
        <sz val="18"/>
        <color theme="1"/>
        <name val="Calibri"/>
        <family val="2"/>
        <scheme val="minor"/>
      </font>
      <numFmt numFmtId="164" formatCode="_-&quot;$&quot;* #,##0.00_-;\-&quot;$&quot;* #,##0.00_-;_-&quot;$&quot;* &quot;-&quot;??_-;_-@_-"/>
      <fill>
        <patternFill patternType="solid">
          <fgColor indexed="64"/>
          <bgColor theme="5" tint="0.79998168889431442"/>
        </patternFill>
      </fill>
    </dxf>
    <dxf>
      <font>
        <b/>
        <i val="0"/>
        <strike val="0"/>
        <condense val="0"/>
        <extend val="0"/>
        <outline val="0"/>
        <shadow val="0"/>
        <u val="none"/>
        <vertAlign val="baseline"/>
        <sz val="18"/>
        <color theme="1"/>
        <name val="Calibri"/>
        <family val="2"/>
        <scheme val="minor"/>
      </font>
      <numFmt numFmtId="164" formatCode="_-&quot;$&quot;* #,##0.00_-;\-&quot;$&quot;* #,##0.00_-;_-&quot;$&quot;* &quot;-&quot;??_-;_-@_-"/>
    </dxf>
    <dxf>
      <font>
        <b/>
        <i val="0"/>
        <strike val="0"/>
        <condense val="0"/>
        <extend val="0"/>
        <outline val="0"/>
        <shadow val="0"/>
        <u val="none"/>
        <vertAlign val="baseline"/>
        <sz val="18"/>
        <color theme="1"/>
        <name val="Calibri"/>
        <family val="2"/>
        <scheme val="minor"/>
      </font>
      <numFmt numFmtId="164" formatCode="_-&quot;$&quot;* #,##0.00_-;\-&quot;$&quot;* #,##0.00_-;_-&quot;$&quot;* &quot;-&quot;??_-;_-@_-"/>
      <fill>
        <patternFill patternType="solid">
          <fgColor indexed="64"/>
          <bgColor theme="5" tint="0.79998168889431442"/>
        </patternFill>
      </fill>
    </dxf>
    <dxf>
      <font>
        <b/>
        <i val="0"/>
        <strike val="0"/>
        <condense val="0"/>
        <extend val="0"/>
        <outline val="0"/>
        <shadow val="0"/>
        <u val="none"/>
        <vertAlign val="baseline"/>
        <sz val="18"/>
        <color theme="1"/>
        <name val="Calibri"/>
        <family val="2"/>
        <scheme val="minor"/>
      </font>
      <numFmt numFmtId="164" formatCode="_-&quot;$&quot;* #,##0.00_-;\-&quot;$&quot;* #,##0.00_-;_-&quot;$&quot;* &quot;-&quot;??_-;_-@_-"/>
      <fill>
        <patternFill patternType="solid">
          <fgColor indexed="64"/>
          <bgColor theme="5" tint="0.79998168889431442"/>
        </patternFill>
      </fill>
    </dxf>
    <dxf>
      <font>
        <b/>
        <i val="0"/>
        <strike val="0"/>
        <condense val="0"/>
        <extend val="0"/>
        <outline val="0"/>
        <shadow val="0"/>
        <u val="none"/>
        <vertAlign val="baseline"/>
        <sz val="18"/>
        <color theme="1"/>
        <name val="Calibri"/>
        <family val="2"/>
        <scheme val="minor"/>
      </font>
      <fill>
        <patternFill patternType="solid">
          <fgColor indexed="64"/>
          <bgColor theme="5" tint="0.79998168889431442"/>
        </patternFill>
      </fill>
      <alignment horizontal="left" vertical="bottom" textRotation="0" wrapText="0" indent="0" justifyLastLine="0" shrinkToFit="0" readingOrder="0"/>
    </dxf>
    <dxf>
      <font>
        <b/>
        <strike val="0"/>
        <outline val="0"/>
        <shadow val="0"/>
        <u val="none"/>
        <vertAlign val="baseline"/>
        <sz val="18"/>
        <color theme="1"/>
        <name val="Calibri"/>
        <family val="2"/>
        <scheme val="minor"/>
      </font>
      <fill>
        <patternFill patternType="solid">
          <fgColor indexed="64"/>
          <bgColor theme="5" tint="0.79998168889431442"/>
        </patternFill>
      </fill>
    </dxf>
    <dxf>
      <font>
        <b/>
        <strike val="0"/>
        <outline val="0"/>
        <shadow val="0"/>
        <u val="none"/>
        <vertAlign val="baseline"/>
        <sz val="18"/>
        <color theme="1"/>
        <name val="Calibri"/>
        <family val="2"/>
        <scheme val="minor"/>
      </font>
      <numFmt numFmtId="164" formatCode="_-&quot;$&quot;* #,##0.00_-;\-&quot;$&quot;* #,##0.00_-;_-&quot;$&quot;* &quot;-&quot;??_-;_-@_-"/>
      <fill>
        <patternFill patternType="solid">
          <fgColor indexed="64"/>
          <bgColor theme="5" tint="0.79998168889431442"/>
        </patternFill>
      </fill>
    </dxf>
    <dxf>
      <font>
        <strike val="0"/>
        <outline val="0"/>
        <shadow val="0"/>
        <u val="none"/>
        <vertAlign val="baseline"/>
        <sz val="16"/>
        <color theme="1"/>
        <name val="Calibri"/>
        <family val="2"/>
        <scheme val="minor"/>
      </font>
      <numFmt numFmtId="164" formatCode="_-&quot;$&quot;* #,##0.00_-;\-&quot;$&quot;* #,##0.00_-;_-&quot;$&quot;* &quot;-&quot;??_-;_-@_-"/>
    </dxf>
    <dxf>
      <font>
        <color rgb="FF9C0006"/>
      </font>
      <fill>
        <patternFill>
          <bgColor rgb="FFFFC7CE"/>
        </patternFill>
      </fill>
    </dxf>
    <dxf>
      <fill>
        <patternFill>
          <bgColor theme="4" tint="0.59996337778862885"/>
        </patternFill>
      </fill>
    </dxf>
    <dxf>
      <fill>
        <patternFill patternType="gray125">
          <bgColor theme="4" tint="0.39991454817346722"/>
        </patternFill>
      </fill>
    </dxf>
    <dxf>
      <fill>
        <patternFill patternType="gray125">
          <bgColor theme="4" tint="0.39991454817346722"/>
        </patternFill>
      </fill>
    </dxf>
    <dxf>
      <fill>
        <patternFill patternType="gray125">
          <bgColor theme="4" tint="0.39991454817346722"/>
        </patternFill>
      </fill>
    </dxf>
    <dxf>
      <fill>
        <patternFill patternType="gray125">
          <bgColor theme="4" tint="0.39991454817346722"/>
        </patternFill>
      </fill>
    </dxf>
    <dxf>
      <fill>
        <patternFill patternType="gray125">
          <bgColor theme="4" tint="0.39991454817346722"/>
        </patternFill>
      </fill>
    </dxf>
    <dxf>
      <fill>
        <patternFill patternType="gray125">
          <bgColor theme="4" tint="0.39991454817346722"/>
        </patternFill>
      </fill>
    </dxf>
    <dxf>
      <fill>
        <patternFill patternType="gray125">
          <bgColor theme="4" tint="0.39991454817346722"/>
        </patternFill>
      </fill>
    </dxf>
    <dxf>
      <fill>
        <patternFill patternType="gray125">
          <bgColor theme="4" tint="0.39991454817346722"/>
        </patternFill>
      </fill>
    </dxf>
    <dxf>
      <fill>
        <patternFill>
          <bgColor theme="4" tint="0.59996337778862885"/>
        </patternFill>
      </fill>
    </dxf>
    <dxf>
      <font>
        <color rgb="FF9C0006"/>
      </font>
      <fill>
        <patternFill>
          <bgColor rgb="FFFFC7CE"/>
        </patternFill>
      </fill>
    </dxf>
    <dxf>
      <font>
        <strike val="0"/>
        <outline val="0"/>
        <shadow val="0"/>
        <u val="none"/>
        <vertAlign val="baseline"/>
        <sz val="16"/>
        <color theme="1"/>
        <name val="Calibri"/>
        <family val="2"/>
        <scheme val="minor"/>
      </font>
      <numFmt numFmtId="164" formatCode="_-&quot;$&quot;* #,##0.00_-;\-&quot;$&quot;* #,##0.00_-;_-&quot;$&quot;* &quot;-&quot;??_-;_-@_-"/>
    </dxf>
    <dxf>
      <font>
        <strike val="0"/>
        <outline val="0"/>
        <shadow val="0"/>
        <u val="none"/>
        <vertAlign val="baseline"/>
        <sz val="16"/>
        <color theme="1"/>
        <name val="Calibri"/>
        <family val="2"/>
        <scheme val="minor"/>
      </font>
      <numFmt numFmtId="164" formatCode="_-&quot;$&quot;* #,##0.00_-;\-&quot;$&quot;* #,##0.00_-;_-&quot;$&quot;* &quot;-&quot;??_-;_-@_-"/>
    </dxf>
    <dxf>
      <font>
        <strike val="0"/>
        <outline val="0"/>
        <shadow val="0"/>
        <u val="none"/>
        <vertAlign val="baseline"/>
        <sz val="16"/>
        <color theme="1"/>
        <name val="Calibri"/>
        <family val="2"/>
        <scheme val="minor"/>
      </font>
      <numFmt numFmtId="164" formatCode="_-&quot;$&quot;* #,##0.00_-;\-&quot;$&quot;* #,##0.00_-;_-&quot;$&quot;* &quot;-&quot;??_-;_-@_-"/>
    </dxf>
    <dxf>
      <font>
        <b val="0"/>
        <i val="0"/>
        <strike val="0"/>
        <condense val="0"/>
        <extend val="0"/>
        <outline val="0"/>
        <shadow val="0"/>
        <u val="none"/>
        <vertAlign val="baseline"/>
        <sz val="16"/>
        <color theme="1"/>
        <name val="Calibri"/>
        <family val="2"/>
        <scheme val="minor"/>
      </font>
      <numFmt numFmtId="164" formatCode="_-&quot;$&quot;* #,##0.00_-;\-&quot;$&quot;* #,##0.00_-;_-&quot;$&quot;* &quot;-&quot;??_-;_-@_-"/>
      <border diagonalUp="0" diagonalDown="0" outline="0">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6"/>
        <color theme="1"/>
        <name val="Calibri"/>
        <family val="2"/>
        <scheme val="minor"/>
      </font>
      <numFmt numFmtId="164" formatCode="_-&quot;$&quot;* #,##0.00_-;\-&quot;$&quot;* #,##0.00_-;_-&quot;$&quot;* &quot;-&quot;??_-;_-@_-"/>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style="thin">
          <color theme="4" tint="0.39997558519241921"/>
        </bottom>
      </border>
    </dxf>
    <dxf>
      <font>
        <strike val="0"/>
        <outline val="0"/>
        <shadow val="0"/>
        <u val="none"/>
        <vertAlign val="baseline"/>
        <sz val="16"/>
        <color theme="1"/>
        <name val="Calibri"/>
        <family val="2"/>
        <scheme val="minor"/>
      </font>
      <numFmt numFmtId="164" formatCode="_-&quot;$&quot;* #,##0.00_-;\-&quot;$&quot;* #,##0.00_-;_-&quot;$&quot;* &quot;-&quot;??_-;_-@_-"/>
    </dxf>
    <dxf>
      <numFmt numFmtId="167" formatCode="dd/mm/yyyy"/>
    </dxf>
    <dxf>
      <numFmt numFmtId="164" formatCode="_-&quot;$&quot;* #,##0.00_-;\-&quot;$&quot;* #,##0.00_-;_-&quot;$&quot;* &quot;-&quot;??_-;_-@_-"/>
    </dxf>
    <dxf>
      <numFmt numFmtId="165" formatCode="_-* #,##0.00_-;\-* #,##0.00_-;_-*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7" formatCode="dd/mm/yyyy"/>
    </dxf>
    <dxf>
      <font>
        <b val="0"/>
        <i val="0"/>
        <strike val="0"/>
        <condense val="0"/>
        <extend val="0"/>
        <outline val="0"/>
        <shadow val="0"/>
        <u val="none"/>
        <vertAlign val="baseline"/>
        <sz val="11"/>
        <color theme="1"/>
        <name val="Calibri"/>
        <family val="2"/>
        <scheme val="minor"/>
      </font>
      <numFmt numFmtId="167" formatCode="dd/mm/yyyy"/>
    </dxf>
    <dxf>
      <numFmt numFmtId="164" formatCode="_-&quot;$&quot;* #,##0.00_-;\-&quot;$&quot;* #,##0.00_-;_-&quot;$&quot;* &quot;-&quot;??_-;_-@_-"/>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164" formatCode="_-&quot;$&quot;* #,##0.00_-;\-&quot;$&quot;* #,##0.00_-;_-&quot;$&quot;* &quot;-&quot;??_-;_-@_-"/>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164" formatCode="_-&quot;$&quot;* #,##0.00_-;\-&quot;$&quot;* #,##0.00_-;_-&quot;$&quot;* &quot;-&quot;??_-;_-@_-"/>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164" formatCode="_-&quot;$&quot;* #,##0.00_-;\-&quot;$&quot;* #,##0.00_-;_-&quot;$&quot;* &quot;-&quot;??_-;_-@_-"/>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outline="0">
        <left/>
        <right/>
        <top style="thin">
          <color theme="9" tint="0.39997558519241921"/>
        </top>
        <bottom/>
      </border>
    </dxf>
    <dxf>
      <numFmt numFmtId="166" formatCode="[$]dddd\,\ mmmm\ d\,\ yyyy;@" x16r2:formatCode16="[$-en-LR,1]dddd\,\ mmmm\ d\,\ yyyy;@"/>
      <fill>
        <patternFill patternType="solid">
          <fgColor theme="9" tint="0.79998168889431442"/>
          <bgColor theme="9" tint="0.79998168889431442"/>
        </patternFill>
      </fill>
    </dxf>
    <dxf>
      <numFmt numFmtId="166" formatCode="[$]dddd\,\ mmmm\ d\,\ yyyy;@" x16r2:formatCode16="[$-en-LR,1]dddd\,\ mmmm\ d\,\ yyyy;@"/>
      <fill>
        <patternFill patternType="solid">
          <fgColor theme="9" tint="0.79998168889431442"/>
          <bgColor theme="9" tint="0.79998168889431442"/>
        </patternFill>
      </fill>
      <border diagonalUp="0" diagonalDown="0">
        <left/>
        <right/>
        <top style="thin">
          <color theme="9" tint="0.39997558519241921"/>
        </top>
        <bottom/>
      </border>
    </dxf>
    <dxf>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1" formatCode="0"/>
      <fill>
        <patternFill patternType="solid">
          <fgColor theme="9" tint="0.79998168889431442"/>
          <bgColor theme="9" tint="0.79998168889431442"/>
        </patternFill>
      </fill>
      <border diagonalUp="0" diagonalDown="0" outline="0">
        <left/>
        <right/>
        <top style="thin">
          <color theme="9" tint="0.39997558519241921"/>
        </top>
        <bottom/>
      </border>
    </dxf>
    <dxf>
      <numFmt numFmtId="166" formatCode="[$]dddd\,\ mmmm\ d\,\ yyyy;@" x16r2:formatCode16="[$-en-LR,1]dddd\,\ mmmm\ d\,\ yyyy;@"/>
      <fill>
        <patternFill patternType="solid">
          <fgColor theme="9" tint="0.79998168889431442"/>
          <bgColor theme="9" tint="0.79998168889431442"/>
        </patternFill>
      </fill>
    </dxf>
    <dxf>
      <numFmt numFmtId="166" formatCode="[$]dddd\,\ mmmm\ d\,\ yyyy;@" x16r2:formatCode16="[$-en-LR,1]dddd\,\ mmmm\ d\,\ yyyy;@"/>
    </dxf>
    <dxf>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outline="0">
        <left/>
        <right/>
        <top style="thin">
          <color theme="9" tint="0.39997558519241921"/>
        </top>
        <bottom/>
      </border>
    </dxf>
    <dxf>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strike val="0"/>
        <outline val="0"/>
        <shadow val="0"/>
        <u val="none"/>
        <vertAlign val="baseline"/>
        <sz val="16"/>
        <color theme="1"/>
        <name val="Calibri"/>
        <family val="2"/>
        <scheme val="minor"/>
      </font>
      <numFmt numFmtId="164" formatCode="_-&quot;$&quot;* #,##0.00_-;\-&quot;$&quot;* #,##0.00_-;_-&quot;$&quot;* &quot;-&quot;??_-;_-@_-"/>
    </dxf>
    <dxf>
      <font>
        <b/>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border diagonalUp="0" diagonalDown="0" outline="0">
        <left/>
        <right/>
        <top/>
        <bottom style="thin">
          <color theme="4" tint="0.39997558519241921"/>
        </bottom>
      </border>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i/>
        <sz val="16"/>
      </font>
      <border diagonalUp="0" diagonalDown="0">
        <left/>
        <right/>
        <top/>
        <bottom/>
        <vertical/>
        <horizontal/>
      </border>
    </dxf>
    <dxf>
      <font>
        <b/>
        <sz val="11"/>
        <color theme="1"/>
      </font>
    </dxf>
    <dxf>
      <font>
        <b/>
        <i val="0"/>
        <sz val="18"/>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Order Date" pivot="0" table="0" count="8" xr9:uid="{205F14D6-6500-4A1D-8588-9A3E87828230}">
      <tableStyleElement type="wholeTable" dxfId="71"/>
      <tableStyleElement type="headerRow" dxfId="70"/>
    </tableStyle>
    <tableStyle name="Order Dates" pivot="0" table="0" count="8" xr9:uid="{68C38131-384E-4309-A581-0462C3CE630F}">
      <tableStyleElement type="wholeTable" dxfId="69"/>
      <tableStyleElement type="headerRow" dxfId="68"/>
    </tableStyle>
    <tableStyle name="Products" pivot="0" table="0" count="2" xr9:uid="{FA70B796-B5A0-4F3E-90DB-ECA794AE503D}">
      <tableStyleElement type="wholeTable" dxfId="67"/>
    </tableStyle>
  </tableStyles>
  <extLst>
    <ext xmlns:x14="http://schemas.microsoft.com/office/spreadsheetml/2009/9/main" uri="{46F421CA-312F-682f-3DD2-61675219B42D}">
      <x14:dxfs count="1">
        <dxf>
          <fill>
            <patternFill>
              <bgColor theme="4" tint="0.79998168889431442"/>
            </patternFill>
          </fill>
        </dxf>
      </x14:dxfs>
    </ext>
    <ext xmlns:x14="http://schemas.microsoft.com/office/spreadsheetml/2009/9/main" uri="{EB79DEF2-80B8-43e5-95BD-54CBDDF9020C}">
      <x14:slicerStyles defaultSlicerStyle="SlicerStyleLight1">
        <x14:slicerStyle name="Products">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Order Dat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Order Dat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855595224296511E-2"/>
          <c:y val="0.14900206995427603"/>
          <c:w val="0.61615302927177817"/>
          <c:h val="0.78794879083670322"/>
        </c:manualLayout>
      </c:layout>
      <c:doughnutChart>
        <c:varyColors val="1"/>
        <c:ser>
          <c:idx val="0"/>
          <c:order val="0"/>
          <c:tx>
            <c:strRef>
              <c:f>'Pivot t'!$R$8</c:f>
              <c:strCache>
                <c:ptCount val="1"/>
                <c:pt idx="0">
                  <c:v>Regions</c:v>
                </c:pt>
              </c:strCache>
            </c:strRef>
          </c:tx>
          <c:explosion val="1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EAB-41CA-857E-D517D3FE698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EAB-41CA-857E-D517D3FE698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EAB-41CA-857E-D517D3FE698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EAB-41CA-857E-D517D3FE698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EAB-41CA-857E-D517D3FE698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EAB-41CA-857E-D517D3FE698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EAB-41CA-857E-D517D3FE698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t'!$Q$9:$Q$15</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'Pivot t'!$R$9:$R$15</c:f>
              <c:numCache>
                <c:formatCode>#,##0.00</c:formatCode>
                <c:ptCount val="7"/>
                <c:pt idx="0">
                  <c:v>16526969.159999998</c:v>
                </c:pt>
                <c:pt idx="1">
                  <c:v>15482614.240000002</c:v>
                </c:pt>
                <c:pt idx="2">
                  <c:v>11106348.709999999</c:v>
                </c:pt>
                <c:pt idx="3">
                  <c:v>26072811.160000004</c:v>
                </c:pt>
                <c:pt idx="4">
                  <c:v>11168429.019999998</c:v>
                </c:pt>
                <c:pt idx="5">
                  <c:v>7329071.4199999999</c:v>
                </c:pt>
                <c:pt idx="6">
                  <c:v>49662524.599999994</c:v>
                </c:pt>
              </c:numCache>
            </c:numRef>
          </c:val>
          <c:extLst>
            <c:ext xmlns:c16="http://schemas.microsoft.com/office/drawing/2014/chart" uri="{C3380CC4-5D6E-409C-BE32-E72D297353CC}">
              <c16:uniqueId val="{0000000E-EEAB-41CA-857E-D517D3FE6984}"/>
            </c:ext>
          </c:extLst>
        </c:ser>
        <c:dLbls>
          <c:showLegendKey val="0"/>
          <c:showVal val="0"/>
          <c:showCatName val="0"/>
          <c:showSerName val="0"/>
          <c:showPercent val="1"/>
          <c:showBubbleSize val="0"/>
          <c:showLeaderLines val="1"/>
        </c:dLbls>
        <c:firstSliceAng val="62"/>
        <c:holeSize val="20"/>
      </c:doughnutChart>
      <c:spPr>
        <a:noFill/>
        <a:ln>
          <a:noFill/>
        </a:ln>
        <a:effectLst/>
      </c:spPr>
    </c:plotArea>
    <c:legend>
      <c:legendPos val="r"/>
      <c:layout>
        <c:manualLayout>
          <c:xMode val="edge"/>
          <c:yMode val="edge"/>
          <c:x val="0.71163063139676097"/>
          <c:y val="0.26266107841579706"/>
          <c:w val="0.27683896996316021"/>
          <c:h val="0.4524985453041722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Producrs Sale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'Pivot t'!$D$21</c:f>
              <c:strCache>
                <c:ptCount val="1"/>
                <c:pt idx="0">
                  <c:v>Sum of 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t'!$C$22:$C$33</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 t'!$D$22:$D$33</c:f>
              <c:numCache>
                <c:formatCode>#,##0</c:formatCode>
                <c:ptCount val="12"/>
                <c:pt idx="0">
                  <c:v>7172061.4200000009</c:v>
                </c:pt>
                <c:pt idx="1">
                  <c:v>8820424.8300000001</c:v>
                </c:pt>
                <c:pt idx="2">
                  <c:v>18519243.18</c:v>
                </c:pt>
                <c:pt idx="3">
                  <c:v>13789238.969999999</c:v>
                </c:pt>
                <c:pt idx="4">
                  <c:v>14780143.189999999</c:v>
                </c:pt>
                <c:pt idx="5">
                  <c:v>12891931.440000001</c:v>
                </c:pt>
                <c:pt idx="6">
                  <c:v>7305506.9099999992</c:v>
                </c:pt>
                <c:pt idx="7">
                  <c:v>2578565.3199999998</c:v>
                </c:pt>
                <c:pt idx="8">
                  <c:v>23102159.240000002</c:v>
                </c:pt>
                <c:pt idx="9">
                  <c:v>22819244.840000004</c:v>
                </c:pt>
                <c:pt idx="10">
                  <c:v>1053627.25</c:v>
                </c:pt>
                <c:pt idx="11">
                  <c:v>4516621.7200000007</c:v>
                </c:pt>
              </c:numCache>
            </c:numRef>
          </c:val>
          <c:extLst>
            <c:ext xmlns:c16="http://schemas.microsoft.com/office/drawing/2014/chart" uri="{C3380CC4-5D6E-409C-BE32-E72D297353CC}">
              <c16:uniqueId val="{00000000-96A2-49AB-AAD5-B0A509B0F217}"/>
            </c:ext>
          </c:extLst>
        </c:ser>
        <c:dLbls>
          <c:dLblPos val="inEnd"/>
          <c:showLegendKey val="0"/>
          <c:showVal val="1"/>
          <c:showCatName val="0"/>
          <c:showSerName val="0"/>
          <c:showPercent val="0"/>
          <c:showBubbleSize val="0"/>
        </c:dLbls>
        <c:gapWidth val="41"/>
        <c:axId val="562529528"/>
        <c:axId val="562530248"/>
      </c:barChart>
      <c:catAx>
        <c:axId val="562529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62530248"/>
        <c:crosses val="autoZero"/>
        <c:auto val="1"/>
        <c:lblAlgn val="ctr"/>
        <c:lblOffset val="100"/>
        <c:noMultiLvlLbl val="0"/>
      </c:catAx>
      <c:valAx>
        <c:axId val="562530248"/>
        <c:scaling>
          <c:orientation val="minMax"/>
        </c:scaling>
        <c:delete val="1"/>
        <c:axPos val="l"/>
        <c:numFmt formatCode="#,##0" sourceLinked="1"/>
        <c:majorTickMark val="none"/>
        <c:minorTickMark val="none"/>
        <c:tickLblPos val="nextTo"/>
        <c:crossAx val="56252952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strDim>
      <cx:numDim type="size">
        <cx:f>_xlchart.v5.7</cx:f>
      </cx:numDim>
    </cx:data>
  </cx:chartData>
  <cx:chart>
    <cx:title pos="t" align="ctr" overlay="0"/>
    <cx:plotArea>
      <cx:plotAreaRegion>
        <cx:series layoutId="treemap" uniqueId="{2FF553E0-718D-4087-BE8A-93C24C4A3977}">
          <cx:tx>
            <cx:txData>
              <cx:f>_xlchart.v5.6</cx:f>
              <cx:v>Sum of Total</cx:v>
            </cx:txData>
          </cx:tx>
          <cx:dataLabels pos="ctr">
            <cx:visibility seriesName="0" categoryName="1" value="0"/>
          </cx:dataLabels>
          <cx:dataId val="0"/>
          <cx:layoutPr>
            <cx:regionLabelLayout val="bestFitOnly"/>
            <cx:parentLabelLayout val="overlapping"/>
          </cx:layoutPr>
          <cx:valueColors>
            <cx:minColor>
              <a:schemeClr val="accent2">
                <a:lumMod val="40000"/>
                <a:lumOff val="60000"/>
              </a:schemeClr>
            </cx:minColor>
            <cx:midColor>
              <a:schemeClr val="accent1">
                <a:lumMod val="60000"/>
                <a:lumOff val="40000"/>
              </a:schemeClr>
            </cx:midColor>
            <cx:maxColor>
              <a:schemeClr val="accent6">
                <a:lumMod val="75000"/>
              </a:schemeClr>
            </cx:maxColor>
          </cx:valueColors>
          <cx:valueColorPositions count="3"/>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35</xdr:col>
      <xdr:colOff>243676</xdr:colOff>
      <xdr:row>3</xdr:row>
      <xdr:rowOff>129966</xdr:rowOff>
    </xdr:from>
    <xdr:to>
      <xdr:col>42</xdr:col>
      <xdr:colOff>498764</xdr:colOff>
      <xdr:row>8</xdr:row>
      <xdr:rowOff>19116</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65E46009-F4EC-5019-6270-735A7A859FF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5210382" y="1017472"/>
              <a:ext cx="4522288" cy="1413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148439</xdr:colOff>
      <xdr:row>4</xdr:row>
      <xdr:rowOff>140410</xdr:rowOff>
    </xdr:from>
    <xdr:to>
      <xdr:col>35</xdr:col>
      <xdr:colOff>241231</xdr:colOff>
      <xdr:row>8</xdr:row>
      <xdr:rowOff>27710</xdr:rowOff>
    </xdr:to>
    <mc:AlternateContent xmlns:mc="http://schemas.openxmlformats.org/markup-compatibility/2006" xmlns:a14="http://schemas.microsoft.com/office/drawing/2010/main">
      <mc:Choice Requires="a14">
        <xdr:graphicFrame macro="">
          <xdr:nvGraphicFramePr>
            <xdr:cNvPr id="7" name="Products">
              <a:extLst>
                <a:ext uri="{FF2B5EF4-FFF2-40B4-BE49-F238E27FC236}">
                  <a16:creationId xmlns:a16="http://schemas.microsoft.com/office/drawing/2014/main" id="{1DBB32EE-F20A-9E98-4CAD-F16FCC792CA9}"/>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2600092" y="1333106"/>
              <a:ext cx="19944264" cy="997168"/>
            </a:xfrm>
            <a:prstGeom prst="rect">
              <a:avLst/>
            </a:prstGeom>
            <a:solidFill>
              <a:prstClr val="white"/>
            </a:solidFill>
            <a:ln w="1">
              <a:solidFill>
                <a:prstClr val="green"/>
              </a:solidFill>
            </a:ln>
          </xdr:spPr>
          <xdr:txBody>
            <a:bodyPr vertOverflow="clip" horzOverflow="clip"/>
            <a:lstStyle/>
            <a:p>
              <a:r>
                <a:rPr lang="en-L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62753</xdr:colOff>
      <xdr:row>4</xdr:row>
      <xdr:rowOff>152077</xdr:rowOff>
    </xdr:from>
    <xdr:to>
      <xdr:col>5</xdr:col>
      <xdr:colOff>245308</xdr:colOff>
      <xdr:row>25</xdr:row>
      <xdr:rowOff>53789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28F2010-D549-2E54-3E0A-E26209EC6C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753" y="1340797"/>
              <a:ext cx="3158837" cy="5555752"/>
            </a:xfrm>
            <a:prstGeom prst="rect">
              <a:avLst/>
            </a:prstGeom>
            <a:solidFill>
              <a:prstClr val="white"/>
            </a:solidFill>
            <a:ln w="1">
              <a:solidFill>
                <a:prstClr val="green"/>
              </a:solidFill>
            </a:ln>
          </xdr:spPr>
          <xdr:txBody>
            <a:bodyPr vertOverflow="clip" horzOverflow="clip"/>
            <a:lstStyle/>
            <a:p>
              <a:r>
                <a:rPr lang="en-L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719629</xdr:colOff>
      <xdr:row>33</xdr:row>
      <xdr:rowOff>142009</xdr:rowOff>
    </xdr:from>
    <xdr:to>
      <xdr:col>24</xdr:col>
      <xdr:colOff>323850</xdr:colOff>
      <xdr:row>37</xdr:row>
      <xdr:rowOff>18655</xdr:rowOff>
    </xdr:to>
    <mc:AlternateContent xmlns:mc="http://schemas.openxmlformats.org/markup-compatibility/2006" xmlns:a14="http://schemas.microsoft.com/office/drawing/2010/main">
      <mc:Choice Requires="a14">
        <xdr:graphicFrame macro="">
          <xdr:nvGraphicFramePr>
            <xdr:cNvPr id="9" name="Sales Channel">
              <a:extLst>
                <a:ext uri="{FF2B5EF4-FFF2-40B4-BE49-F238E27FC236}">
                  <a16:creationId xmlns:a16="http://schemas.microsoft.com/office/drawing/2014/main" id="{8AC6945B-4C03-3D76-33EC-F48B111FE14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1768629" y="9209809"/>
              <a:ext cx="6481271" cy="943446"/>
            </a:xfrm>
            <a:prstGeom prst="rect">
              <a:avLst/>
            </a:prstGeom>
            <a:solidFill>
              <a:prstClr val="white"/>
            </a:solidFill>
            <a:ln w="1">
              <a:solidFill>
                <a:prstClr val="green"/>
              </a:solidFill>
            </a:ln>
          </xdr:spPr>
          <xdr:txBody>
            <a:bodyPr vertOverflow="clip" horzOverflow="clip"/>
            <a:lstStyle/>
            <a:p>
              <a:r>
                <a:rPr lang="en-L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110837</xdr:colOff>
      <xdr:row>8</xdr:row>
      <xdr:rowOff>96982</xdr:rowOff>
    </xdr:from>
    <xdr:to>
      <xdr:col>43</xdr:col>
      <xdr:colOff>197237</xdr:colOff>
      <xdr:row>36</xdr:row>
      <xdr:rowOff>133655</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8A04E00C-D11E-3792-E6C0-2839B42192A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304587" y="2497282"/>
              <a:ext cx="3744000" cy="7504273"/>
            </a:xfrm>
            <a:prstGeom prst="rect">
              <a:avLst/>
            </a:prstGeom>
            <a:solidFill>
              <a:prstClr val="white"/>
            </a:solidFill>
            <a:ln w="1">
              <a:solidFill>
                <a:prstClr val="green"/>
              </a:solidFill>
            </a:ln>
          </xdr:spPr>
          <xdr:txBody>
            <a:bodyPr vertOverflow="clip" horzOverflow="clip"/>
            <a:lstStyle/>
            <a:p>
              <a:r>
                <a:rPr lang="en-L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713509</xdr:colOff>
      <xdr:row>8</xdr:row>
      <xdr:rowOff>27709</xdr:rowOff>
    </xdr:from>
    <xdr:to>
      <xdr:col>24</xdr:col>
      <xdr:colOff>290945</xdr:colOff>
      <xdr:row>33</xdr:row>
      <xdr:rowOff>152400</xdr:rowOff>
    </xdr:to>
    <xdr:graphicFrame macro="">
      <xdr:nvGraphicFramePr>
        <xdr:cNvPr id="11" name="Chart 10">
          <a:extLst>
            <a:ext uri="{FF2B5EF4-FFF2-40B4-BE49-F238E27FC236}">
              <a16:creationId xmlns:a16="http://schemas.microsoft.com/office/drawing/2014/main" id="{75702CC2-F80F-450D-A006-6737E05FE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7</xdr:row>
      <xdr:rowOff>247650</xdr:rowOff>
    </xdr:from>
    <xdr:to>
      <xdr:col>14</xdr:col>
      <xdr:colOff>685800</xdr:colOff>
      <xdr:row>37</xdr:row>
      <xdr:rowOff>0</xdr:rowOff>
    </xdr:to>
    <xdr:graphicFrame macro="">
      <xdr:nvGraphicFramePr>
        <xdr:cNvPr id="12" name="Chart 11">
          <a:extLst>
            <a:ext uri="{FF2B5EF4-FFF2-40B4-BE49-F238E27FC236}">
              <a16:creationId xmlns:a16="http://schemas.microsoft.com/office/drawing/2014/main" id="{2783FF40-57F2-4E61-A3D6-FD1B63403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263237</xdr:colOff>
      <xdr:row>8</xdr:row>
      <xdr:rowOff>13855</xdr:rowOff>
    </xdr:from>
    <xdr:to>
      <xdr:col>37</xdr:col>
      <xdr:colOff>108189</xdr:colOff>
      <xdr:row>37</xdr:row>
      <xdr:rowOff>13854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602BF98-E6E7-4270-8C1D-2A5C94DBA2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00717" y="2421775"/>
              <a:ext cx="8112652" cy="77342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orri\Desktop\Duo%20Sales%20Visdualization.xlsx" TargetMode="External"/><Relationship Id="rId1" Type="http://schemas.openxmlformats.org/officeDocument/2006/relationships/externalLinkPath" Target="Duo%20Sales%20Visdualiz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st Revenue by Products_x0009_"/>
      <sheetName val="Most Revenue by Item (offline)_x0009_"/>
      <sheetName val="Most Revenue by Region_x0009_"/>
    </sheetNames>
    <sheetDataSet>
      <sheetData sheetId="0">
        <row r="3">
          <cell r="D3" t="str">
            <v>Snacks</v>
          </cell>
          <cell r="E3">
            <v>1053627.25</v>
          </cell>
        </row>
        <row r="4">
          <cell r="D4" t="str">
            <v>Meat</v>
          </cell>
          <cell r="E4">
            <v>2578565.3199999998</v>
          </cell>
        </row>
        <row r="5">
          <cell r="D5" t="str">
            <v>Vegetables</v>
          </cell>
          <cell r="E5">
            <v>4516621.7200000007</v>
          </cell>
        </row>
        <row r="6">
          <cell r="D6" t="str">
            <v>Baby Food</v>
          </cell>
          <cell r="E6">
            <v>7172061.4200000009</v>
          </cell>
        </row>
        <row r="7">
          <cell r="D7" t="str">
            <v>Household</v>
          </cell>
          <cell r="E7">
            <v>7305506.9099999992</v>
          </cell>
        </row>
        <row r="8">
          <cell r="D8" t="str">
            <v>Beverages</v>
          </cell>
          <cell r="E8">
            <v>8820424.8300000001</v>
          </cell>
        </row>
        <row r="9">
          <cell r="D9" t="str">
            <v>Fruits</v>
          </cell>
          <cell r="E9">
            <v>12891931.440000001</v>
          </cell>
        </row>
        <row r="10">
          <cell r="D10" t="str">
            <v>Clothes</v>
          </cell>
          <cell r="E10">
            <v>13789238.969999999</v>
          </cell>
        </row>
        <row r="11">
          <cell r="D11" t="str">
            <v>Cosmetics</v>
          </cell>
          <cell r="E11">
            <v>14780143.189999999</v>
          </cell>
        </row>
        <row r="12">
          <cell r="D12" t="str">
            <v>Cereal</v>
          </cell>
          <cell r="E12">
            <v>18519243.18</v>
          </cell>
        </row>
        <row r="13">
          <cell r="D13" t="str">
            <v>Personal Care</v>
          </cell>
          <cell r="E13">
            <v>22819244.840000004</v>
          </cell>
        </row>
        <row r="14">
          <cell r="D14" t="str">
            <v>Office Supplies</v>
          </cell>
          <cell r="E14">
            <v>23102159.240000002</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ris F. Gibson" refreshedDate="45507.632090740743" createdVersion="8" refreshedVersion="8" minRefreshableVersion="3" recordCount="100" xr:uid="{0426DE3E-0CCA-4B1A-906F-8FDB2E75A6D4}">
  <cacheSource type="worksheet">
    <worksheetSource name="Table1"/>
  </cacheSource>
  <cacheFields count="14">
    <cacheField name="Country" numFmtId="0">
      <sharedItems count="77">
        <s v="Albania"/>
        <s v="Angola"/>
        <s v="Australia"/>
        <s v="Austria"/>
        <s v="Azerbaijan"/>
        <s v="Bangladesh"/>
        <s v="Belize"/>
        <s v="Brunei"/>
        <s v="Bulgaria"/>
        <s v="Burkina Faso"/>
        <s v="Cameroon"/>
        <s v="Cape Verde"/>
        <s v="Comoros"/>
        <s v="Costa Rica"/>
        <s v="Cote d'Ivoire"/>
        <s v="Democratic Republic of the Congo"/>
        <s v="Djibouti"/>
        <s v="East Timor"/>
        <s v="Federated States of Micronesia"/>
        <s v="Fiji"/>
        <s v="France"/>
        <s v="Gabon"/>
        <s v="Grenada"/>
        <s v="Haiti"/>
        <s v="Honduras"/>
        <s v="Iceland"/>
        <s v="Iran"/>
        <s v="Kenya"/>
        <s v="Kiribati"/>
        <s v="Kuwait"/>
        <s v="Kyrgyzstan"/>
        <s v="Laos"/>
        <s v="Lebanon"/>
        <s v="Lesotho"/>
        <s v="Libya"/>
        <s v="Lithuania"/>
        <s v="Macedonia"/>
        <s v="Madagascar"/>
        <s v="Malaysia"/>
        <s v="Mali"/>
        <s v="Mauritania"/>
        <s v="Mexico"/>
        <s v="Moldova "/>
        <s v="Monaco"/>
        <s v="Mongolia"/>
        <s v="Mozambique"/>
        <s v="Myanmar"/>
        <s v="New Zealand"/>
        <s v="Nicaragua"/>
        <s v="Niger"/>
        <s v="Norway"/>
        <s v="Pakistan"/>
        <s v="Portugal"/>
        <s v="Republic of the Congo"/>
        <s v="Romania"/>
        <s v="Russia  "/>
        <s v="Rwanda"/>
        <s v="Rwanda  "/>
        <s v="Samoa "/>
        <s v="San Marino"/>
        <s v="Sao Tome and Principe"/>
        <s v="Saudi Arabia"/>
        <s v="Senegal"/>
        <s v="Sierra Leone"/>
        <s v="Slovakia"/>
        <s v="Slovenia"/>
        <s v="Solomon Islands"/>
        <s v="South Sudan"/>
        <s v="Spain"/>
        <s v="Sri Lanka"/>
        <s v="Switzerland"/>
        <s v="Syria"/>
        <s v="The Gambia"/>
        <s v="Turkmenistan"/>
        <s v="Tuvalu"/>
        <s v="United Kingdom"/>
        <s v="Zambia"/>
      </sharedItems>
    </cacheField>
    <cacheField name="Region" numFmtId="0">
      <sharedItems count="7">
        <s v="Europe"/>
        <s v="Sub-Saharan Africa"/>
        <s v="Australia and Oceania"/>
        <s v="Middle East and North Africa"/>
        <s v="Asia"/>
        <s v="Central America and the Caribbean"/>
        <s v="North America"/>
      </sharedItems>
    </cacheField>
    <cacheField name="Item Type" numFmtId="0">
      <sharedItems count="12">
        <s v="Clothes"/>
        <s v="Household"/>
        <s v="Office Supplies"/>
        <s v="Beverages"/>
        <s v="Cereal"/>
        <s v="Cosmetics"/>
        <s v="Vegetables"/>
        <s v="Personal Care"/>
        <s v="Snacks"/>
        <s v="Meat"/>
        <s v="Fruits"/>
        <s v="Baby Food"/>
      </sharedItems>
    </cacheField>
    <cacheField name="Sales Channel" numFmtId="0">
      <sharedItems count="2">
        <s v="Online"/>
        <s v="Offline"/>
      </sharedItems>
    </cacheField>
    <cacheField name="Order Priority" numFmtId="0">
      <sharedItems/>
    </cacheField>
    <cacheField name="Order Date" numFmtId="14">
      <sharedItems containsSemiMixedTypes="0" containsNonDate="0" containsDate="1" containsString="0" minDate="2010-02-02T00:00:00" maxDate="2017-11-04T00:00:00" count="100">
        <d v="2010-02-02T00:00:00"/>
        <d v="2011-04-23T00:00:00"/>
        <d v="2015-10-27T00:00:00"/>
        <d v="2014-07-07T00:00:00"/>
        <d v="2013-09-06T00:00:00"/>
        <d v="2015-02-23T00:00:00"/>
        <d v="2012-06-13T00:00:00"/>
        <d v="2010-06-02T00:00:00"/>
        <d v="2017-01-13T00:00:00"/>
        <d v="2016-07-25T00:00:00"/>
        <d v="2012-01-04T00:00:00"/>
        <d v="2012-02-16T00:00:00"/>
        <d v="2012-04-23T00:00:00"/>
        <d v="2012-07-17T00:00:00"/>
        <d v="2015-01-04T00:00:00"/>
        <d v="2011-07-11T00:00:00"/>
        <d v="2014-02-08T00:00:00"/>
        <d v="2016-03-29T00:00:00"/>
        <d v="2017-08-05T00:00:00"/>
        <d v="2012-08-06T00:00:00"/>
        <d v="2011-05-26T00:00:00"/>
        <d v="2017-02-25T00:00:00"/>
        <d v="2017-05-20T00:00:00"/>
        <d v="2014-07-04T00:00:00"/>
        <d v="2012-07-31T00:00:00"/>
        <d v="2014-10-28T00:00:00"/>
        <d v="2010-06-30T00:00:00"/>
        <d v="2017-05-22T00:00:00"/>
        <d v="2012-08-07T00:00:00"/>
        <d v="2012-08-22T00:00:00"/>
        <d v="2013-10-13T00:00:00"/>
        <d v="2016-06-30T00:00:00"/>
        <d v="2017-08-02T00:00:00"/>
        <d v="2016-12-31T00:00:00"/>
        <d v="2016-11-15T00:00:00"/>
        <d v="2012-03-18T00:00:00"/>
        <d v="2014-10-13T00:00:00"/>
        <d v="2012-04-30T00:00:00"/>
        <d v="2011-06-24T00:00:00"/>
        <d v="2011-09-15T00:00:00"/>
        <d v="2012-09-18T00:00:00"/>
        <d v="2013-08-18T00:00:00"/>
        <d v="2015-08-14T00:00:00"/>
        <d v="2010-10-30T00:00:00"/>
        <d v="2010-10-24T00:00:00"/>
        <d v="2014-10-14T00:00:00"/>
        <d v="2015-04-25T00:00:00"/>
        <d v="2011-11-11T00:00:00"/>
        <d v="2011-07-26T00:00:00"/>
        <d v="2010-07-05T00:00:00"/>
        <d v="2012-11-01T00:00:00"/>
        <d v="2015-07-30T00:00:00"/>
        <d v="2012-02-17T00:00:00"/>
        <d v="2014-06-11T00:00:00"/>
        <d v="2016-07-05T00:00:00"/>
        <d v="2012-05-29T00:00:00"/>
        <d v="2014-02-19T00:00:00"/>
        <d v="2012-10-02T00:00:00"/>
        <d v="2015-01-16T00:00:00"/>
        <d v="2015-11-14T00:00:00"/>
        <d v="2014-08-09T00:00:00"/>
        <d v="2011-08-02T00:00:00"/>
        <d v="2017-11-03T00:00:00"/>
        <d v="2014-07-18T00:00:00"/>
        <d v="2014-05-14T00:00:00"/>
        <d v="2013-05-07T00:00:00"/>
        <d v="2015-07-31T00:00:00"/>
        <d v="2015-07-14T00:00:00"/>
        <d v="2010-11-26T00:00:00"/>
        <d v="2014-02-05T00:00:00"/>
        <d v="2013-11-10T00:00:00"/>
        <d v="2013-01-02T00:00:00"/>
        <d v="2013-07-20T00:00:00"/>
        <d v="2013-06-26T00:00:00"/>
        <d v="2013-09-17T00:00:00"/>
        <d v="2011-01-16T00:00:00"/>
        <d v="2014-06-20T00:00:00"/>
        <d v="2013-03-25T00:00:00"/>
        <d v="2014-04-18T00:00:00"/>
        <d v="2011-11-26T00:00:00"/>
        <d v="2016-01-06T00:00:00"/>
        <d v="2016-06-12T00:00:00"/>
        <d v="2012-06-10T00:00:00"/>
        <d v="2016-10-23T00:00:00"/>
        <d v="2015-04-02T00:00:00"/>
        <d v="2013-12-29T00:00:00"/>
        <d v="2012-10-21T00:00:00"/>
        <d v="2016-11-19T00:00:00"/>
        <d v="2010-12-23T00:00:00"/>
        <d v="2012-09-17T00:00:00"/>
        <d v="2011-11-22T00:00:00"/>
        <d v="2012-05-26T00:00:00"/>
        <d v="2012-07-06T00:00:00"/>
        <d v="2017-01-14T00:00:00"/>
        <d v="2014-03-02T00:00:00"/>
        <d v="2013-04-23T00:00:00"/>
        <d v="2010-12-30T00:00:00"/>
        <d v="2010-05-28T00:00:00"/>
        <d v="2012-05-01T00:00:00"/>
        <d v="2011-04-01T00:00:00"/>
      </sharedItems>
      <fieldGroup par="13"/>
    </cacheField>
    <cacheField name="Order ID" numFmtId="1">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acheField>
    <cacheField name="Units Sold" numFmtId="0">
      <sharedItems containsSemiMixedTypes="0" containsString="0" containsNumber="1" containsInteger="1" minValue="124" maxValue="9925"/>
    </cacheField>
    <cacheField name="Unit Price" numFmtId="164">
      <sharedItems containsSemiMixedTypes="0" containsString="0" containsNumber="1" minValue="9.33" maxValue="668.27"/>
    </cacheField>
    <cacheField name="Total" numFmtId="164">
      <sharedItems containsSemiMixedTypes="0" containsString="0" containsNumber="1" minValue="4870.26" maxValue="5997054.9799999995"/>
    </cacheField>
    <cacheField name="Months (Order Date)" numFmtId="0" databaseField="0">
      <fieldGroup base="5">
        <rangePr groupBy="months" startDate="2010-02-02T00:00:00" endDate="2017-11-04T00:00:00"/>
        <groupItems count="14">
          <s v="&lt;02/02/2010"/>
          <s v="Jan"/>
          <s v="Feb"/>
          <s v="Mar"/>
          <s v="Apr"/>
          <s v="May"/>
          <s v="Jun"/>
          <s v="Jul"/>
          <s v="Aug"/>
          <s v="Sep"/>
          <s v="Oct"/>
          <s v="Nov"/>
          <s v="Dec"/>
          <s v="&gt;04/11/2017"/>
        </groupItems>
      </fieldGroup>
    </cacheField>
    <cacheField name="Quarters (Order Date)" numFmtId="0" databaseField="0">
      <fieldGroup base="5">
        <rangePr groupBy="quarters" startDate="2010-02-02T00:00:00" endDate="2017-11-04T00:00:00"/>
        <groupItems count="6">
          <s v="&lt;02/02/2010"/>
          <s v="Qtr1"/>
          <s v="Qtr2"/>
          <s v="Qtr3"/>
          <s v="Qtr4"/>
          <s v="&gt;04/11/2017"/>
        </groupItems>
      </fieldGroup>
    </cacheField>
    <cacheField name="Years (Order Date)" numFmtId="0" databaseField="0">
      <fieldGroup base="5">
        <rangePr groupBy="years" startDate="2010-02-02T00:00:00" endDate="2017-11-04T00:00:00"/>
        <groupItems count="10">
          <s v="&lt;02/02/2010"/>
          <s v="2010"/>
          <s v="2011"/>
          <s v="2012"/>
          <s v="2013"/>
          <s v="2014"/>
          <s v="2015"/>
          <s v="2016"/>
          <s v="2017"/>
          <s v="&gt;04/11/2017"/>
        </groupItems>
      </fieldGroup>
    </cacheField>
  </cacheFields>
  <extLst>
    <ext xmlns:x14="http://schemas.microsoft.com/office/spreadsheetml/2009/9/main" uri="{725AE2AE-9491-48be-B2B4-4EB974FC3084}">
      <x14:pivotCacheDefinition pivotCacheId="1701405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s v="C"/>
    <x v="0"/>
    <n v="385383069"/>
    <d v="2010-03-18T00:00:00"/>
    <n v="2269"/>
    <n v="109.28"/>
    <n v="247956.32"/>
  </r>
  <r>
    <x v="1"/>
    <x v="1"/>
    <x v="1"/>
    <x v="1"/>
    <s v="M"/>
    <x v="1"/>
    <n v="135425221"/>
    <d v="2011-04-27T00:00:00"/>
    <n v="4187"/>
    <n v="668.27"/>
    <n v="324971.44"/>
  </r>
  <r>
    <x v="2"/>
    <x v="2"/>
    <x v="2"/>
    <x v="0"/>
    <s v="C"/>
    <x v="2"/>
    <n v="158535134"/>
    <d v="2015-11-25T00:00:00"/>
    <n v="2924"/>
    <n v="651.21"/>
    <n v="5396577.2700000005"/>
  </r>
  <r>
    <x v="2"/>
    <x v="2"/>
    <x v="3"/>
    <x v="1"/>
    <s v="H"/>
    <x v="3"/>
    <n v="240470397"/>
    <d v="2014-07-11T00:00:00"/>
    <n v="9389"/>
    <n v="47.45"/>
    <n v="2492526.12"/>
  </r>
  <r>
    <x v="2"/>
    <x v="2"/>
    <x v="4"/>
    <x v="1"/>
    <s v="H"/>
    <x v="4"/>
    <n v="450563752"/>
    <d v="2013-07-02T00:00:00"/>
    <n v="682"/>
    <n v="205.7"/>
    <n v="197883.4"/>
  </r>
  <r>
    <x v="3"/>
    <x v="0"/>
    <x v="5"/>
    <x v="1"/>
    <s v="H"/>
    <x v="5"/>
    <n v="868214595"/>
    <d v="2015-03-02T00:00:00"/>
    <n v="2847"/>
    <n v="437.2"/>
    <n v="20404.71"/>
  </r>
  <r>
    <x v="4"/>
    <x v="3"/>
    <x v="2"/>
    <x v="0"/>
    <s v="M"/>
    <x v="6"/>
    <n v="423331391"/>
    <d v="2012-07-24T00:00:00"/>
    <n v="2021"/>
    <n v="651.21"/>
    <n v="1356180.0999999999"/>
  </r>
  <r>
    <x v="4"/>
    <x v="3"/>
    <x v="5"/>
    <x v="0"/>
    <s v="M"/>
    <x v="7"/>
    <n v="382392299"/>
    <d v="2010-02-25T00:00:00"/>
    <n v="7234"/>
    <n v="437.2"/>
    <n v="2798046.4899999998"/>
  </r>
  <r>
    <x v="5"/>
    <x v="4"/>
    <x v="0"/>
    <x v="0"/>
    <s v="L"/>
    <x v="8"/>
    <n v="187310731"/>
    <d v="2017-03-01T00:00:00"/>
    <n v="8263"/>
    <n v="109.28"/>
    <n v="2836990.8"/>
  </r>
  <r>
    <x v="6"/>
    <x v="5"/>
    <x v="0"/>
    <x v="1"/>
    <s v="M"/>
    <x v="9"/>
    <n v="807025039"/>
    <d v="2016-09-07T00:00:00"/>
    <n v="5498"/>
    <n v="109.28"/>
    <n v="22312.29"/>
  </r>
  <r>
    <x v="7"/>
    <x v="4"/>
    <x v="2"/>
    <x v="0"/>
    <s v="L"/>
    <x v="10"/>
    <n v="320009267"/>
    <d v="2012-05-08T00:00:00"/>
    <n v="6708"/>
    <n v="651.21"/>
    <n v="3162704.8"/>
  </r>
  <r>
    <x v="8"/>
    <x v="0"/>
    <x v="2"/>
    <x v="0"/>
    <s v="M"/>
    <x v="11"/>
    <n v="189965903"/>
    <d v="2012-02-28T00:00:00"/>
    <n v="3987"/>
    <n v="651.21"/>
    <n v="3586605.09"/>
  </r>
  <r>
    <x v="8"/>
    <x v="0"/>
    <x v="0"/>
    <x v="0"/>
    <s v="M"/>
    <x v="12"/>
    <n v="972292029"/>
    <d v="2012-06-03T00:00:00"/>
    <n v="1673"/>
    <n v="109.28"/>
    <n v="496101.10000000003"/>
  </r>
  <r>
    <x v="9"/>
    <x v="1"/>
    <x v="6"/>
    <x v="0"/>
    <s v="H"/>
    <x v="13"/>
    <n v="871543967"/>
    <d v="2012-07-27T00:00:00"/>
    <n v="8082"/>
    <n v="154.06"/>
    <n v="173676.25"/>
  </r>
  <r>
    <x v="10"/>
    <x v="1"/>
    <x v="3"/>
    <x v="1"/>
    <s v="C"/>
    <x v="14"/>
    <n v="519820964"/>
    <d v="2015-04-18T00:00:00"/>
    <n v="5430"/>
    <n v="47.45"/>
    <n v="1082418.3999999999"/>
  </r>
  <r>
    <x v="10"/>
    <x v="1"/>
    <x v="2"/>
    <x v="0"/>
    <s v="M"/>
    <x v="15"/>
    <n v="177636754"/>
    <d v="2011-11-15T00:00:00"/>
    <n v="5518"/>
    <n v="651.21"/>
    <n v="140287.4"/>
  </r>
  <r>
    <x v="11"/>
    <x v="1"/>
    <x v="0"/>
    <x v="1"/>
    <s v="H"/>
    <x v="16"/>
    <n v="939825713"/>
    <d v="2014-08-19T00:00:00"/>
    <n v="4168"/>
    <n v="109.28"/>
    <n v="272410.45"/>
  </r>
  <r>
    <x v="12"/>
    <x v="1"/>
    <x v="4"/>
    <x v="1"/>
    <s v="H"/>
    <x v="17"/>
    <n v="902102267"/>
    <d v="2016-04-29T00:00:00"/>
    <n v="962"/>
    <n v="205.7"/>
    <n v="1901836"/>
  </r>
  <r>
    <x v="13"/>
    <x v="5"/>
    <x v="7"/>
    <x v="1"/>
    <s v="L"/>
    <x v="18"/>
    <n v="456767165"/>
    <d v="2017-05-21T00:00:00"/>
    <n v="6409"/>
    <n v="81.73"/>
    <n v="5997054.9799999995"/>
  </r>
  <r>
    <x v="14"/>
    <x v="1"/>
    <x v="0"/>
    <x v="0"/>
    <s v="C"/>
    <x v="19"/>
    <n v="114606559"/>
    <d v="2012-06-27T00:00:00"/>
    <n v="3482"/>
    <n v="109.28"/>
    <n v="2596374.27"/>
  </r>
  <r>
    <x v="15"/>
    <x v="1"/>
    <x v="3"/>
    <x v="0"/>
    <s v="C"/>
    <x v="20"/>
    <n v="585920464"/>
    <d v="2011-07-15T00:00:00"/>
    <n v="5741"/>
    <n v="47.45"/>
    <n v="71253.210000000006"/>
  </r>
  <r>
    <x v="16"/>
    <x v="1"/>
    <x v="8"/>
    <x v="0"/>
    <s v="M"/>
    <x v="21"/>
    <n v="756274640"/>
    <d v="2017-02-25T00:00:00"/>
    <n v="7327"/>
    <n v="152.58000000000001"/>
    <n v="387002.2"/>
  </r>
  <r>
    <x v="16"/>
    <x v="1"/>
    <x v="4"/>
    <x v="0"/>
    <s v="H"/>
    <x v="22"/>
    <n v="555990016"/>
    <d v="2017-06-17T00:00:00"/>
    <n v="8656"/>
    <n v="205.7"/>
    <n v="4220728.8"/>
  </r>
  <r>
    <x v="16"/>
    <x v="1"/>
    <x v="5"/>
    <x v="1"/>
    <s v="H"/>
    <x v="23"/>
    <n v="259353148"/>
    <d v="2014-04-19T00:00:00"/>
    <n v="7215"/>
    <n v="437.2"/>
    <n v="3154398"/>
  </r>
  <r>
    <x v="17"/>
    <x v="2"/>
    <x v="9"/>
    <x v="0"/>
    <s v="L"/>
    <x v="24"/>
    <n v="322067916"/>
    <d v="2012-09-11T00:00:00"/>
    <n v="5908"/>
    <n v="421.89"/>
    <n v="1583799.9"/>
  </r>
  <r>
    <x v="18"/>
    <x v="2"/>
    <x v="3"/>
    <x v="0"/>
    <s v="C"/>
    <x v="25"/>
    <n v="217221009"/>
    <d v="2014-11-15T00:00:00"/>
    <n v="9379"/>
    <n v="47.45"/>
    <n v="856973.76"/>
  </r>
  <r>
    <x v="19"/>
    <x v="2"/>
    <x v="0"/>
    <x v="1"/>
    <s v="C"/>
    <x v="26"/>
    <n v="647876489"/>
    <d v="2010-08-01T00:00:00"/>
    <n v="9905"/>
    <n v="109.28"/>
    <n v="26344.260000000002"/>
  </r>
  <r>
    <x v="20"/>
    <x v="0"/>
    <x v="5"/>
    <x v="0"/>
    <s v="H"/>
    <x v="27"/>
    <n v="898523128"/>
    <d v="2017-06-05T00:00:00"/>
    <n v="1815"/>
    <n v="437.2"/>
    <n v="1212580"/>
  </r>
  <r>
    <x v="21"/>
    <x v="1"/>
    <x v="7"/>
    <x v="1"/>
    <s v="L"/>
    <x v="28"/>
    <n v="228944623"/>
    <d v="2012-07-09T00:00:00"/>
    <n v="8656"/>
    <n v="81.73"/>
    <n v="182825.44"/>
  </r>
  <r>
    <x v="22"/>
    <x v="5"/>
    <x v="4"/>
    <x v="0"/>
    <s v="C"/>
    <x v="29"/>
    <n v="963881480"/>
    <d v="2012-09-15T00:00:00"/>
    <n v="2804"/>
    <n v="205.7"/>
    <n v="3262562.1"/>
  </r>
  <r>
    <x v="23"/>
    <x v="5"/>
    <x v="5"/>
    <x v="1"/>
    <s v="H"/>
    <x v="30"/>
    <n v="505716836"/>
    <d v="2013-11-16T00:00:00"/>
    <n v="1705"/>
    <n v="437.2"/>
    <n v="19103.439999999999"/>
  </r>
  <r>
    <x v="24"/>
    <x v="5"/>
    <x v="8"/>
    <x v="0"/>
    <s v="L"/>
    <x v="31"/>
    <n v="795490682"/>
    <d v="2016-07-26T00:00:00"/>
    <n v="2225"/>
    <n v="152.58000000000001"/>
    <n v="221117"/>
  </r>
  <r>
    <x v="24"/>
    <x v="5"/>
    <x v="1"/>
    <x v="1"/>
    <s v="H"/>
    <x v="32"/>
    <n v="522840487"/>
    <d v="2017-02-13T00:00:00"/>
    <n v="8974"/>
    <n v="668.27"/>
    <n v="339490.5"/>
  </r>
  <r>
    <x v="25"/>
    <x v="0"/>
    <x v="5"/>
    <x v="0"/>
    <s v="C"/>
    <x v="33"/>
    <n v="331438481"/>
    <d v="2016-12-31T00:00:00"/>
    <n v="8867"/>
    <n v="437.2"/>
    <n v="400558.73000000004"/>
  </r>
  <r>
    <x v="26"/>
    <x v="3"/>
    <x v="5"/>
    <x v="0"/>
    <s v="H"/>
    <x v="34"/>
    <n v="286959302"/>
    <d v="2016-12-08T00:00:00"/>
    <n v="6489"/>
    <n v="437.2"/>
    <n v="97040.639999999999"/>
  </r>
  <r>
    <x v="27"/>
    <x v="1"/>
    <x v="6"/>
    <x v="0"/>
    <s v="L"/>
    <x v="35"/>
    <n v="827844560"/>
    <d v="2012-04-07T00:00:00"/>
    <n v="6457"/>
    <n v="154.06"/>
    <n v="246415.95"/>
  </r>
  <r>
    <x v="28"/>
    <x v="2"/>
    <x v="10"/>
    <x v="0"/>
    <s v="M"/>
    <x v="36"/>
    <n v="347140347"/>
    <d v="2014-11-10T00:00:00"/>
    <n v="5398"/>
    <n v="9.33"/>
    <n v="574951.92000000004"/>
  </r>
  <r>
    <x v="29"/>
    <x v="3"/>
    <x v="10"/>
    <x v="0"/>
    <s v="M"/>
    <x v="37"/>
    <n v="513417565"/>
    <d v="2012-05-18T00:00:00"/>
    <n v="522"/>
    <n v="9.33"/>
    <n v="1957344.4"/>
  </r>
  <r>
    <x v="30"/>
    <x v="4"/>
    <x v="6"/>
    <x v="0"/>
    <s v="H"/>
    <x v="38"/>
    <n v="814711606"/>
    <d v="2011-07-12T00:00:00"/>
    <n v="124"/>
    <n v="154.06"/>
    <n v="228779.1"/>
  </r>
  <r>
    <x v="31"/>
    <x v="4"/>
    <x v="6"/>
    <x v="1"/>
    <s v="C"/>
    <x v="39"/>
    <n v="789176547"/>
    <d v="2011-10-23T00:00:00"/>
    <n v="3732"/>
    <n v="154.06"/>
    <n v="2559474.1"/>
  </r>
  <r>
    <x v="32"/>
    <x v="3"/>
    <x v="0"/>
    <x v="0"/>
    <s v="L"/>
    <x v="40"/>
    <n v="663110148"/>
    <d v="2012-10-08T00:00:00"/>
    <n v="7884"/>
    <n v="109.28"/>
    <n v="623289.30000000005"/>
  </r>
  <r>
    <x v="33"/>
    <x v="1"/>
    <x v="10"/>
    <x v="0"/>
    <s v="L"/>
    <x v="41"/>
    <n v="918419539"/>
    <d v="2013-09-18T00:00:00"/>
    <n v="9606"/>
    <n v="9.33"/>
    <n v="1419101.52"/>
  </r>
  <r>
    <x v="34"/>
    <x v="3"/>
    <x v="10"/>
    <x v="0"/>
    <s v="L"/>
    <x v="42"/>
    <n v="816200339"/>
    <d v="2015-09-30T00:00:00"/>
    <n v="673"/>
    <n v="9.33"/>
    <n v="2011149.63"/>
  </r>
  <r>
    <x v="34"/>
    <x v="3"/>
    <x v="0"/>
    <x v="1"/>
    <s v="H"/>
    <x v="43"/>
    <n v="705784308"/>
    <d v="2010-11-17T00:00:00"/>
    <n v="6116"/>
    <n v="109.28"/>
    <n v="802333.76"/>
  </r>
  <r>
    <x v="35"/>
    <x v="0"/>
    <x v="2"/>
    <x v="1"/>
    <s v="H"/>
    <x v="44"/>
    <n v="166460740"/>
    <d v="2010-11-17T00:00:00"/>
    <n v="8287"/>
    <n v="651.21"/>
    <n v="668356.48"/>
  </r>
  <r>
    <x v="36"/>
    <x v="0"/>
    <x v="0"/>
    <x v="1"/>
    <s v="C"/>
    <x v="45"/>
    <n v="787399423"/>
    <d v="2014-11-14T00:00:00"/>
    <n v="7842"/>
    <n v="109.28"/>
    <n v="861563.52"/>
  </r>
  <r>
    <x v="37"/>
    <x v="1"/>
    <x v="0"/>
    <x v="1"/>
    <s v="L"/>
    <x v="46"/>
    <n v="610425555"/>
    <d v="2015-05-28T00:00:00"/>
    <n v="7342"/>
    <n v="109.28"/>
    <n v="1158502.5900000001"/>
  </r>
  <r>
    <x v="38"/>
    <x v="4"/>
    <x v="10"/>
    <x v="1"/>
    <s v="L"/>
    <x v="47"/>
    <n v="810711038"/>
    <d v="2011-12-28T00:00:00"/>
    <n v="6267"/>
    <n v="9.33"/>
    <n v="1316095.4100000001"/>
  </r>
  <r>
    <x v="39"/>
    <x v="1"/>
    <x v="0"/>
    <x v="0"/>
    <s v="M"/>
    <x v="48"/>
    <n v="512878119"/>
    <d v="2011-09-03T00:00:00"/>
    <n v="888"/>
    <n v="109.28"/>
    <n v="3786589.1999999997"/>
  </r>
  <r>
    <x v="39"/>
    <x v="1"/>
    <x v="10"/>
    <x v="0"/>
    <s v="L"/>
    <x v="49"/>
    <n v="686048400"/>
    <d v="2010-05-10T00:00:00"/>
    <n v="5822"/>
    <n v="9.33"/>
    <n v="1904138.04"/>
  </r>
  <r>
    <x v="40"/>
    <x v="1"/>
    <x v="2"/>
    <x v="1"/>
    <s v="C"/>
    <x v="50"/>
    <n v="837559306"/>
    <d v="2012-01-13T00:00:00"/>
    <n v="1266"/>
    <n v="651.21"/>
    <n v="257653.50000000003"/>
  </r>
  <r>
    <x v="41"/>
    <x v="6"/>
    <x v="7"/>
    <x v="1"/>
    <s v="M"/>
    <x v="51"/>
    <n v="559427106"/>
    <d v="2015-08-08T00:00:00"/>
    <n v="5767"/>
    <n v="81.73"/>
    <n v="35304.720000000001"/>
  </r>
  <r>
    <x v="41"/>
    <x v="6"/>
    <x v="7"/>
    <x v="1"/>
    <s v="L"/>
    <x v="52"/>
    <n v="430915820"/>
    <d v="2012-03-20T00:00:00"/>
    <n v="6422"/>
    <n v="81.73"/>
    <n v="5513227.5"/>
  </r>
  <r>
    <x v="41"/>
    <x v="6"/>
    <x v="1"/>
    <x v="1"/>
    <s v="C"/>
    <x v="53"/>
    <n v="986435210"/>
    <d v="2014-12-12T00:00:00"/>
    <n v="6954"/>
    <n v="668.27"/>
    <n v="1780539.2"/>
  </r>
  <r>
    <x v="42"/>
    <x v="0"/>
    <x v="7"/>
    <x v="0"/>
    <s v="L"/>
    <x v="54"/>
    <n v="740147912"/>
    <d v="2016-05-10T00:00:00"/>
    <n v="5070"/>
    <n v="81.73"/>
    <n v="745426"/>
  </r>
  <r>
    <x v="43"/>
    <x v="0"/>
    <x v="11"/>
    <x v="1"/>
    <s v="H"/>
    <x v="55"/>
    <n v="688288152"/>
    <d v="2012-06-02T00:00:00"/>
    <n v="8614"/>
    <n v="255.28"/>
    <n v="835759.1"/>
  </r>
  <r>
    <x v="44"/>
    <x v="4"/>
    <x v="7"/>
    <x v="1"/>
    <s v="C"/>
    <x v="56"/>
    <n v="832401311"/>
    <d v="2014-02-23T00:00:00"/>
    <n v="4901"/>
    <n v="81.73"/>
    <n v="648030.4"/>
  </r>
  <r>
    <x v="45"/>
    <x v="1"/>
    <x v="1"/>
    <x v="1"/>
    <s v="L"/>
    <x v="57"/>
    <n v="665095412"/>
    <d v="2012-02-15T00:00:00"/>
    <n v="5367"/>
    <n v="668.27"/>
    <n v="1245112.92"/>
  </r>
  <r>
    <x v="46"/>
    <x v="4"/>
    <x v="1"/>
    <x v="1"/>
    <s v="H"/>
    <x v="58"/>
    <n v="177713572"/>
    <d v="2015-03-01T00:00:00"/>
    <n v="8250"/>
    <n v="668.27"/>
    <n v="4870.26"/>
  </r>
  <r>
    <x v="46"/>
    <x v="4"/>
    <x v="0"/>
    <x v="0"/>
    <s v="H"/>
    <x v="59"/>
    <n v="223359620"/>
    <d v="2015-11-18T00:00:00"/>
    <n v="5930"/>
    <n v="109.28"/>
    <n v="58471.11"/>
  </r>
  <r>
    <x v="47"/>
    <x v="2"/>
    <x v="10"/>
    <x v="0"/>
    <s v="H"/>
    <x v="60"/>
    <n v="142278373"/>
    <d v="2014-10-04T00:00:00"/>
    <n v="2187"/>
    <n v="9.33"/>
    <n v="445033.55000000005"/>
  </r>
  <r>
    <x v="48"/>
    <x v="5"/>
    <x v="3"/>
    <x v="1"/>
    <s v="C"/>
    <x v="61"/>
    <n v="963392674"/>
    <d v="2011-03-21T00:00:00"/>
    <n v="8156"/>
    <n v="47.45"/>
    <n v="1244708.3999999999"/>
  </r>
  <r>
    <x v="49"/>
    <x v="1"/>
    <x v="7"/>
    <x v="0"/>
    <s v="H"/>
    <x v="62"/>
    <n v="699285638"/>
    <d v="2017-03-28T00:00:00"/>
    <n v="3015"/>
    <n v="81.73"/>
    <n v="3876652.4"/>
  </r>
  <r>
    <x v="50"/>
    <x v="0"/>
    <x v="3"/>
    <x v="1"/>
    <s v="C"/>
    <x v="63"/>
    <n v="435608613"/>
    <d v="2014-07-30T00:00:00"/>
    <n v="5124"/>
    <n v="47.45"/>
    <n v="3015902.51"/>
  </r>
  <r>
    <x v="50"/>
    <x v="0"/>
    <x v="11"/>
    <x v="0"/>
    <s v="L"/>
    <x v="64"/>
    <n v="819028031"/>
    <d v="2014-06-28T00:00:00"/>
    <n v="7450"/>
    <n v="255.28"/>
    <n v="3296425.02"/>
  </r>
  <r>
    <x v="51"/>
    <x v="3"/>
    <x v="5"/>
    <x v="1"/>
    <s v="L"/>
    <x v="65"/>
    <n v="231145322"/>
    <d v="2013-08-16T00:00:00"/>
    <n v="9892"/>
    <n v="437.2"/>
    <n v="455479.03999999998"/>
  </r>
  <r>
    <x v="52"/>
    <x v="0"/>
    <x v="11"/>
    <x v="0"/>
    <s v="H"/>
    <x v="66"/>
    <n v="860673511"/>
    <d v="2015-09-03T00:00:00"/>
    <n v="1273"/>
    <n v="255.28"/>
    <n v="435466.89999999997"/>
  </r>
  <r>
    <x v="53"/>
    <x v="1"/>
    <x v="7"/>
    <x v="1"/>
    <s v="M"/>
    <x v="67"/>
    <n v="770463311"/>
    <d v="2015-08-25T00:00:00"/>
    <n v="6070"/>
    <n v="81.73"/>
    <n v="759202.72"/>
  </r>
  <r>
    <x v="54"/>
    <x v="0"/>
    <x v="5"/>
    <x v="0"/>
    <s v="H"/>
    <x v="68"/>
    <n v="660643374"/>
    <d v="2010-12-25T00:00:00"/>
    <n v="7910"/>
    <n v="437.2"/>
    <n v="471336.91000000003"/>
  </r>
  <r>
    <x v="55"/>
    <x v="0"/>
    <x v="2"/>
    <x v="1"/>
    <s v="L"/>
    <x v="69"/>
    <n v="341417157"/>
    <d v="2014-05-08T00:00:00"/>
    <n v="1779"/>
    <n v="651.21"/>
    <n v="380512.96"/>
  </r>
  <r>
    <x v="56"/>
    <x v="1"/>
    <x v="5"/>
    <x v="1"/>
    <s v="H"/>
    <x v="70"/>
    <n v="699358165"/>
    <d v="2013-11-25T00:00:00"/>
    <n v="4477"/>
    <n v="437.2"/>
    <n v="523807.57"/>
  </r>
  <r>
    <x v="57"/>
    <x v="1"/>
    <x v="2"/>
    <x v="1"/>
    <s v="L"/>
    <x v="71"/>
    <n v="115456712"/>
    <d v="2013-02-06T00:00:00"/>
    <n v="5062"/>
    <n v="651.21"/>
    <n v="3593376.7800000003"/>
  </r>
  <r>
    <x v="58"/>
    <x v="2"/>
    <x v="5"/>
    <x v="0"/>
    <s v="H"/>
    <x v="72"/>
    <n v="670854651"/>
    <d v="2013-08-07T00:00:00"/>
    <n v="9654"/>
    <n v="437.2"/>
    <n v="3039414.4"/>
  </r>
  <r>
    <x v="59"/>
    <x v="0"/>
    <x v="11"/>
    <x v="0"/>
    <s v="L"/>
    <x v="73"/>
    <n v="569662845"/>
    <d v="2013-07-01T00:00:00"/>
    <n v="4750"/>
    <n v="255.28"/>
    <n v="617347.08000000007"/>
  </r>
  <r>
    <x v="60"/>
    <x v="1"/>
    <x v="10"/>
    <x v="1"/>
    <s v="H"/>
    <x v="74"/>
    <n v="508980977"/>
    <d v="2013-10-24T00:00:00"/>
    <n v="7637"/>
    <n v="9.33"/>
    <n v="188452.13999999998"/>
  </r>
  <r>
    <x v="60"/>
    <x v="1"/>
    <x v="3"/>
    <x v="1"/>
    <s v="C"/>
    <x v="75"/>
    <n v="180283772"/>
    <d v="2011-01-21T00:00:00"/>
    <n v="8829"/>
    <n v="47.45"/>
    <n v="50363.340000000004"/>
  </r>
  <r>
    <x v="60"/>
    <x v="1"/>
    <x v="10"/>
    <x v="0"/>
    <s v="C"/>
    <x v="76"/>
    <n v="514321792"/>
    <d v="2014-07-05T00:00:00"/>
    <n v="8102"/>
    <n v="9.33"/>
    <n v="2251232.9700000002"/>
  </r>
  <r>
    <x v="61"/>
    <x v="3"/>
    <x v="4"/>
    <x v="0"/>
    <s v="M"/>
    <x v="77"/>
    <n v="844530045"/>
    <d v="2013-03-28T00:00:00"/>
    <n v="4063"/>
    <n v="205.7"/>
    <n v="243133.80000000002"/>
  </r>
  <r>
    <x v="62"/>
    <x v="1"/>
    <x v="4"/>
    <x v="0"/>
    <s v="H"/>
    <x v="78"/>
    <n v="616607081"/>
    <d v="2014-05-30T00:00:00"/>
    <n v="6593"/>
    <n v="205.7"/>
    <n v="4324782.3999999994"/>
  </r>
  <r>
    <x v="63"/>
    <x v="1"/>
    <x v="2"/>
    <x v="1"/>
    <s v="M"/>
    <x v="79"/>
    <n v="441888415"/>
    <d v="2012-01-07T00:00:00"/>
    <n v="3457"/>
    <n v="651.21"/>
    <n v="524870.06000000006"/>
  </r>
  <r>
    <x v="63"/>
    <x v="1"/>
    <x v="6"/>
    <x v="1"/>
    <s v="C"/>
    <x v="80"/>
    <n v="728815257"/>
    <d v="2016-06-29T00:00:00"/>
    <n v="1485"/>
    <n v="154.06"/>
    <n v="707454.88"/>
  </r>
  <r>
    <x v="63"/>
    <x v="1"/>
    <x v="2"/>
    <x v="1"/>
    <s v="H"/>
    <x v="81"/>
    <n v="621386563"/>
    <d v="2016-12-14T00:00:00"/>
    <n v="948"/>
    <n v="651.21"/>
    <n v="576782.79999999993"/>
  </r>
  <r>
    <x v="64"/>
    <x v="0"/>
    <x v="6"/>
    <x v="0"/>
    <s v="H"/>
    <x v="82"/>
    <n v="759224212"/>
    <d v="2012-11-10T00:00:00"/>
    <n v="171"/>
    <n v="154.06"/>
    <n v="600821.44000000006"/>
  </r>
  <r>
    <x v="65"/>
    <x v="0"/>
    <x v="3"/>
    <x v="1"/>
    <s v="C"/>
    <x v="83"/>
    <n v="345718562"/>
    <d v="2016-11-25T00:00:00"/>
    <n v="4660"/>
    <n v="47.45"/>
    <n v="6279.09"/>
  </r>
  <r>
    <x v="66"/>
    <x v="2"/>
    <x v="11"/>
    <x v="0"/>
    <s v="C"/>
    <x v="84"/>
    <n v="547995746"/>
    <d v="2015-02-21T00:00:00"/>
    <n v="2974"/>
    <n v="255.28"/>
    <n v="793518"/>
  </r>
  <r>
    <x v="67"/>
    <x v="1"/>
    <x v="7"/>
    <x v="1"/>
    <s v="C"/>
    <x v="85"/>
    <n v="406502997"/>
    <d v="2014-01-28T00:00:00"/>
    <n v="2125"/>
    <n v="81.73"/>
    <n v="414371.10000000003"/>
  </r>
  <r>
    <x v="68"/>
    <x v="0"/>
    <x v="1"/>
    <x v="1"/>
    <s v="L"/>
    <x v="86"/>
    <n v="213487374"/>
    <d v="2012-11-30T00:00:00"/>
    <n v="4513"/>
    <n v="668.27"/>
    <n v="89623.98"/>
  </r>
  <r>
    <x v="69"/>
    <x v="4"/>
    <x v="5"/>
    <x v="1"/>
    <s v="M"/>
    <x v="87"/>
    <n v="419123971"/>
    <d v="2016-12-18T00:00:00"/>
    <n v="6952"/>
    <n v="437.2"/>
    <n v="54319.26"/>
  </r>
  <r>
    <x v="70"/>
    <x v="0"/>
    <x v="7"/>
    <x v="0"/>
    <s v="M"/>
    <x v="88"/>
    <n v="617667090"/>
    <d v="2011-01-31T00:00:00"/>
    <n v="273"/>
    <n v="81.73"/>
    <n v="4647149.58"/>
  </r>
  <r>
    <x v="70"/>
    <x v="0"/>
    <x v="5"/>
    <x v="1"/>
    <s v="M"/>
    <x v="89"/>
    <n v="249693334"/>
    <d v="2012-10-20T00:00:00"/>
    <n v="8661"/>
    <n v="437.2"/>
    <n v="2533654"/>
  </r>
  <r>
    <x v="71"/>
    <x v="3"/>
    <x v="10"/>
    <x v="0"/>
    <s v="L"/>
    <x v="90"/>
    <n v="162052476"/>
    <d v="2011-12-03T00:00:00"/>
    <n v="3784"/>
    <n v="9.33"/>
    <n v="824431.8600000001"/>
  </r>
  <r>
    <x v="72"/>
    <x v="1"/>
    <x v="1"/>
    <x v="1"/>
    <s v="L"/>
    <x v="91"/>
    <n v="886494815"/>
    <d v="2012-06-09T00:00:00"/>
    <n v="2370"/>
    <n v="668.27"/>
    <n v="418936.05000000005"/>
  </r>
  <r>
    <x v="72"/>
    <x v="1"/>
    <x v="4"/>
    <x v="1"/>
    <s v="H"/>
    <x v="92"/>
    <n v="994022214"/>
    <d v="2012-06-08T00:00:00"/>
    <n v="2117"/>
    <n v="205.7"/>
    <n v="4368316.6800000006"/>
  </r>
  <r>
    <x v="72"/>
    <x v="1"/>
    <x v="9"/>
    <x v="0"/>
    <s v="M"/>
    <x v="93"/>
    <n v="825304400"/>
    <d v="2017-01-23T00:00:00"/>
    <n v="4767"/>
    <n v="421.89"/>
    <n v="994765.42"/>
  </r>
  <r>
    <x v="72"/>
    <x v="1"/>
    <x v="11"/>
    <x v="1"/>
    <s v="M"/>
    <x v="94"/>
    <n v="494747245"/>
    <d v="2014-03-20T00:00:00"/>
    <n v="5559"/>
    <n v="255.28"/>
    <n v="1117953.6600000001"/>
  </r>
  <r>
    <x v="73"/>
    <x v="4"/>
    <x v="2"/>
    <x v="0"/>
    <s v="M"/>
    <x v="95"/>
    <n v="462405812"/>
    <d v="2013-05-20T00:00:00"/>
    <n v="5010"/>
    <n v="651.21"/>
    <n v="3458252"/>
  </r>
  <r>
    <x v="73"/>
    <x v="4"/>
    <x v="1"/>
    <x v="1"/>
    <s v="L"/>
    <x v="96"/>
    <n v="441619336"/>
    <d v="2011-01-20T00:00:00"/>
    <n v="3830"/>
    <n v="668.27"/>
    <n v="2198981.92"/>
  </r>
  <r>
    <x v="74"/>
    <x v="2"/>
    <x v="11"/>
    <x v="1"/>
    <s v="H"/>
    <x v="97"/>
    <n v="669165933"/>
    <d v="2010-06-27T00:00:00"/>
    <n v="9925"/>
    <n v="255.28"/>
    <n v="75591.66"/>
  </r>
  <r>
    <x v="75"/>
    <x v="0"/>
    <x v="1"/>
    <x v="0"/>
    <s v="L"/>
    <x v="98"/>
    <n v="955357205"/>
    <d v="2012-02-14T00:00:00"/>
    <n v="282"/>
    <n v="668.27"/>
    <n v="902980.64"/>
  </r>
  <r>
    <x v="76"/>
    <x v="1"/>
    <x v="8"/>
    <x v="0"/>
    <s v="L"/>
    <x v="99"/>
    <n v="122583663"/>
    <d v="2011-01-05T00:00:00"/>
    <n v="4085"/>
    <n v="152.58000000000001"/>
    <n v="445508.05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7B1F1-016E-42A0-8873-54F2005E0587}" name="Duo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chartFormat="16" rowHeaderCaption="Regions" colHeaderCaption="Sales Channel" fieldListSortAscending="1">
  <location ref="I8:K16" firstHeaderRow="1" firstDataRow="2" firstDataCol="1"/>
  <pivotFields count="14">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items count="8">
        <item sd="0" x="4"/>
        <item sd="0" x="2"/>
        <item sd="0" x="5"/>
        <item sd="0" x="0"/>
        <item sd="0" x="3"/>
        <item sd="0" x="6"/>
        <item sd="0" x="1"/>
        <item t="default" sd="0"/>
      </items>
    </pivotField>
    <pivotField name="Products" showAll="0">
      <items count="13">
        <item x="11"/>
        <item x="3"/>
        <item x="4"/>
        <item x="0"/>
        <item x="5"/>
        <item x="10"/>
        <item x="1"/>
        <item x="9"/>
        <item x="2"/>
        <item x="7"/>
        <item x="8"/>
        <item x="6"/>
        <item t="default"/>
      </items>
    </pivotField>
    <pivotField axis="axisCol" showAll="0">
      <items count="3">
        <item x="1"/>
        <item x="0"/>
        <item t="default"/>
      </items>
    </pivotField>
    <pivotField showAll="0"/>
    <pivotField multipleItemSelectionAllowed="1" showAll="0">
      <items count="101">
        <item x="0"/>
        <item x="97"/>
        <item x="7"/>
        <item x="26"/>
        <item x="49"/>
        <item x="44"/>
        <item x="43"/>
        <item x="68"/>
        <item x="88"/>
        <item x="96"/>
        <item x="75"/>
        <item x="99"/>
        <item x="1"/>
        <item x="20"/>
        <item x="38"/>
        <item x="15"/>
        <item x="48"/>
        <item x="61"/>
        <item x="39"/>
        <item x="47"/>
        <item x="90"/>
        <item x="79"/>
        <item x="10"/>
        <item x="11"/>
        <item x="52"/>
        <item x="35"/>
        <item x="12"/>
        <item x="37"/>
        <item x="98"/>
        <item x="91"/>
        <item x="55"/>
        <item x="82"/>
        <item x="6"/>
        <item x="92"/>
        <item x="13"/>
        <item x="24"/>
        <item x="19"/>
        <item x="28"/>
        <item x="29"/>
        <item x="89"/>
        <item x="40"/>
        <item x="57"/>
        <item x="86"/>
        <item x="50"/>
        <item x="71"/>
        <item x="77"/>
        <item x="95"/>
        <item x="65"/>
        <item x="73"/>
        <item x="72"/>
        <item x="41"/>
        <item x="4"/>
        <item x="74"/>
        <item x="30"/>
        <item x="70"/>
        <item x="85"/>
        <item x="69"/>
        <item x="16"/>
        <item x="56"/>
        <item x="94"/>
        <item x="78"/>
        <item x="64"/>
        <item x="53"/>
        <item x="76"/>
        <item x="23"/>
        <item x="3"/>
        <item x="63"/>
        <item x="60"/>
        <item x="36"/>
        <item x="45"/>
        <item x="25"/>
        <item x="14"/>
        <item x="58"/>
        <item x="5"/>
        <item x="84"/>
        <item x="46"/>
        <item x="67"/>
        <item x="51"/>
        <item x="66"/>
        <item x="42"/>
        <item x="2"/>
        <item x="59"/>
        <item x="80"/>
        <item x="17"/>
        <item x="81"/>
        <item x="31"/>
        <item x="54"/>
        <item x="9"/>
        <item x="83"/>
        <item x="34"/>
        <item x="87"/>
        <item x="33"/>
        <item x="8"/>
        <item x="93"/>
        <item x="21"/>
        <item x="22"/>
        <item x="27"/>
        <item x="32"/>
        <item x="18"/>
        <item x="62"/>
        <item t="default"/>
      </items>
    </pivotField>
    <pivotField showAll="0"/>
    <pivotField showAll="0"/>
    <pivotField showAll="0"/>
    <pivotField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2">
    <field x="1"/>
    <field x="0"/>
  </rowFields>
  <rowItems count="7">
    <i>
      <x/>
    </i>
    <i>
      <x v="1"/>
    </i>
    <i>
      <x v="2"/>
    </i>
    <i>
      <x v="3"/>
    </i>
    <i>
      <x v="4"/>
    </i>
    <i>
      <x v="5"/>
    </i>
    <i>
      <x v="6"/>
    </i>
  </rowItems>
  <colFields count="1">
    <field x="3"/>
  </colFields>
  <colItems count="2">
    <i>
      <x/>
    </i>
    <i>
      <x v="1"/>
    </i>
  </colItems>
  <dataFields count="1">
    <dataField name="Regions" fld="10"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DAE555-0FC9-4949-8C8A-A23AA5F4529B}" name="Total"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fieldListSortAscending="1">
  <location ref="J4:L5" firstHeaderRow="0" firstDataRow="1" firstDataCol="0"/>
  <pivotFields count="14">
    <pivotField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items count="8">
        <item x="4"/>
        <item x="2"/>
        <item x="5"/>
        <item x="0"/>
        <item x="3"/>
        <item x="6"/>
        <item x="1"/>
        <item t="default"/>
      </items>
    </pivotField>
    <pivotField showAll="0">
      <items count="13">
        <item x="11"/>
        <item x="3"/>
        <item x="4"/>
        <item x="0"/>
        <item x="5"/>
        <item x="10"/>
        <item x="1"/>
        <item x="9"/>
        <item x="2"/>
        <item x="7"/>
        <item x="8"/>
        <item x="6"/>
        <item t="default"/>
      </items>
    </pivotField>
    <pivotField showAll="0">
      <items count="3">
        <item x="1"/>
        <item x="0"/>
        <item t="default"/>
      </items>
    </pivotField>
    <pivotField showAll="0"/>
    <pivotField showAll="0">
      <items count="101">
        <item x="0"/>
        <item x="97"/>
        <item x="7"/>
        <item x="26"/>
        <item x="49"/>
        <item x="44"/>
        <item x="43"/>
        <item x="68"/>
        <item x="88"/>
        <item x="96"/>
        <item x="75"/>
        <item x="99"/>
        <item x="1"/>
        <item x="20"/>
        <item x="38"/>
        <item x="15"/>
        <item x="48"/>
        <item x="61"/>
        <item x="39"/>
        <item x="47"/>
        <item x="90"/>
        <item x="79"/>
        <item x="10"/>
        <item x="11"/>
        <item x="52"/>
        <item x="35"/>
        <item x="12"/>
        <item x="37"/>
        <item x="98"/>
        <item x="91"/>
        <item x="55"/>
        <item x="82"/>
        <item x="6"/>
        <item x="92"/>
        <item x="13"/>
        <item x="24"/>
        <item x="19"/>
        <item x="28"/>
        <item x="29"/>
        <item x="89"/>
        <item x="40"/>
        <item x="57"/>
        <item x="86"/>
        <item x="50"/>
        <item x="71"/>
        <item x="77"/>
        <item x="95"/>
        <item x="65"/>
        <item x="73"/>
        <item x="72"/>
        <item x="41"/>
        <item x="4"/>
        <item x="74"/>
        <item x="30"/>
        <item x="70"/>
        <item x="85"/>
        <item x="69"/>
        <item x="16"/>
        <item x="56"/>
        <item x="94"/>
        <item x="78"/>
        <item x="64"/>
        <item x="53"/>
        <item x="76"/>
        <item x="23"/>
        <item x="3"/>
        <item x="63"/>
        <item x="60"/>
        <item x="36"/>
        <item x="45"/>
        <item x="25"/>
        <item x="14"/>
        <item x="58"/>
        <item x="5"/>
        <item x="84"/>
        <item x="46"/>
        <item x="67"/>
        <item x="51"/>
        <item x="66"/>
        <item x="42"/>
        <item x="2"/>
        <item x="59"/>
        <item x="80"/>
        <item x="17"/>
        <item x="81"/>
        <item x="31"/>
        <item x="54"/>
        <item x="9"/>
        <item x="83"/>
        <item x="34"/>
        <item x="87"/>
        <item x="33"/>
        <item x="8"/>
        <item x="93"/>
        <item x="21"/>
        <item x="22"/>
        <item x="27"/>
        <item x="32"/>
        <item x="18"/>
        <item x="62"/>
        <item t="default"/>
      </items>
    </pivotField>
    <pivotField numFmtId="1" showAll="0"/>
    <pivotField showAll="0"/>
    <pivotField dataField="1" showAll="0"/>
    <pivotField dataField="1"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Fields count="1">
    <field x="-2"/>
  </colFields>
  <colItems count="3">
    <i>
      <x/>
    </i>
    <i i="1">
      <x v="1"/>
    </i>
    <i i="2">
      <x v="2"/>
    </i>
  </colItems>
  <dataFields count="3">
    <dataField name="Sum of Total" fld="10" baseField="0" baseItem="0"/>
    <dataField name="Sum of Unit Price" fld="9" baseField="0" baseItem="0"/>
    <dataField name="Sum of Units Sold" fld="8" baseField="0" baseItem="0"/>
  </dataFields>
  <formats count="2">
    <format dxfId="32">
      <pivotArea dataOnly="0" labelOnly="1" outline="0" axis="axisValues" fieldPosition="0"/>
    </format>
    <format dxfId="33">
      <pivotArea dataOnly="0"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A452B3-3AFA-41FB-862F-608C5D098AD7}" name="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4" rowHeaderCaption="country">
  <location ref="H22:I99" firstHeaderRow="1" firstDataRow="1" firstDataCol="1"/>
  <pivotFields count="14">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items count="8">
        <item x="4"/>
        <item x="2"/>
        <item x="5"/>
        <item x="0"/>
        <item x="3"/>
        <item x="6"/>
        <item x="1"/>
        <item t="default"/>
      </items>
    </pivotField>
    <pivotField showAll="0">
      <items count="13">
        <item x="11"/>
        <item x="3"/>
        <item x="4"/>
        <item x="0"/>
        <item x="5"/>
        <item x="10"/>
        <item x="1"/>
        <item x="9"/>
        <item x="2"/>
        <item x="7"/>
        <item x="8"/>
        <item x="6"/>
        <item t="default"/>
      </items>
    </pivotField>
    <pivotField showAll="0">
      <items count="3">
        <item x="1"/>
        <item x="0"/>
        <item t="default"/>
      </items>
    </pivotField>
    <pivotField showAll="0"/>
    <pivotField showAll="0">
      <items count="101">
        <item x="0"/>
        <item x="97"/>
        <item x="7"/>
        <item x="26"/>
        <item x="49"/>
        <item x="44"/>
        <item x="43"/>
        <item x="68"/>
        <item x="88"/>
        <item x="96"/>
        <item x="75"/>
        <item x="99"/>
        <item x="1"/>
        <item x="20"/>
        <item x="38"/>
        <item x="15"/>
        <item x="48"/>
        <item x="61"/>
        <item x="39"/>
        <item x="47"/>
        <item x="90"/>
        <item x="79"/>
        <item x="10"/>
        <item x="11"/>
        <item x="52"/>
        <item x="35"/>
        <item x="12"/>
        <item x="37"/>
        <item x="98"/>
        <item x="91"/>
        <item x="55"/>
        <item x="82"/>
        <item x="6"/>
        <item x="92"/>
        <item x="13"/>
        <item x="24"/>
        <item x="19"/>
        <item x="28"/>
        <item x="29"/>
        <item x="89"/>
        <item x="40"/>
        <item x="57"/>
        <item x="86"/>
        <item x="50"/>
        <item x="71"/>
        <item x="77"/>
        <item x="95"/>
        <item x="65"/>
        <item x="73"/>
        <item x="72"/>
        <item x="41"/>
        <item x="4"/>
        <item x="74"/>
        <item x="30"/>
        <item x="70"/>
        <item x="85"/>
        <item x="69"/>
        <item x="16"/>
        <item x="56"/>
        <item x="94"/>
        <item x="78"/>
        <item x="64"/>
        <item x="53"/>
        <item x="76"/>
        <item x="23"/>
        <item x="3"/>
        <item x="63"/>
        <item x="60"/>
        <item x="36"/>
        <item x="45"/>
        <item x="25"/>
        <item x="14"/>
        <item x="58"/>
        <item x="5"/>
        <item x="84"/>
        <item x="46"/>
        <item x="67"/>
        <item x="51"/>
        <item x="66"/>
        <item x="42"/>
        <item x="2"/>
        <item x="59"/>
        <item x="80"/>
        <item x="17"/>
        <item x="81"/>
        <item x="31"/>
        <item x="54"/>
        <item x="9"/>
        <item x="83"/>
        <item x="34"/>
        <item x="87"/>
        <item x="33"/>
        <item x="8"/>
        <item x="93"/>
        <item x="21"/>
        <item x="22"/>
        <item x="27"/>
        <item x="32"/>
        <item x="18"/>
        <item x="62"/>
        <item t="default"/>
      </items>
    </pivotField>
    <pivotField numFmtId="1" showAll="0"/>
    <pivotField showAll="0"/>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rowItems>
  <colItems count="1">
    <i/>
  </colItems>
  <dataFields count="1">
    <dataField name="Sum of Total"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497A7F-760C-4C66-82B0-E2E977B1047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rowHeaderCaption="country">
  <location ref="O37:Q45" firstHeaderRow="0" firstDataRow="1" firstDataCol="1"/>
  <pivotFields count="14">
    <pivotField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items count="8">
        <item x="4"/>
        <item sd="0" x="2"/>
        <item sd="0" x="5"/>
        <item sd="0" x="0"/>
        <item sd="0" x="3"/>
        <item sd="0" x="6"/>
        <item sd="0" x="1"/>
        <item t="default" sd="0"/>
      </items>
    </pivotField>
    <pivotField showAll="0">
      <items count="13">
        <item x="11"/>
        <item x="3"/>
        <item x="4"/>
        <item x="0"/>
        <item x="5"/>
        <item x="10"/>
        <item x="1"/>
        <item x="9"/>
        <item x="2"/>
        <item x="7"/>
        <item x="8"/>
        <item x="6"/>
        <item t="default"/>
      </items>
    </pivotField>
    <pivotField showAll="0">
      <items count="3">
        <item x="1"/>
        <item x="0"/>
        <item t="default"/>
      </items>
    </pivotField>
    <pivotField showAll="0"/>
    <pivotField dataField="1" showAll="0">
      <items count="101">
        <item x="0"/>
        <item x="97"/>
        <item x="7"/>
        <item x="26"/>
        <item x="49"/>
        <item x="44"/>
        <item x="43"/>
        <item x="68"/>
        <item x="88"/>
        <item x="96"/>
        <item x="75"/>
        <item x="99"/>
        <item x="1"/>
        <item x="20"/>
        <item x="38"/>
        <item x="15"/>
        <item x="48"/>
        <item x="61"/>
        <item x="39"/>
        <item x="47"/>
        <item x="90"/>
        <item x="79"/>
        <item x="10"/>
        <item x="11"/>
        <item x="52"/>
        <item x="35"/>
        <item x="12"/>
        <item x="37"/>
        <item x="98"/>
        <item x="91"/>
        <item x="55"/>
        <item x="82"/>
        <item x="6"/>
        <item x="92"/>
        <item x="13"/>
        <item x="24"/>
        <item x="19"/>
        <item x="28"/>
        <item x="29"/>
        <item x="89"/>
        <item x="40"/>
        <item x="57"/>
        <item x="86"/>
        <item x="50"/>
        <item x="71"/>
        <item x="77"/>
        <item x="95"/>
        <item x="65"/>
        <item x="73"/>
        <item x="72"/>
        <item x="41"/>
        <item x="4"/>
        <item x="74"/>
        <item x="30"/>
        <item x="70"/>
        <item x="85"/>
        <item x="69"/>
        <item x="16"/>
        <item x="56"/>
        <item x="94"/>
        <item x="78"/>
        <item x="64"/>
        <item x="53"/>
        <item x="76"/>
        <item x="23"/>
        <item x="3"/>
        <item x="63"/>
        <item x="60"/>
        <item x="36"/>
        <item x="45"/>
        <item x="25"/>
        <item x="14"/>
        <item x="58"/>
        <item x="5"/>
        <item x="84"/>
        <item x="46"/>
        <item x="67"/>
        <item x="51"/>
        <item x="66"/>
        <item x="42"/>
        <item x="2"/>
        <item x="59"/>
        <item x="80"/>
        <item x="17"/>
        <item x="81"/>
        <item x="31"/>
        <item x="54"/>
        <item x="9"/>
        <item x="83"/>
        <item x="34"/>
        <item x="87"/>
        <item x="33"/>
        <item x="8"/>
        <item x="93"/>
        <item x="21"/>
        <item x="22"/>
        <item x="27"/>
        <item x="32"/>
        <item x="18"/>
        <item x="62"/>
        <item t="default"/>
      </items>
    </pivotField>
    <pivotField numFmtId="1" showAll="0"/>
    <pivotField dataField="1" showAll="0"/>
    <pivotField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x="4"/>
        <item sd="0" x="5"/>
        <item t="default"/>
      </items>
    </pivotField>
    <pivotField showAll="0">
      <items count="11">
        <item sd="0" x="0"/>
        <item x="1"/>
        <item sd="0" x="2"/>
        <item sd="0" x="3"/>
        <item sd="0" x="4"/>
        <item sd="0" x="5"/>
        <item sd="0" x="6"/>
        <item sd="0" x="7"/>
        <item sd="0" x="8"/>
        <item sd="0" x="9"/>
        <item t="default"/>
      </items>
    </pivotField>
  </pivotFields>
  <rowFields count="1">
    <field x="1"/>
  </rowFields>
  <rowItems count="8">
    <i>
      <x/>
    </i>
    <i>
      <x v="1"/>
    </i>
    <i>
      <x v="2"/>
    </i>
    <i>
      <x v="3"/>
    </i>
    <i>
      <x v="4"/>
    </i>
    <i>
      <x v="5"/>
    </i>
    <i>
      <x v="6"/>
    </i>
    <i t="grand">
      <x/>
    </i>
  </rowItems>
  <colFields count="1">
    <field x="-2"/>
  </colFields>
  <colItems count="2">
    <i>
      <x/>
    </i>
    <i i="1">
      <x v="1"/>
    </i>
  </colItems>
  <dataFields count="2">
    <dataField name="Average of Order Date" fld="5" subtotal="average" baseField="1" baseItem="2"/>
    <dataField name="Average of Ship Date" fld="7" subtotal="average" baseField="1" baseItem="2"/>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AD23BF-0BC8-421A-93BA-50E9AF0D3D9F}" name="Region"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chartFormat="16" rowHeaderCaption="Regions" colHeaderCaption="Sales Channel" fieldListSortAscending="1">
  <location ref="O8:P15" firstHeaderRow="1" firstDataRow="1" firstDataCol="1"/>
  <pivotFields count="14">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items count="8">
        <item sd="0" x="4"/>
        <item sd="0" x="2"/>
        <item sd="0" x="5"/>
        <item sd="0" x="0"/>
        <item sd="0" x="3"/>
        <item sd="0" x="6"/>
        <item sd="0" x="1"/>
        <item t="default" sd="0"/>
      </items>
    </pivotField>
    <pivotField name="Products" showAll="0">
      <items count="13">
        <item x="11"/>
        <item x="3"/>
        <item x="4"/>
        <item x="0"/>
        <item x="5"/>
        <item x="10"/>
        <item x="1"/>
        <item x="9"/>
        <item x="2"/>
        <item x="7"/>
        <item x="8"/>
        <item x="6"/>
        <item t="default"/>
      </items>
    </pivotField>
    <pivotField showAll="0">
      <items count="3">
        <item x="1"/>
        <item x="0"/>
        <item t="default"/>
      </items>
    </pivotField>
    <pivotField showAll="0"/>
    <pivotField multipleItemSelectionAllowed="1" showAll="0">
      <items count="101">
        <item x="0"/>
        <item x="97"/>
        <item x="7"/>
        <item x="26"/>
        <item x="49"/>
        <item x="44"/>
        <item x="43"/>
        <item x="68"/>
        <item x="88"/>
        <item x="96"/>
        <item x="75"/>
        <item x="99"/>
        <item x="1"/>
        <item x="20"/>
        <item x="38"/>
        <item x="15"/>
        <item x="48"/>
        <item x="61"/>
        <item x="39"/>
        <item x="47"/>
        <item x="90"/>
        <item x="79"/>
        <item x="10"/>
        <item x="11"/>
        <item x="52"/>
        <item x="35"/>
        <item x="12"/>
        <item x="37"/>
        <item x="98"/>
        <item x="91"/>
        <item x="55"/>
        <item x="82"/>
        <item x="6"/>
        <item x="92"/>
        <item x="13"/>
        <item x="24"/>
        <item x="19"/>
        <item x="28"/>
        <item x="29"/>
        <item x="89"/>
        <item x="40"/>
        <item x="57"/>
        <item x="86"/>
        <item x="50"/>
        <item x="71"/>
        <item x="77"/>
        <item x="95"/>
        <item x="65"/>
        <item x="73"/>
        <item x="72"/>
        <item x="41"/>
        <item x="4"/>
        <item x="74"/>
        <item x="30"/>
        <item x="70"/>
        <item x="85"/>
        <item x="69"/>
        <item x="16"/>
        <item x="56"/>
        <item x="94"/>
        <item x="78"/>
        <item x="64"/>
        <item x="53"/>
        <item x="76"/>
        <item x="23"/>
        <item x="3"/>
        <item x="63"/>
        <item x="60"/>
        <item x="36"/>
        <item x="45"/>
        <item x="25"/>
        <item x="14"/>
        <item x="58"/>
        <item x="5"/>
        <item x="84"/>
        <item x="46"/>
        <item x="67"/>
        <item x="51"/>
        <item x="66"/>
        <item x="42"/>
        <item x="2"/>
        <item x="59"/>
        <item x="80"/>
        <item x="17"/>
        <item x="81"/>
        <item x="31"/>
        <item x="54"/>
        <item x="9"/>
        <item x="83"/>
        <item x="34"/>
        <item x="87"/>
        <item x="33"/>
        <item x="8"/>
        <item x="93"/>
        <item x="21"/>
        <item x="22"/>
        <item x="27"/>
        <item x="32"/>
        <item x="18"/>
        <item x="62"/>
        <item t="default"/>
      </items>
    </pivotField>
    <pivotField showAll="0"/>
    <pivotField showAll="0"/>
    <pivotField showAll="0"/>
    <pivotField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2">
    <field x="1"/>
    <field x="0"/>
  </rowFields>
  <rowItems count="7">
    <i>
      <x/>
    </i>
    <i>
      <x v="1"/>
    </i>
    <i>
      <x v="2"/>
    </i>
    <i>
      <x v="3"/>
    </i>
    <i>
      <x v="4"/>
    </i>
    <i>
      <x v="5"/>
    </i>
    <i>
      <x v="6"/>
    </i>
  </rowItems>
  <colItems count="1">
    <i/>
  </colItems>
  <dataFields count="1">
    <dataField name="Regions" fld="10" baseField="0" baseItem="0"/>
  </dataFields>
  <chartFormats count="1">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BED56E-ED55-439C-8AAC-6C9314E072BC}" name="C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rowHeaderCaption="country">
  <location ref="O23:R32" firstHeaderRow="1" firstDataRow="2" firstDataCol="1"/>
  <pivotFields count="14">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axis="axisRow" showAll="0">
      <items count="8">
        <item sd="0" x="4"/>
        <item sd="0" x="2"/>
        <item sd="0" x="5"/>
        <item sd="0" x="0"/>
        <item sd="0" x="3"/>
        <item sd="0" x="6"/>
        <item sd="0" x="1"/>
        <item t="default" sd="0"/>
      </items>
    </pivotField>
    <pivotField showAll="0">
      <items count="13">
        <item x="11"/>
        <item x="3"/>
        <item x="4"/>
        <item x="0"/>
        <item x="5"/>
        <item x="10"/>
        <item x="1"/>
        <item x="9"/>
        <item x="2"/>
        <item x="7"/>
        <item x="8"/>
        <item x="6"/>
        <item t="default"/>
      </items>
    </pivotField>
    <pivotField axis="axisCol" showAll="0">
      <items count="3">
        <item x="1"/>
        <item x="0"/>
        <item t="default"/>
      </items>
    </pivotField>
    <pivotField showAll="0"/>
    <pivotField showAll="0">
      <items count="101">
        <item x="0"/>
        <item x="97"/>
        <item x="7"/>
        <item x="26"/>
        <item x="49"/>
        <item x="44"/>
        <item x="43"/>
        <item x="68"/>
        <item x="88"/>
        <item x="96"/>
        <item x="75"/>
        <item x="99"/>
        <item x="1"/>
        <item x="20"/>
        <item x="38"/>
        <item x="15"/>
        <item x="48"/>
        <item x="61"/>
        <item x="39"/>
        <item x="47"/>
        <item x="90"/>
        <item x="79"/>
        <item x="10"/>
        <item x="11"/>
        <item x="52"/>
        <item x="35"/>
        <item x="12"/>
        <item x="37"/>
        <item x="98"/>
        <item x="91"/>
        <item x="55"/>
        <item x="82"/>
        <item x="6"/>
        <item x="92"/>
        <item x="13"/>
        <item x="24"/>
        <item x="19"/>
        <item x="28"/>
        <item x="29"/>
        <item x="89"/>
        <item x="40"/>
        <item x="57"/>
        <item x="86"/>
        <item x="50"/>
        <item x="71"/>
        <item x="77"/>
        <item x="95"/>
        <item x="65"/>
        <item x="73"/>
        <item x="72"/>
        <item x="41"/>
        <item x="4"/>
        <item x="74"/>
        <item x="30"/>
        <item x="70"/>
        <item x="85"/>
        <item x="69"/>
        <item x="16"/>
        <item x="56"/>
        <item x="94"/>
        <item x="78"/>
        <item x="64"/>
        <item x="53"/>
        <item x="76"/>
        <item x="23"/>
        <item x="3"/>
        <item x="63"/>
        <item x="60"/>
        <item x="36"/>
        <item x="45"/>
        <item x="25"/>
        <item x="14"/>
        <item x="58"/>
        <item x="5"/>
        <item x="84"/>
        <item x="46"/>
        <item x="67"/>
        <item x="51"/>
        <item x="66"/>
        <item x="42"/>
        <item x="2"/>
        <item x="59"/>
        <item x="80"/>
        <item x="17"/>
        <item x="81"/>
        <item x="31"/>
        <item x="54"/>
        <item x="9"/>
        <item x="83"/>
        <item x="34"/>
        <item x="87"/>
        <item x="33"/>
        <item x="8"/>
        <item x="93"/>
        <item x="21"/>
        <item x="22"/>
        <item x="27"/>
        <item x="32"/>
        <item x="18"/>
        <item x="62"/>
        <item t="default"/>
      </items>
    </pivotField>
    <pivotField dataField="1" numFmtId="1" showAll="0"/>
    <pivotField showAll="0"/>
    <pivotField showAll="0"/>
    <pivotField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2">
    <field x="1"/>
    <field x="0"/>
  </rowFields>
  <rowItems count="8">
    <i>
      <x/>
    </i>
    <i>
      <x v="1"/>
    </i>
    <i>
      <x v="2"/>
    </i>
    <i>
      <x v="3"/>
    </i>
    <i>
      <x v="4"/>
    </i>
    <i>
      <x v="5"/>
    </i>
    <i>
      <x v="6"/>
    </i>
    <i t="grand">
      <x/>
    </i>
  </rowItems>
  <colFields count="1">
    <field x="3"/>
  </colFields>
  <colItems count="3">
    <i>
      <x/>
    </i>
    <i>
      <x v="1"/>
    </i>
    <i t="grand">
      <x/>
    </i>
  </colItems>
  <dataFields count="1">
    <dataField name="Count of Order ID"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2E4303-FFB2-49EC-90DF-A404735C2C50}" name="Product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rowHeaderCaption="Products">
  <location ref="A21:B33" firstHeaderRow="1" firstDataRow="1" firstDataCol="1"/>
  <pivotFields count="14">
    <pivotField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items count="8">
        <item x="4"/>
        <item x="2"/>
        <item x="5"/>
        <item x="0"/>
        <item x="3"/>
        <item x="6"/>
        <item x="1"/>
        <item t="default"/>
      </items>
    </pivotField>
    <pivotField axis="axisRow" showAll="0">
      <items count="13">
        <item x="11"/>
        <item x="3"/>
        <item x="4"/>
        <item x="0"/>
        <item x="5"/>
        <item x="10"/>
        <item x="1"/>
        <item x="9"/>
        <item x="2"/>
        <item x="7"/>
        <item x="8"/>
        <item x="6"/>
        <item t="default"/>
      </items>
    </pivotField>
    <pivotField showAll="0">
      <items count="3">
        <item x="1"/>
        <item x="0"/>
        <item t="default"/>
      </items>
    </pivotField>
    <pivotField showAll="0"/>
    <pivotField showAll="0">
      <items count="101">
        <item x="0"/>
        <item x="97"/>
        <item x="7"/>
        <item x="26"/>
        <item x="49"/>
        <item x="44"/>
        <item x="43"/>
        <item x="68"/>
        <item x="88"/>
        <item x="96"/>
        <item x="75"/>
        <item x="99"/>
        <item x="1"/>
        <item x="20"/>
        <item x="38"/>
        <item x="15"/>
        <item x="48"/>
        <item x="61"/>
        <item x="39"/>
        <item x="47"/>
        <item x="90"/>
        <item x="79"/>
        <item x="10"/>
        <item x="11"/>
        <item x="52"/>
        <item x="35"/>
        <item x="12"/>
        <item x="37"/>
        <item x="98"/>
        <item x="91"/>
        <item x="55"/>
        <item x="82"/>
        <item x="6"/>
        <item x="92"/>
        <item x="13"/>
        <item x="24"/>
        <item x="19"/>
        <item x="28"/>
        <item x="29"/>
        <item x="89"/>
        <item x="40"/>
        <item x="57"/>
        <item x="86"/>
        <item x="50"/>
        <item x="71"/>
        <item x="77"/>
        <item x="95"/>
        <item x="65"/>
        <item x="73"/>
        <item x="72"/>
        <item x="41"/>
        <item x="4"/>
        <item x="74"/>
        <item x="30"/>
        <item x="70"/>
        <item x="85"/>
        <item x="69"/>
        <item x="16"/>
        <item x="56"/>
        <item x="94"/>
        <item x="78"/>
        <item x="64"/>
        <item x="53"/>
        <item x="76"/>
        <item x="23"/>
        <item x="3"/>
        <item x="63"/>
        <item x="60"/>
        <item x="36"/>
        <item x="45"/>
        <item x="25"/>
        <item x="14"/>
        <item x="58"/>
        <item x="5"/>
        <item x="84"/>
        <item x="46"/>
        <item x="67"/>
        <item x="51"/>
        <item x="66"/>
        <item x="42"/>
        <item x="2"/>
        <item x="59"/>
        <item x="80"/>
        <item x="17"/>
        <item x="81"/>
        <item x="31"/>
        <item x="54"/>
        <item x="9"/>
        <item x="83"/>
        <item x="34"/>
        <item x="87"/>
        <item x="33"/>
        <item x="8"/>
        <item x="93"/>
        <item x="21"/>
        <item x="22"/>
        <item x="27"/>
        <item x="32"/>
        <item x="18"/>
        <item x="62"/>
        <item t="default"/>
      </items>
    </pivotField>
    <pivotField numFmtId="1" showAll="0"/>
    <pivotField showAll="0"/>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2">
    <i>
      <x/>
    </i>
    <i>
      <x v="1"/>
    </i>
    <i>
      <x v="2"/>
    </i>
    <i>
      <x v="3"/>
    </i>
    <i>
      <x v="4"/>
    </i>
    <i>
      <x v="5"/>
    </i>
    <i>
      <x v="6"/>
    </i>
    <i>
      <x v="7"/>
    </i>
    <i>
      <x v="8"/>
    </i>
    <i>
      <x v="9"/>
    </i>
    <i>
      <x v="10"/>
    </i>
    <i>
      <x v="11"/>
    </i>
  </rowItems>
  <colItems count="1">
    <i/>
  </colItems>
  <dataFields count="1">
    <dataField name="Sum of Total" fld="10" baseField="0" baseItem="0"/>
  </dataFields>
  <formats count="3">
    <format dxfId="34">
      <pivotArea collapsedLevelsAreSubtotals="1" fieldPosition="0">
        <references count="1">
          <reference field="2" count="1">
            <x v="0"/>
          </reference>
        </references>
      </pivotArea>
    </format>
    <format dxfId="35">
      <pivotArea collapsedLevelsAreSubtotals="1" fieldPosition="0">
        <references count="1">
          <reference field="2" count="11">
            <x v="1"/>
            <x v="2"/>
            <x v="3"/>
            <x v="4"/>
            <x v="5"/>
            <x v="6"/>
            <x v="7"/>
            <x v="8"/>
            <x v="9"/>
            <x v="10"/>
            <x v="11"/>
          </reference>
        </references>
      </pivotArea>
    </format>
    <format dxfId="3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6DE0184D-1754-4479-B175-905C34A2E66A}" sourceName="Item Type">
  <pivotTables>
    <pivotTable tabId="17" name="Products"/>
    <pivotTable tabId="17" name="Duo Sales"/>
    <pivotTable tabId="17" name="Total"/>
    <pivotTable tabId="17" name="Country"/>
    <pivotTable tabId="17" name="Region"/>
    <pivotTable tabId="17" name="Count"/>
    <pivotTable tabId="17" name="PivotTable1"/>
  </pivotTables>
  <data>
    <tabular pivotCacheId="1701405858">
      <items count="12">
        <i x="11" s="1"/>
        <i x="3" s="1"/>
        <i x="4" s="1"/>
        <i x="0" s="1"/>
        <i x="5" s="1"/>
        <i x="10" s="1"/>
        <i x="1" s="1"/>
        <i x="9" s="1"/>
        <i x="2" s="1"/>
        <i x="7" s="1"/>
        <i x="8"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D41FC3-0840-4ECC-922E-AB84BFAB41F3}" sourceName="Region">
  <pivotTables>
    <pivotTable tabId="17" name="Products"/>
    <pivotTable tabId="17" name="Duo Sales"/>
    <pivotTable tabId="17" name="Total"/>
    <pivotTable tabId="17" name="Country"/>
    <pivotTable tabId="17" name="Region"/>
    <pivotTable tabId="17" name="Count"/>
    <pivotTable tabId="17" name="PivotTable1"/>
  </pivotTables>
  <data>
    <tabular pivotCacheId="1701405858">
      <items count="7">
        <i x="4" s="1"/>
        <i x="2" s="1"/>
        <i x="5" s="1"/>
        <i x="0" s="1"/>
        <i x="3"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1D38039-B8BE-4831-B567-2C6C08891D2C}" sourceName="Sales Channel">
  <pivotTables>
    <pivotTable tabId="17" name="Products"/>
    <pivotTable tabId="17" name="Duo Sales"/>
    <pivotTable tabId="17" name="Total"/>
    <pivotTable tabId="17" name="Country"/>
    <pivotTable tabId="17" name="Region"/>
    <pivotTable tabId="17" name="Count"/>
    <pivotTable tabId="17" name="PivotTable1"/>
  </pivotTables>
  <data>
    <tabular pivotCacheId="170140585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42B4B4B-FAD0-4ADE-AA28-737BF60A209E}" sourceName="Country">
  <pivotTables>
    <pivotTable tabId="17" name="Country"/>
    <pivotTable tabId="17" name="Products"/>
    <pivotTable tabId="17" name="Duo Sales"/>
    <pivotTable tabId="17" name="Total"/>
    <pivotTable tabId="17" name="Region"/>
    <pivotTable tabId="17" name="Count"/>
    <pivotTable tabId="17" name="PivotTable1"/>
  </pivotTables>
  <data>
    <tabular pivotCacheId="1701405858">
      <items count="7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ED50398F-CC4A-491A-B240-78597C40B01B}" cache="Slicer_Item_Type1" caption="Products" columnCount="12" style="SlicerStyleOther2" rowHeight="432000"/>
  <slicer name="Region" xr10:uid="{96487AD2-5B48-432B-B091-36C1D0DCD2FA}" cache="Slicer_Region" caption="Region" style="Products" rowHeight="684000"/>
  <slicer name="Sales Channel" xr10:uid="{3A205313-6A0B-4A6E-8EF5-13A023793199}" cache="Slicer_Sales_Channel" caption="Sales Channel" columnCount="2" style="SlicerStyleOther2" rowHeight="324000"/>
  <slicer name="Country" xr10:uid="{F9A96431-070A-4A21-9C7D-95424326D5A7}" cache="Slicer_Country" caption="Country" columnCount="3"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D5D922D-AAD8-4A89-85C2-C571CC04E663}" name="Table17" displayName="Table17" ref="C5:L18" totalsRowCount="1" headerRowDxfId="66" dataDxfId="65" totalsRowDxfId="10">
  <autoFilter ref="C5:L17" xr:uid="{AD5D922D-AAD8-4A89-85C2-C571CC04E663}"/>
  <sortState xmlns:xlrd2="http://schemas.microsoft.com/office/spreadsheetml/2017/richdata2" ref="C6:L17">
    <sortCondition ref="L5:L17"/>
  </sortState>
  <tableColumns count="10">
    <tableColumn id="1" xr3:uid="{8C3275E2-E64D-474F-AC55-A2D13CB53473}" name="Products" totalsRowLabel="Total" dataDxfId="64" totalsRowDxfId="9"/>
    <tableColumn id="2" xr3:uid="{68EA676D-0AF5-4DE4-BA7F-F263EACFAC57}" name="2010" totalsRowFunction="sum" dataDxfId="63" totalsRowDxfId="8"/>
    <tableColumn id="3" xr3:uid="{926302C1-545B-47D9-ADA1-449D93902567}" name="2011" totalsRowFunction="sum" dataDxfId="30" totalsRowDxfId="7"/>
    <tableColumn id="4" xr3:uid="{F8C33A55-E94E-4DF8-A123-7DCCFDED366A}" name="2012" totalsRowFunction="sum" dataDxfId="29" totalsRowDxfId="6"/>
    <tableColumn id="5" xr3:uid="{422D5492-C34E-4D3D-BE0E-61944054F5A3}" name="2013" totalsRowFunction="sum" dataDxfId="28" totalsRowDxfId="5"/>
    <tableColumn id="6" xr3:uid="{8EB96BAB-239E-4143-9C10-27C84E267A1E}" name="2014" totalsRowFunction="sum" dataDxfId="27" totalsRowDxfId="4"/>
    <tableColumn id="7" xr3:uid="{62BD5ED9-DBA4-45DE-A668-586FCE109A44}" name="2015" totalsRowFunction="sum" dataDxfId="26" totalsRowDxfId="3"/>
    <tableColumn id="8" xr3:uid="{6D56B3E6-AB6D-4A8C-83A3-D98B454D9E1E}" name="2016" totalsRowFunction="sum" dataDxfId="25" totalsRowDxfId="2"/>
    <tableColumn id="9" xr3:uid="{C690222C-736F-49E3-901A-2A089E16F49D}" name="2017" totalsRowFunction="sum" dataDxfId="12" totalsRowDxfId="1"/>
    <tableColumn id="10" xr3:uid="{6B1DF4AA-7362-4D23-AD4A-89ADE71A9620}" name="Total" totalsRowFunction="sum" dataDxfId="11" totalsRowDxfId="0">
      <calculatedColumnFormula>SUM(Table17[[#This Row],[2010]:[2017]])</calculatedColumnFormula>
    </tableColumn>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9B0CC7-9185-4A85-B5A1-473EC9DFAB97}" name="Table1" displayName="Table1" ref="A1:M102" totalsRowCount="1" headerRowDxfId="62" tableBorderDxfId="61">
  <autoFilter ref="A1:M101" xr:uid="{059B0CC7-9185-4A85-B5A1-473EC9DFAB97}"/>
  <tableColumns count="13">
    <tableColumn id="1" xr3:uid="{CFEFA449-D318-4E42-A432-ACE2ABD71BB7}" name="Country" totalsRowLabel="Total" dataDxfId="60" totalsRowDxfId="59"/>
    <tableColumn id="2" xr3:uid="{FF56BC1D-6FCF-424B-AF18-819646DCC67F}" name="Region" dataDxfId="58" totalsRowDxfId="57"/>
    <tableColumn id="3" xr3:uid="{CBDA890D-13FB-470F-8C98-07890101D278}" name="Item Type" dataDxfId="56" totalsRowDxfId="55"/>
    <tableColumn id="4" xr3:uid="{6CF2D0A8-9586-427D-B0F3-9BCAF7C953A0}" name="Sales Channel" dataDxfId="54" totalsRowDxfId="53"/>
    <tableColumn id="5" xr3:uid="{F4577FE6-141B-448D-B1EC-725BBCA81492}" name="Order Priority" dataDxfId="52" totalsRowDxfId="51"/>
    <tableColumn id="13" xr3:uid="{5AD3C8C4-5CAA-4A28-B187-FECABE73A2AA}" name="Order Date" totalsRowFunction="average" dataDxfId="50" totalsRowDxfId="49"/>
    <tableColumn id="7" xr3:uid="{FEA8207F-93DF-4023-B7EB-9EDC34586378}" name="Order ID" dataDxfId="48" totalsRowDxfId="47"/>
    <tableColumn id="12" xr3:uid="{66E88131-1EF5-446C-97B0-1BB31487282A}" name="Ship Date" totalsRowFunction="average" dataDxfId="46" totalsRowDxfId="45"/>
    <tableColumn id="9" xr3:uid="{0177A1D3-1950-434F-AA0D-6546D70D4ED8}" name="Units Sold" totalsRowFunction="sum" dataDxfId="44" totalsRowDxfId="43"/>
    <tableColumn id="10" xr3:uid="{F347E56A-7A8A-4B04-A198-0E1CBEF0E1FE}" name="Unit Price" totalsRowFunction="sum" dataDxfId="42" totalsRowDxfId="41" dataCellStyle="Currency"/>
    <tableColumn id="11" xr3:uid="{5776FCC2-394B-420A-9C2C-7F7E2187EBCE}" name="Total" totalsRowFunction="sum" dataDxfId="40" totalsRowDxfId="39"/>
    <tableColumn id="14" xr3:uid="{E738CE96-6A59-4437-8CEE-629FA4674366}" name="0rd m" dataDxfId="38" totalsRowDxfId="37" dataCellStyle="Currency"/>
    <tableColumn id="15" xr3:uid="{3FF070D3-B1E5-4C6C-9564-70451D3C741A}" name="shp m"/>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FFF7E84-A82C-4A68-BB86-8380C3748DA3}" sourceName="Order Date">
  <pivotTables>
    <pivotTable tabId="17" name="Products"/>
    <pivotTable tabId="17" name="Duo Sales"/>
    <pivotTable tabId="17" name="Country"/>
    <pivotTable tabId="17" name="Total"/>
    <pivotTable tabId="17" name="Region"/>
    <pivotTable tabId="17" name="Count"/>
    <pivotTable tabId="17" name="PivotTable1"/>
  </pivotTables>
  <state minimalRefreshVersion="6" lastRefreshVersion="6" pivotCacheId="1701405858" filterType="unknown">
    <bounds startDate="2010-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8BED160-A6FB-48BE-A24C-875F9088EC70}" cache="NativeTimeline_Order_Date" caption="Order Date" level="2" selectionLevel="2" scrollPosition="2013-09-06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6EBD-F278-4E69-BE5A-B5C6332BFA3E}">
  <sheetPr>
    <tabColor rgb="FF0070C0"/>
  </sheetPr>
  <dimension ref="A1:BL148"/>
  <sheetViews>
    <sheetView showGridLines="0" topLeftCell="N1" zoomScale="85" zoomScaleNormal="85" workbookViewId="0">
      <selection activeCell="B4" sqref="B4:C4"/>
    </sheetView>
  </sheetViews>
  <sheetFormatPr defaultRowHeight="14.4" x14ac:dyDescent="0.3"/>
  <cols>
    <col min="1" max="1" width="7.88671875" customWidth="1"/>
    <col min="11" max="11" width="25.6640625" bestFit="1" customWidth="1"/>
    <col min="12" max="12" width="17.6640625" bestFit="1" customWidth="1"/>
    <col min="13" max="13" width="21.21875" customWidth="1"/>
    <col min="15" max="15" width="13.77734375" bestFit="1" customWidth="1"/>
    <col min="17" max="17" width="15.33203125" customWidth="1"/>
    <col min="31" max="31" width="13.88671875" customWidth="1"/>
  </cols>
  <sheetData>
    <row r="1" spans="1:64" ht="21.6" customHeight="1" x14ac:dyDescent="0.55000000000000004">
      <c r="A1" s="24"/>
      <c r="B1" s="24"/>
      <c r="C1" s="24"/>
      <c r="D1" s="24"/>
      <c r="E1" s="24"/>
      <c r="F1" s="49" t="s">
        <v>130</v>
      </c>
      <c r="G1" s="49"/>
      <c r="H1" s="49"/>
      <c r="I1" s="49"/>
      <c r="J1" s="49"/>
      <c r="K1" s="49"/>
      <c r="L1" s="49"/>
      <c r="M1" s="53"/>
      <c r="N1" s="53"/>
      <c r="O1" s="53"/>
      <c r="P1" s="53"/>
      <c r="Q1" s="53"/>
      <c r="R1" s="53"/>
      <c r="S1" s="53"/>
      <c r="T1" s="53"/>
      <c r="U1" s="53"/>
      <c r="V1" s="31"/>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row>
    <row r="2" spans="1:64" ht="21.6" customHeight="1" x14ac:dyDescent="0.55000000000000004">
      <c r="A2" s="24"/>
      <c r="B2" s="24"/>
      <c r="C2" s="24"/>
      <c r="D2" s="24"/>
      <c r="E2" s="24"/>
      <c r="F2" s="49"/>
      <c r="G2" s="49"/>
      <c r="H2" s="49"/>
      <c r="I2" s="49"/>
      <c r="J2" s="49"/>
      <c r="K2" s="49"/>
      <c r="L2" s="49"/>
      <c r="M2" s="53"/>
      <c r="N2" s="53"/>
      <c r="O2" s="53"/>
      <c r="P2" s="53"/>
      <c r="Q2" s="53"/>
      <c r="R2" s="53"/>
      <c r="S2" s="53"/>
      <c r="T2" s="53"/>
      <c r="U2" s="53"/>
      <c r="V2" s="31"/>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row>
    <row r="3" spans="1:64" s="25" customFormat="1" ht="26.4" customHeight="1" x14ac:dyDescent="0.65">
      <c r="A3" s="24"/>
      <c r="B3" s="24"/>
      <c r="C3" s="24"/>
      <c r="D3" s="24"/>
      <c r="E3" s="24"/>
      <c r="F3" s="49"/>
      <c r="G3" s="49"/>
      <c r="H3" s="49"/>
      <c r="I3" s="49"/>
      <c r="J3" s="49"/>
      <c r="K3" s="49"/>
      <c r="L3" s="49"/>
      <c r="M3" s="24"/>
      <c r="N3" s="24"/>
      <c r="O3" s="24"/>
      <c r="P3" s="54" t="s">
        <v>128</v>
      </c>
      <c r="Q3" s="54"/>
      <c r="R3" s="24"/>
      <c r="S3" s="54" t="s">
        <v>10</v>
      </c>
      <c r="T3" s="54"/>
      <c r="U3" s="54"/>
      <c r="V3" s="33"/>
      <c r="W3" s="35" t="s">
        <v>129</v>
      </c>
      <c r="X3" s="35"/>
      <c r="Y3" s="26"/>
      <c r="Z3" s="24"/>
      <c r="AA3" s="50" t="s">
        <v>135</v>
      </c>
      <c r="AB3" s="50"/>
      <c r="AC3" s="50"/>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row>
    <row r="4" spans="1:64" s="25" customFormat="1" ht="31.8" customHeight="1" x14ac:dyDescent="0.6">
      <c r="A4" s="24"/>
      <c r="B4" s="48" t="s">
        <v>133</v>
      </c>
      <c r="C4" s="48"/>
      <c r="D4" s="24"/>
      <c r="E4" s="24"/>
      <c r="F4" s="49"/>
      <c r="G4" s="49"/>
      <c r="H4" s="49"/>
      <c r="I4" s="49"/>
      <c r="J4" s="49"/>
      <c r="K4" s="49"/>
      <c r="L4" s="49"/>
      <c r="M4" s="36" t="s">
        <v>131</v>
      </c>
      <c r="N4" s="24"/>
      <c r="O4" s="24"/>
      <c r="P4" s="52">
        <f>GETPIVOTDATA("Sum of Total",'Pivot t'!$J$4)</f>
        <v>137348768.31000003</v>
      </c>
      <c r="Q4" s="52"/>
      <c r="R4" s="24"/>
      <c r="S4" s="52">
        <f>GETPIVOTDATA("Sum of Unit Price",'Pivot t'!$J$4)</f>
        <v>27676.130000000012</v>
      </c>
      <c r="T4" s="52"/>
      <c r="U4" s="52"/>
      <c r="V4" s="34"/>
      <c r="W4" s="52">
        <f>GETPIVOTDATA("Sum of Units Sold",'Pivot t'!$J$4)</f>
        <v>512871</v>
      </c>
      <c r="X4" s="52"/>
      <c r="Y4" s="52"/>
      <c r="Z4" s="24"/>
      <c r="AA4" s="51">
        <f>P4/C7</f>
        <v>1.0000000000000002</v>
      </c>
      <c r="AB4" s="51"/>
      <c r="AC4" s="51"/>
      <c r="AD4" s="24"/>
      <c r="AE4" s="24"/>
      <c r="AF4" s="24"/>
      <c r="AG4" s="32"/>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row>
    <row r="5" spans="1:64" s="25" customFormat="1" ht="31.8" customHeight="1" x14ac:dyDescent="0.4">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row>
    <row r="6" spans="1:64" ht="14.4" customHeight="1" x14ac:dyDescent="0.4">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row>
    <row r="7" spans="1:64" ht="21" x14ac:dyDescent="0.4">
      <c r="A7" s="24"/>
      <c r="B7" s="24"/>
      <c r="C7" s="24">
        <v>137348768.31</v>
      </c>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ht="21" x14ac:dyDescent="0.4">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ht="21" x14ac:dyDescent="0.4">
      <c r="A9" s="24"/>
      <c r="B9" s="24"/>
      <c r="C9" s="24"/>
      <c r="D9" s="24"/>
      <c r="E9" s="24" t="s">
        <v>125</v>
      </c>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ht="21" x14ac:dyDescent="0.4">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ht="21" x14ac:dyDescent="0.4">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ht="21" x14ac:dyDescent="0.4">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ht="21" x14ac:dyDescent="0.4">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ht="21" x14ac:dyDescent="0.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ht="21" x14ac:dyDescent="0.4">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ht="21" x14ac:dyDescent="0.4">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ht="21" x14ac:dyDescent="0.4">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ht="21" x14ac:dyDescent="0.4">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ht="21" x14ac:dyDescent="0.4">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ht="21" x14ac:dyDescent="0.4">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ht="21" x14ac:dyDescent="0.4">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ht="21" x14ac:dyDescent="0.4">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ht="21" x14ac:dyDescent="0.4">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ht="21" x14ac:dyDescent="0.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ht="21" x14ac:dyDescent="0.4">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ht="21" x14ac:dyDescent="0.4">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ht="21" x14ac:dyDescent="0.4">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ht="21" x14ac:dyDescent="0.4">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ht="21" x14ac:dyDescent="0.4">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ht="21" x14ac:dyDescent="0.4">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ht="21" x14ac:dyDescent="0.4">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ht="21" x14ac:dyDescent="0.4">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1:64" ht="21" x14ac:dyDescent="0.4">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1:64" ht="21" x14ac:dyDescent="0.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row>
    <row r="35" spans="1:64" ht="21" x14ac:dyDescent="0.4">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row>
    <row r="36" spans="1:64" ht="21" x14ac:dyDescent="0.4">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row>
    <row r="37" spans="1:64" ht="21" x14ac:dyDescent="0.4">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row>
    <row r="38" spans="1:64" ht="21" x14ac:dyDescent="0.4">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row>
    <row r="39" spans="1:64" ht="21" x14ac:dyDescent="0.4">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row>
    <row r="40" spans="1:64" ht="21" x14ac:dyDescent="0.4">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row>
    <row r="41" spans="1:64" ht="21" x14ac:dyDescent="0.4">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row>
    <row r="42" spans="1:64" ht="21" x14ac:dyDescent="0.4">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row>
    <row r="43" spans="1:64" ht="21" x14ac:dyDescent="0.4">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row>
    <row r="44" spans="1:64" ht="21" x14ac:dyDescent="0.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row>
    <row r="45" spans="1:64" ht="21" x14ac:dyDescent="0.4">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row>
    <row r="46" spans="1:64" ht="21" x14ac:dyDescent="0.4">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row>
    <row r="47" spans="1:64" ht="21" x14ac:dyDescent="0.4">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row>
    <row r="48" spans="1:64" ht="21" x14ac:dyDescent="0.4">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row>
    <row r="49" spans="1:64" ht="21" x14ac:dyDescent="0.4">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row>
    <row r="50" spans="1:64" ht="21" x14ac:dyDescent="0.4">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row>
    <row r="51" spans="1:64" ht="21" x14ac:dyDescent="0.4">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row>
    <row r="52" spans="1:64" ht="21" x14ac:dyDescent="0.4">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row>
    <row r="53" spans="1:64" ht="21" x14ac:dyDescent="0.4">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row>
    <row r="54" spans="1:64" ht="21" x14ac:dyDescent="0.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row>
    <row r="55" spans="1:64" ht="21" x14ac:dyDescent="0.4">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row>
    <row r="56" spans="1:64" ht="21" x14ac:dyDescent="0.4">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row>
    <row r="57" spans="1:64" ht="21" x14ac:dyDescent="0.4">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row>
    <row r="58" spans="1:64" ht="21" x14ac:dyDescent="0.4">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row>
    <row r="59" spans="1:64" ht="21" x14ac:dyDescent="0.4">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row>
    <row r="60" spans="1:64" ht="21" x14ac:dyDescent="0.4">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row>
    <row r="61" spans="1:64" ht="21" x14ac:dyDescent="0.4">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row>
    <row r="62" spans="1:64" ht="21" x14ac:dyDescent="0.4">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row>
    <row r="63" spans="1:64" ht="21" x14ac:dyDescent="0.4">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row>
    <row r="64" spans="1:64" ht="21" x14ac:dyDescent="0.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row>
    <row r="65" spans="1:64" ht="21" x14ac:dyDescent="0.4">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row>
    <row r="66" spans="1:64" ht="21" x14ac:dyDescent="0.4">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row>
    <row r="67" spans="1:64" ht="21" x14ac:dyDescent="0.4">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row>
    <row r="68" spans="1:64" ht="21" x14ac:dyDescent="0.4">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row>
    <row r="69" spans="1:64" ht="21" x14ac:dyDescent="0.4">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row>
    <row r="70" spans="1:64" ht="21" x14ac:dyDescent="0.4">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row>
    <row r="71" spans="1:64" ht="21" x14ac:dyDescent="0.4">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row>
    <row r="72" spans="1:64" ht="21" x14ac:dyDescent="0.4">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row>
    <row r="73" spans="1:64" ht="21" x14ac:dyDescent="0.4">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row>
    <row r="74" spans="1:64" ht="21" x14ac:dyDescent="0.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row>
    <row r="75" spans="1:64" ht="21" x14ac:dyDescent="0.4">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row>
    <row r="76" spans="1:64" ht="21" x14ac:dyDescent="0.4">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row>
    <row r="77" spans="1:64" ht="21" x14ac:dyDescent="0.4">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row>
    <row r="78" spans="1:64" ht="21" x14ac:dyDescent="0.4">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row>
    <row r="79" spans="1:64" ht="21" x14ac:dyDescent="0.4">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row>
    <row r="80" spans="1:64" ht="21" x14ac:dyDescent="0.4">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row>
    <row r="81" spans="1:64" ht="21" x14ac:dyDescent="0.4">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row>
    <row r="82" spans="1:64" ht="21" x14ac:dyDescent="0.4">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row>
    <row r="83" spans="1:64" ht="21" x14ac:dyDescent="0.4">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row>
    <row r="84" spans="1:64" ht="21" x14ac:dyDescent="0.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row>
    <row r="85" spans="1:64" ht="21" x14ac:dyDescent="0.4">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row>
    <row r="86" spans="1:64" ht="21" x14ac:dyDescent="0.4">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row>
    <row r="87" spans="1:64" ht="21" x14ac:dyDescent="0.4">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row>
    <row r="88" spans="1:64" ht="21" x14ac:dyDescent="0.4">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row>
    <row r="89" spans="1:64" ht="21" x14ac:dyDescent="0.4">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row>
    <row r="90" spans="1:64" ht="21" x14ac:dyDescent="0.4">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row>
    <row r="91" spans="1:64" ht="21" x14ac:dyDescent="0.4">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row>
    <row r="92" spans="1:64" ht="21" x14ac:dyDescent="0.4">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row>
    <row r="93" spans="1:64" ht="21" x14ac:dyDescent="0.4">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row>
    <row r="94" spans="1:64" ht="21" x14ac:dyDescent="0.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row>
    <row r="95" spans="1:64" ht="21" x14ac:dyDescent="0.4">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row>
    <row r="96" spans="1:64" ht="21" x14ac:dyDescent="0.4">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row>
    <row r="97" spans="1:64" ht="21" x14ac:dyDescent="0.4">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row>
    <row r="98" spans="1:64" ht="21" x14ac:dyDescent="0.4">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row>
    <row r="99" spans="1:64" ht="21" x14ac:dyDescent="0.4">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row>
    <row r="100" spans="1:64" ht="21" x14ac:dyDescent="0.4">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row>
    <row r="101" spans="1:64" ht="21" x14ac:dyDescent="0.4">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row>
    <row r="102" spans="1:64" ht="21" x14ac:dyDescent="0.4">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row>
    <row r="103" spans="1:64" ht="21" x14ac:dyDescent="0.4">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row>
    <row r="104" spans="1:64" ht="21" x14ac:dyDescent="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row>
    <row r="105" spans="1:64" ht="21" x14ac:dyDescent="0.4">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row>
    <row r="106" spans="1:64" ht="21" x14ac:dyDescent="0.4">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row>
    <row r="107" spans="1:64" ht="21" x14ac:dyDescent="0.4">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row>
    <row r="108" spans="1:64" ht="21" x14ac:dyDescent="0.4">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row>
    <row r="109" spans="1:64" ht="21" x14ac:dyDescent="0.4">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c r="BJ109" s="24"/>
      <c r="BK109" s="24"/>
      <c r="BL109" s="24"/>
    </row>
    <row r="110" spans="1:64" ht="21" x14ac:dyDescent="0.4">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c r="BJ110" s="24"/>
      <c r="BK110" s="24"/>
      <c r="BL110" s="24"/>
    </row>
    <row r="111" spans="1:64" ht="21" x14ac:dyDescent="0.4">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row>
    <row r="112" spans="1:64" ht="21" x14ac:dyDescent="0.4">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c r="BJ112" s="24"/>
      <c r="BK112" s="24"/>
      <c r="BL112" s="24"/>
    </row>
    <row r="113" spans="1:64" ht="21" x14ac:dyDescent="0.4">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c r="BJ113" s="24"/>
      <c r="BK113" s="24"/>
      <c r="BL113" s="24"/>
    </row>
    <row r="114" spans="1:64" ht="21" x14ac:dyDescent="0.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c r="BJ114" s="24"/>
      <c r="BK114" s="24"/>
      <c r="BL114" s="24"/>
    </row>
    <row r="115" spans="1:64" ht="21" x14ac:dyDescent="0.4">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c r="BJ115" s="24"/>
      <c r="BK115" s="24"/>
      <c r="BL115" s="24"/>
    </row>
    <row r="116" spans="1:64" ht="21" x14ac:dyDescent="0.4">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c r="BJ116" s="24"/>
      <c r="BK116" s="24"/>
      <c r="BL116" s="24"/>
    </row>
    <row r="117" spans="1:64" ht="21" x14ac:dyDescent="0.4">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row>
    <row r="118" spans="1:64" ht="21" x14ac:dyDescent="0.4">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c r="BJ118" s="24"/>
      <c r="BK118" s="24"/>
      <c r="BL118" s="24"/>
    </row>
    <row r="119" spans="1:64" ht="21" x14ac:dyDescent="0.4">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row>
    <row r="120" spans="1:64" ht="21" x14ac:dyDescent="0.4">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row>
    <row r="121" spans="1:64" ht="21" x14ac:dyDescent="0.4">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row>
    <row r="122" spans="1:64" ht="21" x14ac:dyDescent="0.4">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row>
    <row r="123" spans="1:64" ht="21" x14ac:dyDescent="0.4">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row>
    <row r="124" spans="1:64" ht="21" x14ac:dyDescent="0.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row>
    <row r="125" spans="1:64" ht="21" x14ac:dyDescent="0.4">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row>
    <row r="126" spans="1:64" ht="21" x14ac:dyDescent="0.4">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row>
    <row r="127" spans="1:64" ht="21" x14ac:dyDescent="0.4">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row>
    <row r="128" spans="1:64" ht="21" x14ac:dyDescent="0.4">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row>
    <row r="129" spans="1:64" ht="21" x14ac:dyDescent="0.4">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c r="BK129" s="24"/>
      <c r="BL129" s="24"/>
    </row>
    <row r="130" spans="1:64" ht="21" x14ac:dyDescent="0.4">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c r="BJ130" s="24"/>
      <c r="BK130" s="24"/>
      <c r="BL130" s="24"/>
    </row>
    <row r="131" spans="1:64" ht="21" x14ac:dyDescent="0.4">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c r="BJ131" s="24"/>
      <c r="BK131" s="24"/>
      <c r="BL131" s="24"/>
    </row>
    <row r="132" spans="1:64" ht="21" x14ac:dyDescent="0.4">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c r="BJ132" s="24"/>
      <c r="BK132" s="24"/>
      <c r="BL132" s="24"/>
    </row>
    <row r="133" spans="1:64" ht="21" x14ac:dyDescent="0.4">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row>
    <row r="134" spans="1:64" ht="21" x14ac:dyDescent="0.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row>
    <row r="135" spans="1:64" ht="21" x14ac:dyDescent="0.4">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4"/>
    </row>
    <row r="136" spans="1:64" ht="21" x14ac:dyDescent="0.4">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row>
    <row r="137" spans="1:64" ht="21" x14ac:dyDescent="0.4">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row>
    <row r="138" spans="1:64" ht="21" x14ac:dyDescent="0.4">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c r="BK138" s="24"/>
      <c r="BL138" s="24"/>
    </row>
    <row r="139" spans="1:64" ht="21" x14ac:dyDescent="0.4">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row>
    <row r="140" spans="1:64" ht="21" x14ac:dyDescent="0.4">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c r="BK140" s="24"/>
      <c r="BL140" s="24"/>
    </row>
    <row r="141" spans="1:64" ht="21" x14ac:dyDescent="0.4">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c r="BH141" s="24"/>
      <c r="BI141" s="24"/>
      <c r="BJ141" s="24"/>
      <c r="BK141" s="24"/>
      <c r="BL141" s="24"/>
    </row>
    <row r="142" spans="1:64" ht="21" x14ac:dyDescent="0.4">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c r="BJ142" s="24"/>
      <c r="BK142" s="24"/>
      <c r="BL142" s="24"/>
    </row>
    <row r="143" spans="1:64" ht="21" x14ac:dyDescent="0.4">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c r="BJ143" s="24"/>
      <c r="BK143" s="24"/>
      <c r="BL143" s="24"/>
    </row>
    <row r="144" spans="1:64" ht="21" x14ac:dyDescent="0.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c r="BG144" s="24"/>
      <c r="BH144" s="24"/>
      <c r="BI144" s="24"/>
      <c r="BJ144" s="24"/>
      <c r="BK144" s="24"/>
      <c r="BL144" s="24"/>
    </row>
    <row r="145" spans="1:64" ht="21" x14ac:dyDescent="0.4">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c r="BJ145" s="24"/>
      <c r="BK145" s="24"/>
      <c r="BL145" s="24"/>
    </row>
    <row r="146" spans="1:64" ht="21" x14ac:dyDescent="0.4">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c r="BJ146" s="24"/>
      <c r="BK146" s="24"/>
      <c r="BL146" s="24"/>
    </row>
    <row r="147" spans="1:64" ht="21" x14ac:dyDescent="0.4">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c r="BH147" s="24"/>
      <c r="BI147" s="24"/>
      <c r="BJ147" s="24"/>
      <c r="BK147" s="24"/>
      <c r="BL147" s="24"/>
    </row>
    <row r="148" spans="1:64" ht="21" x14ac:dyDescent="0.4">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c r="BJ148" s="24"/>
      <c r="BK148" s="24"/>
      <c r="BL148" s="24"/>
    </row>
  </sheetData>
  <mergeCells count="13">
    <mergeCell ref="B4:C4"/>
    <mergeCell ref="F1:L4"/>
    <mergeCell ref="AA3:AC3"/>
    <mergeCell ref="AA4:AC4"/>
    <mergeCell ref="W4:Y4"/>
    <mergeCell ref="M1:Q1"/>
    <mergeCell ref="R1:U1"/>
    <mergeCell ref="M2:Q2"/>
    <mergeCell ref="R2:U2"/>
    <mergeCell ref="P3:Q3"/>
    <mergeCell ref="P4:Q4"/>
    <mergeCell ref="S3:U3"/>
    <mergeCell ref="S4:U4"/>
  </mergeCells>
  <hyperlinks>
    <hyperlink ref="B4" location="'Revenue Trends'!A1" display="Revenue Trends" xr:uid="{30037092-DCC2-4635-8FD7-A2F77EB17D9C}"/>
  </hyperlink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734C0-532D-4000-8893-F1B27720A5BE}">
  <sheetPr>
    <tabColor rgb="FF00B0F0"/>
  </sheetPr>
  <dimension ref="A1:AS237"/>
  <sheetViews>
    <sheetView showGridLines="0" topLeftCell="A13" zoomScale="55" zoomScaleNormal="55" workbookViewId="0">
      <selection activeCell="N7" sqref="N7:O8"/>
    </sheetView>
  </sheetViews>
  <sheetFormatPr defaultRowHeight="14.4" x14ac:dyDescent="0.3"/>
  <cols>
    <col min="3" max="3" width="20.5546875" bestFit="1" customWidth="1"/>
    <col min="4" max="5" width="27" bestFit="1" customWidth="1"/>
    <col min="6" max="6" width="26.77734375" bestFit="1" customWidth="1"/>
    <col min="7" max="9" width="27" bestFit="1" customWidth="1"/>
    <col min="10" max="10" width="24.77734375" bestFit="1" customWidth="1"/>
    <col min="11" max="11" width="27" bestFit="1" customWidth="1"/>
    <col min="12" max="12" width="29.88671875" bestFit="1" customWidth="1"/>
    <col min="13" max="13" width="41.44140625" customWidth="1"/>
  </cols>
  <sheetData>
    <row r="1" spans="1:45" x14ac:dyDescent="0.3">
      <c r="A1" s="55"/>
      <c r="B1" s="55"/>
      <c r="C1" s="55"/>
      <c r="D1" s="57" t="s">
        <v>115</v>
      </c>
      <c r="E1" s="57"/>
      <c r="F1" s="57"/>
      <c r="G1" s="57"/>
      <c r="H1" s="57"/>
      <c r="I1" s="57"/>
      <c r="J1" s="57"/>
      <c r="K1" s="57"/>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row>
    <row r="2" spans="1:45" x14ac:dyDescent="0.3">
      <c r="A2" s="55"/>
      <c r="B2" s="55"/>
      <c r="C2" s="55"/>
      <c r="D2" s="57"/>
      <c r="E2" s="57"/>
      <c r="F2" s="57"/>
      <c r="G2" s="57"/>
      <c r="H2" s="57"/>
      <c r="I2" s="57"/>
      <c r="J2" s="57"/>
      <c r="K2" s="57"/>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row>
    <row r="3" spans="1:45" ht="14.4" customHeight="1" x14ac:dyDescent="0.3">
      <c r="A3" s="56" t="s">
        <v>134</v>
      </c>
      <c r="B3" s="56"/>
      <c r="C3" s="56"/>
      <c r="D3" s="57"/>
      <c r="E3" s="57"/>
      <c r="F3" s="57"/>
      <c r="G3" s="57"/>
      <c r="H3" s="57"/>
      <c r="I3" s="57"/>
      <c r="J3" s="57"/>
      <c r="K3" s="57"/>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row>
    <row r="4" spans="1:45" ht="14.4" customHeight="1" x14ac:dyDescent="0.3">
      <c r="A4" s="56"/>
      <c r="B4" s="56"/>
      <c r="C4" s="56"/>
      <c r="D4" s="57"/>
      <c r="E4" s="57"/>
      <c r="F4" s="57"/>
      <c r="G4" s="57"/>
      <c r="H4" s="57"/>
      <c r="I4" s="57"/>
      <c r="J4" s="57"/>
      <c r="K4" s="57"/>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row>
    <row r="5" spans="1:45" ht="23.4" x14ac:dyDescent="0.45">
      <c r="A5" s="55"/>
      <c r="B5" s="55"/>
      <c r="C5" s="25" t="s">
        <v>114</v>
      </c>
      <c r="D5" s="25" t="s">
        <v>120</v>
      </c>
      <c r="E5" s="25" t="s">
        <v>117</v>
      </c>
      <c r="F5" s="25" t="s">
        <v>118</v>
      </c>
      <c r="G5" s="25" t="s">
        <v>119</v>
      </c>
      <c r="H5" s="25" t="s">
        <v>121</v>
      </c>
      <c r="I5" s="25" t="s">
        <v>122</v>
      </c>
      <c r="J5" s="25" t="s">
        <v>123</v>
      </c>
      <c r="K5" s="25" t="s">
        <v>124</v>
      </c>
      <c r="L5" s="63" t="s">
        <v>0</v>
      </c>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row>
    <row r="6" spans="1:45" ht="42.6" customHeight="1" x14ac:dyDescent="0.45">
      <c r="A6" s="55"/>
      <c r="B6" s="55"/>
      <c r="C6" s="29" t="s">
        <v>54</v>
      </c>
      <c r="D6" s="30"/>
      <c r="E6" s="30">
        <v>445508.05000000005</v>
      </c>
      <c r="F6" s="30"/>
      <c r="G6" s="30"/>
      <c r="H6" s="30"/>
      <c r="I6" s="30"/>
      <c r="J6" s="30">
        <v>221117</v>
      </c>
      <c r="K6" s="30">
        <v>387002.2</v>
      </c>
      <c r="L6" s="59">
        <f>SUM(Table17[[#This Row],[2010]:[2017]])</f>
        <v>1053627.25</v>
      </c>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row>
    <row r="7" spans="1:45" ht="42.6" customHeight="1" x14ac:dyDescent="0.45">
      <c r="A7" s="55"/>
      <c r="B7" s="55"/>
      <c r="C7" s="29" t="s">
        <v>51</v>
      </c>
      <c r="D7" s="30"/>
      <c r="E7" s="30"/>
      <c r="F7" s="30">
        <v>1583799.9</v>
      </c>
      <c r="G7" s="30"/>
      <c r="H7" s="30"/>
      <c r="I7" s="30"/>
      <c r="J7" s="30"/>
      <c r="K7" s="30">
        <v>994765.42</v>
      </c>
      <c r="L7" s="59">
        <f>SUM(Table17[[#This Row],[2010]:[2017]])</f>
        <v>2578565.3199999998</v>
      </c>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row>
    <row r="8" spans="1:45" ht="42.6" customHeight="1" x14ac:dyDescent="0.45">
      <c r="A8" s="55"/>
      <c r="B8" s="55"/>
      <c r="C8" s="29" t="s">
        <v>33</v>
      </c>
      <c r="D8" s="30"/>
      <c r="E8" s="30">
        <v>2788253.2</v>
      </c>
      <c r="F8" s="30">
        <v>1020913.6400000001</v>
      </c>
      <c r="G8" s="30"/>
      <c r="H8" s="30"/>
      <c r="I8" s="30"/>
      <c r="J8" s="30">
        <v>707454.88</v>
      </c>
      <c r="K8" s="30"/>
      <c r="L8" s="59">
        <f>SUM(Table17[[#This Row],[2010]:[2017]])</f>
        <v>4516621.7200000007</v>
      </c>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row>
    <row r="9" spans="1:45" ht="42.6" customHeight="1" x14ac:dyDescent="0.45">
      <c r="A9" s="55"/>
      <c r="B9" s="55"/>
      <c r="C9" s="29" t="s">
        <v>13</v>
      </c>
      <c r="D9" s="30">
        <v>75591.66</v>
      </c>
      <c r="E9" s="30"/>
      <c r="F9" s="30">
        <v>835759.1</v>
      </c>
      <c r="G9" s="30">
        <v>617347.08000000007</v>
      </c>
      <c r="H9" s="30">
        <v>4414378.68</v>
      </c>
      <c r="I9" s="30">
        <v>1228984.8999999999</v>
      </c>
      <c r="J9" s="30"/>
      <c r="K9" s="30"/>
      <c r="L9" s="59">
        <f>SUM(Table17[[#This Row],[2010]:[2017]])</f>
        <v>7172061.4199999999</v>
      </c>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row>
    <row r="10" spans="1:45" ht="42.6" customHeight="1" x14ac:dyDescent="0.45">
      <c r="A10" s="55"/>
      <c r="B10" s="55"/>
      <c r="C10" s="29" t="s">
        <v>30</v>
      </c>
      <c r="D10" s="30">
        <v>2198981.92</v>
      </c>
      <c r="E10" s="30">
        <v>324971.44</v>
      </c>
      <c r="F10" s="30">
        <v>2656653.59</v>
      </c>
      <c r="G10" s="30"/>
      <c r="H10" s="30">
        <v>1780539.2</v>
      </c>
      <c r="I10" s="30">
        <v>4870.26</v>
      </c>
      <c r="J10" s="30"/>
      <c r="K10" s="30">
        <v>339490.5</v>
      </c>
      <c r="L10" s="59">
        <f>SUM(Table17[[#This Row],[2010]:[2017]])</f>
        <v>7305506.9099999992</v>
      </c>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row>
    <row r="11" spans="1:45" ht="42.6" customHeight="1" x14ac:dyDescent="0.45">
      <c r="A11" s="55"/>
      <c r="B11" s="55"/>
      <c r="C11" s="29" t="s">
        <v>48</v>
      </c>
      <c r="D11" s="30"/>
      <c r="E11" s="30">
        <v>1366324.95</v>
      </c>
      <c r="F11" s="30"/>
      <c r="G11" s="30"/>
      <c r="H11" s="30">
        <v>6365402.3899999997</v>
      </c>
      <c r="I11" s="30">
        <v>1082418.3999999999</v>
      </c>
      <c r="J11" s="30">
        <v>6279.09</v>
      </c>
      <c r="K11" s="30"/>
      <c r="L11" s="59">
        <f>SUM(Table17[[#This Row],[2010]:[2017]])</f>
        <v>8820424.8300000001</v>
      </c>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row>
    <row r="12" spans="1:45" ht="42.6" customHeight="1" x14ac:dyDescent="0.45">
      <c r="A12" s="55"/>
      <c r="B12" s="55"/>
      <c r="C12" s="29" t="s">
        <v>26</v>
      </c>
      <c r="D12" s="30">
        <v>1904138.04</v>
      </c>
      <c r="E12" s="30">
        <v>2140527.2700000005</v>
      </c>
      <c r="F12" s="30">
        <v>1957344.4</v>
      </c>
      <c r="G12" s="30">
        <v>1607553.66</v>
      </c>
      <c r="H12" s="30">
        <v>3271218.4400000004</v>
      </c>
      <c r="I12" s="30">
        <v>2011149.63</v>
      </c>
      <c r="J12" s="30"/>
      <c r="K12" s="30"/>
      <c r="L12" s="59">
        <f>SUM(Table17[[#This Row],[2010]:[2017]])</f>
        <v>12891931.440000001</v>
      </c>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row>
    <row r="13" spans="1:45" ht="42.6" customHeight="1" x14ac:dyDescent="0.45">
      <c r="A13" s="55"/>
      <c r="B13" s="55"/>
      <c r="C13" s="29" t="s">
        <v>40</v>
      </c>
      <c r="D13" s="30">
        <v>1076634.3400000001</v>
      </c>
      <c r="E13" s="30">
        <v>3786589.1999999997</v>
      </c>
      <c r="F13" s="30">
        <v>3715764.67</v>
      </c>
      <c r="G13" s="30"/>
      <c r="H13" s="30">
        <v>1133973.97</v>
      </c>
      <c r="I13" s="30">
        <v>1216973.7000000002</v>
      </c>
      <c r="J13" s="30">
        <v>22312.29</v>
      </c>
      <c r="K13" s="30">
        <v>2836990.8</v>
      </c>
      <c r="L13" s="59">
        <f>SUM(Table17[[#This Row],[2010]:[2017]])</f>
        <v>13789238.970000003</v>
      </c>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row>
    <row r="14" spans="1:45" ht="42.6" customHeight="1" x14ac:dyDescent="0.45">
      <c r="A14" s="55"/>
      <c r="B14" s="55"/>
      <c r="C14" s="29" t="s">
        <v>46</v>
      </c>
      <c r="D14" s="30">
        <v>3269383.4</v>
      </c>
      <c r="E14" s="30"/>
      <c r="F14" s="30">
        <v>2533654</v>
      </c>
      <c r="G14" s="30">
        <v>4037804.4499999997</v>
      </c>
      <c r="H14" s="30">
        <v>3154398</v>
      </c>
      <c r="I14" s="30">
        <v>20404.71</v>
      </c>
      <c r="J14" s="30">
        <v>551918.63</v>
      </c>
      <c r="K14" s="30">
        <v>1212580</v>
      </c>
      <c r="L14" s="59">
        <f>SUM(Table17[[#This Row],[2010]:[2017]])</f>
        <v>14780143.190000001</v>
      </c>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row>
    <row r="15" spans="1:45" ht="42.6" customHeight="1" x14ac:dyDescent="0.45">
      <c r="A15" s="55"/>
      <c r="B15" s="55"/>
      <c r="C15" s="29" t="s">
        <v>18</v>
      </c>
      <c r="D15" s="30"/>
      <c r="E15" s="30"/>
      <c r="F15" s="30">
        <v>7630878.7800000012</v>
      </c>
      <c r="G15" s="30">
        <v>441017.2</v>
      </c>
      <c r="H15" s="30">
        <v>4324782.3999999994</v>
      </c>
      <c r="I15" s="30"/>
      <c r="J15" s="30">
        <v>1901836</v>
      </c>
      <c r="K15" s="30">
        <v>4220728.8</v>
      </c>
      <c r="L15" s="59">
        <f>SUM(Table17[[#This Row],[2010]:[2017]])</f>
        <v>18519243.18</v>
      </c>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row>
    <row r="16" spans="1:45" ht="42.6" customHeight="1" x14ac:dyDescent="0.45">
      <c r="A16" s="55"/>
      <c r="B16" s="55"/>
      <c r="C16" s="29" t="s">
        <v>35</v>
      </c>
      <c r="D16" s="30">
        <v>4647149.58</v>
      </c>
      <c r="E16" s="30"/>
      <c r="F16" s="30">
        <v>5696052.9400000004</v>
      </c>
      <c r="G16" s="30">
        <v>414371.10000000003</v>
      </c>
      <c r="H16" s="30">
        <v>648030.4</v>
      </c>
      <c r="I16" s="30">
        <v>794507.44</v>
      </c>
      <c r="J16" s="30">
        <v>745426</v>
      </c>
      <c r="K16" s="30">
        <v>9873707.379999999</v>
      </c>
      <c r="L16" s="59">
        <f>SUM(Table17[[#This Row],[2010]:[2017]])</f>
        <v>22819244.839999996</v>
      </c>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row>
    <row r="17" spans="1:45" ht="42.6" customHeight="1" x14ac:dyDescent="0.45">
      <c r="A17" s="55"/>
      <c r="B17" s="55"/>
      <c r="C17" s="29" t="s">
        <v>22</v>
      </c>
      <c r="D17" s="30">
        <v>668356.48</v>
      </c>
      <c r="E17" s="30">
        <v>665157.46000000008</v>
      </c>
      <c r="F17" s="30">
        <v>8363143.4899999993</v>
      </c>
      <c r="G17" s="30">
        <v>7051628.7800000003</v>
      </c>
      <c r="H17" s="30">
        <v>380512.96</v>
      </c>
      <c r="I17" s="30">
        <v>5396577.2700000005</v>
      </c>
      <c r="J17" s="30">
        <v>576782.79999999993</v>
      </c>
      <c r="K17" s="30"/>
      <c r="L17" s="59">
        <f>SUM(Table17[[#This Row],[2010]:[2017]])</f>
        <v>23102159.240000002</v>
      </c>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row>
    <row r="18" spans="1:45" s="28" customFormat="1" ht="42.6" customHeight="1" x14ac:dyDescent="0.45">
      <c r="A18" s="55"/>
      <c r="B18" s="55"/>
      <c r="C18" s="60" t="s">
        <v>0</v>
      </c>
      <c r="D18" s="59">
        <f>SUBTOTAL(109,Table17[2010])</f>
        <v>13840235.42</v>
      </c>
      <c r="E18" s="59">
        <f>SUBTOTAL(109,Table17[2011])</f>
        <v>11517331.57</v>
      </c>
      <c r="F18" s="62">
        <f>SUBTOTAL(109,Table17[2012])</f>
        <v>35993964.510000005</v>
      </c>
      <c r="G18" s="59">
        <f>SUBTOTAL(109,Table17[2013])</f>
        <v>14169722.27</v>
      </c>
      <c r="H18" s="59">
        <f>SUBTOTAL(109,Table17[2014])</f>
        <v>25473236.439999998</v>
      </c>
      <c r="I18" s="59">
        <f>SUBTOTAL(109,Table17[2015])</f>
        <v>11755886.309999999</v>
      </c>
      <c r="J18" s="62">
        <f>SUBTOTAL(109,Table17[2016])</f>
        <v>4733126.6900000004</v>
      </c>
      <c r="K18" s="59">
        <f>SUBTOTAL(109,Table17[2017])</f>
        <v>19865265.099999998</v>
      </c>
      <c r="L18" s="61">
        <f>SUBTOTAL(109,Table17[Total])</f>
        <v>137348768.31</v>
      </c>
      <c r="M18" s="37"/>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row>
    <row r="19" spans="1:45" x14ac:dyDescent="0.3">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row>
    <row r="20" spans="1:45" x14ac:dyDescent="0.3">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row>
    <row r="21" spans="1:45" ht="36.6" x14ac:dyDescent="0.7">
      <c r="A21" s="27"/>
      <c r="B21" s="27"/>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row>
    <row r="22" spans="1:45" x14ac:dyDescent="0.3">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row>
    <row r="23" spans="1:45" x14ac:dyDescent="0.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row>
    <row r="24" spans="1:45" x14ac:dyDescent="0.3">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row>
    <row r="25" spans="1:45" x14ac:dyDescent="0.3">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row>
    <row r="26" spans="1:45" x14ac:dyDescent="0.3">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row>
    <row r="27" spans="1:45" x14ac:dyDescent="0.3">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row>
    <row r="28" spans="1:45" x14ac:dyDescent="0.3">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row>
    <row r="29" spans="1:45" x14ac:dyDescent="0.3">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row>
    <row r="30" spans="1:45" x14ac:dyDescent="0.3">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row>
    <row r="31" spans="1:45" x14ac:dyDescent="0.3">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row>
    <row r="32" spans="1:45" x14ac:dyDescent="0.3">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row>
    <row r="33" spans="1:45" x14ac:dyDescent="0.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row>
    <row r="34" spans="1:45" x14ac:dyDescent="0.3">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row>
    <row r="35" spans="1:45" x14ac:dyDescent="0.3">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row>
    <row r="36" spans="1:45" x14ac:dyDescent="0.3">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row>
    <row r="37" spans="1:45" x14ac:dyDescent="0.3">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row>
    <row r="38" spans="1:45" x14ac:dyDescent="0.3">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row>
    <row r="39" spans="1:45" x14ac:dyDescent="0.3">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row>
    <row r="40" spans="1:45" x14ac:dyDescent="0.3">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row>
    <row r="41" spans="1:45" x14ac:dyDescent="0.3">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row>
    <row r="42" spans="1:45" x14ac:dyDescent="0.3">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row>
    <row r="43" spans="1:45" x14ac:dyDescent="0.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row>
    <row r="44" spans="1:45" x14ac:dyDescent="0.3">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row>
    <row r="45" spans="1:45" x14ac:dyDescent="0.3">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row>
    <row r="46" spans="1:45" x14ac:dyDescent="0.3">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row>
    <row r="47" spans="1:45" x14ac:dyDescent="0.3">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row>
    <row r="48" spans="1:45" x14ac:dyDescent="0.3">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row>
    <row r="49" spans="1:45" x14ac:dyDescent="0.3">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row>
    <row r="50" spans="1:45" x14ac:dyDescent="0.3">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row>
    <row r="51" spans="1:45" x14ac:dyDescent="0.3">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row>
    <row r="52" spans="1:45" x14ac:dyDescent="0.3">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row>
    <row r="53" spans="1:45" x14ac:dyDescent="0.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row>
    <row r="54" spans="1:45" x14ac:dyDescent="0.3">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row>
    <row r="55" spans="1:45" x14ac:dyDescent="0.3">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row>
    <row r="56" spans="1:45" x14ac:dyDescent="0.3">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row>
    <row r="57" spans="1:45" x14ac:dyDescent="0.3">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row>
    <row r="58" spans="1:45" x14ac:dyDescent="0.3">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row>
    <row r="59" spans="1:45" x14ac:dyDescent="0.3">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row>
    <row r="60" spans="1:45" x14ac:dyDescent="0.3">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row>
    <row r="61" spans="1:45" x14ac:dyDescent="0.3">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row>
    <row r="62" spans="1:45" x14ac:dyDescent="0.3">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row>
    <row r="63" spans="1:45" x14ac:dyDescent="0.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row>
    <row r="64" spans="1:45" x14ac:dyDescent="0.3">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row>
    <row r="65" spans="1:45" x14ac:dyDescent="0.3">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row>
    <row r="66" spans="1:45" x14ac:dyDescent="0.3">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row>
    <row r="67" spans="1:45" x14ac:dyDescent="0.3">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row>
    <row r="68" spans="1:45" x14ac:dyDescent="0.3">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row>
    <row r="69" spans="1:45" x14ac:dyDescent="0.3">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row>
    <row r="70" spans="1:45" x14ac:dyDescent="0.3">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row>
    <row r="71" spans="1:45" x14ac:dyDescent="0.3">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row>
    <row r="72" spans="1:45" x14ac:dyDescent="0.3">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row>
    <row r="73" spans="1:45" x14ac:dyDescent="0.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row>
    <row r="74" spans="1:45" x14ac:dyDescent="0.3">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row>
    <row r="75" spans="1:45" x14ac:dyDescent="0.3">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row>
    <row r="76" spans="1:45" x14ac:dyDescent="0.3">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row>
    <row r="77" spans="1:45" x14ac:dyDescent="0.3">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row>
    <row r="78" spans="1:45" x14ac:dyDescent="0.3">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row>
    <row r="79" spans="1:45" x14ac:dyDescent="0.3">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row>
    <row r="80" spans="1:45" x14ac:dyDescent="0.3">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row>
    <row r="81" spans="1:45" x14ac:dyDescent="0.3">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row>
    <row r="82" spans="1:45" x14ac:dyDescent="0.3">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row>
    <row r="83" spans="1:45" x14ac:dyDescent="0.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row>
    <row r="84" spans="1:45" x14ac:dyDescent="0.3">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row>
    <row r="85" spans="1:45" x14ac:dyDescent="0.3">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row>
    <row r="86" spans="1:45" x14ac:dyDescent="0.3">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row>
    <row r="87" spans="1:45" x14ac:dyDescent="0.3">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row>
    <row r="88" spans="1:45" x14ac:dyDescent="0.3">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row>
    <row r="89" spans="1:45" x14ac:dyDescent="0.3">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row>
    <row r="90" spans="1:45" x14ac:dyDescent="0.3">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row>
    <row r="91" spans="1:45" x14ac:dyDescent="0.3">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row>
    <row r="92" spans="1:45" x14ac:dyDescent="0.3">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row>
    <row r="93" spans="1:45" x14ac:dyDescent="0.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row>
    <row r="94" spans="1:45" x14ac:dyDescent="0.3">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row>
    <row r="95" spans="1:45" x14ac:dyDescent="0.3">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row>
    <row r="96" spans="1:45" x14ac:dyDescent="0.3">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row>
    <row r="97" spans="1:45" x14ac:dyDescent="0.3">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row>
    <row r="98" spans="1:45" x14ac:dyDescent="0.3">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row>
    <row r="99" spans="1:45" x14ac:dyDescent="0.3">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row>
    <row r="100" spans="1:45" x14ac:dyDescent="0.3">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row>
    <row r="101" spans="1:45" x14ac:dyDescent="0.3">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row>
    <row r="102" spans="1:45" x14ac:dyDescent="0.3">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row>
    <row r="103" spans="1:45" x14ac:dyDescent="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row>
    <row r="104" spans="1:45" x14ac:dyDescent="0.3">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row>
    <row r="105" spans="1:45" x14ac:dyDescent="0.3">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row>
    <row r="106" spans="1:45" x14ac:dyDescent="0.3">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row>
    <row r="107" spans="1:45" x14ac:dyDescent="0.3">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row>
    <row r="108" spans="1:45" x14ac:dyDescent="0.3">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row>
    <row r="109" spans="1:45" x14ac:dyDescent="0.3">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row>
    <row r="110" spans="1:45" x14ac:dyDescent="0.3">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row>
    <row r="111" spans="1:45" x14ac:dyDescent="0.3">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row>
    <row r="112" spans="1:45" x14ac:dyDescent="0.3">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row>
    <row r="113" spans="1:45" x14ac:dyDescent="0.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row>
    <row r="114" spans="1:45" x14ac:dyDescent="0.3">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row>
    <row r="115" spans="1:45" x14ac:dyDescent="0.3">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row>
    <row r="116" spans="1:45" x14ac:dyDescent="0.3">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row>
    <row r="117" spans="1:45" x14ac:dyDescent="0.3">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row>
    <row r="118" spans="1:45" x14ac:dyDescent="0.3">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row>
    <row r="119" spans="1:45" x14ac:dyDescent="0.3">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row>
    <row r="120" spans="1:45" x14ac:dyDescent="0.3">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row>
    <row r="121" spans="1:45" x14ac:dyDescent="0.3">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row>
    <row r="122" spans="1:45" x14ac:dyDescent="0.3">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row>
    <row r="123" spans="1:45" x14ac:dyDescent="0.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row>
    <row r="124" spans="1:45" x14ac:dyDescent="0.3">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row>
    <row r="125" spans="1:45" x14ac:dyDescent="0.3">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row>
    <row r="126" spans="1:45" x14ac:dyDescent="0.3">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row>
    <row r="127" spans="1:45" x14ac:dyDescent="0.3">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row>
    <row r="128" spans="1:45" x14ac:dyDescent="0.3">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row>
    <row r="129" spans="1:45" x14ac:dyDescent="0.3">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row>
    <row r="130" spans="1:45" x14ac:dyDescent="0.3">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row>
    <row r="131" spans="1:45" x14ac:dyDescent="0.3">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row>
    <row r="132" spans="1:45" x14ac:dyDescent="0.3">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row>
    <row r="133" spans="1:45" x14ac:dyDescent="0.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row>
    <row r="134" spans="1:45" x14ac:dyDescent="0.3">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row>
    <row r="135" spans="1:45" x14ac:dyDescent="0.3">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row>
    <row r="136" spans="1:45" x14ac:dyDescent="0.3">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row>
    <row r="137" spans="1:45" x14ac:dyDescent="0.3">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row>
    <row r="138" spans="1:45" x14ac:dyDescent="0.3">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row>
    <row r="139" spans="1:45" x14ac:dyDescent="0.3">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row>
    <row r="140" spans="1:45" x14ac:dyDescent="0.3">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row>
    <row r="141" spans="1:45" x14ac:dyDescent="0.3">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row>
    <row r="142" spans="1:45" x14ac:dyDescent="0.3">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row>
    <row r="143" spans="1:45" x14ac:dyDescent="0.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row>
    <row r="144" spans="1:45" x14ac:dyDescent="0.3">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row>
    <row r="145" spans="1:45" x14ac:dyDescent="0.3">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row>
    <row r="146" spans="1:45" x14ac:dyDescent="0.3">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row>
    <row r="147" spans="1:45" x14ac:dyDescent="0.3">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row>
    <row r="148" spans="1:45" x14ac:dyDescent="0.3">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row>
    <row r="149" spans="1:45" x14ac:dyDescent="0.3">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row>
    <row r="150" spans="1:45" x14ac:dyDescent="0.3">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row>
    <row r="151" spans="1:45" x14ac:dyDescent="0.3">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row>
    <row r="152" spans="1:45" x14ac:dyDescent="0.3">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row>
    <row r="153" spans="1:45" x14ac:dyDescent="0.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row>
    <row r="154" spans="1:45" x14ac:dyDescent="0.3">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row>
    <row r="155" spans="1:45" x14ac:dyDescent="0.3">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row>
    <row r="156" spans="1:45" x14ac:dyDescent="0.3">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row>
    <row r="157" spans="1:45" x14ac:dyDescent="0.3">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row>
    <row r="158" spans="1:45" x14ac:dyDescent="0.3">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row>
    <row r="159" spans="1:45" x14ac:dyDescent="0.3">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row>
    <row r="160" spans="1:45" x14ac:dyDescent="0.3">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row>
    <row r="161" spans="1:45" x14ac:dyDescent="0.3">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row>
    <row r="162" spans="1:45" x14ac:dyDescent="0.3">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row>
    <row r="163" spans="1:45" x14ac:dyDescent="0.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row>
    <row r="164" spans="1:45" x14ac:dyDescent="0.3">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row>
    <row r="165" spans="1:45" x14ac:dyDescent="0.3">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row>
    <row r="166" spans="1:45" x14ac:dyDescent="0.3">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row>
    <row r="167" spans="1:45" x14ac:dyDescent="0.3">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row>
    <row r="168" spans="1:45" x14ac:dyDescent="0.3">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row>
    <row r="169" spans="1:45" x14ac:dyDescent="0.3">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row>
    <row r="170" spans="1:45" x14ac:dyDescent="0.3">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row>
    <row r="171" spans="1:45" x14ac:dyDescent="0.3">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row>
    <row r="172" spans="1:45" x14ac:dyDescent="0.3">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row>
    <row r="173" spans="1:45" x14ac:dyDescent="0.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row>
    <row r="174" spans="1:45" x14ac:dyDescent="0.3">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row>
    <row r="175" spans="1:45" x14ac:dyDescent="0.3">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row>
    <row r="176" spans="1:45" x14ac:dyDescent="0.3">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row>
    <row r="177" spans="1:45" x14ac:dyDescent="0.3">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row>
    <row r="178" spans="1:45" x14ac:dyDescent="0.3">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row>
    <row r="179" spans="1:45" x14ac:dyDescent="0.3">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row>
    <row r="180" spans="1:45" x14ac:dyDescent="0.3">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row>
    <row r="181" spans="1:45" x14ac:dyDescent="0.3">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row>
    <row r="182" spans="1:45" x14ac:dyDescent="0.3">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row>
    <row r="183" spans="1:45" x14ac:dyDescent="0.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row>
    <row r="184" spans="1:45" x14ac:dyDescent="0.3">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row>
    <row r="185" spans="1:45" x14ac:dyDescent="0.3">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row>
    <row r="186" spans="1:45" x14ac:dyDescent="0.3">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row>
    <row r="187" spans="1:45" x14ac:dyDescent="0.3">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row>
    <row r="188" spans="1:45" x14ac:dyDescent="0.3">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row>
    <row r="189" spans="1:45" x14ac:dyDescent="0.3">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row>
    <row r="190" spans="1:45" x14ac:dyDescent="0.3">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row>
    <row r="191" spans="1:45" x14ac:dyDescent="0.3">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row>
    <row r="192" spans="1:45" x14ac:dyDescent="0.3">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row>
    <row r="193" spans="1:45" x14ac:dyDescent="0.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row>
    <row r="194" spans="1:45" x14ac:dyDescent="0.3">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row>
    <row r="195" spans="1:45" x14ac:dyDescent="0.3">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row>
    <row r="196" spans="1:45" x14ac:dyDescent="0.3">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row>
    <row r="197" spans="1:45" x14ac:dyDescent="0.3">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row>
    <row r="198" spans="1:45" x14ac:dyDescent="0.3">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row>
    <row r="199" spans="1:45" x14ac:dyDescent="0.3">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row>
    <row r="200" spans="1:45" x14ac:dyDescent="0.3">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row>
    <row r="201" spans="1:45" x14ac:dyDescent="0.3">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row>
    <row r="202" spans="1:45" x14ac:dyDescent="0.3">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row>
    <row r="203" spans="1:45" x14ac:dyDescent="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row>
    <row r="204" spans="1:45" x14ac:dyDescent="0.3">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row>
    <row r="205" spans="1:45" x14ac:dyDescent="0.3">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row>
    <row r="206" spans="1:45" x14ac:dyDescent="0.3">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row>
    <row r="207" spans="1:45" x14ac:dyDescent="0.3">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row>
    <row r="208" spans="1:45" x14ac:dyDescent="0.3">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row>
    <row r="209" spans="1:45" x14ac:dyDescent="0.3">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row>
    <row r="210" spans="1:45" ht="14.4" customHeight="1" x14ac:dyDescent="0.3">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row>
    <row r="211" spans="1:45" ht="14.4" customHeight="1" x14ac:dyDescent="0.3">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row>
    <row r="212" spans="1:45" ht="14.4" customHeight="1" x14ac:dyDescent="0.3">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row>
    <row r="213" spans="1:45" ht="14.4" customHeight="1" x14ac:dyDescent="0.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row>
    <row r="214" spans="1:45" ht="14.4" customHeight="1" x14ac:dyDescent="0.3">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row>
    <row r="215" spans="1:45" ht="14.4" customHeight="1" x14ac:dyDescent="0.3">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row>
    <row r="216" spans="1:45" ht="14.4" customHeight="1" x14ac:dyDescent="0.3">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row>
    <row r="217" spans="1:45" ht="14.4" customHeight="1" x14ac:dyDescent="0.3">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row>
    <row r="218" spans="1:45" ht="14.4" customHeight="1" x14ac:dyDescent="0.3">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row>
    <row r="219" spans="1:45" ht="14.4" customHeight="1" x14ac:dyDescent="0.3">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row>
    <row r="220" spans="1:45" ht="14.4" customHeight="1" x14ac:dyDescent="0.3">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row>
    <row r="221" spans="1:45" ht="14.4" customHeight="1" x14ac:dyDescent="0.3">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row>
    <row r="222" spans="1:45" ht="14.4" customHeight="1" x14ac:dyDescent="0.3">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row>
    <row r="223" spans="1:45" ht="14.4" customHeight="1" x14ac:dyDescent="0.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row>
    <row r="224" spans="1:45" ht="14.4" customHeight="1" x14ac:dyDescent="0.3">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row>
    <row r="225" spans="1:45" ht="14.4" customHeight="1" x14ac:dyDescent="0.3">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row>
    <row r="226" spans="1:45" ht="14.4" customHeight="1" x14ac:dyDescent="0.3">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row>
    <row r="227" spans="1:45" ht="14.4" customHeight="1" x14ac:dyDescent="0.3">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row>
    <row r="228" spans="1:45" ht="14.4" customHeight="1" x14ac:dyDescent="0.3">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row>
    <row r="229" spans="1:45" ht="14.4" customHeight="1" x14ac:dyDescent="0.3">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row>
    <row r="230" spans="1:45" ht="14.4" customHeight="1" x14ac:dyDescent="0.3">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row>
    <row r="231" spans="1:45" ht="14.4" customHeight="1" x14ac:dyDescent="0.3">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row>
    <row r="232" spans="1:45" ht="14.4" customHeight="1" x14ac:dyDescent="0.3">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row>
    <row r="233" spans="1:45" ht="14.4" customHeight="1" x14ac:dyDescent="0.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row>
    <row r="234" spans="1:45" ht="14.4" customHeight="1" x14ac:dyDescent="0.3">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row>
    <row r="235" spans="1:45" ht="36.6" x14ac:dyDescent="0.7">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row>
    <row r="236" spans="1:45" x14ac:dyDescent="0.3">
      <c r="F236" s="55"/>
      <c r="G236" s="55"/>
    </row>
    <row r="237" spans="1:45" x14ac:dyDescent="0.3">
      <c r="F237" s="55"/>
      <c r="G237" s="55"/>
    </row>
  </sheetData>
  <mergeCells count="2661">
    <mergeCell ref="F236:G237"/>
    <mergeCell ref="K232:L233"/>
    <mergeCell ref="M232:N233"/>
    <mergeCell ref="O232:O233"/>
    <mergeCell ref="A234:B235"/>
    <mergeCell ref="C234:D235"/>
    <mergeCell ref="E234:F235"/>
    <mergeCell ref="G234:H235"/>
    <mergeCell ref="I234:J235"/>
    <mergeCell ref="K234:L235"/>
    <mergeCell ref="M234:N235"/>
    <mergeCell ref="O234:O235"/>
    <mergeCell ref="A232:B233"/>
    <mergeCell ref="C232:D233"/>
    <mergeCell ref="E232:F233"/>
    <mergeCell ref="G232:H233"/>
    <mergeCell ref="I232:J233"/>
    <mergeCell ref="K228:L229"/>
    <mergeCell ref="M228:N229"/>
    <mergeCell ref="O228:O229"/>
    <mergeCell ref="A230:B231"/>
    <mergeCell ref="C230:D231"/>
    <mergeCell ref="E230:F231"/>
    <mergeCell ref="G230:H231"/>
    <mergeCell ref="I230:J231"/>
    <mergeCell ref="K230:L231"/>
    <mergeCell ref="M230:N231"/>
    <mergeCell ref="O230:O231"/>
    <mergeCell ref="A228:B229"/>
    <mergeCell ref="C228:D229"/>
    <mergeCell ref="E228:F229"/>
    <mergeCell ref="G228:H229"/>
    <mergeCell ref="I228:J229"/>
    <mergeCell ref="K224:L225"/>
    <mergeCell ref="M224:N225"/>
    <mergeCell ref="O224:O225"/>
    <mergeCell ref="A226:B227"/>
    <mergeCell ref="C226:D227"/>
    <mergeCell ref="E226:F227"/>
    <mergeCell ref="G226:H227"/>
    <mergeCell ref="I226:J227"/>
    <mergeCell ref="K226:L227"/>
    <mergeCell ref="M226:N227"/>
    <mergeCell ref="O226:O227"/>
    <mergeCell ref="A224:B225"/>
    <mergeCell ref="C224:D225"/>
    <mergeCell ref="E224:F225"/>
    <mergeCell ref="G224:H225"/>
    <mergeCell ref="I224:J225"/>
    <mergeCell ref="K220:L221"/>
    <mergeCell ref="M220:N221"/>
    <mergeCell ref="O220:O221"/>
    <mergeCell ref="A222:B223"/>
    <mergeCell ref="C222:D223"/>
    <mergeCell ref="E222:F223"/>
    <mergeCell ref="G222:H223"/>
    <mergeCell ref="I222:J223"/>
    <mergeCell ref="K222:L223"/>
    <mergeCell ref="M222:N223"/>
    <mergeCell ref="O222:O223"/>
    <mergeCell ref="A220:B221"/>
    <mergeCell ref="C220:D221"/>
    <mergeCell ref="E220:F221"/>
    <mergeCell ref="G220:H221"/>
    <mergeCell ref="I220:J221"/>
    <mergeCell ref="K216:L217"/>
    <mergeCell ref="M216:N217"/>
    <mergeCell ref="O216:O217"/>
    <mergeCell ref="A218:B219"/>
    <mergeCell ref="C218:D219"/>
    <mergeCell ref="E218:F219"/>
    <mergeCell ref="G218:H219"/>
    <mergeCell ref="I218:J219"/>
    <mergeCell ref="K218:L219"/>
    <mergeCell ref="M218:N219"/>
    <mergeCell ref="O218:O219"/>
    <mergeCell ref="A216:B217"/>
    <mergeCell ref="C216:D217"/>
    <mergeCell ref="E216:F217"/>
    <mergeCell ref="G216:H217"/>
    <mergeCell ref="I216:J217"/>
    <mergeCell ref="K212:L213"/>
    <mergeCell ref="M212:N213"/>
    <mergeCell ref="O212:O213"/>
    <mergeCell ref="A214:B215"/>
    <mergeCell ref="C214:D215"/>
    <mergeCell ref="E214:F215"/>
    <mergeCell ref="G214:H215"/>
    <mergeCell ref="I214:J215"/>
    <mergeCell ref="K214:L215"/>
    <mergeCell ref="M214:N215"/>
    <mergeCell ref="O214:O215"/>
    <mergeCell ref="A212:B213"/>
    <mergeCell ref="C212:D213"/>
    <mergeCell ref="E212:F213"/>
    <mergeCell ref="G212:H213"/>
    <mergeCell ref="I212:J213"/>
    <mergeCell ref="K208:L209"/>
    <mergeCell ref="M208:N209"/>
    <mergeCell ref="O208:O209"/>
    <mergeCell ref="A210:B211"/>
    <mergeCell ref="C210:D211"/>
    <mergeCell ref="E210:F211"/>
    <mergeCell ref="G210:H211"/>
    <mergeCell ref="I210:J211"/>
    <mergeCell ref="K210:L211"/>
    <mergeCell ref="M210:N211"/>
    <mergeCell ref="O210:O211"/>
    <mergeCell ref="A208:B209"/>
    <mergeCell ref="C208:D209"/>
    <mergeCell ref="E208:F209"/>
    <mergeCell ref="G208:H209"/>
    <mergeCell ref="I208:J209"/>
    <mergeCell ref="K204:L205"/>
    <mergeCell ref="M204:N205"/>
    <mergeCell ref="O204:O205"/>
    <mergeCell ref="A206:B207"/>
    <mergeCell ref="C206:D207"/>
    <mergeCell ref="E206:F207"/>
    <mergeCell ref="G206:H207"/>
    <mergeCell ref="I206:J207"/>
    <mergeCell ref="K206:L207"/>
    <mergeCell ref="M206:N207"/>
    <mergeCell ref="O206:O207"/>
    <mergeCell ref="A204:B205"/>
    <mergeCell ref="C204:D205"/>
    <mergeCell ref="E204:F205"/>
    <mergeCell ref="G204:H205"/>
    <mergeCell ref="I204:J205"/>
    <mergeCell ref="K200:L201"/>
    <mergeCell ref="M200:N201"/>
    <mergeCell ref="O200:O201"/>
    <mergeCell ref="A202:B203"/>
    <mergeCell ref="C202:D203"/>
    <mergeCell ref="E202:F203"/>
    <mergeCell ref="G202:H203"/>
    <mergeCell ref="I202:J203"/>
    <mergeCell ref="K202:L203"/>
    <mergeCell ref="M202:N203"/>
    <mergeCell ref="O202:O203"/>
    <mergeCell ref="A200:B201"/>
    <mergeCell ref="C200:D201"/>
    <mergeCell ref="E200:F201"/>
    <mergeCell ref="G200:H201"/>
    <mergeCell ref="I200:J201"/>
    <mergeCell ref="K196:L197"/>
    <mergeCell ref="M196:N197"/>
    <mergeCell ref="O196:O197"/>
    <mergeCell ref="A198:B199"/>
    <mergeCell ref="C198:D199"/>
    <mergeCell ref="E198:F199"/>
    <mergeCell ref="G198:H199"/>
    <mergeCell ref="I198:J199"/>
    <mergeCell ref="K198:L199"/>
    <mergeCell ref="M198:N199"/>
    <mergeCell ref="O198:O199"/>
    <mergeCell ref="A196:B197"/>
    <mergeCell ref="C196:D197"/>
    <mergeCell ref="E196:F197"/>
    <mergeCell ref="G196:H197"/>
    <mergeCell ref="I196:J197"/>
    <mergeCell ref="K192:L193"/>
    <mergeCell ref="M192:N193"/>
    <mergeCell ref="O192:O193"/>
    <mergeCell ref="A194:B195"/>
    <mergeCell ref="C194:D195"/>
    <mergeCell ref="E194:F195"/>
    <mergeCell ref="G194:H195"/>
    <mergeCell ref="I194:J195"/>
    <mergeCell ref="K194:L195"/>
    <mergeCell ref="M194:N195"/>
    <mergeCell ref="O194:O195"/>
    <mergeCell ref="A192:B193"/>
    <mergeCell ref="C192:D193"/>
    <mergeCell ref="E192:F193"/>
    <mergeCell ref="G192:H193"/>
    <mergeCell ref="I192:J193"/>
    <mergeCell ref="K188:L189"/>
    <mergeCell ref="M188:N189"/>
    <mergeCell ref="O188:O189"/>
    <mergeCell ref="A190:B191"/>
    <mergeCell ref="C190:D191"/>
    <mergeCell ref="E190:F191"/>
    <mergeCell ref="G190:H191"/>
    <mergeCell ref="I190:J191"/>
    <mergeCell ref="K190:L191"/>
    <mergeCell ref="M190:N191"/>
    <mergeCell ref="O190:O191"/>
    <mergeCell ref="A188:B189"/>
    <mergeCell ref="C188:D189"/>
    <mergeCell ref="E188:F189"/>
    <mergeCell ref="G188:H189"/>
    <mergeCell ref="I188:J189"/>
    <mergeCell ref="K184:L185"/>
    <mergeCell ref="M184:N185"/>
    <mergeCell ref="O184:O185"/>
    <mergeCell ref="A186:B187"/>
    <mergeCell ref="C186:D187"/>
    <mergeCell ref="E186:F187"/>
    <mergeCell ref="G186:H187"/>
    <mergeCell ref="I186:J187"/>
    <mergeCell ref="K186:L187"/>
    <mergeCell ref="M186:N187"/>
    <mergeCell ref="O186:O187"/>
    <mergeCell ref="A184:B185"/>
    <mergeCell ref="C184:D185"/>
    <mergeCell ref="E184:F185"/>
    <mergeCell ref="G184:H185"/>
    <mergeCell ref="I184:J185"/>
    <mergeCell ref="K180:L181"/>
    <mergeCell ref="M180:N181"/>
    <mergeCell ref="O180:O181"/>
    <mergeCell ref="A182:B183"/>
    <mergeCell ref="C182:D183"/>
    <mergeCell ref="E182:F183"/>
    <mergeCell ref="G182:H183"/>
    <mergeCell ref="I182:J183"/>
    <mergeCell ref="K182:L183"/>
    <mergeCell ref="M182:N183"/>
    <mergeCell ref="O182:O183"/>
    <mergeCell ref="A180:B181"/>
    <mergeCell ref="C180:D181"/>
    <mergeCell ref="E180:F181"/>
    <mergeCell ref="G180:H181"/>
    <mergeCell ref="I180:J181"/>
    <mergeCell ref="K176:L177"/>
    <mergeCell ref="M176:N177"/>
    <mergeCell ref="O176:O177"/>
    <mergeCell ref="A178:B179"/>
    <mergeCell ref="C178:D179"/>
    <mergeCell ref="E178:F179"/>
    <mergeCell ref="G178:H179"/>
    <mergeCell ref="I178:J179"/>
    <mergeCell ref="K178:L179"/>
    <mergeCell ref="M178:N179"/>
    <mergeCell ref="O178:O179"/>
    <mergeCell ref="A176:B177"/>
    <mergeCell ref="C176:D177"/>
    <mergeCell ref="E176:F177"/>
    <mergeCell ref="G176:H177"/>
    <mergeCell ref="I176:J177"/>
    <mergeCell ref="K172:L173"/>
    <mergeCell ref="M172:N173"/>
    <mergeCell ref="O172:O173"/>
    <mergeCell ref="A174:B175"/>
    <mergeCell ref="C174:D175"/>
    <mergeCell ref="E174:F175"/>
    <mergeCell ref="G174:H175"/>
    <mergeCell ref="I174:J175"/>
    <mergeCell ref="K174:L175"/>
    <mergeCell ref="M174:N175"/>
    <mergeCell ref="O174:O175"/>
    <mergeCell ref="A172:B173"/>
    <mergeCell ref="C172:D173"/>
    <mergeCell ref="E172:F173"/>
    <mergeCell ref="G172:H173"/>
    <mergeCell ref="I172:J173"/>
    <mergeCell ref="K168:L169"/>
    <mergeCell ref="M168:N169"/>
    <mergeCell ref="O168:O169"/>
    <mergeCell ref="A170:B171"/>
    <mergeCell ref="C170:D171"/>
    <mergeCell ref="E170:F171"/>
    <mergeCell ref="G170:H171"/>
    <mergeCell ref="I170:J171"/>
    <mergeCell ref="K170:L171"/>
    <mergeCell ref="M170:N171"/>
    <mergeCell ref="O170:O171"/>
    <mergeCell ref="A168:B169"/>
    <mergeCell ref="C168:D169"/>
    <mergeCell ref="E168:F169"/>
    <mergeCell ref="G168:H169"/>
    <mergeCell ref="I168:J169"/>
    <mergeCell ref="K164:L165"/>
    <mergeCell ref="M164:N165"/>
    <mergeCell ref="O164:O165"/>
    <mergeCell ref="A166:B167"/>
    <mergeCell ref="C166:D167"/>
    <mergeCell ref="E166:F167"/>
    <mergeCell ref="G166:H167"/>
    <mergeCell ref="I166:J167"/>
    <mergeCell ref="K166:L167"/>
    <mergeCell ref="M166:N167"/>
    <mergeCell ref="O166:O167"/>
    <mergeCell ref="A164:B165"/>
    <mergeCell ref="C164:D165"/>
    <mergeCell ref="E164:F165"/>
    <mergeCell ref="G164:H165"/>
    <mergeCell ref="I164:J165"/>
    <mergeCell ref="K160:L161"/>
    <mergeCell ref="M160:N161"/>
    <mergeCell ref="O160:O161"/>
    <mergeCell ref="A162:B163"/>
    <mergeCell ref="C162:D163"/>
    <mergeCell ref="E162:F163"/>
    <mergeCell ref="G162:H163"/>
    <mergeCell ref="I162:J163"/>
    <mergeCell ref="K162:L163"/>
    <mergeCell ref="M162:N163"/>
    <mergeCell ref="O162:O163"/>
    <mergeCell ref="A160:B161"/>
    <mergeCell ref="C160:D161"/>
    <mergeCell ref="E160:F161"/>
    <mergeCell ref="G160:H161"/>
    <mergeCell ref="I160:J161"/>
    <mergeCell ref="K156:L157"/>
    <mergeCell ref="M156:N157"/>
    <mergeCell ref="O156:O157"/>
    <mergeCell ref="A158:B159"/>
    <mergeCell ref="C158:D159"/>
    <mergeCell ref="E158:F159"/>
    <mergeCell ref="G158:H159"/>
    <mergeCell ref="I158:J159"/>
    <mergeCell ref="K158:L159"/>
    <mergeCell ref="M158:N159"/>
    <mergeCell ref="O158:O159"/>
    <mergeCell ref="A156:B157"/>
    <mergeCell ref="C156:D157"/>
    <mergeCell ref="E156:F157"/>
    <mergeCell ref="G156:H157"/>
    <mergeCell ref="I156:J157"/>
    <mergeCell ref="K152:L153"/>
    <mergeCell ref="M152:N153"/>
    <mergeCell ref="O152:O153"/>
    <mergeCell ref="A154:B155"/>
    <mergeCell ref="C154:D155"/>
    <mergeCell ref="E154:F155"/>
    <mergeCell ref="G154:H155"/>
    <mergeCell ref="I154:J155"/>
    <mergeCell ref="K154:L155"/>
    <mergeCell ref="M154:N155"/>
    <mergeCell ref="O154:O155"/>
    <mergeCell ref="A152:B153"/>
    <mergeCell ref="C152:D153"/>
    <mergeCell ref="E152:F153"/>
    <mergeCell ref="G152:H153"/>
    <mergeCell ref="I152:J153"/>
    <mergeCell ref="K148:L149"/>
    <mergeCell ref="M148:N149"/>
    <mergeCell ref="O148:O149"/>
    <mergeCell ref="A150:B151"/>
    <mergeCell ref="C150:D151"/>
    <mergeCell ref="E150:F151"/>
    <mergeCell ref="G150:H151"/>
    <mergeCell ref="I150:J151"/>
    <mergeCell ref="K150:L151"/>
    <mergeCell ref="M150:N151"/>
    <mergeCell ref="O150:O151"/>
    <mergeCell ref="A148:B149"/>
    <mergeCell ref="C148:D149"/>
    <mergeCell ref="E148:F149"/>
    <mergeCell ref="G148:H149"/>
    <mergeCell ref="I148:J149"/>
    <mergeCell ref="K144:L145"/>
    <mergeCell ref="M144:N145"/>
    <mergeCell ref="O144:O145"/>
    <mergeCell ref="A146:B147"/>
    <mergeCell ref="C146:D147"/>
    <mergeCell ref="E146:F147"/>
    <mergeCell ref="G146:H147"/>
    <mergeCell ref="I146:J147"/>
    <mergeCell ref="K146:L147"/>
    <mergeCell ref="M146:N147"/>
    <mergeCell ref="O146:O147"/>
    <mergeCell ref="A144:B145"/>
    <mergeCell ref="C144:D145"/>
    <mergeCell ref="E144:F145"/>
    <mergeCell ref="G144:H145"/>
    <mergeCell ref="I144:J145"/>
    <mergeCell ref="K140:L141"/>
    <mergeCell ref="M140:N141"/>
    <mergeCell ref="O140:O141"/>
    <mergeCell ref="A142:B143"/>
    <mergeCell ref="C142:D143"/>
    <mergeCell ref="E142:F143"/>
    <mergeCell ref="G142:H143"/>
    <mergeCell ref="I142:J143"/>
    <mergeCell ref="K142:L143"/>
    <mergeCell ref="M142:N143"/>
    <mergeCell ref="O142:O143"/>
    <mergeCell ref="A140:B141"/>
    <mergeCell ref="C140:D141"/>
    <mergeCell ref="E140:F141"/>
    <mergeCell ref="G140:H141"/>
    <mergeCell ref="I140:J141"/>
    <mergeCell ref="K136:L137"/>
    <mergeCell ref="M136:N137"/>
    <mergeCell ref="O136:O137"/>
    <mergeCell ref="A138:B139"/>
    <mergeCell ref="C138:D139"/>
    <mergeCell ref="E138:F139"/>
    <mergeCell ref="G138:H139"/>
    <mergeCell ref="I138:J139"/>
    <mergeCell ref="K138:L139"/>
    <mergeCell ref="M138:N139"/>
    <mergeCell ref="O138:O139"/>
    <mergeCell ref="A136:B137"/>
    <mergeCell ref="C136:D137"/>
    <mergeCell ref="E136:F137"/>
    <mergeCell ref="G136:H137"/>
    <mergeCell ref="I136:J137"/>
    <mergeCell ref="K132:L133"/>
    <mergeCell ref="M132:N133"/>
    <mergeCell ref="O132:O133"/>
    <mergeCell ref="A134:B135"/>
    <mergeCell ref="C134:D135"/>
    <mergeCell ref="E134:F135"/>
    <mergeCell ref="G134:H135"/>
    <mergeCell ref="I134:J135"/>
    <mergeCell ref="K134:L135"/>
    <mergeCell ref="M134:N135"/>
    <mergeCell ref="O134:O135"/>
    <mergeCell ref="A132:B133"/>
    <mergeCell ref="C132:D133"/>
    <mergeCell ref="E132:F133"/>
    <mergeCell ref="G132:H133"/>
    <mergeCell ref="I132:J133"/>
    <mergeCell ref="K128:L129"/>
    <mergeCell ref="M128:N129"/>
    <mergeCell ref="O128:O129"/>
    <mergeCell ref="A130:B131"/>
    <mergeCell ref="C130:D131"/>
    <mergeCell ref="E130:F131"/>
    <mergeCell ref="G130:H131"/>
    <mergeCell ref="I130:J131"/>
    <mergeCell ref="K130:L131"/>
    <mergeCell ref="M130:N131"/>
    <mergeCell ref="O130:O131"/>
    <mergeCell ref="A128:B129"/>
    <mergeCell ref="C128:D129"/>
    <mergeCell ref="E128:F129"/>
    <mergeCell ref="G128:H129"/>
    <mergeCell ref="I128:J129"/>
    <mergeCell ref="K124:L125"/>
    <mergeCell ref="M124:N125"/>
    <mergeCell ref="O124:O125"/>
    <mergeCell ref="A126:B127"/>
    <mergeCell ref="C126:D127"/>
    <mergeCell ref="E126:F127"/>
    <mergeCell ref="G126:H127"/>
    <mergeCell ref="I126:J127"/>
    <mergeCell ref="K126:L127"/>
    <mergeCell ref="M126:N127"/>
    <mergeCell ref="O126:O127"/>
    <mergeCell ref="A124:B125"/>
    <mergeCell ref="C124:D125"/>
    <mergeCell ref="E124:F125"/>
    <mergeCell ref="G124:H125"/>
    <mergeCell ref="I124:J125"/>
    <mergeCell ref="K120:L121"/>
    <mergeCell ref="M120:N121"/>
    <mergeCell ref="O120:O121"/>
    <mergeCell ref="A122:B123"/>
    <mergeCell ref="C122:D123"/>
    <mergeCell ref="E122:F123"/>
    <mergeCell ref="G122:H123"/>
    <mergeCell ref="I122:J123"/>
    <mergeCell ref="K122:L123"/>
    <mergeCell ref="M122:N123"/>
    <mergeCell ref="O122:O123"/>
    <mergeCell ref="A120:B121"/>
    <mergeCell ref="C120:D121"/>
    <mergeCell ref="E120:F121"/>
    <mergeCell ref="G120:H121"/>
    <mergeCell ref="I120:J121"/>
    <mergeCell ref="K116:L117"/>
    <mergeCell ref="M116:N117"/>
    <mergeCell ref="O116:O117"/>
    <mergeCell ref="A118:B119"/>
    <mergeCell ref="C118:D119"/>
    <mergeCell ref="E118:F119"/>
    <mergeCell ref="G118:H119"/>
    <mergeCell ref="I118:J119"/>
    <mergeCell ref="K118:L119"/>
    <mergeCell ref="M118:N119"/>
    <mergeCell ref="O118:O119"/>
    <mergeCell ref="A116:B117"/>
    <mergeCell ref="C116:D117"/>
    <mergeCell ref="E116:F117"/>
    <mergeCell ref="G116:H117"/>
    <mergeCell ref="I116:J117"/>
    <mergeCell ref="K112:L113"/>
    <mergeCell ref="M112:N113"/>
    <mergeCell ref="O112:O113"/>
    <mergeCell ref="A114:B115"/>
    <mergeCell ref="C114:D115"/>
    <mergeCell ref="E114:F115"/>
    <mergeCell ref="G114:H115"/>
    <mergeCell ref="I114:J115"/>
    <mergeCell ref="K114:L115"/>
    <mergeCell ref="M114:N115"/>
    <mergeCell ref="O114:O115"/>
    <mergeCell ref="A112:B113"/>
    <mergeCell ref="C112:D113"/>
    <mergeCell ref="E112:F113"/>
    <mergeCell ref="G112:H113"/>
    <mergeCell ref="I112:J113"/>
    <mergeCell ref="K108:L109"/>
    <mergeCell ref="M108:N109"/>
    <mergeCell ref="O108:O109"/>
    <mergeCell ref="A110:B111"/>
    <mergeCell ref="C110:D111"/>
    <mergeCell ref="E110:F111"/>
    <mergeCell ref="G110:H111"/>
    <mergeCell ref="I110:J111"/>
    <mergeCell ref="K110:L111"/>
    <mergeCell ref="M110:N111"/>
    <mergeCell ref="O110:O111"/>
    <mergeCell ref="A108:B109"/>
    <mergeCell ref="C108:D109"/>
    <mergeCell ref="E108:F109"/>
    <mergeCell ref="G108:H109"/>
    <mergeCell ref="I108:J109"/>
    <mergeCell ref="K104:L105"/>
    <mergeCell ref="M104:N105"/>
    <mergeCell ref="O104:O105"/>
    <mergeCell ref="A106:B107"/>
    <mergeCell ref="C106:D107"/>
    <mergeCell ref="E106:F107"/>
    <mergeCell ref="G106:H107"/>
    <mergeCell ref="I106:J107"/>
    <mergeCell ref="K106:L107"/>
    <mergeCell ref="M106:N107"/>
    <mergeCell ref="O106:O107"/>
    <mergeCell ref="A104:B105"/>
    <mergeCell ref="C104:D105"/>
    <mergeCell ref="E104:F105"/>
    <mergeCell ref="G104:H105"/>
    <mergeCell ref="I104:J105"/>
    <mergeCell ref="K100:L101"/>
    <mergeCell ref="M100:N101"/>
    <mergeCell ref="O100:O101"/>
    <mergeCell ref="A102:B103"/>
    <mergeCell ref="C102:D103"/>
    <mergeCell ref="E102:F103"/>
    <mergeCell ref="G102:H103"/>
    <mergeCell ref="I102:J103"/>
    <mergeCell ref="K102:L103"/>
    <mergeCell ref="M102:N103"/>
    <mergeCell ref="O102:O103"/>
    <mergeCell ref="A100:B101"/>
    <mergeCell ref="C100:D101"/>
    <mergeCell ref="E100:F101"/>
    <mergeCell ref="G100:H101"/>
    <mergeCell ref="I100:J101"/>
    <mergeCell ref="K96:L97"/>
    <mergeCell ref="M96:N97"/>
    <mergeCell ref="O96:O97"/>
    <mergeCell ref="A98:B99"/>
    <mergeCell ref="C98:D99"/>
    <mergeCell ref="E98:F99"/>
    <mergeCell ref="G98:H99"/>
    <mergeCell ref="I98:J99"/>
    <mergeCell ref="K98:L99"/>
    <mergeCell ref="M98:N99"/>
    <mergeCell ref="O98:O99"/>
    <mergeCell ref="A96:B97"/>
    <mergeCell ref="C96:D97"/>
    <mergeCell ref="E96:F97"/>
    <mergeCell ref="G96:H97"/>
    <mergeCell ref="I96:J97"/>
    <mergeCell ref="K92:L93"/>
    <mergeCell ref="M92:N93"/>
    <mergeCell ref="O92:O93"/>
    <mergeCell ref="A94:B95"/>
    <mergeCell ref="C94:D95"/>
    <mergeCell ref="E94:F95"/>
    <mergeCell ref="G94:H95"/>
    <mergeCell ref="I94:J95"/>
    <mergeCell ref="K94:L95"/>
    <mergeCell ref="M94:N95"/>
    <mergeCell ref="O94:O95"/>
    <mergeCell ref="A92:B93"/>
    <mergeCell ref="C92:D93"/>
    <mergeCell ref="E92:F93"/>
    <mergeCell ref="G92:H93"/>
    <mergeCell ref="I92:J93"/>
    <mergeCell ref="K88:L89"/>
    <mergeCell ref="M88:N89"/>
    <mergeCell ref="O88:O89"/>
    <mergeCell ref="A90:B91"/>
    <mergeCell ref="C90:D91"/>
    <mergeCell ref="E90:F91"/>
    <mergeCell ref="G90:H91"/>
    <mergeCell ref="I90:J91"/>
    <mergeCell ref="K90:L91"/>
    <mergeCell ref="M90:N91"/>
    <mergeCell ref="O90:O91"/>
    <mergeCell ref="A88:B89"/>
    <mergeCell ref="C88:D89"/>
    <mergeCell ref="E88:F89"/>
    <mergeCell ref="G88:H89"/>
    <mergeCell ref="I88:J89"/>
    <mergeCell ref="K84:L85"/>
    <mergeCell ref="M84:N85"/>
    <mergeCell ref="O84:O85"/>
    <mergeCell ref="A86:B87"/>
    <mergeCell ref="C86:D87"/>
    <mergeCell ref="E86:F87"/>
    <mergeCell ref="G86:H87"/>
    <mergeCell ref="I86:J87"/>
    <mergeCell ref="K86:L87"/>
    <mergeCell ref="M86:N87"/>
    <mergeCell ref="O86:O87"/>
    <mergeCell ref="A84:B85"/>
    <mergeCell ref="C84:D85"/>
    <mergeCell ref="E84:F85"/>
    <mergeCell ref="G84:H85"/>
    <mergeCell ref="I84:J85"/>
    <mergeCell ref="K80:L81"/>
    <mergeCell ref="M80:N81"/>
    <mergeCell ref="O80:O81"/>
    <mergeCell ref="A82:B83"/>
    <mergeCell ref="C82:D83"/>
    <mergeCell ref="E82:F83"/>
    <mergeCell ref="G82:H83"/>
    <mergeCell ref="I82:J83"/>
    <mergeCell ref="K82:L83"/>
    <mergeCell ref="M82:N83"/>
    <mergeCell ref="O82:O83"/>
    <mergeCell ref="A80:B81"/>
    <mergeCell ref="C80:D81"/>
    <mergeCell ref="E80:F81"/>
    <mergeCell ref="G80:H81"/>
    <mergeCell ref="I80:J81"/>
    <mergeCell ref="K76:L77"/>
    <mergeCell ref="M76:N77"/>
    <mergeCell ref="O76:O77"/>
    <mergeCell ref="A78:B79"/>
    <mergeCell ref="C78:D79"/>
    <mergeCell ref="E78:F79"/>
    <mergeCell ref="G78:H79"/>
    <mergeCell ref="I78:J79"/>
    <mergeCell ref="K78:L79"/>
    <mergeCell ref="M78:N79"/>
    <mergeCell ref="O78:O79"/>
    <mergeCell ref="A76:B77"/>
    <mergeCell ref="C76:D77"/>
    <mergeCell ref="E76:F77"/>
    <mergeCell ref="G76:H77"/>
    <mergeCell ref="I76:J77"/>
    <mergeCell ref="K72:L73"/>
    <mergeCell ref="M72:N73"/>
    <mergeCell ref="O72:O73"/>
    <mergeCell ref="A74:B75"/>
    <mergeCell ref="C74:D75"/>
    <mergeCell ref="E74:F75"/>
    <mergeCell ref="G74:H75"/>
    <mergeCell ref="I74:J75"/>
    <mergeCell ref="K74:L75"/>
    <mergeCell ref="M74:N75"/>
    <mergeCell ref="O74:O75"/>
    <mergeCell ref="A72:B73"/>
    <mergeCell ref="C72:D73"/>
    <mergeCell ref="E72:F73"/>
    <mergeCell ref="G72:H73"/>
    <mergeCell ref="I72:J73"/>
    <mergeCell ref="K68:L69"/>
    <mergeCell ref="M68:N69"/>
    <mergeCell ref="O68:O69"/>
    <mergeCell ref="A70:B71"/>
    <mergeCell ref="C70:D71"/>
    <mergeCell ref="E70:F71"/>
    <mergeCell ref="G70:H71"/>
    <mergeCell ref="I70:J71"/>
    <mergeCell ref="K70:L71"/>
    <mergeCell ref="M70:N71"/>
    <mergeCell ref="O70:O71"/>
    <mergeCell ref="A68:B69"/>
    <mergeCell ref="C68:D69"/>
    <mergeCell ref="E68:F69"/>
    <mergeCell ref="G68:H69"/>
    <mergeCell ref="I68:J69"/>
    <mergeCell ref="K64:L65"/>
    <mergeCell ref="M64:N65"/>
    <mergeCell ref="O64:O65"/>
    <mergeCell ref="A66:B67"/>
    <mergeCell ref="C66:D67"/>
    <mergeCell ref="E66:F67"/>
    <mergeCell ref="G66:H67"/>
    <mergeCell ref="I66:J67"/>
    <mergeCell ref="K66:L67"/>
    <mergeCell ref="M66:N67"/>
    <mergeCell ref="O66:O67"/>
    <mergeCell ref="A64:B65"/>
    <mergeCell ref="C64:D65"/>
    <mergeCell ref="E64:F65"/>
    <mergeCell ref="G64:H65"/>
    <mergeCell ref="I64:J65"/>
    <mergeCell ref="K60:L61"/>
    <mergeCell ref="M60:N61"/>
    <mergeCell ref="O60:O61"/>
    <mergeCell ref="A62:B63"/>
    <mergeCell ref="C62:D63"/>
    <mergeCell ref="E62:F63"/>
    <mergeCell ref="G62:H63"/>
    <mergeCell ref="I62:J63"/>
    <mergeCell ref="K62:L63"/>
    <mergeCell ref="M62:N63"/>
    <mergeCell ref="O62:O63"/>
    <mergeCell ref="A60:B61"/>
    <mergeCell ref="C60:D61"/>
    <mergeCell ref="E60:F61"/>
    <mergeCell ref="G60:H61"/>
    <mergeCell ref="I60:J61"/>
    <mergeCell ref="K56:L57"/>
    <mergeCell ref="M56:N57"/>
    <mergeCell ref="O56:O57"/>
    <mergeCell ref="A58:B59"/>
    <mergeCell ref="C58:D59"/>
    <mergeCell ref="E58:F59"/>
    <mergeCell ref="G58:H59"/>
    <mergeCell ref="I58:J59"/>
    <mergeCell ref="K58:L59"/>
    <mergeCell ref="M58:N59"/>
    <mergeCell ref="O58:O59"/>
    <mergeCell ref="A56:B57"/>
    <mergeCell ref="C56:D57"/>
    <mergeCell ref="E56:F57"/>
    <mergeCell ref="G56:H57"/>
    <mergeCell ref="I56:J57"/>
    <mergeCell ref="K52:L53"/>
    <mergeCell ref="M52:N53"/>
    <mergeCell ref="O52:O53"/>
    <mergeCell ref="A54:B55"/>
    <mergeCell ref="C54:D55"/>
    <mergeCell ref="E54:F55"/>
    <mergeCell ref="G54:H55"/>
    <mergeCell ref="I54:J55"/>
    <mergeCell ref="K54:L55"/>
    <mergeCell ref="M54:N55"/>
    <mergeCell ref="O54:O55"/>
    <mergeCell ref="A52:B53"/>
    <mergeCell ref="C52:D53"/>
    <mergeCell ref="E52:F53"/>
    <mergeCell ref="G52:H53"/>
    <mergeCell ref="I52:J53"/>
    <mergeCell ref="K48:L49"/>
    <mergeCell ref="M48:N49"/>
    <mergeCell ref="O48:O49"/>
    <mergeCell ref="A50:B51"/>
    <mergeCell ref="C50:D51"/>
    <mergeCell ref="E50:F51"/>
    <mergeCell ref="G50:H51"/>
    <mergeCell ref="I50:J51"/>
    <mergeCell ref="K50:L51"/>
    <mergeCell ref="M50:N51"/>
    <mergeCell ref="O50:O51"/>
    <mergeCell ref="A48:B49"/>
    <mergeCell ref="C48:D49"/>
    <mergeCell ref="E48:F49"/>
    <mergeCell ref="G48:H49"/>
    <mergeCell ref="I48:J49"/>
    <mergeCell ref="K44:L45"/>
    <mergeCell ref="M44:N45"/>
    <mergeCell ref="O44:O45"/>
    <mergeCell ref="A46:B47"/>
    <mergeCell ref="C46:D47"/>
    <mergeCell ref="E46:F47"/>
    <mergeCell ref="G46:H47"/>
    <mergeCell ref="I46:J47"/>
    <mergeCell ref="K46:L47"/>
    <mergeCell ref="M46:N47"/>
    <mergeCell ref="O46:O47"/>
    <mergeCell ref="A44:B45"/>
    <mergeCell ref="C44:D45"/>
    <mergeCell ref="E44:F45"/>
    <mergeCell ref="G44:H45"/>
    <mergeCell ref="I44:J45"/>
    <mergeCell ref="K40:L41"/>
    <mergeCell ref="M40:N41"/>
    <mergeCell ref="O40:O41"/>
    <mergeCell ref="A42:B43"/>
    <mergeCell ref="C42:D43"/>
    <mergeCell ref="E42:F43"/>
    <mergeCell ref="G42:H43"/>
    <mergeCell ref="I42:J43"/>
    <mergeCell ref="K42:L43"/>
    <mergeCell ref="M42:N43"/>
    <mergeCell ref="O42:O43"/>
    <mergeCell ref="A40:B41"/>
    <mergeCell ref="C40:D41"/>
    <mergeCell ref="E40:F41"/>
    <mergeCell ref="G40:H41"/>
    <mergeCell ref="I40:J41"/>
    <mergeCell ref="K36:L37"/>
    <mergeCell ref="M36:N37"/>
    <mergeCell ref="O36:O37"/>
    <mergeCell ref="A38:B39"/>
    <mergeCell ref="C38:D39"/>
    <mergeCell ref="E38:F39"/>
    <mergeCell ref="G38:H39"/>
    <mergeCell ref="I38:J39"/>
    <mergeCell ref="K38:L39"/>
    <mergeCell ref="M38:N39"/>
    <mergeCell ref="O38:O39"/>
    <mergeCell ref="A36:B37"/>
    <mergeCell ref="C36:D37"/>
    <mergeCell ref="E36:F37"/>
    <mergeCell ref="G36:H37"/>
    <mergeCell ref="I36:J37"/>
    <mergeCell ref="K32:L33"/>
    <mergeCell ref="M32:N33"/>
    <mergeCell ref="O32:O33"/>
    <mergeCell ref="A34:B35"/>
    <mergeCell ref="C34:D35"/>
    <mergeCell ref="E34:F35"/>
    <mergeCell ref="G34:H35"/>
    <mergeCell ref="I34:J35"/>
    <mergeCell ref="K34:L35"/>
    <mergeCell ref="M34:N35"/>
    <mergeCell ref="O34:O35"/>
    <mergeCell ref="A32:B33"/>
    <mergeCell ref="C32:D33"/>
    <mergeCell ref="E32:F33"/>
    <mergeCell ref="G32:H33"/>
    <mergeCell ref="I32:J33"/>
    <mergeCell ref="K28:L29"/>
    <mergeCell ref="M28:N29"/>
    <mergeCell ref="O28:O29"/>
    <mergeCell ref="A30:B31"/>
    <mergeCell ref="C30:D31"/>
    <mergeCell ref="E30:F31"/>
    <mergeCell ref="G30:H31"/>
    <mergeCell ref="I30:J31"/>
    <mergeCell ref="K30:L31"/>
    <mergeCell ref="M30:N31"/>
    <mergeCell ref="O30:O31"/>
    <mergeCell ref="A28:B29"/>
    <mergeCell ref="C28:D29"/>
    <mergeCell ref="E28:F29"/>
    <mergeCell ref="G28:H29"/>
    <mergeCell ref="I28:J29"/>
    <mergeCell ref="K24:L25"/>
    <mergeCell ref="M24:N25"/>
    <mergeCell ref="O24:O25"/>
    <mergeCell ref="A26:B27"/>
    <mergeCell ref="C26:D27"/>
    <mergeCell ref="E26:F27"/>
    <mergeCell ref="G26:H27"/>
    <mergeCell ref="I26:J27"/>
    <mergeCell ref="K26:L27"/>
    <mergeCell ref="M26:N27"/>
    <mergeCell ref="O26:O27"/>
    <mergeCell ref="A24:B25"/>
    <mergeCell ref="C24:D25"/>
    <mergeCell ref="E24:F25"/>
    <mergeCell ref="G24:H25"/>
    <mergeCell ref="I24:J25"/>
    <mergeCell ref="AR3:AS4"/>
    <mergeCell ref="A22:B23"/>
    <mergeCell ref="C22:D23"/>
    <mergeCell ref="E22:F23"/>
    <mergeCell ref="G22:H23"/>
    <mergeCell ref="I22:J23"/>
    <mergeCell ref="K22:L23"/>
    <mergeCell ref="M22:N23"/>
    <mergeCell ref="O22:O23"/>
    <mergeCell ref="AP1:AQ2"/>
    <mergeCell ref="AR1:AS2"/>
    <mergeCell ref="P3:Q4"/>
    <mergeCell ref="R3:S4"/>
    <mergeCell ref="T3:U4"/>
    <mergeCell ref="V3:W4"/>
    <mergeCell ref="X3:Y4"/>
    <mergeCell ref="Z3:AA4"/>
    <mergeCell ref="AB3:AC4"/>
    <mergeCell ref="AD3:AE4"/>
    <mergeCell ref="AF3:AG4"/>
    <mergeCell ref="AH3:AI4"/>
    <mergeCell ref="AJ3:AK4"/>
    <mergeCell ref="AL3:AM4"/>
    <mergeCell ref="AN3:AO4"/>
    <mergeCell ref="AP3:AQ4"/>
    <mergeCell ref="AF1:AG2"/>
    <mergeCell ref="AH1:AI2"/>
    <mergeCell ref="AJ1:AK2"/>
    <mergeCell ref="AL1:AM2"/>
    <mergeCell ref="AN1:AO2"/>
    <mergeCell ref="V1:W2"/>
    <mergeCell ref="X1:Y2"/>
    <mergeCell ref="Z1:AA2"/>
    <mergeCell ref="AB1:AC2"/>
    <mergeCell ref="AD1:AE2"/>
    <mergeCell ref="P1:Q2"/>
    <mergeCell ref="R1:S2"/>
    <mergeCell ref="T1:U2"/>
    <mergeCell ref="AJ235:AK235"/>
    <mergeCell ref="AL235:AM235"/>
    <mergeCell ref="AN235:AO235"/>
    <mergeCell ref="AP235:AQ235"/>
    <mergeCell ref="AR235:AS235"/>
    <mergeCell ref="Z235:AA235"/>
    <mergeCell ref="AB235:AC235"/>
    <mergeCell ref="AD235:AE235"/>
    <mergeCell ref="AF235:AG235"/>
    <mergeCell ref="AH235:AI235"/>
    <mergeCell ref="P235:Q235"/>
    <mergeCell ref="R235:S235"/>
    <mergeCell ref="T235:U235"/>
    <mergeCell ref="V235:W235"/>
    <mergeCell ref="X235:Y235"/>
    <mergeCell ref="AJ233:AK234"/>
    <mergeCell ref="AL233:AM234"/>
    <mergeCell ref="AN233:AO234"/>
    <mergeCell ref="AP233:AQ234"/>
    <mergeCell ref="AR233:AS234"/>
    <mergeCell ref="Z233:AA234"/>
    <mergeCell ref="AB233:AC234"/>
    <mergeCell ref="AD233:AE234"/>
    <mergeCell ref="AF233:AG234"/>
    <mergeCell ref="AH233:AI234"/>
    <mergeCell ref="P233:Q234"/>
    <mergeCell ref="R233:S234"/>
    <mergeCell ref="T233:U234"/>
    <mergeCell ref="V233:W234"/>
    <mergeCell ref="X233:Y234"/>
    <mergeCell ref="AJ231:AK232"/>
    <mergeCell ref="AL231:AM232"/>
    <mergeCell ref="AN231:AO232"/>
    <mergeCell ref="AP231:AQ232"/>
    <mergeCell ref="AR231:AS232"/>
    <mergeCell ref="Z231:AA232"/>
    <mergeCell ref="AB231:AC232"/>
    <mergeCell ref="AD231:AE232"/>
    <mergeCell ref="AF231:AG232"/>
    <mergeCell ref="AH231:AI232"/>
    <mergeCell ref="P231:Q232"/>
    <mergeCell ref="R231:S232"/>
    <mergeCell ref="T231:U232"/>
    <mergeCell ref="V231:W232"/>
    <mergeCell ref="X231:Y232"/>
    <mergeCell ref="AJ229:AK230"/>
    <mergeCell ref="AL229:AM230"/>
    <mergeCell ref="AN229:AO230"/>
    <mergeCell ref="AP229:AQ230"/>
    <mergeCell ref="AR229:AS230"/>
    <mergeCell ref="Z229:AA230"/>
    <mergeCell ref="AB229:AC230"/>
    <mergeCell ref="AD229:AE230"/>
    <mergeCell ref="AF229:AG230"/>
    <mergeCell ref="AH229:AI230"/>
    <mergeCell ref="P229:Q230"/>
    <mergeCell ref="R229:S230"/>
    <mergeCell ref="T229:U230"/>
    <mergeCell ref="V229:W230"/>
    <mergeCell ref="X229:Y230"/>
    <mergeCell ref="AJ227:AK228"/>
    <mergeCell ref="AL227:AM228"/>
    <mergeCell ref="AN227:AO228"/>
    <mergeCell ref="AP227:AQ228"/>
    <mergeCell ref="AR227:AS228"/>
    <mergeCell ref="Z227:AA228"/>
    <mergeCell ref="AB227:AC228"/>
    <mergeCell ref="AD227:AE228"/>
    <mergeCell ref="AF227:AG228"/>
    <mergeCell ref="AH227:AI228"/>
    <mergeCell ref="P227:Q228"/>
    <mergeCell ref="R227:S228"/>
    <mergeCell ref="T227:U228"/>
    <mergeCell ref="V227:W228"/>
    <mergeCell ref="X227:Y228"/>
    <mergeCell ref="AJ225:AK226"/>
    <mergeCell ref="AL225:AM226"/>
    <mergeCell ref="AN225:AO226"/>
    <mergeCell ref="AP225:AQ226"/>
    <mergeCell ref="AR225:AS226"/>
    <mergeCell ref="Z225:AA226"/>
    <mergeCell ref="AB225:AC226"/>
    <mergeCell ref="AD225:AE226"/>
    <mergeCell ref="AF225:AG226"/>
    <mergeCell ref="AH225:AI226"/>
    <mergeCell ref="P225:Q226"/>
    <mergeCell ref="R225:S226"/>
    <mergeCell ref="T225:U226"/>
    <mergeCell ref="V225:W226"/>
    <mergeCell ref="X225:Y226"/>
    <mergeCell ref="AJ223:AK224"/>
    <mergeCell ref="AL223:AM224"/>
    <mergeCell ref="AN223:AO224"/>
    <mergeCell ref="AP223:AQ224"/>
    <mergeCell ref="AR223:AS224"/>
    <mergeCell ref="Z223:AA224"/>
    <mergeCell ref="AB223:AC224"/>
    <mergeCell ref="AD223:AE224"/>
    <mergeCell ref="AF223:AG224"/>
    <mergeCell ref="AH223:AI224"/>
    <mergeCell ref="P223:Q224"/>
    <mergeCell ref="R223:S224"/>
    <mergeCell ref="T223:U224"/>
    <mergeCell ref="V223:W224"/>
    <mergeCell ref="X223:Y224"/>
    <mergeCell ref="AJ221:AK222"/>
    <mergeCell ref="AL221:AM222"/>
    <mergeCell ref="AN221:AO222"/>
    <mergeCell ref="AP221:AQ222"/>
    <mergeCell ref="AR221:AS222"/>
    <mergeCell ref="Z221:AA222"/>
    <mergeCell ref="AB221:AC222"/>
    <mergeCell ref="AD221:AE222"/>
    <mergeCell ref="AF221:AG222"/>
    <mergeCell ref="AH221:AI222"/>
    <mergeCell ref="P221:Q222"/>
    <mergeCell ref="R221:S222"/>
    <mergeCell ref="T221:U222"/>
    <mergeCell ref="V221:W222"/>
    <mergeCell ref="X221:Y222"/>
    <mergeCell ref="AJ219:AK220"/>
    <mergeCell ref="AL219:AM220"/>
    <mergeCell ref="AN219:AO220"/>
    <mergeCell ref="AP219:AQ220"/>
    <mergeCell ref="AR219:AS220"/>
    <mergeCell ref="Z219:AA220"/>
    <mergeCell ref="AB219:AC220"/>
    <mergeCell ref="AD219:AE220"/>
    <mergeCell ref="AF219:AG220"/>
    <mergeCell ref="AH219:AI220"/>
    <mergeCell ref="P219:Q220"/>
    <mergeCell ref="R219:S220"/>
    <mergeCell ref="T219:U220"/>
    <mergeCell ref="V219:W220"/>
    <mergeCell ref="X219:Y220"/>
    <mergeCell ref="AJ217:AK218"/>
    <mergeCell ref="AL217:AM218"/>
    <mergeCell ref="AN217:AO218"/>
    <mergeCell ref="AP217:AQ218"/>
    <mergeCell ref="AR217:AS218"/>
    <mergeCell ref="Z217:AA218"/>
    <mergeCell ref="AB217:AC218"/>
    <mergeCell ref="AD217:AE218"/>
    <mergeCell ref="AF217:AG218"/>
    <mergeCell ref="AH217:AI218"/>
    <mergeCell ref="P217:Q218"/>
    <mergeCell ref="R217:S218"/>
    <mergeCell ref="T217:U218"/>
    <mergeCell ref="V217:W218"/>
    <mergeCell ref="X217:Y218"/>
    <mergeCell ref="AJ215:AK216"/>
    <mergeCell ref="AL215:AM216"/>
    <mergeCell ref="AN215:AO216"/>
    <mergeCell ref="AP215:AQ216"/>
    <mergeCell ref="AR215:AS216"/>
    <mergeCell ref="Z215:AA216"/>
    <mergeCell ref="AB215:AC216"/>
    <mergeCell ref="AD215:AE216"/>
    <mergeCell ref="AF215:AG216"/>
    <mergeCell ref="AH215:AI216"/>
    <mergeCell ref="P215:Q216"/>
    <mergeCell ref="R215:S216"/>
    <mergeCell ref="T215:U216"/>
    <mergeCell ref="V215:W216"/>
    <mergeCell ref="X215:Y216"/>
    <mergeCell ref="AJ213:AK214"/>
    <mergeCell ref="AL213:AM214"/>
    <mergeCell ref="AN213:AO214"/>
    <mergeCell ref="AP213:AQ214"/>
    <mergeCell ref="AR213:AS214"/>
    <mergeCell ref="Z213:AA214"/>
    <mergeCell ref="AB213:AC214"/>
    <mergeCell ref="AD213:AE214"/>
    <mergeCell ref="AF213:AG214"/>
    <mergeCell ref="AH213:AI214"/>
    <mergeCell ref="P213:Q214"/>
    <mergeCell ref="R213:S214"/>
    <mergeCell ref="T213:U214"/>
    <mergeCell ref="V213:W214"/>
    <mergeCell ref="X213:Y214"/>
    <mergeCell ref="AJ211:AK212"/>
    <mergeCell ref="AL211:AM212"/>
    <mergeCell ref="AN211:AO212"/>
    <mergeCell ref="AP211:AQ212"/>
    <mergeCell ref="AR211:AS212"/>
    <mergeCell ref="Z211:AA212"/>
    <mergeCell ref="AB211:AC212"/>
    <mergeCell ref="AD211:AE212"/>
    <mergeCell ref="AF211:AG212"/>
    <mergeCell ref="AH211:AI212"/>
    <mergeCell ref="P211:Q212"/>
    <mergeCell ref="R211:S212"/>
    <mergeCell ref="T211:U212"/>
    <mergeCell ref="V211:W212"/>
    <mergeCell ref="X211:Y212"/>
    <mergeCell ref="AJ209:AK210"/>
    <mergeCell ref="AL209:AM210"/>
    <mergeCell ref="AN209:AO210"/>
    <mergeCell ref="AP209:AQ210"/>
    <mergeCell ref="AR209:AS210"/>
    <mergeCell ref="Z209:AA210"/>
    <mergeCell ref="AB209:AC210"/>
    <mergeCell ref="AD209:AE210"/>
    <mergeCell ref="AF209:AG210"/>
    <mergeCell ref="AH209:AI210"/>
    <mergeCell ref="P209:Q210"/>
    <mergeCell ref="R209:S210"/>
    <mergeCell ref="T209:U210"/>
    <mergeCell ref="V209:W210"/>
    <mergeCell ref="X209:Y210"/>
    <mergeCell ref="AJ207:AK208"/>
    <mergeCell ref="AL207:AM208"/>
    <mergeCell ref="AN207:AO208"/>
    <mergeCell ref="AP207:AQ208"/>
    <mergeCell ref="AR207:AS208"/>
    <mergeCell ref="Z207:AA208"/>
    <mergeCell ref="AB207:AC208"/>
    <mergeCell ref="AD207:AE208"/>
    <mergeCell ref="AF207:AG208"/>
    <mergeCell ref="AH207:AI208"/>
    <mergeCell ref="P207:Q208"/>
    <mergeCell ref="R207:S208"/>
    <mergeCell ref="T207:U208"/>
    <mergeCell ref="V207:W208"/>
    <mergeCell ref="X207:Y208"/>
    <mergeCell ref="AJ205:AK206"/>
    <mergeCell ref="AL205:AM206"/>
    <mergeCell ref="AN205:AO206"/>
    <mergeCell ref="AP205:AQ206"/>
    <mergeCell ref="AR205:AS206"/>
    <mergeCell ref="Z205:AA206"/>
    <mergeCell ref="AB205:AC206"/>
    <mergeCell ref="AD205:AE206"/>
    <mergeCell ref="AF205:AG206"/>
    <mergeCell ref="AH205:AI206"/>
    <mergeCell ref="P205:Q206"/>
    <mergeCell ref="R205:S206"/>
    <mergeCell ref="T205:U206"/>
    <mergeCell ref="V205:W206"/>
    <mergeCell ref="X205:Y206"/>
    <mergeCell ref="AJ203:AK204"/>
    <mergeCell ref="AL203:AM204"/>
    <mergeCell ref="AN203:AO204"/>
    <mergeCell ref="AP203:AQ204"/>
    <mergeCell ref="AR203:AS204"/>
    <mergeCell ref="Z203:AA204"/>
    <mergeCell ref="AB203:AC204"/>
    <mergeCell ref="AD203:AE204"/>
    <mergeCell ref="AF203:AG204"/>
    <mergeCell ref="AH203:AI204"/>
    <mergeCell ref="P203:Q204"/>
    <mergeCell ref="R203:S204"/>
    <mergeCell ref="T203:U204"/>
    <mergeCell ref="V203:W204"/>
    <mergeCell ref="X203:Y204"/>
    <mergeCell ref="AJ201:AK202"/>
    <mergeCell ref="AL201:AM202"/>
    <mergeCell ref="AN201:AO202"/>
    <mergeCell ref="AP201:AQ202"/>
    <mergeCell ref="AR201:AS202"/>
    <mergeCell ref="Z201:AA202"/>
    <mergeCell ref="AB201:AC202"/>
    <mergeCell ref="AD201:AE202"/>
    <mergeCell ref="AF201:AG202"/>
    <mergeCell ref="AH201:AI202"/>
    <mergeCell ref="P201:Q202"/>
    <mergeCell ref="R201:S202"/>
    <mergeCell ref="T201:U202"/>
    <mergeCell ref="V201:W202"/>
    <mergeCell ref="X201:Y202"/>
    <mergeCell ref="AJ199:AK200"/>
    <mergeCell ref="AL199:AM200"/>
    <mergeCell ref="AN199:AO200"/>
    <mergeCell ref="AP199:AQ200"/>
    <mergeCell ref="AR199:AS200"/>
    <mergeCell ref="Z199:AA200"/>
    <mergeCell ref="AB199:AC200"/>
    <mergeCell ref="AD199:AE200"/>
    <mergeCell ref="AF199:AG200"/>
    <mergeCell ref="AH199:AI200"/>
    <mergeCell ref="P199:Q200"/>
    <mergeCell ref="R199:S200"/>
    <mergeCell ref="T199:U200"/>
    <mergeCell ref="V199:W200"/>
    <mergeCell ref="X199:Y200"/>
    <mergeCell ref="AJ197:AK198"/>
    <mergeCell ref="AL197:AM198"/>
    <mergeCell ref="AN197:AO198"/>
    <mergeCell ref="AP197:AQ198"/>
    <mergeCell ref="AR197:AS198"/>
    <mergeCell ref="Z197:AA198"/>
    <mergeCell ref="AB197:AC198"/>
    <mergeCell ref="AD197:AE198"/>
    <mergeCell ref="AF197:AG198"/>
    <mergeCell ref="AH197:AI198"/>
    <mergeCell ref="P197:Q198"/>
    <mergeCell ref="R197:S198"/>
    <mergeCell ref="T197:U198"/>
    <mergeCell ref="V197:W198"/>
    <mergeCell ref="X197:Y198"/>
    <mergeCell ref="AJ195:AK196"/>
    <mergeCell ref="AL195:AM196"/>
    <mergeCell ref="AN195:AO196"/>
    <mergeCell ref="AP195:AQ196"/>
    <mergeCell ref="AR195:AS196"/>
    <mergeCell ref="Z195:AA196"/>
    <mergeCell ref="AB195:AC196"/>
    <mergeCell ref="AD195:AE196"/>
    <mergeCell ref="AF195:AG196"/>
    <mergeCell ref="AH195:AI196"/>
    <mergeCell ref="P195:Q196"/>
    <mergeCell ref="R195:S196"/>
    <mergeCell ref="T195:U196"/>
    <mergeCell ref="V195:W196"/>
    <mergeCell ref="X195:Y196"/>
    <mergeCell ref="AJ193:AK194"/>
    <mergeCell ref="AL193:AM194"/>
    <mergeCell ref="AN193:AO194"/>
    <mergeCell ref="AP193:AQ194"/>
    <mergeCell ref="AR193:AS194"/>
    <mergeCell ref="Z193:AA194"/>
    <mergeCell ref="AB193:AC194"/>
    <mergeCell ref="AD193:AE194"/>
    <mergeCell ref="AF193:AG194"/>
    <mergeCell ref="AH193:AI194"/>
    <mergeCell ref="P193:Q194"/>
    <mergeCell ref="R193:S194"/>
    <mergeCell ref="T193:U194"/>
    <mergeCell ref="V193:W194"/>
    <mergeCell ref="X193:Y194"/>
    <mergeCell ref="AJ191:AK192"/>
    <mergeCell ref="AL191:AM192"/>
    <mergeCell ref="AN191:AO192"/>
    <mergeCell ref="AP191:AQ192"/>
    <mergeCell ref="AR191:AS192"/>
    <mergeCell ref="Z191:AA192"/>
    <mergeCell ref="AB191:AC192"/>
    <mergeCell ref="AD191:AE192"/>
    <mergeCell ref="AF191:AG192"/>
    <mergeCell ref="AH191:AI192"/>
    <mergeCell ref="P191:Q192"/>
    <mergeCell ref="R191:S192"/>
    <mergeCell ref="T191:U192"/>
    <mergeCell ref="V191:W192"/>
    <mergeCell ref="X191:Y192"/>
    <mergeCell ref="AJ189:AK190"/>
    <mergeCell ref="AL189:AM190"/>
    <mergeCell ref="AN189:AO190"/>
    <mergeCell ref="AP189:AQ190"/>
    <mergeCell ref="AR189:AS190"/>
    <mergeCell ref="Z189:AA190"/>
    <mergeCell ref="AB189:AC190"/>
    <mergeCell ref="AD189:AE190"/>
    <mergeCell ref="AF189:AG190"/>
    <mergeCell ref="AH189:AI190"/>
    <mergeCell ref="P189:Q190"/>
    <mergeCell ref="R189:S190"/>
    <mergeCell ref="T189:U190"/>
    <mergeCell ref="V189:W190"/>
    <mergeCell ref="X189:Y190"/>
    <mergeCell ref="AJ187:AK188"/>
    <mergeCell ref="AL187:AM188"/>
    <mergeCell ref="AN187:AO188"/>
    <mergeCell ref="AP187:AQ188"/>
    <mergeCell ref="AR187:AS188"/>
    <mergeCell ref="Z187:AA188"/>
    <mergeCell ref="AB187:AC188"/>
    <mergeCell ref="AD187:AE188"/>
    <mergeCell ref="AF187:AG188"/>
    <mergeCell ref="AH187:AI188"/>
    <mergeCell ref="P187:Q188"/>
    <mergeCell ref="R187:S188"/>
    <mergeCell ref="T187:U188"/>
    <mergeCell ref="V187:W188"/>
    <mergeCell ref="X187:Y188"/>
    <mergeCell ref="AJ185:AK186"/>
    <mergeCell ref="AL185:AM186"/>
    <mergeCell ref="AN185:AO186"/>
    <mergeCell ref="AP185:AQ186"/>
    <mergeCell ref="AR185:AS186"/>
    <mergeCell ref="Z185:AA186"/>
    <mergeCell ref="AB185:AC186"/>
    <mergeCell ref="AD185:AE186"/>
    <mergeCell ref="AF185:AG186"/>
    <mergeCell ref="AH185:AI186"/>
    <mergeCell ref="P185:Q186"/>
    <mergeCell ref="R185:S186"/>
    <mergeCell ref="T185:U186"/>
    <mergeCell ref="V185:W186"/>
    <mergeCell ref="X185:Y186"/>
    <mergeCell ref="AJ183:AK184"/>
    <mergeCell ref="AL183:AM184"/>
    <mergeCell ref="AN183:AO184"/>
    <mergeCell ref="AP183:AQ184"/>
    <mergeCell ref="AR183:AS184"/>
    <mergeCell ref="Z183:AA184"/>
    <mergeCell ref="AB183:AC184"/>
    <mergeCell ref="AD183:AE184"/>
    <mergeCell ref="AF183:AG184"/>
    <mergeCell ref="AH183:AI184"/>
    <mergeCell ref="P183:Q184"/>
    <mergeCell ref="R183:S184"/>
    <mergeCell ref="T183:U184"/>
    <mergeCell ref="V183:W184"/>
    <mergeCell ref="X183:Y184"/>
    <mergeCell ref="AJ181:AK182"/>
    <mergeCell ref="AL181:AM182"/>
    <mergeCell ref="AN181:AO182"/>
    <mergeCell ref="AP181:AQ182"/>
    <mergeCell ref="AR181:AS182"/>
    <mergeCell ref="Z181:AA182"/>
    <mergeCell ref="AB181:AC182"/>
    <mergeCell ref="AD181:AE182"/>
    <mergeCell ref="AF181:AG182"/>
    <mergeCell ref="AH181:AI182"/>
    <mergeCell ref="P181:Q182"/>
    <mergeCell ref="R181:S182"/>
    <mergeCell ref="T181:U182"/>
    <mergeCell ref="V181:W182"/>
    <mergeCell ref="X181:Y182"/>
    <mergeCell ref="AJ179:AK180"/>
    <mergeCell ref="AL179:AM180"/>
    <mergeCell ref="AN179:AO180"/>
    <mergeCell ref="AP179:AQ180"/>
    <mergeCell ref="AR179:AS180"/>
    <mergeCell ref="Z179:AA180"/>
    <mergeCell ref="AB179:AC180"/>
    <mergeCell ref="AD179:AE180"/>
    <mergeCell ref="AF179:AG180"/>
    <mergeCell ref="AH179:AI180"/>
    <mergeCell ref="P179:Q180"/>
    <mergeCell ref="R179:S180"/>
    <mergeCell ref="T179:U180"/>
    <mergeCell ref="V179:W180"/>
    <mergeCell ref="X179:Y180"/>
    <mergeCell ref="AJ177:AK178"/>
    <mergeCell ref="AL177:AM178"/>
    <mergeCell ref="AN177:AO178"/>
    <mergeCell ref="AP177:AQ178"/>
    <mergeCell ref="AR177:AS178"/>
    <mergeCell ref="Z177:AA178"/>
    <mergeCell ref="AB177:AC178"/>
    <mergeCell ref="AD177:AE178"/>
    <mergeCell ref="AF177:AG178"/>
    <mergeCell ref="AH177:AI178"/>
    <mergeCell ref="P177:Q178"/>
    <mergeCell ref="R177:S178"/>
    <mergeCell ref="T177:U178"/>
    <mergeCell ref="V177:W178"/>
    <mergeCell ref="X177:Y178"/>
    <mergeCell ref="AJ175:AK176"/>
    <mergeCell ref="AL175:AM176"/>
    <mergeCell ref="AN175:AO176"/>
    <mergeCell ref="AP175:AQ176"/>
    <mergeCell ref="AR175:AS176"/>
    <mergeCell ref="Z175:AA176"/>
    <mergeCell ref="AB175:AC176"/>
    <mergeCell ref="AD175:AE176"/>
    <mergeCell ref="AF175:AG176"/>
    <mergeCell ref="AH175:AI176"/>
    <mergeCell ref="P175:Q176"/>
    <mergeCell ref="R175:S176"/>
    <mergeCell ref="T175:U176"/>
    <mergeCell ref="V175:W176"/>
    <mergeCell ref="X175:Y176"/>
    <mergeCell ref="AJ173:AK174"/>
    <mergeCell ref="AL173:AM174"/>
    <mergeCell ref="AN173:AO174"/>
    <mergeCell ref="AP173:AQ174"/>
    <mergeCell ref="AR173:AS174"/>
    <mergeCell ref="Z173:AA174"/>
    <mergeCell ref="AB173:AC174"/>
    <mergeCell ref="AD173:AE174"/>
    <mergeCell ref="AF173:AG174"/>
    <mergeCell ref="AH173:AI174"/>
    <mergeCell ref="P173:Q174"/>
    <mergeCell ref="R173:S174"/>
    <mergeCell ref="T173:U174"/>
    <mergeCell ref="V173:W174"/>
    <mergeCell ref="X173:Y174"/>
    <mergeCell ref="AJ171:AK172"/>
    <mergeCell ref="AL171:AM172"/>
    <mergeCell ref="AN171:AO172"/>
    <mergeCell ref="AP171:AQ172"/>
    <mergeCell ref="AR171:AS172"/>
    <mergeCell ref="Z171:AA172"/>
    <mergeCell ref="AB171:AC172"/>
    <mergeCell ref="AD171:AE172"/>
    <mergeCell ref="AF171:AG172"/>
    <mergeCell ref="AH171:AI172"/>
    <mergeCell ref="P171:Q172"/>
    <mergeCell ref="R171:S172"/>
    <mergeCell ref="T171:U172"/>
    <mergeCell ref="V171:W172"/>
    <mergeCell ref="X171:Y172"/>
    <mergeCell ref="AJ169:AK170"/>
    <mergeCell ref="AL169:AM170"/>
    <mergeCell ref="AN169:AO170"/>
    <mergeCell ref="AP169:AQ170"/>
    <mergeCell ref="AR169:AS170"/>
    <mergeCell ref="Z169:AA170"/>
    <mergeCell ref="AB169:AC170"/>
    <mergeCell ref="AD169:AE170"/>
    <mergeCell ref="AF169:AG170"/>
    <mergeCell ref="AH169:AI170"/>
    <mergeCell ref="P169:Q170"/>
    <mergeCell ref="R169:S170"/>
    <mergeCell ref="T169:U170"/>
    <mergeCell ref="V169:W170"/>
    <mergeCell ref="X169:Y170"/>
    <mergeCell ref="AJ167:AK168"/>
    <mergeCell ref="AL167:AM168"/>
    <mergeCell ref="AN167:AO168"/>
    <mergeCell ref="AP167:AQ168"/>
    <mergeCell ref="AR167:AS168"/>
    <mergeCell ref="Z167:AA168"/>
    <mergeCell ref="AB167:AC168"/>
    <mergeCell ref="AD167:AE168"/>
    <mergeCell ref="AF167:AG168"/>
    <mergeCell ref="AH167:AI168"/>
    <mergeCell ref="P167:Q168"/>
    <mergeCell ref="R167:S168"/>
    <mergeCell ref="T167:U168"/>
    <mergeCell ref="V167:W168"/>
    <mergeCell ref="X167:Y168"/>
    <mergeCell ref="AJ165:AK166"/>
    <mergeCell ref="AL165:AM166"/>
    <mergeCell ref="AN165:AO166"/>
    <mergeCell ref="AP165:AQ166"/>
    <mergeCell ref="AR165:AS166"/>
    <mergeCell ref="Z165:AA166"/>
    <mergeCell ref="AB165:AC166"/>
    <mergeCell ref="AD165:AE166"/>
    <mergeCell ref="AF165:AG166"/>
    <mergeCell ref="AH165:AI166"/>
    <mergeCell ref="P165:Q166"/>
    <mergeCell ref="R165:S166"/>
    <mergeCell ref="T165:U166"/>
    <mergeCell ref="V165:W166"/>
    <mergeCell ref="X165:Y166"/>
    <mergeCell ref="AJ163:AK164"/>
    <mergeCell ref="AL163:AM164"/>
    <mergeCell ref="AN163:AO164"/>
    <mergeCell ref="AP163:AQ164"/>
    <mergeCell ref="AR163:AS164"/>
    <mergeCell ref="Z163:AA164"/>
    <mergeCell ref="AB163:AC164"/>
    <mergeCell ref="AD163:AE164"/>
    <mergeCell ref="AF163:AG164"/>
    <mergeCell ref="AH163:AI164"/>
    <mergeCell ref="P163:Q164"/>
    <mergeCell ref="R163:S164"/>
    <mergeCell ref="T163:U164"/>
    <mergeCell ref="V163:W164"/>
    <mergeCell ref="X163:Y164"/>
    <mergeCell ref="AJ161:AK162"/>
    <mergeCell ref="AL161:AM162"/>
    <mergeCell ref="AN161:AO162"/>
    <mergeCell ref="AP161:AQ162"/>
    <mergeCell ref="AR161:AS162"/>
    <mergeCell ref="Z161:AA162"/>
    <mergeCell ref="AB161:AC162"/>
    <mergeCell ref="AD161:AE162"/>
    <mergeCell ref="AF161:AG162"/>
    <mergeCell ref="AH161:AI162"/>
    <mergeCell ref="P161:Q162"/>
    <mergeCell ref="R161:S162"/>
    <mergeCell ref="T161:U162"/>
    <mergeCell ref="V161:W162"/>
    <mergeCell ref="X161:Y162"/>
    <mergeCell ref="AJ159:AK160"/>
    <mergeCell ref="AL159:AM160"/>
    <mergeCell ref="AN159:AO160"/>
    <mergeCell ref="AP159:AQ160"/>
    <mergeCell ref="AR159:AS160"/>
    <mergeCell ref="Z159:AA160"/>
    <mergeCell ref="AB159:AC160"/>
    <mergeCell ref="AD159:AE160"/>
    <mergeCell ref="AF159:AG160"/>
    <mergeCell ref="AH159:AI160"/>
    <mergeCell ref="P159:Q160"/>
    <mergeCell ref="R159:S160"/>
    <mergeCell ref="T159:U160"/>
    <mergeCell ref="V159:W160"/>
    <mergeCell ref="X159:Y160"/>
    <mergeCell ref="AJ157:AK158"/>
    <mergeCell ref="AL157:AM158"/>
    <mergeCell ref="AN157:AO158"/>
    <mergeCell ref="AP157:AQ158"/>
    <mergeCell ref="AR157:AS158"/>
    <mergeCell ref="Z157:AA158"/>
    <mergeCell ref="AB157:AC158"/>
    <mergeCell ref="AD157:AE158"/>
    <mergeCell ref="AF157:AG158"/>
    <mergeCell ref="AH157:AI158"/>
    <mergeCell ref="P157:Q158"/>
    <mergeCell ref="R157:S158"/>
    <mergeCell ref="T157:U158"/>
    <mergeCell ref="V157:W158"/>
    <mergeCell ref="X157:Y158"/>
    <mergeCell ref="AJ155:AK156"/>
    <mergeCell ref="AL155:AM156"/>
    <mergeCell ref="AN155:AO156"/>
    <mergeCell ref="AP155:AQ156"/>
    <mergeCell ref="AR155:AS156"/>
    <mergeCell ref="Z155:AA156"/>
    <mergeCell ref="AB155:AC156"/>
    <mergeCell ref="AD155:AE156"/>
    <mergeCell ref="AF155:AG156"/>
    <mergeCell ref="AH155:AI156"/>
    <mergeCell ref="P155:Q156"/>
    <mergeCell ref="R155:S156"/>
    <mergeCell ref="T155:U156"/>
    <mergeCell ref="V155:W156"/>
    <mergeCell ref="X155:Y156"/>
    <mergeCell ref="AJ153:AK154"/>
    <mergeCell ref="AL153:AM154"/>
    <mergeCell ref="AN153:AO154"/>
    <mergeCell ref="AP153:AQ154"/>
    <mergeCell ref="AR153:AS154"/>
    <mergeCell ref="Z153:AA154"/>
    <mergeCell ref="AB153:AC154"/>
    <mergeCell ref="AD153:AE154"/>
    <mergeCell ref="AF153:AG154"/>
    <mergeCell ref="AH153:AI154"/>
    <mergeCell ref="P153:Q154"/>
    <mergeCell ref="R153:S154"/>
    <mergeCell ref="T153:U154"/>
    <mergeCell ref="V153:W154"/>
    <mergeCell ref="X153:Y154"/>
    <mergeCell ref="AJ151:AK152"/>
    <mergeCell ref="AL151:AM152"/>
    <mergeCell ref="AN151:AO152"/>
    <mergeCell ref="AP151:AQ152"/>
    <mergeCell ref="AR151:AS152"/>
    <mergeCell ref="Z151:AA152"/>
    <mergeCell ref="AB151:AC152"/>
    <mergeCell ref="AD151:AE152"/>
    <mergeCell ref="AF151:AG152"/>
    <mergeCell ref="AH151:AI152"/>
    <mergeCell ref="P151:Q152"/>
    <mergeCell ref="R151:S152"/>
    <mergeCell ref="T151:U152"/>
    <mergeCell ref="V151:W152"/>
    <mergeCell ref="X151:Y152"/>
    <mergeCell ref="AJ149:AK150"/>
    <mergeCell ref="AL149:AM150"/>
    <mergeCell ref="AN149:AO150"/>
    <mergeCell ref="AP149:AQ150"/>
    <mergeCell ref="AR149:AS150"/>
    <mergeCell ref="Z149:AA150"/>
    <mergeCell ref="AB149:AC150"/>
    <mergeCell ref="AD149:AE150"/>
    <mergeCell ref="AF149:AG150"/>
    <mergeCell ref="AH149:AI150"/>
    <mergeCell ref="P149:Q150"/>
    <mergeCell ref="R149:S150"/>
    <mergeCell ref="T149:U150"/>
    <mergeCell ref="V149:W150"/>
    <mergeCell ref="X149:Y150"/>
    <mergeCell ref="AJ147:AK148"/>
    <mergeCell ref="AL147:AM148"/>
    <mergeCell ref="AN147:AO148"/>
    <mergeCell ref="AP147:AQ148"/>
    <mergeCell ref="AR147:AS148"/>
    <mergeCell ref="Z147:AA148"/>
    <mergeCell ref="AB147:AC148"/>
    <mergeCell ref="AD147:AE148"/>
    <mergeCell ref="AF147:AG148"/>
    <mergeCell ref="AH147:AI148"/>
    <mergeCell ref="P147:Q148"/>
    <mergeCell ref="R147:S148"/>
    <mergeCell ref="T147:U148"/>
    <mergeCell ref="V147:W148"/>
    <mergeCell ref="X147:Y148"/>
    <mergeCell ref="AJ145:AK146"/>
    <mergeCell ref="AL145:AM146"/>
    <mergeCell ref="AN145:AO146"/>
    <mergeCell ref="AP145:AQ146"/>
    <mergeCell ref="AR145:AS146"/>
    <mergeCell ref="Z145:AA146"/>
    <mergeCell ref="AB145:AC146"/>
    <mergeCell ref="AD145:AE146"/>
    <mergeCell ref="AF145:AG146"/>
    <mergeCell ref="AH145:AI146"/>
    <mergeCell ref="P145:Q146"/>
    <mergeCell ref="R145:S146"/>
    <mergeCell ref="T145:U146"/>
    <mergeCell ref="V145:W146"/>
    <mergeCell ref="X145:Y146"/>
    <mergeCell ref="AJ143:AK144"/>
    <mergeCell ref="AL143:AM144"/>
    <mergeCell ref="AN143:AO144"/>
    <mergeCell ref="AP143:AQ144"/>
    <mergeCell ref="AR143:AS144"/>
    <mergeCell ref="Z143:AA144"/>
    <mergeCell ref="AB143:AC144"/>
    <mergeCell ref="AD143:AE144"/>
    <mergeCell ref="AF143:AG144"/>
    <mergeCell ref="AH143:AI144"/>
    <mergeCell ref="P143:Q144"/>
    <mergeCell ref="R143:S144"/>
    <mergeCell ref="T143:U144"/>
    <mergeCell ref="V143:W144"/>
    <mergeCell ref="X143:Y144"/>
    <mergeCell ref="AJ141:AK142"/>
    <mergeCell ref="AL141:AM142"/>
    <mergeCell ref="AN141:AO142"/>
    <mergeCell ref="AP141:AQ142"/>
    <mergeCell ref="AR141:AS142"/>
    <mergeCell ref="Z141:AA142"/>
    <mergeCell ref="AB141:AC142"/>
    <mergeCell ref="AD141:AE142"/>
    <mergeCell ref="AF141:AG142"/>
    <mergeCell ref="AH141:AI142"/>
    <mergeCell ref="P141:Q142"/>
    <mergeCell ref="R141:S142"/>
    <mergeCell ref="T141:U142"/>
    <mergeCell ref="V141:W142"/>
    <mergeCell ref="X141:Y142"/>
    <mergeCell ref="AJ139:AK140"/>
    <mergeCell ref="AL139:AM140"/>
    <mergeCell ref="AN139:AO140"/>
    <mergeCell ref="AP139:AQ140"/>
    <mergeCell ref="AR139:AS140"/>
    <mergeCell ref="Z139:AA140"/>
    <mergeCell ref="AB139:AC140"/>
    <mergeCell ref="AD139:AE140"/>
    <mergeCell ref="AF139:AG140"/>
    <mergeCell ref="AH139:AI140"/>
    <mergeCell ref="P139:Q140"/>
    <mergeCell ref="R139:S140"/>
    <mergeCell ref="T139:U140"/>
    <mergeCell ref="V139:W140"/>
    <mergeCell ref="X139:Y140"/>
    <mergeCell ref="AJ137:AK138"/>
    <mergeCell ref="AL137:AM138"/>
    <mergeCell ref="AN137:AO138"/>
    <mergeCell ref="AP137:AQ138"/>
    <mergeCell ref="AR137:AS138"/>
    <mergeCell ref="Z137:AA138"/>
    <mergeCell ref="AB137:AC138"/>
    <mergeCell ref="AD137:AE138"/>
    <mergeCell ref="AF137:AG138"/>
    <mergeCell ref="AH137:AI138"/>
    <mergeCell ref="P137:Q138"/>
    <mergeCell ref="R137:S138"/>
    <mergeCell ref="T137:U138"/>
    <mergeCell ref="V137:W138"/>
    <mergeCell ref="X137:Y138"/>
    <mergeCell ref="AJ135:AK136"/>
    <mergeCell ref="AL135:AM136"/>
    <mergeCell ref="AN135:AO136"/>
    <mergeCell ref="AP135:AQ136"/>
    <mergeCell ref="AR135:AS136"/>
    <mergeCell ref="Z135:AA136"/>
    <mergeCell ref="AB135:AC136"/>
    <mergeCell ref="AD135:AE136"/>
    <mergeCell ref="AF135:AG136"/>
    <mergeCell ref="AH135:AI136"/>
    <mergeCell ref="P135:Q136"/>
    <mergeCell ref="R135:S136"/>
    <mergeCell ref="T135:U136"/>
    <mergeCell ref="V135:W136"/>
    <mergeCell ref="X135:Y136"/>
    <mergeCell ref="AJ133:AK134"/>
    <mergeCell ref="AL133:AM134"/>
    <mergeCell ref="AN133:AO134"/>
    <mergeCell ref="AP133:AQ134"/>
    <mergeCell ref="AR133:AS134"/>
    <mergeCell ref="Z133:AA134"/>
    <mergeCell ref="AB133:AC134"/>
    <mergeCell ref="AD133:AE134"/>
    <mergeCell ref="AF133:AG134"/>
    <mergeCell ref="AH133:AI134"/>
    <mergeCell ref="P133:Q134"/>
    <mergeCell ref="R133:S134"/>
    <mergeCell ref="T133:U134"/>
    <mergeCell ref="V133:W134"/>
    <mergeCell ref="X133:Y134"/>
    <mergeCell ref="AJ131:AK132"/>
    <mergeCell ref="AL131:AM132"/>
    <mergeCell ref="AN131:AO132"/>
    <mergeCell ref="AP131:AQ132"/>
    <mergeCell ref="AR131:AS132"/>
    <mergeCell ref="Z131:AA132"/>
    <mergeCell ref="AB131:AC132"/>
    <mergeCell ref="AD131:AE132"/>
    <mergeCell ref="AF131:AG132"/>
    <mergeCell ref="AH131:AI132"/>
    <mergeCell ref="P131:Q132"/>
    <mergeCell ref="R131:S132"/>
    <mergeCell ref="T131:U132"/>
    <mergeCell ref="V131:W132"/>
    <mergeCell ref="X131:Y132"/>
    <mergeCell ref="AJ129:AK130"/>
    <mergeCell ref="AL129:AM130"/>
    <mergeCell ref="AN129:AO130"/>
    <mergeCell ref="AP129:AQ130"/>
    <mergeCell ref="AR129:AS130"/>
    <mergeCell ref="Z129:AA130"/>
    <mergeCell ref="AB129:AC130"/>
    <mergeCell ref="AD129:AE130"/>
    <mergeCell ref="AF129:AG130"/>
    <mergeCell ref="AH129:AI130"/>
    <mergeCell ref="P129:Q130"/>
    <mergeCell ref="R129:S130"/>
    <mergeCell ref="T129:U130"/>
    <mergeCell ref="V129:W130"/>
    <mergeCell ref="X129:Y130"/>
    <mergeCell ref="AJ127:AK128"/>
    <mergeCell ref="AL127:AM128"/>
    <mergeCell ref="AN127:AO128"/>
    <mergeCell ref="AP127:AQ128"/>
    <mergeCell ref="AR127:AS128"/>
    <mergeCell ref="Z127:AA128"/>
    <mergeCell ref="AB127:AC128"/>
    <mergeCell ref="AD127:AE128"/>
    <mergeCell ref="AF127:AG128"/>
    <mergeCell ref="AH127:AI128"/>
    <mergeCell ref="P127:Q128"/>
    <mergeCell ref="R127:S128"/>
    <mergeCell ref="T127:U128"/>
    <mergeCell ref="V127:W128"/>
    <mergeCell ref="X127:Y128"/>
    <mergeCell ref="AJ125:AK126"/>
    <mergeCell ref="AL125:AM126"/>
    <mergeCell ref="AN125:AO126"/>
    <mergeCell ref="AP125:AQ126"/>
    <mergeCell ref="AR125:AS126"/>
    <mergeCell ref="Z125:AA126"/>
    <mergeCell ref="AB125:AC126"/>
    <mergeCell ref="AD125:AE126"/>
    <mergeCell ref="AF125:AG126"/>
    <mergeCell ref="AH125:AI126"/>
    <mergeCell ref="P125:Q126"/>
    <mergeCell ref="R125:S126"/>
    <mergeCell ref="T125:U126"/>
    <mergeCell ref="V125:W126"/>
    <mergeCell ref="X125:Y126"/>
    <mergeCell ref="AJ123:AK124"/>
    <mergeCell ref="AL123:AM124"/>
    <mergeCell ref="AN123:AO124"/>
    <mergeCell ref="AP123:AQ124"/>
    <mergeCell ref="AR123:AS124"/>
    <mergeCell ref="Z123:AA124"/>
    <mergeCell ref="AB123:AC124"/>
    <mergeCell ref="AD123:AE124"/>
    <mergeCell ref="AF123:AG124"/>
    <mergeCell ref="AH123:AI124"/>
    <mergeCell ref="P123:Q124"/>
    <mergeCell ref="R123:S124"/>
    <mergeCell ref="T123:U124"/>
    <mergeCell ref="V123:W124"/>
    <mergeCell ref="X123:Y124"/>
    <mergeCell ref="AJ121:AK122"/>
    <mergeCell ref="AL121:AM122"/>
    <mergeCell ref="AN121:AO122"/>
    <mergeCell ref="AP121:AQ122"/>
    <mergeCell ref="AR121:AS122"/>
    <mergeCell ref="Z121:AA122"/>
    <mergeCell ref="AB121:AC122"/>
    <mergeCell ref="AD121:AE122"/>
    <mergeCell ref="AF121:AG122"/>
    <mergeCell ref="AH121:AI122"/>
    <mergeCell ref="P121:Q122"/>
    <mergeCell ref="R121:S122"/>
    <mergeCell ref="T121:U122"/>
    <mergeCell ref="V121:W122"/>
    <mergeCell ref="X121:Y122"/>
    <mergeCell ref="AJ119:AK120"/>
    <mergeCell ref="AL119:AM120"/>
    <mergeCell ref="AN119:AO120"/>
    <mergeCell ref="AP119:AQ120"/>
    <mergeCell ref="AR119:AS120"/>
    <mergeCell ref="Z119:AA120"/>
    <mergeCell ref="AB119:AC120"/>
    <mergeCell ref="AD119:AE120"/>
    <mergeCell ref="AF119:AG120"/>
    <mergeCell ref="AH119:AI120"/>
    <mergeCell ref="P119:Q120"/>
    <mergeCell ref="R119:S120"/>
    <mergeCell ref="T119:U120"/>
    <mergeCell ref="V119:W120"/>
    <mergeCell ref="X119:Y120"/>
    <mergeCell ref="AJ117:AK118"/>
    <mergeCell ref="AL117:AM118"/>
    <mergeCell ref="AN117:AO118"/>
    <mergeCell ref="AP117:AQ118"/>
    <mergeCell ref="AR117:AS118"/>
    <mergeCell ref="Z117:AA118"/>
    <mergeCell ref="AB117:AC118"/>
    <mergeCell ref="AD117:AE118"/>
    <mergeCell ref="AF117:AG118"/>
    <mergeCell ref="AH117:AI118"/>
    <mergeCell ref="P117:Q118"/>
    <mergeCell ref="R117:S118"/>
    <mergeCell ref="T117:U118"/>
    <mergeCell ref="V117:W118"/>
    <mergeCell ref="X117:Y118"/>
    <mergeCell ref="AJ115:AK116"/>
    <mergeCell ref="AL115:AM116"/>
    <mergeCell ref="AN115:AO116"/>
    <mergeCell ref="AP115:AQ116"/>
    <mergeCell ref="AR115:AS116"/>
    <mergeCell ref="Z115:AA116"/>
    <mergeCell ref="AB115:AC116"/>
    <mergeCell ref="AD115:AE116"/>
    <mergeCell ref="AF115:AG116"/>
    <mergeCell ref="AH115:AI116"/>
    <mergeCell ref="P115:Q116"/>
    <mergeCell ref="R115:S116"/>
    <mergeCell ref="T115:U116"/>
    <mergeCell ref="V115:W116"/>
    <mergeCell ref="X115:Y116"/>
    <mergeCell ref="AJ113:AK114"/>
    <mergeCell ref="AL113:AM114"/>
    <mergeCell ref="AN113:AO114"/>
    <mergeCell ref="AP113:AQ114"/>
    <mergeCell ref="AR113:AS114"/>
    <mergeCell ref="Z113:AA114"/>
    <mergeCell ref="AB113:AC114"/>
    <mergeCell ref="AD113:AE114"/>
    <mergeCell ref="AF113:AG114"/>
    <mergeCell ref="AH113:AI114"/>
    <mergeCell ref="P113:Q114"/>
    <mergeCell ref="R113:S114"/>
    <mergeCell ref="T113:U114"/>
    <mergeCell ref="V113:W114"/>
    <mergeCell ref="X113:Y114"/>
    <mergeCell ref="AJ111:AK112"/>
    <mergeCell ref="AL111:AM112"/>
    <mergeCell ref="AN111:AO112"/>
    <mergeCell ref="AP111:AQ112"/>
    <mergeCell ref="AR111:AS112"/>
    <mergeCell ref="Z111:AA112"/>
    <mergeCell ref="AB111:AC112"/>
    <mergeCell ref="AD111:AE112"/>
    <mergeCell ref="AF111:AG112"/>
    <mergeCell ref="AH111:AI112"/>
    <mergeCell ref="P111:Q112"/>
    <mergeCell ref="R111:S112"/>
    <mergeCell ref="T111:U112"/>
    <mergeCell ref="V111:W112"/>
    <mergeCell ref="X111:Y112"/>
    <mergeCell ref="AJ109:AK110"/>
    <mergeCell ref="AL109:AM110"/>
    <mergeCell ref="AN109:AO110"/>
    <mergeCell ref="AP109:AQ110"/>
    <mergeCell ref="AR109:AS110"/>
    <mergeCell ref="Z109:AA110"/>
    <mergeCell ref="AB109:AC110"/>
    <mergeCell ref="AD109:AE110"/>
    <mergeCell ref="AF109:AG110"/>
    <mergeCell ref="AH109:AI110"/>
    <mergeCell ref="P109:Q110"/>
    <mergeCell ref="R109:S110"/>
    <mergeCell ref="T109:U110"/>
    <mergeCell ref="V109:W110"/>
    <mergeCell ref="X109:Y110"/>
    <mergeCell ref="AJ107:AK108"/>
    <mergeCell ref="AL107:AM108"/>
    <mergeCell ref="AN107:AO108"/>
    <mergeCell ref="AP107:AQ108"/>
    <mergeCell ref="AR107:AS108"/>
    <mergeCell ref="Z107:AA108"/>
    <mergeCell ref="AB107:AC108"/>
    <mergeCell ref="AD107:AE108"/>
    <mergeCell ref="AF107:AG108"/>
    <mergeCell ref="AH107:AI108"/>
    <mergeCell ref="P107:Q108"/>
    <mergeCell ref="R107:S108"/>
    <mergeCell ref="T107:U108"/>
    <mergeCell ref="V107:W108"/>
    <mergeCell ref="X107:Y108"/>
    <mergeCell ref="AJ105:AK106"/>
    <mergeCell ref="AL105:AM106"/>
    <mergeCell ref="AN105:AO106"/>
    <mergeCell ref="AP105:AQ106"/>
    <mergeCell ref="AR105:AS106"/>
    <mergeCell ref="Z105:AA106"/>
    <mergeCell ref="AB105:AC106"/>
    <mergeCell ref="AD105:AE106"/>
    <mergeCell ref="AF105:AG106"/>
    <mergeCell ref="AH105:AI106"/>
    <mergeCell ref="P105:Q106"/>
    <mergeCell ref="R105:S106"/>
    <mergeCell ref="T105:U106"/>
    <mergeCell ref="V105:W106"/>
    <mergeCell ref="X105:Y106"/>
    <mergeCell ref="AJ103:AK104"/>
    <mergeCell ref="AL103:AM104"/>
    <mergeCell ref="AN103:AO104"/>
    <mergeCell ref="AP103:AQ104"/>
    <mergeCell ref="AR103:AS104"/>
    <mergeCell ref="Z103:AA104"/>
    <mergeCell ref="AB103:AC104"/>
    <mergeCell ref="AD103:AE104"/>
    <mergeCell ref="AF103:AG104"/>
    <mergeCell ref="AH103:AI104"/>
    <mergeCell ref="P103:Q104"/>
    <mergeCell ref="R103:S104"/>
    <mergeCell ref="T103:U104"/>
    <mergeCell ref="V103:W104"/>
    <mergeCell ref="X103:Y104"/>
    <mergeCell ref="AJ101:AK102"/>
    <mergeCell ref="AL101:AM102"/>
    <mergeCell ref="AN101:AO102"/>
    <mergeCell ref="AP101:AQ102"/>
    <mergeCell ref="AR101:AS102"/>
    <mergeCell ref="Z101:AA102"/>
    <mergeCell ref="AB101:AC102"/>
    <mergeCell ref="AD101:AE102"/>
    <mergeCell ref="AF101:AG102"/>
    <mergeCell ref="AH101:AI102"/>
    <mergeCell ref="P101:Q102"/>
    <mergeCell ref="R101:S102"/>
    <mergeCell ref="T101:U102"/>
    <mergeCell ref="V101:W102"/>
    <mergeCell ref="X101:Y102"/>
    <mergeCell ref="AJ99:AK100"/>
    <mergeCell ref="AL99:AM100"/>
    <mergeCell ref="AN99:AO100"/>
    <mergeCell ref="AP99:AQ100"/>
    <mergeCell ref="AR99:AS100"/>
    <mergeCell ref="Z99:AA100"/>
    <mergeCell ref="AB99:AC100"/>
    <mergeCell ref="AD99:AE100"/>
    <mergeCell ref="AF99:AG100"/>
    <mergeCell ref="AH99:AI100"/>
    <mergeCell ref="P99:Q100"/>
    <mergeCell ref="R99:S100"/>
    <mergeCell ref="T99:U100"/>
    <mergeCell ref="V99:W100"/>
    <mergeCell ref="X99:Y100"/>
    <mergeCell ref="AJ97:AK98"/>
    <mergeCell ref="AL97:AM98"/>
    <mergeCell ref="AN97:AO98"/>
    <mergeCell ref="AP97:AQ98"/>
    <mergeCell ref="AR97:AS98"/>
    <mergeCell ref="Z97:AA98"/>
    <mergeCell ref="AB97:AC98"/>
    <mergeCell ref="AD97:AE98"/>
    <mergeCell ref="AF97:AG98"/>
    <mergeCell ref="AH97:AI98"/>
    <mergeCell ref="P97:Q98"/>
    <mergeCell ref="R97:S98"/>
    <mergeCell ref="T97:U98"/>
    <mergeCell ref="V97:W98"/>
    <mergeCell ref="X97:Y98"/>
    <mergeCell ref="AJ95:AK96"/>
    <mergeCell ref="AL95:AM96"/>
    <mergeCell ref="AN95:AO96"/>
    <mergeCell ref="AP95:AQ96"/>
    <mergeCell ref="AR95:AS96"/>
    <mergeCell ref="Z95:AA96"/>
    <mergeCell ref="AB95:AC96"/>
    <mergeCell ref="AD95:AE96"/>
    <mergeCell ref="AF95:AG96"/>
    <mergeCell ref="AH95:AI96"/>
    <mergeCell ref="P95:Q96"/>
    <mergeCell ref="R95:S96"/>
    <mergeCell ref="T95:U96"/>
    <mergeCell ref="V95:W96"/>
    <mergeCell ref="X95:Y96"/>
    <mergeCell ref="AJ93:AK94"/>
    <mergeCell ref="AL93:AM94"/>
    <mergeCell ref="AN93:AO94"/>
    <mergeCell ref="AP93:AQ94"/>
    <mergeCell ref="AR93:AS94"/>
    <mergeCell ref="Z93:AA94"/>
    <mergeCell ref="AB93:AC94"/>
    <mergeCell ref="AD93:AE94"/>
    <mergeCell ref="AF93:AG94"/>
    <mergeCell ref="AH93:AI94"/>
    <mergeCell ref="P93:Q94"/>
    <mergeCell ref="R93:S94"/>
    <mergeCell ref="T93:U94"/>
    <mergeCell ref="V93:W94"/>
    <mergeCell ref="X93:Y94"/>
    <mergeCell ref="AJ91:AK92"/>
    <mergeCell ref="AL91:AM92"/>
    <mergeCell ref="AN91:AO92"/>
    <mergeCell ref="AP91:AQ92"/>
    <mergeCell ref="AR91:AS92"/>
    <mergeCell ref="Z91:AA92"/>
    <mergeCell ref="AB91:AC92"/>
    <mergeCell ref="AD91:AE92"/>
    <mergeCell ref="AF91:AG92"/>
    <mergeCell ref="AH91:AI92"/>
    <mergeCell ref="P91:Q92"/>
    <mergeCell ref="R91:S92"/>
    <mergeCell ref="T91:U92"/>
    <mergeCell ref="V91:W92"/>
    <mergeCell ref="X91:Y92"/>
    <mergeCell ref="AJ89:AK90"/>
    <mergeCell ref="AL89:AM90"/>
    <mergeCell ref="AN89:AO90"/>
    <mergeCell ref="AP89:AQ90"/>
    <mergeCell ref="AR89:AS90"/>
    <mergeCell ref="Z89:AA90"/>
    <mergeCell ref="AB89:AC90"/>
    <mergeCell ref="AD89:AE90"/>
    <mergeCell ref="AF89:AG90"/>
    <mergeCell ref="AH89:AI90"/>
    <mergeCell ref="P89:Q90"/>
    <mergeCell ref="R89:S90"/>
    <mergeCell ref="T89:U90"/>
    <mergeCell ref="V89:W90"/>
    <mergeCell ref="X89:Y90"/>
    <mergeCell ref="AJ87:AK88"/>
    <mergeCell ref="AL87:AM88"/>
    <mergeCell ref="AN87:AO88"/>
    <mergeCell ref="AP87:AQ88"/>
    <mergeCell ref="AR87:AS88"/>
    <mergeCell ref="Z87:AA88"/>
    <mergeCell ref="AB87:AC88"/>
    <mergeCell ref="AD87:AE88"/>
    <mergeCell ref="AF87:AG88"/>
    <mergeCell ref="AH87:AI88"/>
    <mergeCell ref="P87:Q88"/>
    <mergeCell ref="R87:S88"/>
    <mergeCell ref="T87:U88"/>
    <mergeCell ref="V87:W88"/>
    <mergeCell ref="X87:Y88"/>
    <mergeCell ref="AJ85:AK86"/>
    <mergeCell ref="AL85:AM86"/>
    <mergeCell ref="AN85:AO86"/>
    <mergeCell ref="AP85:AQ86"/>
    <mergeCell ref="AR85:AS86"/>
    <mergeCell ref="Z85:AA86"/>
    <mergeCell ref="AB85:AC86"/>
    <mergeCell ref="AD85:AE86"/>
    <mergeCell ref="AF85:AG86"/>
    <mergeCell ref="AH85:AI86"/>
    <mergeCell ref="P85:Q86"/>
    <mergeCell ref="R85:S86"/>
    <mergeCell ref="T85:U86"/>
    <mergeCell ref="V85:W86"/>
    <mergeCell ref="X85:Y86"/>
    <mergeCell ref="AJ83:AK84"/>
    <mergeCell ref="AL83:AM84"/>
    <mergeCell ref="AN83:AO84"/>
    <mergeCell ref="AP83:AQ84"/>
    <mergeCell ref="AR83:AS84"/>
    <mergeCell ref="Z83:AA84"/>
    <mergeCell ref="AB83:AC84"/>
    <mergeCell ref="AD83:AE84"/>
    <mergeCell ref="AF83:AG84"/>
    <mergeCell ref="AH83:AI84"/>
    <mergeCell ref="P83:Q84"/>
    <mergeCell ref="R83:S84"/>
    <mergeCell ref="T83:U84"/>
    <mergeCell ref="V83:W84"/>
    <mergeCell ref="X83:Y84"/>
    <mergeCell ref="AJ81:AK82"/>
    <mergeCell ref="AL81:AM82"/>
    <mergeCell ref="AN81:AO82"/>
    <mergeCell ref="AP81:AQ82"/>
    <mergeCell ref="AR81:AS82"/>
    <mergeCell ref="Z81:AA82"/>
    <mergeCell ref="AB81:AC82"/>
    <mergeCell ref="AD81:AE82"/>
    <mergeCell ref="AF81:AG82"/>
    <mergeCell ref="AH81:AI82"/>
    <mergeCell ref="P81:Q82"/>
    <mergeCell ref="R81:S82"/>
    <mergeCell ref="T81:U82"/>
    <mergeCell ref="V81:W82"/>
    <mergeCell ref="X81:Y82"/>
    <mergeCell ref="AJ79:AK80"/>
    <mergeCell ref="AL79:AM80"/>
    <mergeCell ref="AN79:AO80"/>
    <mergeCell ref="AP79:AQ80"/>
    <mergeCell ref="AR79:AS80"/>
    <mergeCell ref="Z79:AA80"/>
    <mergeCell ref="AB79:AC80"/>
    <mergeCell ref="AD79:AE80"/>
    <mergeCell ref="AF79:AG80"/>
    <mergeCell ref="AH79:AI80"/>
    <mergeCell ref="P79:Q80"/>
    <mergeCell ref="R79:S80"/>
    <mergeCell ref="T79:U80"/>
    <mergeCell ref="V79:W80"/>
    <mergeCell ref="X79:Y80"/>
    <mergeCell ref="AJ77:AK78"/>
    <mergeCell ref="AL77:AM78"/>
    <mergeCell ref="AN77:AO78"/>
    <mergeCell ref="AP77:AQ78"/>
    <mergeCell ref="AR77:AS78"/>
    <mergeCell ref="Z77:AA78"/>
    <mergeCell ref="AB77:AC78"/>
    <mergeCell ref="AD77:AE78"/>
    <mergeCell ref="AF77:AG78"/>
    <mergeCell ref="AH77:AI78"/>
    <mergeCell ref="P77:Q78"/>
    <mergeCell ref="R77:S78"/>
    <mergeCell ref="T77:U78"/>
    <mergeCell ref="V77:W78"/>
    <mergeCell ref="X77:Y78"/>
    <mergeCell ref="AJ75:AK76"/>
    <mergeCell ref="AL75:AM76"/>
    <mergeCell ref="AN75:AO76"/>
    <mergeCell ref="AP75:AQ76"/>
    <mergeCell ref="AR75:AS76"/>
    <mergeCell ref="Z75:AA76"/>
    <mergeCell ref="AB75:AC76"/>
    <mergeCell ref="AD75:AE76"/>
    <mergeCell ref="AF75:AG76"/>
    <mergeCell ref="AH75:AI76"/>
    <mergeCell ref="P75:Q76"/>
    <mergeCell ref="R75:S76"/>
    <mergeCell ref="T75:U76"/>
    <mergeCell ref="V75:W76"/>
    <mergeCell ref="X75:Y76"/>
    <mergeCell ref="AJ73:AK74"/>
    <mergeCell ref="AL73:AM74"/>
    <mergeCell ref="AN73:AO74"/>
    <mergeCell ref="AP73:AQ74"/>
    <mergeCell ref="AR73:AS74"/>
    <mergeCell ref="Z73:AA74"/>
    <mergeCell ref="AB73:AC74"/>
    <mergeCell ref="AD73:AE74"/>
    <mergeCell ref="AF73:AG74"/>
    <mergeCell ref="AH73:AI74"/>
    <mergeCell ref="P73:Q74"/>
    <mergeCell ref="R73:S74"/>
    <mergeCell ref="T73:U74"/>
    <mergeCell ref="V73:W74"/>
    <mergeCell ref="X73:Y74"/>
    <mergeCell ref="AJ71:AK72"/>
    <mergeCell ref="AL71:AM72"/>
    <mergeCell ref="AN71:AO72"/>
    <mergeCell ref="AP71:AQ72"/>
    <mergeCell ref="AR71:AS72"/>
    <mergeCell ref="Z71:AA72"/>
    <mergeCell ref="AB71:AC72"/>
    <mergeCell ref="AD71:AE72"/>
    <mergeCell ref="AF71:AG72"/>
    <mergeCell ref="AH71:AI72"/>
    <mergeCell ref="P71:Q72"/>
    <mergeCell ref="R71:S72"/>
    <mergeCell ref="T71:U72"/>
    <mergeCell ref="V71:W72"/>
    <mergeCell ref="X71:Y72"/>
    <mergeCell ref="AJ69:AK70"/>
    <mergeCell ref="AL69:AM70"/>
    <mergeCell ref="AN69:AO70"/>
    <mergeCell ref="AP69:AQ70"/>
    <mergeCell ref="AR69:AS70"/>
    <mergeCell ref="Z69:AA70"/>
    <mergeCell ref="AB69:AC70"/>
    <mergeCell ref="AD69:AE70"/>
    <mergeCell ref="AF69:AG70"/>
    <mergeCell ref="AH69:AI70"/>
    <mergeCell ref="P69:Q70"/>
    <mergeCell ref="R69:S70"/>
    <mergeCell ref="T69:U70"/>
    <mergeCell ref="V69:W70"/>
    <mergeCell ref="X69:Y70"/>
    <mergeCell ref="AJ67:AK68"/>
    <mergeCell ref="AL67:AM68"/>
    <mergeCell ref="AN67:AO68"/>
    <mergeCell ref="AP67:AQ68"/>
    <mergeCell ref="AR67:AS68"/>
    <mergeCell ref="Z67:AA68"/>
    <mergeCell ref="AB67:AC68"/>
    <mergeCell ref="AD67:AE68"/>
    <mergeCell ref="AF67:AG68"/>
    <mergeCell ref="AH67:AI68"/>
    <mergeCell ref="P67:Q68"/>
    <mergeCell ref="R67:S68"/>
    <mergeCell ref="T67:U68"/>
    <mergeCell ref="V67:W68"/>
    <mergeCell ref="X67:Y68"/>
    <mergeCell ref="AJ65:AK66"/>
    <mergeCell ref="AL65:AM66"/>
    <mergeCell ref="AN65:AO66"/>
    <mergeCell ref="AP65:AQ66"/>
    <mergeCell ref="AR65:AS66"/>
    <mergeCell ref="Z65:AA66"/>
    <mergeCell ref="AB65:AC66"/>
    <mergeCell ref="AD65:AE66"/>
    <mergeCell ref="AF65:AG66"/>
    <mergeCell ref="AH65:AI66"/>
    <mergeCell ref="P65:Q66"/>
    <mergeCell ref="R65:S66"/>
    <mergeCell ref="T65:U66"/>
    <mergeCell ref="V65:W66"/>
    <mergeCell ref="X65:Y66"/>
    <mergeCell ref="AJ63:AK64"/>
    <mergeCell ref="AL63:AM64"/>
    <mergeCell ref="AN63:AO64"/>
    <mergeCell ref="AP63:AQ64"/>
    <mergeCell ref="AR63:AS64"/>
    <mergeCell ref="Z63:AA64"/>
    <mergeCell ref="AB63:AC64"/>
    <mergeCell ref="AD63:AE64"/>
    <mergeCell ref="AF63:AG64"/>
    <mergeCell ref="AH63:AI64"/>
    <mergeCell ref="P63:Q64"/>
    <mergeCell ref="R63:S64"/>
    <mergeCell ref="T63:U64"/>
    <mergeCell ref="V63:W64"/>
    <mergeCell ref="X63:Y64"/>
    <mergeCell ref="AJ61:AK62"/>
    <mergeCell ref="AL61:AM62"/>
    <mergeCell ref="AN61:AO62"/>
    <mergeCell ref="AP61:AQ62"/>
    <mergeCell ref="AR61:AS62"/>
    <mergeCell ref="Z61:AA62"/>
    <mergeCell ref="AB61:AC62"/>
    <mergeCell ref="AD61:AE62"/>
    <mergeCell ref="AF61:AG62"/>
    <mergeCell ref="AH61:AI62"/>
    <mergeCell ref="P61:Q62"/>
    <mergeCell ref="R61:S62"/>
    <mergeCell ref="T61:U62"/>
    <mergeCell ref="V61:W62"/>
    <mergeCell ref="X61:Y62"/>
    <mergeCell ref="AJ59:AK60"/>
    <mergeCell ref="AL59:AM60"/>
    <mergeCell ref="AN59:AO60"/>
    <mergeCell ref="AP59:AQ60"/>
    <mergeCell ref="AR59:AS60"/>
    <mergeCell ref="Z59:AA60"/>
    <mergeCell ref="AB59:AC60"/>
    <mergeCell ref="AD59:AE60"/>
    <mergeCell ref="AF59:AG60"/>
    <mergeCell ref="AH59:AI60"/>
    <mergeCell ref="P59:Q60"/>
    <mergeCell ref="R59:S60"/>
    <mergeCell ref="T59:U60"/>
    <mergeCell ref="V59:W60"/>
    <mergeCell ref="X59:Y60"/>
    <mergeCell ref="AJ57:AK58"/>
    <mergeCell ref="AL57:AM58"/>
    <mergeCell ref="AN57:AO58"/>
    <mergeCell ref="AP57:AQ58"/>
    <mergeCell ref="AR57:AS58"/>
    <mergeCell ref="Z57:AA58"/>
    <mergeCell ref="AB57:AC58"/>
    <mergeCell ref="AD57:AE58"/>
    <mergeCell ref="AF57:AG58"/>
    <mergeCell ref="AH57:AI58"/>
    <mergeCell ref="P57:Q58"/>
    <mergeCell ref="R57:S58"/>
    <mergeCell ref="T57:U58"/>
    <mergeCell ref="V57:W58"/>
    <mergeCell ref="X57:Y58"/>
    <mergeCell ref="AJ55:AK56"/>
    <mergeCell ref="AL55:AM56"/>
    <mergeCell ref="AN55:AO56"/>
    <mergeCell ref="AP55:AQ56"/>
    <mergeCell ref="AR55:AS56"/>
    <mergeCell ref="Z55:AA56"/>
    <mergeCell ref="AB55:AC56"/>
    <mergeCell ref="AD55:AE56"/>
    <mergeCell ref="AF55:AG56"/>
    <mergeCell ref="AH55:AI56"/>
    <mergeCell ref="P55:Q56"/>
    <mergeCell ref="R55:S56"/>
    <mergeCell ref="T55:U56"/>
    <mergeCell ref="V55:W56"/>
    <mergeCell ref="X55:Y56"/>
    <mergeCell ref="AJ53:AK54"/>
    <mergeCell ref="AL53:AM54"/>
    <mergeCell ref="AN53:AO54"/>
    <mergeCell ref="AP53:AQ54"/>
    <mergeCell ref="AR53:AS54"/>
    <mergeCell ref="Z53:AA54"/>
    <mergeCell ref="AB53:AC54"/>
    <mergeCell ref="AD53:AE54"/>
    <mergeCell ref="AF53:AG54"/>
    <mergeCell ref="AH53:AI54"/>
    <mergeCell ref="P53:Q54"/>
    <mergeCell ref="R53:S54"/>
    <mergeCell ref="T53:U54"/>
    <mergeCell ref="V53:W54"/>
    <mergeCell ref="X53:Y54"/>
    <mergeCell ref="AJ51:AK52"/>
    <mergeCell ref="AL51:AM52"/>
    <mergeCell ref="AN51:AO52"/>
    <mergeCell ref="AP51:AQ52"/>
    <mergeCell ref="AR51:AS52"/>
    <mergeCell ref="Z51:AA52"/>
    <mergeCell ref="AB51:AC52"/>
    <mergeCell ref="AD51:AE52"/>
    <mergeCell ref="AF51:AG52"/>
    <mergeCell ref="AH51:AI52"/>
    <mergeCell ref="P51:Q52"/>
    <mergeCell ref="R51:S52"/>
    <mergeCell ref="T51:U52"/>
    <mergeCell ref="V51:W52"/>
    <mergeCell ref="X51:Y52"/>
    <mergeCell ref="AJ49:AK50"/>
    <mergeCell ref="AL49:AM50"/>
    <mergeCell ref="AN49:AO50"/>
    <mergeCell ref="AP49:AQ50"/>
    <mergeCell ref="AR49:AS50"/>
    <mergeCell ref="Z49:AA50"/>
    <mergeCell ref="AB49:AC50"/>
    <mergeCell ref="AD49:AE50"/>
    <mergeCell ref="AF49:AG50"/>
    <mergeCell ref="AH49:AI50"/>
    <mergeCell ref="P49:Q50"/>
    <mergeCell ref="R49:S50"/>
    <mergeCell ref="T49:U50"/>
    <mergeCell ref="V49:W50"/>
    <mergeCell ref="X49:Y50"/>
    <mergeCell ref="AJ47:AK48"/>
    <mergeCell ref="AL47:AM48"/>
    <mergeCell ref="AN47:AO48"/>
    <mergeCell ref="AP47:AQ48"/>
    <mergeCell ref="AR47:AS48"/>
    <mergeCell ref="Z47:AA48"/>
    <mergeCell ref="AB47:AC48"/>
    <mergeCell ref="AD47:AE48"/>
    <mergeCell ref="AF47:AG48"/>
    <mergeCell ref="AH47:AI48"/>
    <mergeCell ref="P47:Q48"/>
    <mergeCell ref="R47:S48"/>
    <mergeCell ref="T47:U48"/>
    <mergeCell ref="V47:W48"/>
    <mergeCell ref="X47:Y48"/>
    <mergeCell ref="AJ45:AK46"/>
    <mergeCell ref="AL45:AM46"/>
    <mergeCell ref="AN45:AO46"/>
    <mergeCell ref="AP45:AQ46"/>
    <mergeCell ref="AR45:AS46"/>
    <mergeCell ref="Z45:AA46"/>
    <mergeCell ref="AB45:AC46"/>
    <mergeCell ref="AD45:AE46"/>
    <mergeCell ref="AF45:AG46"/>
    <mergeCell ref="AH45:AI46"/>
    <mergeCell ref="P45:Q46"/>
    <mergeCell ref="R45:S46"/>
    <mergeCell ref="T45:U46"/>
    <mergeCell ref="V45:W46"/>
    <mergeCell ref="X45:Y46"/>
    <mergeCell ref="AJ43:AK44"/>
    <mergeCell ref="AL43:AM44"/>
    <mergeCell ref="AN43:AO44"/>
    <mergeCell ref="AP43:AQ44"/>
    <mergeCell ref="AR43:AS44"/>
    <mergeCell ref="Z43:AA44"/>
    <mergeCell ref="AB43:AC44"/>
    <mergeCell ref="AD43:AE44"/>
    <mergeCell ref="AF43:AG44"/>
    <mergeCell ref="AH43:AI44"/>
    <mergeCell ref="P43:Q44"/>
    <mergeCell ref="R43:S44"/>
    <mergeCell ref="T43:U44"/>
    <mergeCell ref="V43:W44"/>
    <mergeCell ref="X43:Y44"/>
    <mergeCell ref="AJ41:AK42"/>
    <mergeCell ref="AL41:AM42"/>
    <mergeCell ref="AN41:AO42"/>
    <mergeCell ref="AP41:AQ42"/>
    <mergeCell ref="AR41:AS42"/>
    <mergeCell ref="Z41:AA42"/>
    <mergeCell ref="AB41:AC42"/>
    <mergeCell ref="AD41:AE42"/>
    <mergeCell ref="AF41:AG42"/>
    <mergeCell ref="AH41:AI42"/>
    <mergeCell ref="P41:Q42"/>
    <mergeCell ref="R41:S42"/>
    <mergeCell ref="T41:U42"/>
    <mergeCell ref="V41:W42"/>
    <mergeCell ref="X41:Y42"/>
    <mergeCell ref="AJ39:AK40"/>
    <mergeCell ref="AL39:AM40"/>
    <mergeCell ref="AN39:AO40"/>
    <mergeCell ref="AP39:AQ40"/>
    <mergeCell ref="AR39:AS40"/>
    <mergeCell ref="Z39:AA40"/>
    <mergeCell ref="AB39:AC40"/>
    <mergeCell ref="AD39:AE40"/>
    <mergeCell ref="AF39:AG40"/>
    <mergeCell ref="AH39:AI40"/>
    <mergeCell ref="P39:Q40"/>
    <mergeCell ref="R39:S40"/>
    <mergeCell ref="T39:U40"/>
    <mergeCell ref="V39:W40"/>
    <mergeCell ref="X39:Y40"/>
    <mergeCell ref="AJ37:AK38"/>
    <mergeCell ref="AL37:AM38"/>
    <mergeCell ref="AN37:AO38"/>
    <mergeCell ref="AP37:AQ38"/>
    <mergeCell ref="AR37:AS38"/>
    <mergeCell ref="Z37:AA38"/>
    <mergeCell ref="AB37:AC38"/>
    <mergeCell ref="AD37:AE38"/>
    <mergeCell ref="AF37:AG38"/>
    <mergeCell ref="AH37:AI38"/>
    <mergeCell ref="P37:Q38"/>
    <mergeCell ref="R37:S38"/>
    <mergeCell ref="T37:U38"/>
    <mergeCell ref="V37:W38"/>
    <mergeCell ref="X37:Y38"/>
    <mergeCell ref="AJ35:AK36"/>
    <mergeCell ref="AL35:AM36"/>
    <mergeCell ref="AN35:AO36"/>
    <mergeCell ref="AP35:AQ36"/>
    <mergeCell ref="AR35:AS36"/>
    <mergeCell ref="Z35:AA36"/>
    <mergeCell ref="AB35:AC36"/>
    <mergeCell ref="AD35:AE36"/>
    <mergeCell ref="AF35:AG36"/>
    <mergeCell ref="AH35:AI36"/>
    <mergeCell ref="P35:Q36"/>
    <mergeCell ref="R35:S36"/>
    <mergeCell ref="T35:U36"/>
    <mergeCell ref="V35:W36"/>
    <mergeCell ref="X35:Y36"/>
    <mergeCell ref="AJ33:AK34"/>
    <mergeCell ref="AL33:AM34"/>
    <mergeCell ref="AN33:AO34"/>
    <mergeCell ref="AP33:AQ34"/>
    <mergeCell ref="AR33:AS34"/>
    <mergeCell ref="Z33:AA34"/>
    <mergeCell ref="AB33:AC34"/>
    <mergeCell ref="AD33:AE34"/>
    <mergeCell ref="AF33:AG34"/>
    <mergeCell ref="AH33:AI34"/>
    <mergeCell ref="P33:Q34"/>
    <mergeCell ref="R33:S34"/>
    <mergeCell ref="T33:U34"/>
    <mergeCell ref="V33:W34"/>
    <mergeCell ref="X33:Y34"/>
    <mergeCell ref="AJ31:AK32"/>
    <mergeCell ref="AL31:AM32"/>
    <mergeCell ref="AN31:AO32"/>
    <mergeCell ref="AP31:AQ32"/>
    <mergeCell ref="AR31:AS32"/>
    <mergeCell ref="Z31:AA32"/>
    <mergeCell ref="AB31:AC32"/>
    <mergeCell ref="AD31:AE32"/>
    <mergeCell ref="AF31:AG32"/>
    <mergeCell ref="AH31:AI32"/>
    <mergeCell ref="P31:Q32"/>
    <mergeCell ref="R31:S32"/>
    <mergeCell ref="T31:U32"/>
    <mergeCell ref="V31:W32"/>
    <mergeCell ref="X31:Y32"/>
    <mergeCell ref="AJ29:AK30"/>
    <mergeCell ref="AL29:AM30"/>
    <mergeCell ref="AN29:AO30"/>
    <mergeCell ref="AP29:AQ30"/>
    <mergeCell ref="AR29:AS30"/>
    <mergeCell ref="Z29:AA30"/>
    <mergeCell ref="AB29:AC30"/>
    <mergeCell ref="AD29:AE30"/>
    <mergeCell ref="AF29:AG30"/>
    <mergeCell ref="AH29:AI30"/>
    <mergeCell ref="P29:Q30"/>
    <mergeCell ref="R29:S30"/>
    <mergeCell ref="T29:U30"/>
    <mergeCell ref="V29:W30"/>
    <mergeCell ref="X29:Y30"/>
    <mergeCell ref="AJ27:AK28"/>
    <mergeCell ref="AL27:AM28"/>
    <mergeCell ref="AN27:AO28"/>
    <mergeCell ref="AP27:AQ28"/>
    <mergeCell ref="AR27:AS28"/>
    <mergeCell ref="Z27:AA28"/>
    <mergeCell ref="AB27:AC28"/>
    <mergeCell ref="AD27:AE28"/>
    <mergeCell ref="AF27:AG28"/>
    <mergeCell ref="AH27:AI28"/>
    <mergeCell ref="P27:Q28"/>
    <mergeCell ref="R27:S28"/>
    <mergeCell ref="T27:U28"/>
    <mergeCell ref="V27:W28"/>
    <mergeCell ref="X27:Y28"/>
    <mergeCell ref="AJ25:AK26"/>
    <mergeCell ref="AL25:AM26"/>
    <mergeCell ref="AN25:AO26"/>
    <mergeCell ref="AP25:AQ26"/>
    <mergeCell ref="AR25:AS26"/>
    <mergeCell ref="Z25:AA26"/>
    <mergeCell ref="AB25:AC26"/>
    <mergeCell ref="AD25:AE26"/>
    <mergeCell ref="AF25:AG26"/>
    <mergeCell ref="AH25:AI26"/>
    <mergeCell ref="P25:Q26"/>
    <mergeCell ref="R25:S26"/>
    <mergeCell ref="T25:U26"/>
    <mergeCell ref="V25:W26"/>
    <mergeCell ref="X25:Y26"/>
    <mergeCell ref="AJ23:AK24"/>
    <mergeCell ref="AL23:AM24"/>
    <mergeCell ref="AN23:AO24"/>
    <mergeCell ref="AP23:AQ24"/>
    <mergeCell ref="AR23:AS24"/>
    <mergeCell ref="Z23:AA24"/>
    <mergeCell ref="AB23:AC24"/>
    <mergeCell ref="AD23:AE24"/>
    <mergeCell ref="AF23:AG24"/>
    <mergeCell ref="AH23:AI24"/>
    <mergeCell ref="P23:Q24"/>
    <mergeCell ref="R23:S24"/>
    <mergeCell ref="T23:U24"/>
    <mergeCell ref="V23:W24"/>
    <mergeCell ref="X23:Y24"/>
    <mergeCell ref="AJ21:AK22"/>
    <mergeCell ref="AL21:AM22"/>
    <mergeCell ref="AN21:AO22"/>
    <mergeCell ref="AP21:AQ22"/>
    <mergeCell ref="AR21:AS22"/>
    <mergeCell ref="Z21:AA22"/>
    <mergeCell ref="AB21:AC22"/>
    <mergeCell ref="AD21:AE22"/>
    <mergeCell ref="AF21:AG22"/>
    <mergeCell ref="AH21:AI22"/>
    <mergeCell ref="P21:Q22"/>
    <mergeCell ref="R21:S22"/>
    <mergeCell ref="T21:U22"/>
    <mergeCell ref="V21:W22"/>
    <mergeCell ref="X21:Y22"/>
    <mergeCell ref="AJ19:AK20"/>
    <mergeCell ref="AL19:AM20"/>
    <mergeCell ref="AN19:AO20"/>
    <mergeCell ref="AP19:AQ20"/>
    <mergeCell ref="AR19:AS20"/>
    <mergeCell ref="Z19:AA20"/>
    <mergeCell ref="AB19:AC20"/>
    <mergeCell ref="AD19:AE20"/>
    <mergeCell ref="AF19:AG20"/>
    <mergeCell ref="AH19:AI20"/>
    <mergeCell ref="P19:Q20"/>
    <mergeCell ref="R19:S20"/>
    <mergeCell ref="T19:U20"/>
    <mergeCell ref="V19:W20"/>
    <mergeCell ref="X19:Y20"/>
    <mergeCell ref="AJ17:AK18"/>
    <mergeCell ref="AL17:AM18"/>
    <mergeCell ref="AN17:AO18"/>
    <mergeCell ref="AP17:AQ18"/>
    <mergeCell ref="AR17:AS18"/>
    <mergeCell ref="Z17:AA18"/>
    <mergeCell ref="AB17:AC18"/>
    <mergeCell ref="AD17:AE18"/>
    <mergeCell ref="AF17:AG18"/>
    <mergeCell ref="AH17:AI18"/>
    <mergeCell ref="P17:Q18"/>
    <mergeCell ref="R17:S18"/>
    <mergeCell ref="T17:U18"/>
    <mergeCell ref="V17:W18"/>
    <mergeCell ref="X17:Y18"/>
    <mergeCell ref="AR13:AS14"/>
    <mergeCell ref="P15:Q16"/>
    <mergeCell ref="R15:S16"/>
    <mergeCell ref="T15:U16"/>
    <mergeCell ref="V15:W16"/>
    <mergeCell ref="X15:Y16"/>
    <mergeCell ref="Z15:AA16"/>
    <mergeCell ref="AB15:AC16"/>
    <mergeCell ref="AD15:AE16"/>
    <mergeCell ref="AF15:AG16"/>
    <mergeCell ref="AH15:AI16"/>
    <mergeCell ref="AJ15:AK16"/>
    <mergeCell ref="AL15:AM16"/>
    <mergeCell ref="AN15:AO16"/>
    <mergeCell ref="AP15:AQ16"/>
    <mergeCell ref="AR15:AS16"/>
    <mergeCell ref="AH13:AI14"/>
    <mergeCell ref="AR9:AS10"/>
    <mergeCell ref="P11:Q12"/>
    <mergeCell ref="R11:S12"/>
    <mergeCell ref="T11:U12"/>
    <mergeCell ref="V11:W12"/>
    <mergeCell ref="X11:Y12"/>
    <mergeCell ref="Z11:AA12"/>
    <mergeCell ref="AB11:AC12"/>
    <mergeCell ref="AD11:AE12"/>
    <mergeCell ref="AF11:AG12"/>
    <mergeCell ref="AH11:AI12"/>
    <mergeCell ref="AJ11:AK12"/>
    <mergeCell ref="AL11:AM12"/>
    <mergeCell ref="AN11:AO12"/>
    <mergeCell ref="AP11:AQ12"/>
    <mergeCell ref="AR11:AS12"/>
    <mergeCell ref="AH9:AI10"/>
    <mergeCell ref="AJ9:AK10"/>
    <mergeCell ref="AL9:AM10"/>
    <mergeCell ref="AN9:AO10"/>
    <mergeCell ref="AP9:AQ10"/>
    <mergeCell ref="X9:Y10"/>
    <mergeCell ref="Z9:AA10"/>
    <mergeCell ref="AL5:AM6"/>
    <mergeCell ref="AN5:AO6"/>
    <mergeCell ref="AP5:AQ6"/>
    <mergeCell ref="X5:Y6"/>
    <mergeCell ref="Z5:AA6"/>
    <mergeCell ref="AB5:AC6"/>
    <mergeCell ref="AD5:AE6"/>
    <mergeCell ref="AF5:AG6"/>
    <mergeCell ref="P5:Q6"/>
    <mergeCell ref="R5:S6"/>
    <mergeCell ref="T5:U6"/>
    <mergeCell ref="AJ13:AK14"/>
    <mergeCell ref="AL13:AM14"/>
    <mergeCell ref="AN13:AO14"/>
    <mergeCell ref="AP13:AQ14"/>
    <mergeCell ref="X13:Y14"/>
    <mergeCell ref="Z13:AA14"/>
    <mergeCell ref="AB13:AC14"/>
    <mergeCell ref="AD13:AE14"/>
    <mergeCell ref="AF13:AG14"/>
    <mergeCell ref="A13:A14"/>
    <mergeCell ref="A15:A16"/>
    <mergeCell ref="A17:A18"/>
    <mergeCell ref="A19:A20"/>
    <mergeCell ref="B5:B6"/>
    <mergeCell ref="B7:B8"/>
    <mergeCell ref="B9:B10"/>
    <mergeCell ref="B11:B12"/>
    <mergeCell ref="B13:B14"/>
    <mergeCell ref="B15:B16"/>
    <mergeCell ref="A5:A6"/>
    <mergeCell ref="AB9:AC10"/>
    <mergeCell ref="AD9:AE10"/>
    <mergeCell ref="AF9:AG10"/>
    <mergeCell ref="AR5:AS6"/>
    <mergeCell ref="P7:Q8"/>
    <mergeCell ref="R7:S8"/>
    <mergeCell ref="T7:U8"/>
    <mergeCell ref="V7:W8"/>
    <mergeCell ref="X7:Y8"/>
    <mergeCell ref="Z7:AA8"/>
    <mergeCell ref="AB7:AC8"/>
    <mergeCell ref="AD7:AE8"/>
    <mergeCell ref="AF7:AG8"/>
    <mergeCell ref="AH7:AI8"/>
    <mergeCell ref="AJ7:AK8"/>
    <mergeCell ref="AL7:AM8"/>
    <mergeCell ref="AN7:AO8"/>
    <mergeCell ref="AP7:AQ8"/>
    <mergeCell ref="AR7:AS8"/>
    <mergeCell ref="AH5:AI6"/>
    <mergeCell ref="AJ5:AK6"/>
    <mergeCell ref="A7:A8"/>
    <mergeCell ref="A9:A10"/>
    <mergeCell ref="V5:W6"/>
    <mergeCell ref="P9:Q10"/>
    <mergeCell ref="R9:S10"/>
    <mergeCell ref="T9:U10"/>
    <mergeCell ref="V9:W10"/>
    <mergeCell ref="P13:Q14"/>
    <mergeCell ref="R13:S14"/>
    <mergeCell ref="T13:U14"/>
    <mergeCell ref="V13:W14"/>
    <mergeCell ref="C21:J21"/>
    <mergeCell ref="K21:O21"/>
    <mergeCell ref="N3:O4"/>
    <mergeCell ref="N5:O6"/>
    <mergeCell ref="N7:O8"/>
    <mergeCell ref="A3:C4"/>
    <mergeCell ref="D1:K4"/>
    <mergeCell ref="A1:C2"/>
    <mergeCell ref="N15:O16"/>
    <mergeCell ref="N17:O18"/>
    <mergeCell ref="B17:B18"/>
    <mergeCell ref="B19:B20"/>
    <mergeCell ref="A11:A12"/>
    <mergeCell ref="L3:M4"/>
    <mergeCell ref="O1:O2"/>
    <mergeCell ref="N9:O10"/>
    <mergeCell ref="N11:O12"/>
    <mergeCell ref="C19:J20"/>
    <mergeCell ref="K19:O20"/>
    <mergeCell ref="L1:N2"/>
    <mergeCell ref="N13:O14"/>
  </mergeCells>
  <conditionalFormatting sqref="F18 J18">
    <cfRule type="top10" dxfId="24" priority="11" bottom="1" rank="1"/>
    <cfRule type="top10" dxfId="23" priority="12" rank="1"/>
  </conditionalFormatting>
  <conditionalFormatting sqref="D6:D17">
    <cfRule type="top10" dxfId="22" priority="10" rank="1"/>
  </conditionalFormatting>
  <conditionalFormatting sqref="E6:E17">
    <cfRule type="top10" dxfId="21" priority="9" rank="1"/>
  </conditionalFormatting>
  <conditionalFormatting sqref="F6:F17">
    <cfRule type="top10" dxfId="20" priority="8" rank="1"/>
  </conditionalFormatting>
  <conditionalFormatting sqref="G6:G17">
    <cfRule type="top10" dxfId="19" priority="7" rank="1"/>
  </conditionalFormatting>
  <conditionalFormatting sqref="H6:H17">
    <cfRule type="top10" dxfId="18" priority="6" rank="1"/>
  </conditionalFormatting>
  <conditionalFormatting sqref="I6:I17">
    <cfRule type="top10" dxfId="17" priority="5" rank="1"/>
  </conditionalFormatting>
  <conditionalFormatting sqref="J6:J17">
    <cfRule type="top10" dxfId="16" priority="4" rank="1"/>
  </conditionalFormatting>
  <conditionalFormatting sqref="K6:K17">
    <cfRule type="top10" dxfId="15" priority="3" rank="1"/>
  </conditionalFormatting>
  <conditionalFormatting sqref="L6:L17">
    <cfRule type="top10" dxfId="13" priority="2" bottom="1" rank="1"/>
    <cfRule type="top10" dxfId="14" priority="1" rank="1"/>
  </conditionalFormatting>
  <hyperlinks>
    <hyperlink ref="A3:C4" location="Dashboard!A1" display="Dashboard" xr:uid="{2DDC2952-6413-40C7-82BE-748523B95600}"/>
  </hyperlinks>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lineWeight="4.5" displayEmptyCellsAs="gap" high="1" low="1" negative="1" xr2:uid="{CE09E6CF-859A-4DCD-8DD4-300EDD7394FB}">
          <x14:colorSeries rgb="FF376092"/>
          <x14:colorNegative rgb="FFD00000"/>
          <x14:colorAxis rgb="FF000000"/>
          <x14:colorMarkers rgb="FFD00000"/>
          <x14:colorFirst rgb="FFD00000"/>
          <x14:colorLast rgb="FFD00000"/>
          <x14:colorHigh rgb="FFD00000"/>
          <x14:colorLow rgb="FFD00000"/>
          <x14:sparklines>
            <x14:sparkline>
              <xm:f>'Revenue Trends'!D6:K6</xm:f>
              <xm:sqref>M6</xm:sqref>
            </x14:sparkline>
            <x14:sparkline>
              <xm:f>'Revenue Trends'!D7:K7</xm:f>
              <xm:sqref>M7</xm:sqref>
            </x14:sparkline>
            <x14:sparkline>
              <xm:f>'Revenue Trends'!D8:K8</xm:f>
              <xm:sqref>M8</xm:sqref>
            </x14:sparkline>
            <x14:sparkline>
              <xm:f>'Revenue Trends'!D9:K9</xm:f>
              <xm:sqref>M9</xm:sqref>
            </x14:sparkline>
            <x14:sparkline>
              <xm:f>'Revenue Trends'!D10:K10</xm:f>
              <xm:sqref>M10</xm:sqref>
            </x14:sparkline>
            <x14:sparkline>
              <xm:f>'Revenue Trends'!D11:K11</xm:f>
              <xm:sqref>M11</xm:sqref>
            </x14:sparkline>
            <x14:sparkline>
              <xm:f>'Revenue Trends'!D12:K12</xm:f>
              <xm:sqref>M12</xm:sqref>
            </x14:sparkline>
            <x14:sparkline>
              <xm:f>'Revenue Trends'!D13:K13</xm:f>
              <xm:sqref>M13</xm:sqref>
            </x14:sparkline>
            <x14:sparkline>
              <xm:f>'Revenue Trends'!D14:K14</xm:f>
              <xm:sqref>M14</xm:sqref>
            </x14:sparkline>
            <x14:sparkline>
              <xm:f>'Revenue Trends'!D15:K15</xm:f>
              <xm:sqref>M15</xm:sqref>
            </x14:sparkline>
            <x14:sparkline>
              <xm:f>'Revenue Trends'!D16:K16</xm:f>
              <xm:sqref>M16</xm:sqref>
            </x14:sparkline>
            <x14:sparkline>
              <xm:f>'Revenue Trends'!D17:K17</xm:f>
              <xm:sqref>M17</xm:sqref>
            </x14:sparkline>
            <x14:sparkline>
              <xm:f>'Revenue Trends'!D18:K18</xm:f>
              <xm:sqref>M18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2DA0-18DF-4FEF-B007-4170589B9B05}">
  <dimension ref="A4:R99"/>
  <sheetViews>
    <sheetView topLeftCell="G3" zoomScale="85" zoomScaleNormal="85" workbookViewId="0">
      <selection activeCell="AE3" sqref="AE3"/>
    </sheetView>
  </sheetViews>
  <sheetFormatPr defaultRowHeight="14.4" x14ac:dyDescent="0.3"/>
  <cols>
    <col min="1" max="1" width="13.88671875" bestFit="1" customWidth="1"/>
    <col min="2" max="2" width="15.44140625" bestFit="1" customWidth="1"/>
    <col min="3" max="5" width="16.109375" customWidth="1"/>
    <col min="6" max="7" width="12" bestFit="1" customWidth="1"/>
    <col min="8" max="8" width="30.33203125" bestFit="1" customWidth="1"/>
    <col min="9" max="9" width="12.21875" bestFit="1" customWidth="1"/>
    <col min="10" max="10" width="15.44140625" bestFit="1" customWidth="1"/>
    <col min="11" max="11" width="18" bestFit="1" customWidth="1"/>
    <col min="12" max="12" width="18.33203125" bestFit="1" customWidth="1"/>
    <col min="15" max="15" width="31.21875" bestFit="1" customWidth="1"/>
    <col min="16" max="16" width="21.33203125" bestFit="1" customWidth="1"/>
    <col min="17" max="17" width="20" bestFit="1" customWidth="1"/>
    <col min="18" max="18" width="11.44140625" bestFit="1" customWidth="1"/>
    <col min="19" max="19" width="15.44140625" bestFit="1" customWidth="1"/>
    <col min="20" max="20" width="22.21875" bestFit="1" customWidth="1"/>
    <col min="21" max="21" width="20.6640625" bestFit="1" customWidth="1"/>
  </cols>
  <sheetData>
    <row r="4" spans="9:18" x14ac:dyDescent="0.3">
      <c r="J4" s="23" t="s">
        <v>116</v>
      </c>
      <c r="K4" s="23" t="s">
        <v>126</v>
      </c>
      <c r="L4" s="23" t="s">
        <v>127</v>
      </c>
    </row>
    <row r="5" spans="9:18" x14ac:dyDescent="0.3">
      <c r="J5" s="23">
        <v>137348768.31000003</v>
      </c>
      <c r="K5" s="23">
        <v>27676.130000000012</v>
      </c>
      <c r="L5" s="23">
        <v>512871</v>
      </c>
    </row>
    <row r="8" spans="9:18" x14ac:dyDescent="0.3">
      <c r="I8" s="6" t="s">
        <v>136</v>
      </c>
      <c r="J8" s="6" t="s">
        <v>4</v>
      </c>
      <c r="O8" s="6" t="s">
        <v>136</v>
      </c>
      <c r="P8" t="s">
        <v>136</v>
      </c>
      <c r="Q8" t="str">
        <f>O8</f>
        <v>Regions</v>
      </c>
      <c r="R8" t="str">
        <f>P8</f>
        <v>Regions</v>
      </c>
    </row>
    <row r="9" spans="9:18" x14ac:dyDescent="0.3">
      <c r="I9" s="6" t="s">
        <v>136</v>
      </c>
      <c r="J9" t="s">
        <v>14</v>
      </c>
      <c r="K9" t="s">
        <v>19</v>
      </c>
      <c r="O9" s="7" t="s">
        <v>37</v>
      </c>
      <c r="P9" s="58">
        <v>16526969.159999998</v>
      </c>
      <c r="Q9" t="str">
        <f t="shared" ref="Q9:Q15" si="0">O9</f>
        <v>Asia</v>
      </c>
      <c r="R9" s="39">
        <f t="shared" ref="R9:R15" si="1">P9</f>
        <v>16526969.159999998</v>
      </c>
    </row>
    <row r="10" spans="9:18" x14ac:dyDescent="0.3">
      <c r="I10" s="7" t="s">
        <v>37</v>
      </c>
      <c r="J10" s="58">
        <v>6781771.3499999996</v>
      </c>
      <c r="K10" s="58">
        <v>9745197.8099999987</v>
      </c>
      <c r="O10" s="7" t="s">
        <v>11</v>
      </c>
      <c r="P10" s="58">
        <v>15482614.240000002</v>
      </c>
      <c r="Q10" t="str">
        <f t="shared" si="0"/>
        <v>Australia and Oceania</v>
      </c>
      <c r="R10" s="39">
        <f t="shared" si="1"/>
        <v>15482614.240000002</v>
      </c>
    </row>
    <row r="11" spans="9:18" x14ac:dyDescent="0.3">
      <c r="I11" s="7" t="s">
        <v>11</v>
      </c>
      <c r="J11" s="58">
        <v>2792345.44</v>
      </c>
      <c r="K11" s="58">
        <v>12690268.800000001</v>
      </c>
      <c r="O11" s="7" t="s">
        <v>16</v>
      </c>
      <c r="P11" s="58">
        <v>11106348.709999999</v>
      </c>
      <c r="Q11" t="str">
        <f t="shared" si="0"/>
        <v>Central America and the Caribbean</v>
      </c>
      <c r="R11" s="39">
        <f t="shared" si="1"/>
        <v>11106348.709999999</v>
      </c>
    </row>
    <row r="12" spans="9:18" x14ac:dyDescent="0.3">
      <c r="I12" s="7" t="s">
        <v>16</v>
      </c>
      <c r="J12" s="58">
        <v>7622669.6099999994</v>
      </c>
      <c r="K12" s="58">
        <v>3483679.1</v>
      </c>
      <c r="O12" s="7" t="s">
        <v>21</v>
      </c>
      <c r="P12" s="58">
        <v>26072811.160000004</v>
      </c>
      <c r="Q12" t="str">
        <f t="shared" si="0"/>
        <v>Europe</v>
      </c>
      <c r="R12" s="39">
        <f t="shared" si="1"/>
        <v>26072811.160000004</v>
      </c>
    </row>
    <row r="13" spans="9:18" x14ac:dyDescent="0.3">
      <c r="I13" s="7" t="s">
        <v>21</v>
      </c>
      <c r="J13" s="58">
        <v>8412056.3500000015</v>
      </c>
      <c r="K13" s="58">
        <v>17660754.809999999</v>
      </c>
      <c r="O13" s="7" t="s">
        <v>67</v>
      </c>
      <c r="P13" s="58">
        <v>11168429.019999998</v>
      </c>
      <c r="Q13" t="str">
        <f t="shared" si="0"/>
        <v>Middle East and North Africa</v>
      </c>
      <c r="R13" s="39">
        <f t="shared" si="1"/>
        <v>11168429.019999998</v>
      </c>
    </row>
    <row r="14" spans="9:18" x14ac:dyDescent="0.3">
      <c r="I14" s="7" t="s">
        <v>67</v>
      </c>
      <c r="J14" s="58">
        <v>1257812.8</v>
      </c>
      <c r="K14" s="58">
        <v>9910616.2199999988</v>
      </c>
      <c r="O14" s="7" t="s">
        <v>94</v>
      </c>
      <c r="P14" s="58">
        <v>7329071.4199999999</v>
      </c>
      <c r="Q14" t="str">
        <f t="shared" si="0"/>
        <v>North America</v>
      </c>
      <c r="R14" s="39">
        <f t="shared" si="1"/>
        <v>7329071.4199999999</v>
      </c>
    </row>
    <row r="15" spans="9:18" x14ac:dyDescent="0.3">
      <c r="I15" s="7" t="s">
        <v>94</v>
      </c>
      <c r="J15" s="58">
        <v>7329071.4199999999</v>
      </c>
      <c r="K15" s="58"/>
      <c r="O15" s="7" t="s">
        <v>24</v>
      </c>
      <c r="P15" s="58">
        <v>49662524.599999994</v>
      </c>
      <c r="Q15" t="str">
        <f t="shared" si="0"/>
        <v>Sub-Saharan Africa</v>
      </c>
      <c r="R15" s="39">
        <f t="shared" si="1"/>
        <v>49662524.599999994</v>
      </c>
    </row>
    <row r="16" spans="9:18" x14ac:dyDescent="0.3">
      <c r="I16" s="7" t="s">
        <v>24</v>
      </c>
      <c r="J16" s="58">
        <v>22824016.520000007</v>
      </c>
      <c r="K16" s="58">
        <v>26838508.079999998</v>
      </c>
    </row>
    <row r="21" spans="1:18" x14ac:dyDescent="0.3">
      <c r="A21" s="6" t="s">
        <v>114</v>
      </c>
      <c r="B21" t="s">
        <v>116</v>
      </c>
      <c r="C21" t="str">
        <f>A21</f>
        <v>Products</v>
      </c>
      <c r="D21" t="str">
        <f>B21</f>
        <v>Sum of Total</v>
      </c>
    </row>
    <row r="22" spans="1:18" x14ac:dyDescent="0.3">
      <c r="A22" s="7" t="s">
        <v>13</v>
      </c>
      <c r="B22" s="3">
        <v>7172061.4200000009</v>
      </c>
      <c r="C22" t="str">
        <f t="shared" ref="C22:D33" si="2">A22</f>
        <v>Baby Food</v>
      </c>
      <c r="D22" s="40">
        <f t="shared" si="2"/>
        <v>7172061.4200000009</v>
      </c>
      <c r="E22" s="3"/>
      <c r="H22" s="6" t="s">
        <v>132</v>
      </c>
      <c r="I22" t="s">
        <v>116</v>
      </c>
      <c r="J22" t="str">
        <f>H22</f>
        <v>country</v>
      </c>
      <c r="K22" t="str">
        <f>I22</f>
        <v>Sum of Total</v>
      </c>
    </row>
    <row r="23" spans="1:18" x14ac:dyDescent="0.3">
      <c r="A23" s="7" t="s">
        <v>48</v>
      </c>
      <c r="B23" s="3">
        <v>8820424.8300000001</v>
      </c>
      <c r="C23" t="str">
        <f t="shared" si="2"/>
        <v>Beverages</v>
      </c>
      <c r="D23" s="40">
        <f t="shared" si="2"/>
        <v>8820424.8300000001</v>
      </c>
      <c r="E23" s="3"/>
      <c r="H23" s="7" t="s">
        <v>77</v>
      </c>
      <c r="I23" s="58">
        <v>247956.32</v>
      </c>
      <c r="J23" t="str">
        <f t="shared" ref="J23:K86" si="3">H23</f>
        <v>Albania</v>
      </c>
      <c r="K23">
        <f t="shared" si="3"/>
        <v>247956.32</v>
      </c>
      <c r="O23" s="6" t="s">
        <v>137</v>
      </c>
      <c r="P23" s="6" t="s">
        <v>138</v>
      </c>
    </row>
    <row r="24" spans="1:18" x14ac:dyDescent="0.3">
      <c r="A24" s="7" t="s">
        <v>18</v>
      </c>
      <c r="B24" s="3">
        <v>18519243.18</v>
      </c>
      <c r="C24" t="str">
        <f t="shared" si="2"/>
        <v>Cereal</v>
      </c>
      <c r="D24" s="40">
        <f t="shared" si="2"/>
        <v>18519243.18</v>
      </c>
      <c r="E24" s="3"/>
      <c r="H24" s="7" t="s">
        <v>29</v>
      </c>
      <c r="I24" s="58">
        <v>324971.44</v>
      </c>
      <c r="J24" t="str">
        <f t="shared" si="3"/>
        <v>Angola</v>
      </c>
      <c r="K24">
        <f t="shared" si="3"/>
        <v>324971.44</v>
      </c>
      <c r="O24" s="6" t="s">
        <v>132</v>
      </c>
      <c r="P24" t="s">
        <v>14</v>
      </c>
      <c r="Q24" t="s">
        <v>19</v>
      </c>
      <c r="R24" t="s">
        <v>111</v>
      </c>
    </row>
    <row r="25" spans="1:18" x14ac:dyDescent="0.3">
      <c r="A25" s="7" t="s">
        <v>40</v>
      </c>
      <c r="B25" s="3">
        <v>13789238.969999999</v>
      </c>
      <c r="C25" t="str">
        <f t="shared" si="2"/>
        <v>Clothes</v>
      </c>
      <c r="D25" s="40">
        <f t="shared" si="2"/>
        <v>13789238.969999999</v>
      </c>
      <c r="E25" s="3"/>
      <c r="H25" s="7" t="s">
        <v>63</v>
      </c>
      <c r="I25" s="58">
        <v>8086986.790000001</v>
      </c>
      <c r="J25" t="str">
        <f t="shared" si="3"/>
        <v>Australia</v>
      </c>
      <c r="K25">
        <f t="shared" si="3"/>
        <v>8086986.790000001</v>
      </c>
      <c r="O25" s="7" t="s">
        <v>37</v>
      </c>
      <c r="P25" s="58">
        <v>6</v>
      </c>
      <c r="Q25" s="58">
        <v>5</v>
      </c>
      <c r="R25" s="58">
        <v>11</v>
      </c>
    </row>
    <row r="26" spans="1:18" x14ac:dyDescent="0.3">
      <c r="A26" s="7" t="s">
        <v>46</v>
      </c>
      <c r="B26" s="3">
        <v>14780143.189999999</v>
      </c>
      <c r="C26" t="str">
        <f t="shared" si="2"/>
        <v>Cosmetics</v>
      </c>
      <c r="D26" s="40">
        <f t="shared" si="2"/>
        <v>14780143.189999999</v>
      </c>
      <c r="E26" s="3"/>
      <c r="H26" s="7" t="s">
        <v>83</v>
      </c>
      <c r="I26" s="58">
        <v>20404.71</v>
      </c>
      <c r="J26" t="str">
        <f t="shared" si="3"/>
        <v>Austria</v>
      </c>
      <c r="K26">
        <f t="shared" si="3"/>
        <v>20404.71</v>
      </c>
      <c r="O26" s="7" t="s">
        <v>11</v>
      </c>
      <c r="P26" s="58">
        <v>4</v>
      </c>
      <c r="Q26" s="58">
        <v>7</v>
      </c>
      <c r="R26" s="58">
        <v>11</v>
      </c>
    </row>
    <row r="27" spans="1:18" x14ac:dyDescent="0.3">
      <c r="A27" s="7" t="s">
        <v>26</v>
      </c>
      <c r="B27" s="3">
        <v>12891931.440000001</v>
      </c>
      <c r="C27" t="str">
        <f t="shared" si="2"/>
        <v>Fruits</v>
      </c>
      <c r="D27" s="40">
        <f t="shared" si="2"/>
        <v>12891931.440000001</v>
      </c>
      <c r="E27" s="3"/>
      <c r="H27" s="7" t="s">
        <v>71</v>
      </c>
      <c r="I27" s="58">
        <v>4154226.59</v>
      </c>
      <c r="J27" t="str">
        <f t="shared" si="3"/>
        <v>Azerbaijan</v>
      </c>
      <c r="K27">
        <f t="shared" si="3"/>
        <v>4154226.59</v>
      </c>
      <c r="O27" s="7" t="s">
        <v>16</v>
      </c>
      <c r="P27" s="58">
        <v>5</v>
      </c>
      <c r="Q27" s="58">
        <v>2</v>
      </c>
      <c r="R27" s="58">
        <v>7</v>
      </c>
    </row>
    <row r="28" spans="1:18" x14ac:dyDescent="0.3">
      <c r="A28" s="7" t="s">
        <v>30</v>
      </c>
      <c r="B28" s="3">
        <v>7305506.9099999992</v>
      </c>
      <c r="C28" t="str">
        <f t="shared" si="2"/>
        <v>Household</v>
      </c>
      <c r="D28" s="40">
        <f t="shared" si="2"/>
        <v>7305506.9099999992</v>
      </c>
      <c r="E28" s="3"/>
      <c r="H28" s="7" t="s">
        <v>41</v>
      </c>
      <c r="I28" s="58">
        <v>2836990.8</v>
      </c>
      <c r="J28" t="str">
        <f t="shared" si="3"/>
        <v>Bangladesh</v>
      </c>
      <c r="K28">
        <f t="shared" si="3"/>
        <v>2836990.8</v>
      </c>
      <c r="O28" s="7" t="s">
        <v>21</v>
      </c>
      <c r="P28" s="58">
        <v>9</v>
      </c>
      <c r="Q28" s="58">
        <v>13</v>
      </c>
      <c r="R28" s="58">
        <v>22</v>
      </c>
    </row>
    <row r="29" spans="1:18" x14ac:dyDescent="0.3">
      <c r="A29" s="7" t="s">
        <v>51</v>
      </c>
      <c r="B29" s="3">
        <v>2578565.3199999998</v>
      </c>
      <c r="C29" t="str">
        <f t="shared" si="2"/>
        <v>Meat</v>
      </c>
      <c r="D29" s="40">
        <f t="shared" si="2"/>
        <v>2578565.3199999998</v>
      </c>
      <c r="E29" s="3"/>
      <c r="H29" s="7" t="s">
        <v>89</v>
      </c>
      <c r="I29" s="58">
        <v>22312.29</v>
      </c>
      <c r="J29" t="str">
        <f t="shared" si="3"/>
        <v>Belize</v>
      </c>
      <c r="K29">
        <f t="shared" si="3"/>
        <v>22312.29</v>
      </c>
      <c r="O29" s="7" t="s">
        <v>67</v>
      </c>
      <c r="P29" s="58">
        <v>2</v>
      </c>
      <c r="Q29" s="58">
        <v>8</v>
      </c>
      <c r="R29" s="58">
        <v>10</v>
      </c>
    </row>
    <row r="30" spans="1:18" x14ac:dyDescent="0.3">
      <c r="A30" s="7" t="s">
        <v>22</v>
      </c>
      <c r="B30" s="3">
        <v>23102159.240000002</v>
      </c>
      <c r="C30" t="str">
        <f t="shared" si="2"/>
        <v>Office Supplies</v>
      </c>
      <c r="D30" s="40">
        <f t="shared" si="2"/>
        <v>23102159.240000002</v>
      </c>
      <c r="E30" s="3"/>
      <c r="H30" s="7" t="s">
        <v>69</v>
      </c>
      <c r="I30" s="58">
        <v>3162704.8</v>
      </c>
      <c r="J30" t="str">
        <f t="shared" si="3"/>
        <v>Brunei</v>
      </c>
      <c r="K30">
        <f t="shared" si="3"/>
        <v>3162704.8</v>
      </c>
      <c r="O30" s="7" t="s">
        <v>94</v>
      </c>
      <c r="P30" s="58">
        <v>3</v>
      </c>
      <c r="Q30" s="58"/>
      <c r="R30" s="58">
        <v>3</v>
      </c>
    </row>
    <row r="31" spans="1:18" x14ac:dyDescent="0.3">
      <c r="A31" s="7" t="s">
        <v>35</v>
      </c>
      <c r="B31" s="3">
        <v>22819244.840000004</v>
      </c>
      <c r="C31" t="str">
        <f t="shared" si="2"/>
        <v>Personal Care</v>
      </c>
      <c r="D31" s="40">
        <f t="shared" si="2"/>
        <v>22819244.840000004</v>
      </c>
      <c r="E31" s="3"/>
      <c r="H31" s="7" t="s">
        <v>44</v>
      </c>
      <c r="I31" s="58">
        <v>4082706.19</v>
      </c>
      <c r="J31" t="str">
        <f t="shared" si="3"/>
        <v>Bulgaria</v>
      </c>
      <c r="K31">
        <f t="shared" si="3"/>
        <v>4082706.19</v>
      </c>
      <c r="O31" s="7" t="s">
        <v>24</v>
      </c>
      <c r="P31" s="58">
        <v>21</v>
      </c>
      <c r="Q31" s="58">
        <v>15</v>
      </c>
      <c r="R31" s="58">
        <v>36</v>
      </c>
    </row>
    <row r="32" spans="1:18" x14ac:dyDescent="0.3">
      <c r="A32" s="7" t="s">
        <v>54</v>
      </c>
      <c r="B32" s="3">
        <v>1053627.25</v>
      </c>
      <c r="C32" t="str">
        <f t="shared" si="2"/>
        <v>Snacks</v>
      </c>
      <c r="D32" s="40">
        <f t="shared" si="2"/>
        <v>1053627.25</v>
      </c>
      <c r="E32" s="3"/>
      <c r="H32" s="7" t="s">
        <v>32</v>
      </c>
      <c r="I32" s="58">
        <v>173676.25</v>
      </c>
      <c r="J32" t="str">
        <f t="shared" si="3"/>
        <v>Burkina Faso</v>
      </c>
      <c r="K32">
        <f t="shared" si="3"/>
        <v>173676.25</v>
      </c>
      <c r="O32" s="7" t="s">
        <v>111</v>
      </c>
      <c r="P32" s="58">
        <v>50</v>
      </c>
      <c r="Q32" s="58">
        <v>50</v>
      </c>
      <c r="R32" s="58">
        <v>100</v>
      </c>
    </row>
    <row r="33" spans="1:17" x14ac:dyDescent="0.3">
      <c r="A33" s="7" t="s">
        <v>33</v>
      </c>
      <c r="B33" s="3">
        <v>4516621.7200000007</v>
      </c>
      <c r="C33" t="str">
        <f t="shared" si="2"/>
        <v>Vegetables</v>
      </c>
      <c r="D33" s="40">
        <f t="shared" si="2"/>
        <v>4516621.7200000007</v>
      </c>
      <c r="E33" s="3"/>
      <c r="H33" s="7" t="s">
        <v>47</v>
      </c>
      <c r="I33" s="58">
        <v>1222705.7999999998</v>
      </c>
      <c r="J33" t="str">
        <f t="shared" si="3"/>
        <v>Cameroon</v>
      </c>
      <c r="K33">
        <f t="shared" si="3"/>
        <v>1222705.7999999998</v>
      </c>
    </row>
    <row r="34" spans="1:17" x14ac:dyDescent="0.3">
      <c r="C34" s="3"/>
      <c r="D34" s="3"/>
      <c r="E34" s="3"/>
      <c r="H34" s="7" t="s">
        <v>39</v>
      </c>
      <c r="I34" s="58">
        <v>272410.45</v>
      </c>
      <c r="J34" t="str">
        <f t="shared" si="3"/>
        <v>Cape Verde</v>
      </c>
      <c r="K34">
        <f t="shared" si="3"/>
        <v>272410.45</v>
      </c>
    </row>
    <row r="35" spans="1:17" x14ac:dyDescent="0.3">
      <c r="H35" s="7" t="s">
        <v>73</v>
      </c>
      <c r="I35" s="58">
        <v>1901836</v>
      </c>
      <c r="J35" t="str">
        <f t="shared" si="3"/>
        <v>Comoros</v>
      </c>
      <c r="K35">
        <f t="shared" si="3"/>
        <v>1901836</v>
      </c>
    </row>
    <row r="36" spans="1:17" x14ac:dyDescent="0.3">
      <c r="H36" s="7" t="s">
        <v>66</v>
      </c>
      <c r="I36" s="58">
        <v>5997054.9799999995</v>
      </c>
      <c r="J36" t="str">
        <f t="shared" si="3"/>
        <v>Costa Rica</v>
      </c>
      <c r="K36">
        <f t="shared" si="3"/>
        <v>5997054.9799999995</v>
      </c>
    </row>
    <row r="37" spans="1:17" x14ac:dyDescent="0.3">
      <c r="H37" s="7" t="s">
        <v>81</v>
      </c>
      <c r="I37" s="58">
        <v>2596374.27</v>
      </c>
      <c r="J37" t="str">
        <f t="shared" si="3"/>
        <v>Cote d'Ivoire</v>
      </c>
      <c r="K37">
        <f t="shared" si="3"/>
        <v>2596374.27</v>
      </c>
      <c r="O37" s="6" t="s">
        <v>132</v>
      </c>
      <c r="P37" t="s">
        <v>140</v>
      </c>
      <c r="Q37" t="s">
        <v>139</v>
      </c>
    </row>
    <row r="38" spans="1:17" x14ac:dyDescent="0.3">
      <c r="H38" s="7" t="s">
        <v>92</v>
      </c>
      <c r="I38" s="58">
        <v>71253.210000000006</v>
      </c>
      <c r="J38" t="str">
        <f t="shared" si="3"/>
        <v>Democratic Republic of the Congo</v>
      </c>
      <c r="K38">
        <f t="shared" si="3"/>
        <v>71253.210000000006</v>
      </c>
      <c r="O38" s="7" t="s">
        <v>37</v>
      </c>
      <c r="P38" s="47">
        <v>41517.272727272728</v>
      </c>
      <c r="Q38" s="47">
        <v>41554</v>
      </c>
    </row>
    <row r="39" spans="1:17" x14ac:dyDescent="0.3">
      <c r="H39" s="7" t="s">
        <v>65</v>
      </c>
      <c r="I39" s="58">
        <v>7762129</v>
      </c>
      <c r="J39" t="str">
        <f t="shared" si="3"/>
        <v>Djibouti</v>
      </c>
      <c r="K39">
        <f t="shared" si="3"/>
        <v>7762129</v>
      </c>
      <c r="O39" s="7" t="s">
        <v>11</v>
      </c>
      <c r="P39" s="47">
        <v>41523.272727272728</v>
      </c>
      <c r="Q39" s="47">
        <v>41537</v>
      </c>
    </row>
    <row r="40" spans="1:17" x14ac:dyDescent="0.3">
      <c r="H40" s="7" t="s">
        <v>50</v>
      </c>
      <c r="I40" s="58">
        <v>1583799.9</v>
      </c>
      <c r="J40" t="str">
        <f t="shared" si="3"/>
        <v>East Timor</v>
      </c>
      <c r="K40">
        <f t="shared" si="3"/>
        <v>1583799.9</v>
      </c>
      <c r="O40" s="7" t="s">
        <v>16</v>
      </c>
      <c r="P40" s="47">
        <v>42069.714285714283</v>
      </c>
      <c r="Q40" s="47">
        <v>42033.714285714283</v>
      </c>
    </row>
    <row r="41" spans="1:17" x14ac:dyDescent="0.3">
      <c r="H41" s="7" t="s">
        <v>96</v>
      </c>
      <c r="I41" s="58">
        <v>856973.76</v>
      </c>
      <c r="J41" t="str">
        <f t="shared" si="3"/>
        <v>Federated States of Micronesia</v>
      </c>
      <c r="K41">
        <f t="shared" si="3"/>
        <v>856973.76</v>
      </c>
      <c r="O41" s="7" t="s">
        <v>21</v>
      </c>
      <c r="P41" s="47">
        <v>41500.318181818184</v>
      </c>
      <c r="Q41" s="47">
        <v>41525.727272727272</v>
      </c>
    </row>
    <row r="42" spans="1:17" x14ac:dyDescent="0.3">
      <c r="H42" s="7" t="s">
        <v>82</v>
      </c>
      <c r="I42" s="58">
        <v>26344.260000000002</v>
      </c>
      <c r="J42" t="str">
        <f t="shared" si="3"/>
        <v>Fiji</v>
      </c>
      <c r="K42">
        <f t="shared" si="3"/>
        <v>26344.260000000002</v>
      </c>
      <c r="O42" s="7" t="s">
        <v>67</v>
      </c>
      <c r="P42" s="47">
        <v>41263.1</v>
      </c>
      <c r="Q42" s="47">
        <v>41281.599999999999</v>
      </c>
    </row>
    <row r="43" spans="1:17" x14ac:dyDescent="0.3">
      <c r="H43" s="7" t="s">
        <v>57</v>
      </c>
      <c r="I43" s="58">
        <v>1212580</v>
      </c>
      <c r="J43" t="str">
        <f t="shared" si="3"/>
        <v>France</v>
      </c>
      <c r="K43">
        <f t="shared" si="3"/>
        <v>1212580</v>
      </c>
      <c r="O43" s="7" t="s">
        <v>94</v>
      </c>
      <c r="P43" s="47">
        <v>41657.333333333336</v>
      </c>
      <c r="Q43" s="47">
        <v>41732.333333333336</v>
      </c>
    </row>
    <row r="44" spans="1:17" x14ac:dyDescent="0.3">
      <c r="H44" s="7" t="s">
        <v>88</v>
      </c>
      <c r="I44" s="58">
        <v>182825.44</v>
      </c>
      <c r="J44" t="str">
        <f t="shared" si="3"/>
        <v>Gabon</v>
      </c>
      <c r="K44">
        <f t="shared" si="3"/>
        <v>182825.44</v>
      </c>
      <c r="O44" s="7" t="s">
        <v>24</v>
      </c>
      <c r="P44" s="47">
        <v>41544.555555555555</v>
      </c>
      <c r="Q44" s="47">
        <v>41552.194444444445</v>
      </c>
    </row>
    <row r="45" spans="1:17" x14ac:dyDescent="0.3">
      <c r="H45" s="7" t="s">
        <v>17</v>
      </c>
      <c r="I45" s="58">
        <v>3262562.1</v>
      </c>
      <c r="J45" t="str">
        <f t="shared" si="3"/>
        <v>Grenada</v>
      </c>
      <c r="K45">
        <f t="shared" si="3"/>
        <v>3262562.1</v>
      </c>
      <c r="O45" s="7" t="s">
        <v>111</v>
      </c>
      <c r="P45" s="47">
        <v>41541.480000000003</v>
      </c>
      <c r="Q45" s="47">
        <v>41556.949999999997</v>
      </c>
    </row>
    <row r="46" spans="1:17" x14ac:dyDescent="0.3">
      <c r="H46" s="7" t="s">
        <v>87</v>
      </c>
      <c r="I46" s="58">
        <v>19103.439999999999</v>
      </c>
      <c r="J46" t="str">
        <f t="shared" si="3"/>
        <v>Haiti</v>
      </c>
      <c r="K46">
        <f t="shared" si="3"/>
        <v>19103.439999999999</v>
      </c>
    </row>
    <row r="47" spans="1:17" x14ac:dyDescent="0.3">
      <c r="H47" s="7" t="s">
        <v>42</v>
      </c>
      <c r="I47" s="58">
        <v>560607.5</v>
      </c>
      <c r="J47" t="str">
        <f t="shared" si="3"/>
        <v>Honduras</v>
      </c>
      <c r="K47">
        <f t="shared" si="3"/>
        <v>560607.5</v>
      </c>
    </row>
    <row r="48" spans="1:17" x14ac:dyDescent="0.3">
      <c r="H48" s="7" t="s">
        <v>74</v>
      </c>
      <c r="I48" s="58">
        <v>400558.73000000004</v>
      </c>
      <c r="J48" t="str">
        <f t="shared" si="3"/>
        <v>Iceland</v>
      </c>
      <c r="K48">
        <f t="shared" si="3"/>
        <v>400558.73000000004</v>
      </c>
    </row>
    <row r="49" spans="8:11" x14ac:dyDescent="0.3">
      <c r="H49" s="7" t="s">
        <v>102</v>
      </c>
      <c r="I49" s="58">
        <v>97040.639999999999</v>
      </c>
      <c r="J49" t="str">
        <f t="shared" si="3"/>
        <v>Iran</v>
      </c>
      <c r="K49">
        <f t="shared" si="3"/>
        <v>97040.639999999999</v>
      </c>
    </row>
    <row r="50" spans="8:11" x14ac:dyDescent="0.3">
      <c r="H50" s="7" t="s">
        <v>104</v>
      </c>
      <c r="I50" s="58">
        <v>246415.95</v>
      </c>
      <c r="J50" t="str">
        <f t="shared" si="3"/>
        <v>Kenya</v>
      </c>
      <c r="K50">
        <f t="shared" si="3"/>
        <v>246415.95</v>
      </c>
    </row>
    <row r="51" spans="8:11" x14ac:dyDescent="0.3">
      <c r="H51" s="7" t="s">
        <v>58</v>
      </c>
      <c r="I51" s="58">
        <v>574951.92000000004</v>
      </c>
      <c r="J51" t="str">
        <f t="shared" si="3"/>
        <v>Kiribati</v>
      </c>
      <c r="K51">
        <f t="shared" si="3"/>
        <v>574951.92000000004</v>
      </c>
    </row>
    <row r="52" spans="8:11" x14ac:dyDescent="0.3">
      <c r="H52" s="7" t="s">
        <v>105</v>
      </c>
      <c r="I52" s="58">
        <v>1957344.4</v>
      </c>
      <c r="J52" t="str">
        <f t="shared" si="3"/>
        <v>Kuwait</v>
      </c>
      <c r="K52">
        <f t="shared" si="3"/>
        <v>1957344.4</v>
      </c>
    </row>
    <row r="53" spans="8:11" x14ac:dyDescent="0.3">
      <c r="H53" s="7" t="s">
        <v>38</v>
      </c>
      <c r="I53" s="58">
        <v>228779.1</v>
      </c>
      <c r="J53" t="str">
        <f t="shared" si="3"/>
        <v>Kyrgyzstan</v>
      </c>
      <c r="K53">
        <f t="shared" si="3"/>
        <v>228779.1</v>
      </c>
    </row>
    <row r="54" spans="8:11" x14ac:dyDescent="0.3">
      <c r="H54" s="7" t="s">
        <v>97</v>
      </c>
      <c r="I54" s="58">
        <v>2559474.1</v>
      </c>
      <c r="J54" t="str">
        <f t="shared" si="3"/>
        <v>Laos</v>
      </c>
      <c r="K54">
        <f t="shared" si="3"/>
        <v>2559474.1</v>
      </c>
    </row>
    <row r="55" spans="8:11" x14ac:dyDescent="0.3">
      <c r="H55" s="7" t="s">
        <v>101</v>
      </c>
      <c r="I55" s="58">
        <v>623289.30000000005</v>
      </c>
      <c r="J55" t="str">
        <f t="shared" si="3"/>
        <v>Lebanon</v>
      </c>
      <c r="K55">
        <f t="shared" si="3"/>
        <v>623289.30000000005</v>
      </c>
    </row>
    <row r="56" spans="8:11" x14ac:dyDescent="0.3">
      <c r="H56" s="7" t="s">
        <v>78</v>
      </c>
      <c r="I56" s="58">
        <v>1419101.52</v>
      </c>
      <c r="J56" t="str">
        <f t="shared" si="3"/>
        <v>Lesotho</v>
      </c>
      <c r="K56">
        <f t="shared" si="3"/>
        <v>1419101.52</v>
      </c>
    </row>
    <row r="57" spans="8:11" x14ac:dyDescent="0.3">
      <c r="H57" s="7" t="s">
        <v>86</v>
      </c>
      <c r="I57" s="58">
        <v>2813483.3899999997</v>
      </c>
      <c r="J57" t="str">
        <f t="shared" si="3"/>
        <v>Libya</v>
      </c>
      <c r="K57">
        <f t="shared" si="3"/>
        <v>2813483.3899999997</v>
      </c>
    </row>
    <row r="58" spans="8:11" x14ac:dyDescent="0.3">
      <c r="H58" s="7" t="s">
        <v>90</v>
      </c>
      <c r="I58" s="58">
        <v>668356.48</v>
      </c>
      <c r="J58" t="str">
        <f t="shared" si="3"/>
        <v>Lithuania</v>
      </c>
      <c r="K58">
        <f t="shared" si="3"/>
        <v>668356.48</v>
      </c>
    </row>
    <row r="59" spans="8:11" x14ac:dyDescent="0.3">
      <c r="H59" s="7" t="s">
        <v>75</v>
      </c>
      <c r="I59" s="58">
        <v>861563.52</v>
      </c>
      <c r="J59" t="str">
        <f t="shared" si="3"/>
        <v>Macedonia</v>
      </c>
      <c r="K59">
        <f t="shared" si="3"/>
        <v>861563.52</v>
      </c>
    </row>
    <row r="60" spans="8:11" x14ac:dyDescent="0.3">
      <c r="H60" s="7" t="s">
        <v>91</v>
      </c>
      <c r="I60" s="58">
        <v>1158502.5900000001</v>
      </c>
      <c r="J60" t="str">
        <f t="shared" si="3"/>
        <v>Madagascar</v>
      </c>
      <c r="K60">
        <f t="shared" si="3"/>
        <v>1158502.5900000001</v>
      </c>
    </row>
    <row r="61" spans="8:11" x14ac:dyDescent="0.3">
      <c r="H61" s="7" t="s">
        <v>109</v>
      </c>
      <c r="I61" s="58">
        <v>1316095.4100000001</v>
      </c>
      <c r="J61" t="str">
        <f t="shared" si="3"/>
        <v>Malaysia</v>
      </c>
      <c r="K61">
        <f t="shared" si="3"/>
        <v>1316095.4100000001</v>
      </c>
    </row>
    <row r="62" spans="8:11" x14ac:dyDescent="0.3">
      <c r="H62" s="7" t="s">
        <v>59</v>
      </c>
      <c r="I62" s="58">
        <v>5690727.2400000002</v>
      </c>
      <c r="J62" t="str">
        <f t="shared" si="3"/>
        <v>Mali</v>
      </c>
      <c r="K62">
        <f t="shared" si="3"/>
        <v>5690727.2400000002</v>
      </c>
    </row>
    <row r="63" spans="8:11" x14ac:dyDescent="0.3">
      <c r="H63" s="7" t="s">
        <v>76</v>
      </c>
      <c r="I63" s="58">
        <v>257653.50000000003</v>
      </c>
      <c r="J63" t="str">
        <f t="shared" si="3"/>
        <v>Mauritania</v>
      </c>
      <c r="K63">
        <f t="shared" si="3"/>
        <v>257653.50000000003</v>
      </c>
    </row>
    <row r="64" spans="8:11" x14ac:dyDescent="0.3">
      <c r="H64" s="7" t="s">
        <v>95</v>
      </c>
      <c r="I64" s="58">
        <v>7329071.4199999999</v>
      </c>
      <c r="J64" t="str">
        <f t="shared" si="3"/>
        <v>Mexico</v>
      </c>
      <c r="K64">
        <f t="shared" si="3"/>
        <v>7329071.4199999999</v>
      </c>
    </row>
    <row r="65" spans="8:11" x14ac:dyDescent="0.3">
      <c r="H65" s="7" t="s">
        <v>56</v>
      </c>
      <c r="I65" s="58">
        <v>745426</v>
      </c>
      <c r="J65" t="str">
        <f t="shared" si="3"/>
        <v xml:space="preserve">Moldova </v>
      </c>
      <c r="K65">
        <f t="shared" si="3"/>
        <v>745426</v>
      </c>
    </row>
    <row r="66" spans="8:11" x14ac:dyDescent="0.3">
      <c r="H66" s="7" t="s">
        <v>98</v>
      </c>
      <c r="I66" s="58">
        <v>835759.1</v>
      </c>
      <c r="J66" t="str">
        <f t="shared" si="3"/>
        <v>Monaco</v>
      </c>
      <c r="K66">
        <f t="shared" si="3"/>
        <v>835759.1</v>
      </c>
    </row>
    <row r="67" spans="8:11" x14ac:dyDescent="0.3">
      <c r="H67" s="7" t="s">
        <v>43</v>
      </c>
      <c r="I67" s="58">
        <v>648030.4</v>
      </c>
      <c r="J67" t="str">
        <f t="shared" si="3"/>
        <v>Mongolia</v>
      </c>
      <c r="K67">
        <f t="shared" si="3"/>
        <v>648030.4</v>
      </c>
    </row>
    <row r="68" spans="8:11" x14ac:dyDescent="0.3">
      <c r="H68" s="7" t="s">
        <v>110</v>
      </c>
      <c r="I68" s="58">
        <v>1245112.92</v>
      </c>
      <c r="J68" t="str">
        <f t="shared" si="3"/>
        <v>Mozambique</v>
      </c>
      <c r="K68">
        <f t="shared" si="3"/>
        <v>1245112.92</v>
      </c>
    </row>
    <row r="69" spans="8:11" x14ac:dyDescent="0.3">
      <c r="H69" s="7" t="s">
        <v>64</v>
      </c>
      <c r="I69" s="58">
        <v>63341.37</v>
      </c>
      <c r="J69" t="str">
        <f t="shared" si="3"/>
        <v>Myanmar</v>
      </c>
      <c r="K69">
        <f t="shared" si="3"/>
        <v>63341.37</v>
      </c>
    </row>
    <row r="70" spans="8:11" x14ac:dyDescent="0.3">
      <c r="H70" s="7" t="s">
        <v>55</v>
      </c>
      <c r="I70" s="58">
        <v>445033.55000000005</v>
      </c>
      <c r="J70" t="str">
        <f t="shared" si="3"/>
        <v>New Zealand</v>
      </c>
      <c r="K70">
        <f t="shared" si="3"/>
        <v>445033.55000000005</v>
      </c>
    </row>
    <row r="71" spans="8:11" x14ac:dyDescent="0.3">
      <c r="H71" s="7" t="s">
        <v>108</v>
      </c>
      <c r="I71" s="58">
        <v>1244708.3999999999</v>
      </c>
      <c r="J71" t="str">
        <f t="shared" si="3"/>
        <v>Nicaragua</v>
      </c>
      <c r="K71">
        <f t="shared" si="3"/>
        <v>1244708.3999999999</v>
      </c>
    </row>
    <row r="72" spans="8:11" x14ac:dyDescent="0.3">
      <c r="H72" s="7" t="s">
        <v>70</v>
      </c>
      <c r="I72" s="58">
        <v>3876652.4</v>
      </c>
      <c r="J72" t="str">
        <f t="shared" si="3"/>
        <v>Niger</v>
      </c>
      <c r="K72">
        <f t="shared" si="3"/>
        <v>3876652.4</v>
      </c>
    </row>
    <row r="73" spans="8:11" x14ac:dyDescent="0.3">
      <c r="H73" s="7" t="s">
        <v>52</v>
      </c>
      <c r="I73" s="58">
        <v>6312327.5299999993</v>
      </c>
      <c r="J73" t="str">
        <f t="shared" si="3"/>
        <v>Norway</v>
      </c>
      <c r="K73">
        <f t="shared" si="3"/>
        <v>6312327.5299999993</v>
      </c>
    </row>
    <row r="74" spans="8:11" x14ac:dyDescent="0.3">
      <c r="H74" s="7" t="s">
        <v>93</v>
      </c>
      <c r="I74" s="58">
        <v>455479.03999999998</v>
      </c>
      <c r="J74" t="str">
        <f t="shared" si="3"/>
        <v>Pakistan</v>
      </c>
      <c r="K74">
        <f t="shared" si="3"/>
        <v>455479.03999999998</v>
      </c>
    </row>
    <row r="75" spans="8:11" x14ac:dyDescent="0.3">
      <c r="H75" s="7" t="s">
        <v>53</v>
      </c>
      <c r="I75" s="58">
        <v>435466.89999999997</v>
      </c>
      <c r="J75" t="str">
        <f t="shared" si="3"/>
        <v>Portugal</v>
      </c>
      <c r="K75">
        <f t="shared" si="3"/>
        <v>435466.89999999997</v>
      </c>
    </row>
    <row r="76" spans="8:11" x14ac:dyDescent="0.3">
      <c r="H76" s="7" t="s">
        <v>34</v>
      </c>
      <c r="I76" s="58">
        <v>759202.72</v>
      </c>
      <c r="J76" t="str">
        <f t="shared" si="3"/>
        <v>Republic of the Congo</v>
      </c>
      <c r="K76">
        <f t="shared" si="3"/>
        <v>759202.72</v>
      </c>
    </row>
    <row r="77" spans="8:11" x14ac:dyDescent="0.3">
      <c r="H77" s="7" t="s">
        <v>107</v>
      </c>
      <c r="I77" s="58">
        <v>471336.91000000003</v>
      </c>
      <c r="J77" t="str">
        <f t="shared" si="3"/>
        <v>Romania</v>
      </c>
      <c r="K77">
        <f t="shared" si="3"/>
        <v>471336.91000000003</v>
      </c>
    </row>
    <row r="78" spans="8:11" x14ac:dyDescent="0.3">
      <c r="H78" s="7" t="s">
        <v>112</v>
      </c>
      <c r="I78" s="58">
        <v>380512.96</v>
      </c>
      <c r="J78" t="str">
        <f t="shared" si="3"/>
        <v xml:space="preserve">Russia  </v>
      </c>
      <c r="K78">
        <f t="shared" si="3"/>
        <v>380512.96</v>
      </c>
    </row>
    <row r="79" spans="8:11" x14ac:dyDescent="0.3">
      <c r="H79" s="7" t="s">
        <v>27</v>
      </c>
      <c r="I79" s="58">
        <v>523807.57</v>
      </c>
      <c r="J79" t="str">
        <f t="shared" si="3"/>
        <v>Rwanda</v>
      </c>
      <c r="K79">
        <f t="shared" si="3"/>
        <v>523807.57</v>
      </c>
    </row>
    <row r="80" spans="8:11" x14ac:dyDescent="0.3">
      <c r="H80" s="7" t="s">
        <v>113</v>
      </c>
      <c r="I80" s="58">
        <v>3593376.7800000003</v>
      </c>
      <c r="J80" t="str">
        <f t="shared" si="3"/>
        <v xml:space="preserve">Rwanda  </v>
      </c>
      <c r="K80">
        <f t="shared" si="3"/>
        <v>3593376.7800000003</v>
      </c>
    </row>
    <row r="81" spans="8:11" x14ac:dyDescent="0.3">
      <c r="H81" s="7" t="s">
        <v>99</v>
      </c>
      <c r="I81" s="58">
        <v>3039414.4</v>
      </c>
      <c r="J81" t="str">
        <f t="shared" si="3"/>
        <v xml:space="preserve">Samoa </v>
      </c>
      <c r="K81">
        <f t="shared" si="3"/>
        <v>3039414.4</v>
      </c>
    </row>
    <row r="82" spans="8:11" x14ac:dyDescent="0.3">
      <c r="H82" s="7" t="s">
        <v>85</v>
      </c>
      <c r="I82" s="58">
        <v>617347.08000000007</v>
      </c>
      <c r="J82" t="str">
        <f t="shared" si="3"/>
        <v>San Marino</v>
      </c>
      <c r="K82">
        <f t="shared" si="3"/>
        <v>617347.08000000007</v>
      </c>
    </row>
    <row r="83" spans="8:11" x14ac:dyDescent="0.3">
      <c r="H83" s="7" t="s">
        <v>25</v>
      </c>
      <c r="I83" s="58">
        <v>2490048.4500000002</v>
      </c>
      <c r="J83" t="str">
        <f t="shared" si="3"/>
        <v>Sao Tome and Principe</v>
      </c>
      <c r="K83">
        <f t="shared" si="3"/>
        <v>2490048.4500000002</v>
      </c>
    </row>
    <row r="84" spans="8:11" x14ac:dyDescent="0.3">
      <c r="H84" s="7" t="s">
        <v>79</v>
      </c>
      <c r="I84" s="58">
        <v>243133.80000000002</v>
      </c>
      <c r="J84" t="str">
        <f t="shared" si="3"/>
        <v>Saudi Arabia</v>
      </c>
      <c r="K84">
        <f t="shared" si="3"/>
        <v>243133.80000000002</v>
      </c>
    </row>
    <row r="85" spans="8:11" x14ac:dyDescent="0.3">
      <c r="H85" s="7" t="s">
        <v>36</v>
      </c>
      <c r="I85" s="58">
        <v>4324782.3999999994</v>
      </c>
      <c r="J85" t="str">
        <f t="shared" si="3"/>
        <v>Senegal</v>
      </c>
      <c r="K85">
        <f t="shared" si="3"/>
        <v>4324782.3999999994</v>
      </c>
    </row>
    <row r="86" spans="8:11" x14ac:dyDescent="0.3">
      <c r="H86" s="7" t="s">
        <v>80</v>
      </c>
      <c r="I86" s="58">
        <v>1809107.7399999998</v>
      </c>
      <c r="J86" t="str">
        <f t="shared" si="3"/>
        <v>Sierra Leone</v>
      </c>
      <c r="K86">
        <f t="shared" si="3"/>
        <v>1809107.7399999998</v>
      </c>
    </row>
    <row r="87" spans="8:11" x14ac:dyDescent="0.3">
      <c r="H87" s="7" t="s">
        <v>72</v>
      </c>
      <c r="I87" s="58">
        <v>600821.44000000006</v>
      </c>
      <c r="J87" t="str">
        <f t="shared" ref="J87:K99" si="4">H87</f>
        <v>Slovakia</v>
      </c>
      <c r="K87">
        <f t="shared" si="4"/>
        <v>600821.44000000006</v>
      </c>
    </row>
    <row r="88" spans="8:11" x14ac:dyDescent="0.3">
      <c r="H88" s="7" t="s">
        <v>106</v>
      </c>
      <c r="I88" s="58">
        <v>6279.09</v>
      </c>
      <c r="J88" t="str">
        <f t="shared" si="4"/>
        <v>Slovenia</v>
      </c>
      <c r="K88">
        <f t="shared" si="4"/>
        <v>6279.09</v>
      </c>
    </row>
    <row r="89" spans="8:11" x14ac:dyDescent="0.3">
      <c r="H89" s="7" t="s">
        <v>28</v>
      </c>
      <c r="I89" s="58">
        <v>793518</v>
      </c>
      <c r="J89" t="str">
        <f t="shared" si="4"/>
        <v>Solomon Islands</v>
      </c>
      <c r="K89">
        <f t="shared" si="4"/>
        <v>793518</v>
      </c>
    </row>
    <row r="90" spans="8:11" x14ac:dyDescent="0.3">
      <c r="H90" s="7" t="s">
        <v>62</v>
      </c>
      <c r="I90" s="58">
        <v>414371.10000000003</v>
      </c>
      <c r="J90" t="str">
        <f t="shared" si="4"/>
        <v>South Sudan</v>
      </c>
      <c r="K90">
        <f t="shared" si="4"/>
        <v>414371.10000000003</v>
      </c>
    </row>
    <row r="91" spans="8:11" x14ac:dyDescent="0.3">
      <c r="H91" s="7" t="s">
        <v>100</v>
      </c>
      <c r="I91" s="58">
        <v>89623.98</v>
      </c>
      <c r="J91" t="str">
        <f t="shared" si="4"/>
        <v>Spain</v>
      </c>
      <c r="K91">
        <f t="shared" si="4"/>
        <v>89623.98</v>
      </c>
    </row>
    <row r="92" spans="8:11" x14ac:dyDescent="0.3">
      <c r="H92" s="7" t="s">
        <v>45</v>
      </c>
      <c r="I92" s="58">
        <v>54319.26</v>
      </c>
      <c r="J92" t="str">
        <f t="shared" si="4"/>
        <v>Sri Lanka</v>
      </c>
      <c r="K92">
        <f t="shared" si="4"/>
        <v>54319.26</v>
      </c>
    </row>
    <row r="93" spans="8:11" x14ac:dyDescent="0.3">
      <c r="H93" s="7" t="s">
        <v>61</v>
      </c>
      <c r="I93" s="58">
        <v>7180803.5800000001</v>
      </c>
      <c r="J93" t="str">
        <f t="shared" si="4"/>
        <v>Switzerland</v>
      </c>
      <c r="K93">
        <f t="shared" si="4"/>
        <v>7180803.5800000001</v>
      </c>
    </row>
    <row r="94" spans="8:11" x14ac:dyDescent="0.3">
      <c r="H94" s="7" t="s">
        <v>68</v>
      </c>
      <c r="I94" s="58">
        <v>824431.8600000001</v>
      </c>
      <c r="J94" t="str">
        <f t="shared" si="4"/>
        <v>Syria</v>
      </c>
      <c r="K94">
        <f t="shared" si="4"/>
        <v>824431.8600000001</v>
      </c>
    </row>
    <row r="95" spans="8:11" x14ac:dyDescent="0.3">
      <c r="H95" s="7" t="s">
        <v>60</v>
      </c>
      <c r="I95" s="58">
        <v>6899971.8100000005</v>
      </c>
      <c r="J95" t="str">
        <f t="shared" si="4"/>
        <v>The Gambia</v>
      </c>
      <c r="K95">
        <f t="shared" si="4"/>
        <v>6899971.8100000005</v>
      </c>
    </row>
    <row r="96" spans="8:11" x14ac:dyDescent="0.3">
      <c r="H96" s="7" t="s">
        <v>49</v>
      </c>
      <c r="I96" s="58">
        <v>5657233.9199999999</v>
      </c>
      <c r="J96" t="str">
        <f t="shared" si="4"/>
        <v>Turkmenistan</v>
      </c>
      <c r="K96">
        <f t="shared" si="4"/>
        <v>5657233.9199999999</v>
      </c>
    </row>
    <row r="97" spans="8:11" x14ac:dyDescent="0.3">
      <c r="H97" s="7" t="s">
        <v>12</v>
      </c>
      <c r="I97" s="58">
        <v>75591.66</v>
      </c>
      <c r="J97" t="str">
        <f t="shared" si="4"/>
        <v>Tuvalu</v>
      </c>
      <c r="K97">
        <f t="shared" si="4"/>
        <v>75591.66</v>
      </c>
    </row>
    <row r="98" spans="8:11" x14ac:dyDescent="0.3">
      <c r="H98" s="7" t="s">
        <v>84</v>
      </c>
      <c r="I98" s="58">
        <v>902980.64</v>
      </c>
      <c r="J98" t="str">
        <f t="shared" si="4"/>
        <v>United Kingdom</v>
      </c>
      <c r="K98">
        <f t="shared" si="4"/>
        <v>902980.64</v>
      </c>
    </row>
    <row r="99" spans="8:11" x14ac:dyDescent="0.3">
      <c r="H99" s="7" t="s">
        <v>103</v>
      </c>
      <c r="I99" s="58">
        <v>445508.05000000005</v>
      </c>
      <c r="J99" t="str">
        <f t="shared" si="4"/>
        <v>Zambia</v>
      </c>
      <c r="K99">
        <f t="shared" si="4"/>
        <v>445508.05000000005</v>
      </c>
    </row>
  </sheetData>
  <sortState xmlns:xlrd2="http://schemas.microsoft.com/office/spreadsheetml/2017/richdata2" ref="H5:I16">
    <sortCondition ref="H5:H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4C49C-72BD-4D58-B03F-10FE1EF33D9E}">
  <dimension ref="A1:V221"/>
  <sheetViews>
    <sheetView tabSelected="1" topLeftCell="E1" zoomScale="115" zoomScaleNormal="115" workbookViewId="0">
      <selection activeCell="N19" sqref="N19"/>
    </sheetView>
  </sheetViews>
  <sheetFormatPr defaultRowHeight="14.4" x14ac:dyDescent="0.3"/>
  <cols>
    <col min="1" max="1" width="29.21875" customWidth="1"/>
    <col min="2" max="2" width="30" bestFit="1" customWidth="1"/>
    <col min="3" max="3" width="16.44140625" bestFit="1" customWidth="1"/>
    <col min="4" max="5" width="10" bestFit="1" customWidth="1"/>
    <col min="6" max="6" width="27.109375" style="45" bestFit="1" customWidth="1"/>
    <col min="7" max="7" width="10.44140625" style="1" bestFit="1" customWidth="1"/>
    <col min="8" max="8" width="28.6640625" style="45" bestFit="1" customWidth="1"/>
    <col min="9" max="9" width="9" bestFit="1" customWidth="1"/>
    <col min="10" max="10" width="13.5546875" bestFit="1" customWidth="1"/>
    <col min="11" max="11" width="15.44140625" style="2" bestFit="1" customWidth="1"/>
    <col min="13" max="13" width="11.109375" style="41" bestFit="1" customWidth="1"/>
    <col min="14" max="15" width="11.109375" bestFit="1" customWidth="1"/>
    <col min="16" max="16" width="10" bestFit="1" customWidth="1"/>
    <col min="17" max="17" width="11.109375" bestFit="1" customWidth="1"/>
    <col min="18" max="26" width="10" bestFit="1" customWidth="1"/>
    <col min="27" max="29" width="9" bestFit="1" customWidth="1"/>
    <col min="30" max="30" width="10" bestFit="1" customWidth="1"/>
    <col min="31" max="31" width="9" bestFit="1" customWidth="1"/>
    <col min="32" max="40" width="10" bestFit="1" customWidth="1"/>
    <col min="41" max="41" width="9" bestFit="1" customWidth="1"/>
    <col min="42" max="48" width="10" bestFit="1" customWidth="1"/>
    <col min="49" max="50" width="9" bestFit="1" customWidth="1"/>
    <col min="51" max="51" width="10" bestFit="1" customWidth="1"/>
    <col min="52" max="52" width="9" bestFit="1" customWidth="1"/>
    <col min="53" max="56" width="10" bestFit="1" customWidth="1"/>
    <col min="57" max="61" width="9" bestFit="1" customWidth="1"/>
    <col min="62" max="64" width="10" bestFit="1" customWidth="1"/>
    <col min="65" max="65" width="9" bestFit="1" customWidth="1"/>
    <col min="66" max="69" width="10" bestFit="1" customWidth="1"/>
    <col min="70" max="72" width="9" bestFit="1" customWidth="1"/>
    <col min="73" max="75" width="10" bestFit="1" customWidth="1"/>
    <col min="76" max="77" width="9" bestFit="1" customWidth="1"/>
    <col min="78" max="80" width="10" bestFit="1" customWidth="1"/>
    <col min="81" max="82" width="9" bestFit="1" customWidth="1"/>
    <col min="83" max="83" width="10" bestFit="1" customWidth="1"/>
    <col min="84" max="84" width="9" bestFit="1" customWidth="1"/>
    <col min="85" max="85" width="11.44140625" bestFit="1" customWidth="1"/>
  </cols>
  <sheetData>
    <row r="1" spans="1:22" x14ac:dyDescent="0.3">
      <c r="A1" s="20" t="s">
        <v>2</v>
      </c>
      <c r="B1" s="20" t="s">
        <v>1</v>
      </c>
      <c r="C1" s="20" t="s">
        <v>3</v>
      </c>
      <c r="D1" s="20" t="s">
        <v>4</v>
      </c>
      <c r="E1" s="20" t="s">
        <v>5</v>
      </c>
      <c r="F1" s="42" t="s">
        <v>6</v>
      </c>
      <c r="G1" s="21" t="s">
        <v>7</v>
      </c>
      <c r="H1" s="42" t="s">
        <v>8</v>
      </c>
      <c r="I1" s="20" t="s">
        <v>9</v>
      </c>
      <c r="J1" s="5" t="s">
        <v>10</v>
      </c>
      <c r="K1" s="20" t="s">
        <v>0</v>
      </c>
      <c r="L1" s="46" t="s">
        <v>141</v>
      </c>
      <c r="M1" s="20" t="s">
        <v>149</v>
      </c>
      <c r="P1" t="s">
        <v>144</v>
      </c>
      <c r="Q1" t="s">
        <v>142</v>
      </c>
      <c r="R1" t="s">
        <v>146</v>
      </c>
      <c r="S1" t="s">
        <v>147</v>
      </c>
      <c r="T1" t="s">
        <v>145</v>
      </c>
      <c r="U1" t="s">
        <v>143</v>
      </c>
      <c r="V1" t="s">
        <v>148</v>
      </c>
    </row>
    <row r="2" spans="1:22" x14ac:dyDescent="0.3">
      <c r="A2" s="8" t="s">
        <v>77</v>
      </c>
      <c r="B2" s="8" t="s">
        <v>21</v>
      </c>
      <c r="C2" s="8" t="s">
        <v>40</v>
      </c>
      <c r="D2" s="8" t="s">
        <v>19</v>
      </c>
      <c r="E2" s="8" t="s">
        <v>20</v>
      </c>
      <c r="F2" s="43">
        <v>40211</v>
      </c>
      <c r="G2" s="9">
        <v>385383069</v>
      </c>
      <c r="H2" s="43">
        <v>40255</v>
      </c>
      <c r="I2" s="8">
        <v>2269</v>
      </c>
      <c r="J2" s="10">
        <v>109.28</v>
      </c>
      <c r="K2" s="17">
        <f>Table!$J2*Table!$I2</f>
        <v>247956.32</v>
      </c>
      <c r="L2" s="41" t="s">
        <v>142</v>
      </c>
      <c r="M2" t="s">
        <v>147</v>
      </c>
      <c r="O2" t="s">
        <v>37</v>
      </c>
      <c r="P2">
        <f>COUNTIFS($B$2:$B$101,$O2,$L$2:$L$101,P$1)</f>
        <v>0</v>
      </c>
      <c r="Q2">
        <f t="shared" ref="Q2:V2" si="0">COUNTIFS($B$2:$B$101,$O2,$L$2:$L$101,Q$1)</f>
        <v>1</v>
      </c>
      <c r="R2">
        <f t="shared" si="0"/>
        <v>2</v>
      </c>
      <c r="S2">
        <f t="shared" si="0"/>
        <v>2</v>
      </c>
      <c r="T2">
        <f t="shared" si="0"/>
        <v>4</v>
      </c>
      <c r="U2">
        <f t="shared" si="0"/>
        <v>2</v>
      </c>
      <c r="V2">
        <f t="shared" si="0"/>
        <v>0</v>
      </c>
    </row>
    <row r="3" spans="1:22" x14ac:dyDescent="0.3">
      <c r="A3" s="8" t="s">
        <v>29</v>
      </c>
      <c r="B3" s="8" t="s">
        <v>24</v>
      </c>
      <c r="C3" s="8" t="s">
        <v>30</v>
      </c>
      <c r="D3" s="8" t="s">
        <v>14</v>
      </c>
      <c r="E3" s="8" t="s">
        <v>31</v>
      </c>
      <c r="F3" s="43">
        <v>40656</v>
      </c>
      <c r="G3" s="9">
        <v>135425221</v>
      </c>
      <c r="H3" s="43">
        <v>40660</v>
      </c>
      <c r="I3" s="8">
        <v>4187</v>
      </c>
      <c r="J3" s="10">
        <v>668.27</v>
      </c>
      <c r="K3" s="17">
        <f>Table!$J68*Table!$I68</f>
        <v>324971.44</v>
      </c>
      <c r="L3" s="41" t="s">
        <v>143</v>
      </c>
      <c r="M3" t="s">
        <v>146</v>
      </c>
      <c r="O3" t="s">
        <v>11</v>
      </c>
      <c r="P3">
        <f t="shared" ref="P3:V8" si="1">COUNTIFS($B$2:$B$101,$O3,$L$2:$L$101,P$1)</f>
        <v>2</v>
      </c>
      <c r="Q3">
        <f t="shared" si="1"/>
        <v>3</v>
      </c>
      <c r="R3">
        <f t="shared" si="1"/>
        <v>1</v>
      </c>
      <c r="S3">
        <f t="shared" si="1"/>
        <v>1</v>
      </c>
      <c r="T3">
        <f t="shared" si="1"/>
        <v>2</v>
      </c>
      <c r="U3">
        <f t="shared" si="1"/>
        <v>2</v>
      </c>
      <c r="V3">
        <f t="shared" si="1"/>
        <v>0</v>
      </c>
    </row>
    <row r="4" spans="1:22" x14ac:dyDescent="0.3">
      <c r="A4" s="8" t="s">
        <v>63</v>
      </c>
      <c r="B4" s="8" t="s">
        <v>11</v>
      </c>
      <c r="C4" s="8" t="s">
        <v>22</v>
      </c>
      <c r="D4" s="8" t="s">
        <v>19</v>
      </c>
      <c r="E4" s="8" t="s">
        <v>20</v>
      </c>
      <c r="F4" s="43">
        <v>42304</v>
      </c>
      <c r="G4" s="9">
        <v>158535134</v>
      </c>
      <c r="H4" s="43">
        <v>42333</v>
      </c>
      <c r="I4" s="8">
        <v>2924</v>
      </c>
      <c r="J4" s="10">
        <v>651.21</v>
      </c>
      <c r="K4" s="17">
        <f>Table!$J46*Table!$I46</f>
        <v>5396577.2700000005</v>
      </c>
      <c r="L4" s="41" t="s">
        <v>142</v>
      </c>
      <c r="M4" t="s">
        <v>146</v>
      </c>
      <c r="O4" t="s">
        <v>16</v>
      </c>
      <c r="P4">
        <f t="shared" si="1"/>
        <v>1</v>
      </c>
      <c r="Q4">
        <f t="shared" si="1"/>
        <v>1</v>
      </c>
      <c r="R4">
        <f t="shared" si="1"/>
        <v>2</v>
      </c>
      <c r="S4">
        <f t="shared" si="1"/>
        <v>1</v>
      </c>
      <c r="T4">
        <f t="shared" si="1"/>
        <v>0</v>
      </c>
      <c r="U4">
        <f t="shared" si="1"/>
        <v>1</v>
      </c>
      <c r="V4">
        <f t="shared" si="1"/>
        <v>1</v>
      </c>
    </row>
    <row r="5" spans="1:22" x14ac:dyDescent="0.3">
      <c r="A5" s="8" t="s">
        <v>63</v>
      </c>
      <c r="B5" s="8" t="s">
        <v>11</v>
      </c>
      <c r="C5" s="8" t="s">
        <v>48</v>
      </c>
      <c r="D5" s="8" t="s">
        <v>14</v>
      </c>
      <c r="E5" s="8" t="s">
        <v>15</v>
      </c>
      <c r="F5" s="43">
        <v>41827</v>
      </c>
      <c r="G5" s="9">
        <v>240470397</v>
      </c>
      <c r="H5" s="43">
        <v>41831</v>
      </c>
      <c r="I5" s="8">
        <v>9389</v>
      </c>
      <c r="J5" s="10">
        <v>47.45</v>
      </c>
      <c r="K5" s="17">
        <f>Table!$J26*Table!$I26</f>
        <v>2492526.12</v>
      </c>
      <c r="L5" s="41" t="s">
        <v>144</v>
      </c>
      <c r="M5" t="s">
        <v>145</v>
      </c>
      <c r="O5" t="s">
        <v>21</v>
      </c>
      <c r="P5">
        <f t="shared" si="1"/>
        <v>4</v>
      </c>
      <c r="Q5">
        <f t="shared" si="1"/>
        <v>5</v>
      </c>
      <c r="R5">
        <f t="shared" si="1"/>
        <v>3</v>
      </c>
      <c r="S5">
        <f t="shared" si="1"/>
        <v>2</v>
      </c>
      <c r="T5">
        <f t="shared" si="1"/>
        <v>3</v>
      </c>
      <c r="U5">
        <f t="shared" si="1"/>
        <v>1</v>
      </c>
      <c r="V5">
        <f t="shared" si="1"/>
        <v>4</v>
      </c>
    </row>
    <row r="6" spans="1:22" x14ac:dyDescent="0.3">
      <c r="A6" s="11" t="s">
        <v>63</v>
      </c>
      <c r="B6" s="11" t="s">
        <v>11</v>
      </c>
      <c r="C6" s="11" t="s">
        <v>18</v>
      </c>
      <c r="D6" s="11" t="s">
        <v>14</v>
      </c>
      <c r="E6" s="11" t="s">
        <v>15</v>
      </c>
      <c r="F6" s="43">
        <v>41523</v>
      </c>
      <c r="G6" s="12">
        <v>450563752</v>
      </c>
      <c r="H6" s="43">
        <v>41457</v>
      </c>
      <c r="I6" s="11">
        <v>682</v>
      </c>
      <c r="J6" s="13">
        <v>205.7</v>
      </c>
      <c r="K6" s="18">
        <f>Table!$J19*Table!$I19</f>
        <v>197883.4</v>
      </c>
      <c r="L6" s="41" t="s">
        <v>145</v>
      </c>
      <c r="M6" t="s">
        <v>142</v>
      </c>
      <c r="O6" t="s">
        <v>67</v>
      </c>
      <c r="P6">
        <f t="shared" si="1"/>
        <v>2</v>
      </c>
      <c r="Q6">
        <f t="shared" si="1"/>
        <v>4</v>
      </c>
      <c r="R6">
        <f t="shared" si="1"/>
        <v>2</v>
      </c>
      <c r="S6">
        <f t="shared" si="1"/>
        <v>0</v>
      </c>
      <c r="T6">
        <f t="shared" si="1"/>
        <v>1</v>
      </c>
      <c r="U6">
        <f t="shared" si="1"/>
        <v>1</v>
      </c>
      <c r="V6">
        <f t="shared" si="1"/>
        <v>0</v>
      </c>
    </row>
    <row r="7" spans="1:22" x14ac:dyDescent="0.3">
      <c r="A7" s="8" t="s">
        <v>83</v>
      </c>
      <c r="B7" s="8" t="s">
        <v>21</v>
      </c>
      <c r="C7" s="8" t="s">
        <v>46</v>
      </c>
      <c r="D7" s="8" t="s">
        <v>14</v>
      </c>
      <c r="E7" s="8" t="s">
        <v>15</v>
      </c>
      <c r="F7" s="43">
        <v>42058</v>
      </c>
      <c r="G7" s="9">
        <v>868214595</v>
      </c>
      <c r="H7" s="43">
        <v>42065</v>
      </c>
      <c r="I7" s="8">
        <v>2847</v>
      </c>
      <c r="J7" s="10">
        <v>437.2</v>
      </c>
      <c r="K7" s="17">
        <f>Table!$J62*Table!$I62</f>
        <v>20404.71</v>
      </c>
      <c r="L7" s="41" t="s">
        <v>144</v>
      </c>
      <c r="M7" t="s">
        <v>144</v>
      </c>
      <c r="O7" t="s">
        <v>94</v>
      </c>
      <c r="P7">
        <f t="shared" si="1"/>
        <v>0</v>
      </c>
      <c r="Q7">
        <f t="shared" si="1"/>
        <v>0</v>
      </c>
      <c r="R7">
        <f t="shared" si="1"/>
        <v>1</v>
      </c>
      <c r="S7">
        <f t="shared" si="1"/>
        <v>1</v>
      </c>
      <c r="T7">
        <f t="shared" si="1"/>
        <v>1</v>
      </c>
      <c r="U7">
        <f t="shared" si="1"/>
        <v>0</v>
      </c>
      <c r="V7">
        <f t="shared" si="1"/>
        <v>0</v>
      </c>
    </row>
    <row r="8" spans="1:22" x14ac:dyDescent="0.3">
      <c r="A8" s="8" t="s">
        <v>71</v>
      </c>
      <c r="B8" s="8" t="s">
        <v>67</v>
      </c>
      <c r="C8" s="8" t="s">
        <v>22</v>
      </c>
      <c r="D8" s="8" t="s">
        <v>19</v>
      </c>
      <c r="E8" s="8" t="s">
        <v>31</v>
      </c>
      <c r="F8" s="43">
        <v>41073</v>
      </c>
      <c r="G8" s="9">
        <v>423331391</v>
      </c>
      <c r="H8" s="43">
        <v>41114</v>
      </c>
      <c r="I8" s="8">
        <v>2021</v>
      </c>
      <c r="J8" s="10">
        <v>651.21</v>
      </c>
      <c r="K8" s="17">
        <f>Table!$J80*Table!$I80</f>
        <v>1356180.0999999999</v>
      </c>
      <c r="L8" s="41" t="s">
        <v>146</v>
      </c>
      <c r="M8" t="s">
        <v>142</v>
      </c>
      <c r="O8" t="s">
        <v>24</v>
      </c>
      <c r="P8">
        <f t="shared" si="1"/>
        <v>3</v>
      </c>
      <c r="Q8">
        <f t="shared" si="1"/>
        <v>7</v>
      </c>
      <c r="R8">
        <f t="shared" si="1"/>
        <v>2</v>
      </c>
      <c r="S8">
        <f t="shared" si="1"/>
        <v>2</v>
      </c>
      <c r="T8">
        <f t="shared" si="1"/>
        <v>6</v>
      </c>
      <c r="U8">
        <f t="shared" si="1"/>
        <v>8</v>
      </c>
      <c r="V8">
        <f t="shared" si="1"/>
        <v>8</v>
      </c>
    </row>
    <row r="9" spans="1:22" x14ac:dyDescent="0.3">
      <c r="A9" s="14" t="s">
        <v>71</v>
      </c>
      <c r="B9" s="14" t="s">
        <v>67</v>
      </c>
      <c r="C9" s="14" t="s">
        <v>46</v>
      </c>
      <c r="D9" s="14" t="s">
        <v>19</v>
      </c>
      <c r="E9" s="14" t="s">
        <v>31</v>
      </c>
      <c r="F9" s="43">
        <v>40331</v>
      </c>
      <c r="G9" s="15">
        <v>382392299</v>
      </c>
      <c r="H9" s="43">
        <v>40234</v>
      </c>
      <c r="I9" s="14">
        <v>7234</v>
      </c>
      <c r="J9" s="16">
        <v>437.2</v>
      </c>
      <c r="K9" s="19">
        <f>Table!$J3*Table!$I3</f>
        <v>2798046.4899999998</v>
      </c>
      <c r="L9" s="41" t="s">
        <v>146</v>
      </c>
      <c r="M9" t="s">
        <v>147</v>
      </c>
    </row>
    <row r="10" spans="1:22" x14ac:dyDescent="0.3">
      <c r="A10" s="8" t="s">
        <v>41</v>
      </c>
      <c r="B10" s="8" t="s">
        <v>37</v>
      </c>
      <c r="C10" s="8" t="s">
        <v>40</v>
      </c>
      <c r="D10" s="8" t="s">
        <v>19</v>
      </c>
      <c r="E10" s="8" t="s">
        <v>23</v>
      </c>
      <c r="F10" s="43">
        <v>42748</v>
      </c>
      <c r="G10" s="9">
        <v>187310731</v>
      </c>
      <c r="H10" s="43">
        <v>42795</v>
      </c>
      <c r="I10" s="8">
        <v>8263</v>
      </c>
      <c r="J10" s="10">
        <v>109.28</v>
      </c>
      <c r="K10" s="17">
        <f>Table!$J36*Table!$I36</f>
        <v>2836990.8</v>
      </c>
      <c r="L10" s="41" t="s">
        <v>145</v>
      </c>
      <c r="M10" t="s">
        <v>146</v>
      </c>
    </row>
    <row r="11" spans="1:22" x14ac:dyDescent="0.3">
      <c r="A11" s="8" t="s">
        <v>89</v>
      </c>
      <c r="B11" s="8" t="s">
        <v>16</v>
      </c>
      <c r="C11" s="8" t="s">
        <v>40</v>
      </c>
      <c r="D11" s="8" t="s">
        <v>14</v>
      </c>
      <c r="E11" s="8" t="s">
        <v>31</v>
      </c>
      <c r="F11" s="43">
        <v>42576</v>
      </c>
      <c r="G11" s="9">
        <v>807025039</v>
      </c>
      <c r="H11" s="43">
        <v>42620</v>
      </c>
      <c r="I11" s="8">
        <v>5498</v>
      </c>
      <c r="J11" s="10">
        <v>109.28</v>
      </c>
      <c r="K11" s="17">
        <f>Table!$J90*Table!$I90</f>
        <v>22312.29</v>
      </c>
      <c r="L11" s="41" t="s">
        <v>144</v>
      </c>
      <c r="M11" t="s">
        <v>146</v>
      </c>
    </row>
    <row r="12" spans="1:22" x14ac:dyDescent="0.3">
      <c r="A12" s="11" t="s">
        <v>69</v>
      </c>
      <c r="B12" s="11" t="s">
        <v>37</v>
      </c>
      <c r="C12" s="11" t="s">
        <v>22</v>
      </c>
      <c r="D12" s="11" t="s">
        <v>19</v>
      </c>
      <c r="E12" s="11" t="s">
        <v>23</v>
      </c>
      <c r="F12" s="43">
        <v>40912</v>
      </c>
      <c r="G12" s="12">
        <v>320009267</v>
      </c>
      <c r="H12" s="43">
        <v>41037</v>
      </c>
      <c r="I12" s="11">
        <v>6708</v>
      </c>
      <c r="J12" s="13">
        <v>651.21</v>
      </c>
      <c r="K12" s="18">
        <f>Table!$J9*Table!$I9</f>
        <v>3162704.8</v>
      </c>
      <c r="L12" s="41" t="s">
        <v>146</v>
      </c>
      <c r="M12" t="s">
        <v>142</v>
      </c>
    </row>
    <row r="13" spans="1:22" x14ac:dyDescent="0.3">
      <c r="A13" s="14" t="s">
        <v>44</v>
      </c>
      <c r="B13" s="14" t="s">
        <v>21</v>
      </c>
      <c r="C13" s="14" t="s">
        <v>22</v>
      </c>
      <c r="D13" s="14" t="s">
        <v>19</v>
      </c>
      <c r="E13" s="14" t="s">
        <v>31</v>
      </c>
      <c r="F13" s="43">
        <v>40955</v>
      </c>
      <c r="G13" s="15">
        <v>189965903</v>
      </c>
      <c r="H13" s="43">
        <v>40967</v>
      </c>
      <c r="I13" s="14">
        <v>3987</v>
      </c>
      <c r="J13" s="16">
        <v>651.21</v>
      </c>
      <c r="K13" s="19">
        <f>Table!$J59*Table!$I59</f>
        <v>3586605.09</v>
      </c>
      <c r="L13" s="41" t="s">
        <v>147</v>
      </c>
      <c r="M13" t="s">
        <v>142</v>
      </c>
    </row>
    <row r="14" spans="1:22" x14ac:dyDescent="0.3">
      <c r="A14" s="11" t="s">
        <v>44</v>
      </c>
      <c r="B14" s="11" t="s">
        <v>21</v>
      </c>
      <c r="C14" s="11" t="s">
        <v>40</v>
      </c>
      <c r="D14" s="11" t="s">
        <v>19</v>
      </c>
      <c r="E14" s="11" t="s">
        <v>31</v>
      </c>
      <c r="F14" s="43">
        <v>41022</v>
      </c>
      <c r="G14" s="12">
        <v>972292029</v>
      </c>
      <c r="H14" s="43">
        <v>41063</v>
      </c>
      <c r="I14" s="11">
        <v>1673</v>
      </c>
      <c r="J14" s="13">
        <v>109.28</v>
      </c>
      <c r="K14" s="18">
        <f>Table!$J69*Table!$I69</f>
        <v>496101.10000000003</v>
      </c>
      <c r="L14" s="41" t="s">
        <v>144</v>
      </c>
      <c r="M14" t="s">
        <v>148</v>
      </c>
    </row>
    <row r="15" spans="1:22" x14ac:dyDescent="0.3">
      <c r="A15" s="14" t="s">
        <v>32</v>
      </c>
      <c r="B15" s="14" t="s">
        <v>24</v>
      </c>
      <c r="C15" s="14" t="s">
        <v>33</v>
      </c>
      <c r="D15" s="14" t="s">
        <v>19</v>
      </c>
      <c r="E15" s="14" t="s">
        <v>15</v>
      </c>
      <c r="F15" s="43">
        <v>41107</v>
      </c>
      <c r="G15" s="15">
        <v>871543967</v>
      </c>
      <c r="H15" s="43">
        <v>41117</v>
      </c>
      <c r="I15" s="14">
        <v>8082</v>
      </c>
      <c r="J15" s="16">
        <v>154.06</v>
      </c>
      <c r="K15" s="19">
        <f>Table!$J87*Table!$I87</f>
        <v>173676.25</v>
      </c>
      <c r="L15" s="41" t="s">
        <v>142</v>
      </c>
      <c r="M15" t="s">
        <v>145</v>
      </c>
    </row>
    <row r="16" spans="1:22" x14ac:dyDescent="0.3">
      <c r="A16" s="8" t="s">
        <v>47</v>
      </c>
      <c r="B16" s="8" t="s">
        <v>24</v>
      </c>
      <c r="C16" s="8" t="s">
        <v>48</v>
      </c>
      <c r="D16" s="8" t="s">
        <v>14</v>
      </c>
      <c r="E16" s="8" t="s">
        <v>20</v>
      </c>
      <c r="F16" s="43">
        <v>42008</v>
      </c>
      <c r="G16" s="9">
        <v>519820964</v>
      </c>
      <c r="H16" s="43">
        <v>42112</v>
      </c>
      <c r="I16" s="8">
        <v>5430</v>
      </c>
      <c r="J16" s="10">
        <v>47.45</v>
      </c>
      <c r="K16" s="17">
        <f>Table!$J28*Table!$I28</f>
        <v>1082418.3999999999</v>
      </c>
      <c r="L16" s="41" t="s">
        <v>148</v>
      </c>
      <c r="M16" t="s">
        <v>143</v>
      </c>
    </row>
    <row r="17" spans="1:13" x14ac:dyDescent="0.3">
      <c r="A17" s="8" t="s">
        <v>47</v>
      </c>
      <c r="B17" s="8" t="s">
        <v>24</v>
      </c>
      <c r="C17" s="8" t="s">
        <v>22</v>
      </c>
      <c r="D17" s="8" t="s">
        <v>19</v>
      </c>
      <c r="E17" s="8" t="s">
        <v>31</v>
      </c>
      <c r="F17" s="43">
        <v>40735</v>
      </c>
      <c r="G17" s="9">
        <v>177636754</v>
      </c>
      <c r="H17" s="43">
        <v>40862</v>
      </c>
      <c r="I17" s="8">
        <v>5518</v>
      </c>
      <c r="J17" s="10">
        <v>651.21</v>
      </c>
      <c r="K17" s="17">
        <f>Table!$J6*Table!$I6</f>
        <v>140287.4</v>
      </c>
      <c r="L17" s="41" t="s">
        <v>144</v>
      </c>
      <c r="M17" t="s">
        <v>142</v>
      </c>
    </row>
    <row r="18" spans="1:13" x14ac:dyDescent="0.3">
      <c r="A18" s="8" t="s">
        <v>39</v>
      </c>
      <c r="B18" s="8" t="s">
        <v>24</v>
      </c>
      <c r="C18" s="8" t="s">
        <v>40</v>
      </c>
      <c r="D18" s="8" t="s">
        <v>14</v>
      </c>
      <c r="E18" s="8" t="s">
        <v>15</v>
      </c>
      <c r="F18" s="43">
        <v>41678</v>
      </c>
      <c r="G18" s="9">
        <v>939825713</v>
      </c>
      <c r="H18" s="43">
        <v>41870</v>
      </c>
      <c r="I18" s="8">
        <v>4168</v>
      </c>
      <c r="J18" s="10">
        <v>109.28</v>
      </c>
      <c r="K18" s="17">
        <f>Table!$J22*Table!$I22</f>
        <v>272410.45</v>
      </c>
      <c r="L18" s="41" t="s">
        <v>143</v>
      </c>
      <c r="M18" t="s">
        <v>142</v>
      </c>
    </row>
    <row r="19" spans="1:13" x14ac:dyDescent="0.3">
      <c r="A19" s="8" t="s">
        <v>73</v>
      </c>
      <c r="B19" s="8" t="s">
        <v>24</v>
      </c>
      <c r="C19" s="8" t="s">
        <v>18</v>
      </c>
      <c r="D19" s="8" t="s">
        <v>14</v>
      </c>
      <c r="E19" s="8" t="s">
        <v>15</v>
      </c>
      <c r="F19" s="43">
        <v>42458</v>
      </c>
      <c r="G19" s="9">
        <v>902102267</v>
      </c>
      <c r="H19" s="43">
        <v>42489</v>
      </c>
      <c r="I19" s="8">
        <v>962</v>
      </c>
      <c r="J19" s="10">
        <v>205.7</v>
      </c>
      <c r="K19" s="17">
        <f>Table!$J66*Table!$I66</f>
        <v>1901836</v>
      </c>
      <c r="L19" s="41" t="s">
        <v>142</v>
      </c>
      <c r="M19" t="s">
        <v>145</v>
      </c>
    </row>
    <row r="20" spans="1:13" x14ac:dyDescent="0.3">
      <c r="A20" s="8" t="s">
        <v>66</v>
      </c>
      <c r="B20" s="8" t="s">
        <v>16</v>
      </c>
      <c r="C20" s="8" t="s">
        <v>35</v>
      </c>
      <c r="D20" s="8" t="s">
        <v>14</v>
      </c>
      <c r="E20" s="8" t="s">
        <v>23</v>
      </c>
      <c r="F20" s="43">
        <v>42952</v>
      </c>
      <c r="G20" s="9">
        <v>456767165</v>
      </c>
      <c r="H20" s="43">
        <v>42876</v>
      </c>
      <c r="I20" s="8">
        <v>6409</v>
      </c>
      <c r="J20" s="10">
        <v>81.73</v>
      </c>
      <c r="K20" s="17">
        <f>Table!$J34*Table!$I34</f>
        <v>5997054.9799999995</v>
      </c>
      <c r="L20" s="41" t="s">
        <v>143</v>
      </c>
      <c r="M20" t="s">
        <v>148</v>
      </c>
    </row>
    <row r="21" spans="1:13" x14ac:dyDescent="0.3">
      <c r="A21" s="14" t="s">
        <v>81</v>
      </c>
      <c r="B21" s="14" t="s">
        <v>24</v>
      </c>
      <c r="C21" s="14" t="s">
        <v>40</v>
      </c>
      <c r="D21" s="14" t="s">
        <v>19</v>
      </c>
      <c r="E21" s="14" t="s">
        <v>20</v>
      </c>
      <c r="F21" s="43">
        <v>41127</v>
      </c>
      <c r="G21" s="15">
        <v>114606559</v>
      </c>
      <c r="H21" s="43">
        <v>41087</v>
      </c>
      <c r="I21" s="14">
        <v>3482</v>
      </c>
      <c r="J21" s="16">
        <v>109.28</v>
      </c>
      <c r="K21" s="19">
        <f>Table!$J13*Table!$I13</f>
        <v>2596374.27</v>
      </c>
      <c r="L21" s="41" t="s">
        <v>144</v>
      </c>
      <c r="M21" t="s">
        <v>146</v>
      </c>
    </row>
    <row r="22" spans="1:13" x14ac:dyDescent="0.3">
      <c r="A22" s="8" t="s">
        <v>92</v>
      </c>
      <c r="B22" s="8" t="s">
        <v>24</v>
      </c>
      <c r="C22" s="8" t="s">
        <v>48</v>
      </c>
      <c r="D22" s="8" t="s">
        <v>19</v>
      </c>
      <c r="E22" s="8" t="s">
        <v>20</v>
      </c>
      <c r="F22" s="43">
        <v>40689</v>
      </c>
      <c r="G22" s="9">
        <v>585920464</v>
      </c>
      <c r="H22" s="43">
        <v>40739</v>
      </c>
      <c r="I22" s="8">
        <v>5741</v>
      </c>
      <c r="J22" s="10">
        <v>47.45</v>
      </c>
      <c r="K22" s="17">
        <f>Table!$J76*Table!$I76</f>
        <v>71253.210000000006</v>
      </c>
      <c r="L22" s="41" t="s">
        <v>147</v>
      </c>
      <c r="M22" t="s">
        <v>145</v>
      </c>
    </row>
    <row r="23" spans="1:13" x14ac:dyDescent="0.3">
      <c r="A23" s="14" t="s">
        <v>65</v>
      </c>
      <c r="B23" s="14" t="s">
        <v>24</v>
      </c>
      <c r="C23" s="14" t="s">
        <v>54</v>
      </c>
      <c r="D23" s="14" t="s">
        <v>19</v>
      </c>
      <c r="E23" s="14" t="s">
        <v>31</v>
      </c>
      <c r="F23" s="43">
        <v>42791</v>
      </c>
      <c r="G23" s="15">
        <v>756274640</v>
      </c>
      <c r="H23" s="43">
        <v>42791</v>
      </c>
      <c r="I23" s="14">
        <v>7327</v>
      </c>
      <c r="J23" s="16">
        <v>152.58000000000001</v>
      </c>
      <c r="K23" s="19">
        <f>Table!$J63*Table!$I63</f>
        <v>387002.2</v>
      </c>
      <c r="L23" s="41" t="s">
        <v>143</v>
      </c>
      <c r="M23" t="s">
        <v>143</v>
      </c>
    </row>
    <row r="24" spans="1:13" x14ac:dyDescent="0.3">
      <c r="A24" s="8" t="s">
        <v>65</v>
      </c>
      <c r="B24" s="8" t="s">
        <v>24</v>
      </c>
      <c r="C24" s="8" t="s">
        <v>18</v>
      </c>
      <c r="D24" s="8" t="s">
        <v>19</v>
      </c>
      <c r="E24" s="8" t="s">
        <v>15</v>
      </c>
      <c r="F24" s="43">
        <v>42875</v>
      </c>
      <c r="G24" s="9">
        <v>555990016</v>
      </c>
      <c r="H24" s="43">
        <v>42903</v>
      </c>
      <c r="I24" s="8">
        <v>8656</v>
      </c>
      <c r="J24" s="10">
        <v>205.7</v>
      </c>
      <c r="K24" s="17">
        <f>Table!$J74*Table!$I74</f>
        <v>4220728.8</v>
      </c>
      <c r="L24" s="41" t="s">
        <v>143</v>
      </c>
      <c r="M24" t="s">
        <v>143</v>
      </c>
    </row>
    <row r="25" spans="1:13" x14ac:dyDescent="0.3">
      <c r="A25" s="14" t="s">
        <v>65</v>
      </c>
      <c r="B25" s="14" t="s">
        <v>24</v>
      </c>
      <c r="C25" s="14" t="s">
        <v>46</v>
      </c>
      <c r="D25" s="14" t="s">
        <v>14</v>
      </c>
      <c r="E25" s="14" t="s">
        <v>15</v>
      </c>
      <c r="F25" s="43">
        <v>41824</v>
      </c>
      <c r="G25" s="15">
        <v>259353148</v>
      </c>
      <c r="H25" s="43">
        <v>41748</v>
      </c>
      <c r="I25" s="14">
        <v>7215</v>
      </c>
      <c r="J25" s="16">
        <v>437.2</v>
      </c>
      <c r="K25" s="19">
        <f>Table!$J25*Table!$I25</f>
        <v>3154398</v>
      </c>
      <c r="L25" s="41" t="s">
        <v>145</v>
      </c>
      <c r="M25" t="s">
        <v>143</v>
      </c>
    </row>
    <row r="26" spans="1:13" x14ac:dyDescent="0.3">
      <c r="A26" s="11" t="s">
        <v>50</v>
      </c>
      <c r="B26" s="11" t="s">
        <v>11</v>
      </c>
      <c r="C26" s="11" t="s">
        <v>51</v>
      </c>
      <c r="D26" s="11" t="s">
        <v>19</v>
      </c>
      <c r="E26" s="11" t="s">
        <v>23</v>
      </c>
      <c r="F26" s="43">
        <v>41121</v>
      </c>
      <c r="G26" s="12">
        <v>322067916</v>
      </c>
      <c r="H26" s="43">
        <v>41163</v>
      </c>
      <c r="I26" s="11">
        <v>5908</v>
      </c>
      <c r="J26" s="13">
        <v>421.89</v>
      </c>
      <c r="K26" s="18">
        <f>Table!$J93*Table!$I93</f>
        <v>1583799.9</v>
      </c>
      <c r="L26" s="41" t="s">
        <v>142</v>
      </c>
      <c r="M26" t="s">
        <v>142</v>
      </c>
    </row>
    <row r="27" spans="1:13" x14ac:dyDescent="0.3">
      <c r="A27" s="14" t="s">
        <v>96</v>
      </c>
      <c r="B27" s="14" t="s">
        <v>11</v>
      </c>
      <c r="C27" s="14" t="s">
        <v>48</v>
      </c>
      <c r="D27" s="14" t="s">
        <v>19</v>
      </c>
      <c r="E27" s="14" t="s">
        <v>20</v>
      </c>
      <c r="F27" s="43">
        <v>41940</v>
      </c>
      <c r="G27" s="15">
        <v>217221009</v>
      </c>
      <c r="H27" s="43">
        <v>41958</v>
      </c>
      <c r="I27" s="14">
        <v>9379</v>
      </c>
      <c r="J27" s="16">
        <v>47.45</v>
      </c>
      <c r="K27" s="19">
        <f>Table!$J47*Table!$I47</f>
        <v>856973.76</v>
      </c>
      <c r="L27" s="41" t="s">
        <v>142</v>
      </c>
      <c r="M27" t="s">
        <v>143</v>
      </c>
    </row>
    <row r="28" spans="1:13" x14ac:dyDescent="0.3">
      <c r="A28" s="8" t="s">
        <v>82</v>
      </c>
      <c r="B28" s="8" t="s">
        <v>11</v>
      </c>
      <c r="C28" s="8" t="s">
        <v>40</v>
      </c>
      <c r="D28" s="8" t="s">
        <v>14</v>
      </c>
      <c r="E28" s="8" t="s">
        <v>20</v>
      </c>
      <c r="F28" s="43">
        <v>40359</v>
      </c>
      <c r="G28" s="9">
        <v>647876489</v>
      </c>
      <c r="H28" s="43">
        <v>40391</v>
      </c>
      <c r="I28" s="8">
        <v>9905</v>
      </c>
      <c r="J28" s="10">
        <v>109.28</v>
      </c>
      <c r="K28" s="17">
        <f>Table!$J84*Table!$I84</f>
        <v>26344.260000000002</v>
      </c>
      <c r="L28" s="41" t="s">
        <v>146</v>
      </c>
      <c r="M28" t="s">
        <v>148</v>
      </c>
    </row>
    <row r="29" spans="1:13" x14ac:dyDescent="0.3">
      <c r="A29" s="14" t="s">
        <v>57</v>
      </c>
      <c r="B29" s="14" t="s">
        <v>21</v>
      </c>
      <c r="C29" s="14" t="s">
        <v>46</v>
      </c>
      <c r="D29" s="14" t="s">
        <v>19</v>
      </c>
      <c r="E29" s="14" t="s">
        <v>15</v>
      </c>
      <c r="F29" s="43">
        <v>42877</v>
      </c>
      <c r="G29" s="15">
        <v>898523128</v>
      </c>
      <c r="H29" s="43">
        <v>42891</v>
      </c>
      <c r="I29" s="14">
        <v>1815</v>
      </c>
      <c r="J29" s="16">
        <v>437.2</v>
      </c>
      <c r="K29" s="19">
        <f>Table!$J75*Table!$I75</f>
        <v>1212580</v>
      </c>
      <c r="L29" s="41" t="s">
        <v>144</v>
      </c>
      <c r="M29" t="s">
        <v>144</v>
      </c>
    </row>
    <row r="30" spans="1:13" x14ac:dyDescent="0.3">
      <c r="A30" s="8" t="s">
        <v>88</v>
      </c>
      <c r="B30" s="8" t="s">
        <v>24</v>
      </c>
      <c r="C30" s="8" t="s">
        <v>35</v>
      </c>
      <c r="D30" s="8" t="s">
        <v>14</v>
      </c>
      <c r="E30" s="8" t="s">
        <v>23</v>
      </c>
      <c r="F30" s="43">
        <v>41128</v>
      </c>
      <c r="G30" s="9">
        <v>228944623</v>
      </c>
      <c r="H30" s="43">
        <v>41099</v>
      </c>
      <c r="I30" s="8">
        <v>8656</v>
      </c>
      <c r="J30" s="10">
        <v>81.73</v>
      </c>
      <c r="K30" s="17">
        <f>Table!$J14*Table!$I14</f>
        <v>182825.44</v>
      </c>
      <c r="L30" s="41" t="s">
        <v>142</v>
      </c>
      <c r="M30" t="s">
        <v>144</v>
      </c>
    </row>
    <row r="31" spans="1:13" x14ac:dyDescent="0.3">
      <c r="A31" s="14" t="s">
        <v>17</v>
      </c>
      <c r="B31" s="14" t="s">
        <v>16</v>
      </c>
      <c r="C31" s="14" t="s">
        <v>18</v>
      </c>
      <c r="D31" s="14" t="s">
        <v>19</v>
      </c>
      <c r="E31" s="14" t="s">
        <v>20</v>
      </c>
      <c r="F31" s="43">
        <v>41143</v>
      </c>
      <c r="G31" s="15">
        <v>963881480</v>
      </c>
      <c r="H31" s="43">
        <v>41167</v>
      </c>
      <c r="I31" s="14">
        <v>2804</v>
      </c>
      <c r="J31" s="16">
        <v>205.7</v>
      </c>
      <c r="K31" s="19">
        <f>Table!$J97*Table!$I97</f>
        <v>3262562.1</v>
      </c>
      <c r="L31" s="41" t="s">
        <v>146</v>
      </c>
      <c r="M31" t="s">
        <v>143</v>
      </c>
    </row>
    <row r="32" spans="1:13" x14ac:dyDescent="0.3">
      <c r="A32" s="8" t="s">
        <v>87</v>
      </c>
      <c r="B32" s="8" t="s">
        <v>16</v>
      </c>
      <c r="C32" s="8" t="s">
        <v>46</v>
      </c>
      <c r="D32" s="8" t="s">
        <v>14</v>
      </c>
      <c r="E32" s="8" t="s">
        <v>15</v>
      </c>
      <c r="F32" s="43">
        <v>41560</v>
      </c>
      <c r="G32" s="9">
        <v>505716836</v>
      </c>
      <c r="H32" s="43">
        <v>41594</v>
      </c>
      <c r="I32" s="8">
        <v>1705</v>
      </c>
      <c r="J32" s="10">
        <v>437.2</v>
      </c>
      <c r="K32" s="17">
        <f>Table!$J40*Table!$I40</f>
        <v>19103.439999999999</v>
      </c>
      <c r="L32" s="41" t="s">
        <v>148</v>
      </c>
      <c r="M32" t="s">
        <v>143</v>
      </c>
    </row>
    <row r="33" spans="1:13" x14ac:dyDescent="0.3">
      <c r="A33" s="14" t="s">
        <v>42</v>
      </c>
      <c r="B33" s="14" t="s">
        <v>16</v>
      </c>
      <c r="C33" s="14" t="s">
        <v>54</v>
      </c>
      <c r="D33" s="14" t="s">
        <v>19</v>
      </c>
      <c r="E33" s="14" t="s">
        <v>23</v>
      </c>
      <c r="F33" s="43">
        <v>42551</v>
      </c>
      <c r="G33" s="15">
        <v>795490682</v>
      </c>
      <c r="H33" s="43">
        <v>42577</v>
      </c>
      <c r="I33" s="14">
        <v>2225</v>
      </c>
      <c r="J33" s="16">
        <v>152.58000000000001</v>
      </c>
      <c r="K33" s="19">
        <f>Table!$J85*Table!$I85</f>
        <v>221117</v>
      </c>
      <c r="L33" s="41" t="s">
        <v>147</v>
      </c>
      <c r="M33" t="s">
        <v>142</v>
      </c>
    </row>
    <row r="34" spans="1:13" x14ac:dyDescent="0.3">
      <c r="A34" s="11" t="s">
        <v>42</v>
      </c>
      <c r="B34" s="11" t="s">
        <v>16</v>
      </c>
      <c r="C34" s="11" t="s">
        <v>30</v>
      </c>
      <c r="D34" s="11" t="s">
        <v>14</v>
      </c>
      <c r="E34" s="11" t="s">
        <v>15</v>
      </c>
      <c r="F34" s="43">
        <v>42949</v>
      </c>
      <c r="G34" s="12">
        <v>522840487</v>
      </c>
      <c r="H34" s="43">
        <v>42779</v>
      </c>
      <c r="I34" s="11">
        <v>8974</v>
      </c>
      <c r="J34" s="13">
        <v>668.27</v>
      </c>
      <c r="K34" s="18">
        <f>Table!$J33*Table!$I33</f>
        <v>339490.5</v>
      </c>
      <c r="L34" s="41" t="s">
        <v>146</v>
      </c>
      <c r="M34" t="s">
        <v>144</v>
      </c>
    </row>
    <row r="35" spans="1:13" x14ac:dyDescent="0.3">
      <c r="A35" s="8" t="s">
        <v>74</v>
      </c>
      <c r="B35" s="8" t="s">
        <v>21</v>
      </c>
      <c r="C35" s="8" t="s">
        <v>46</v>
      </c>
      <c r="D35" s="8" t="s">
        <v>19</v>
      </c>
      <c r="E35" s="8" t="s">
        <v>20</v>
      </c>
      <c r="F35" s="43">
        <v>42735</v>
      </c>
      <c r="G35" s="9">
        <v>331438481</v>
      </c>
      <c r="H35" s="43">
        <v>42735</v>
      </c>
      <c r="I35" s="8">
        <v>8867</v>
      </c>
      <c r="J35" s="10">
        <v>437.2</v>
      </c>
      <c r="K35" s="17">
        <f>Table!$J58*Table!$I58</f>
        <v>400558.73000000004</v>
      </c>
      <c r="L35" s="41" t="s">
        <v>143</v>
      </c>
      <c r="M35" t="s">
        <v>143</v>
      </c>
    </row>
    <row r="36" spans="1:13" x14ac:dyDescent="0.3">
      <c r="A36" s="8" t="s">
        <v>102</v>
      </c>
      <c r="B36" s="8" t="s">
        <v>67</v>
      </c>
      <c r="C36" s="8" t="s">
        <v>46</v>
      </c>
      <c r="D36" s="8" t="s">
        <v>19</v>
      </c>
      <c r="E36" s="8" t="s">
        <v>15</v>
      </c>
      <c r="F36" s="43">
        <v>42689</v>
      </c>
      <c r="G36" s="9">
        <v>286959302</v>
      </c>
      <c r="H36" s="43">
        <v>42712</v>
      </c>
      <c r="I36" s="8">
        <v>6489</v>
      </c>
      <c r="J36" s="10">
        <v>437.2</v>
      </c>
      <c r="K36" s="17">
        <f>Table!$J50*Table!$I50</f>
        <v>97040.639999999999</v>
      </c>
      <c r="L36" s="41" t="s">
        <v>142</v>
      </c>
      <c r="M36" t="s">
        <v>147</v>
      </c>
    </row>
    <row r="37" spans="1:13" x14ac:dyDescent="0.3">
      <c r="A37" s="8" t="s">
        <v>104</v>
      </c>
      <c r="B37" s="8" t="s">
        <v>24</v>
      </c>
      <c r="C37" s="8" t="s">
        <v>33</v>
      </c>
      <c r="D37" s="8" t="s">
        <v>19</v>
      </c>
      <c r="E37" s="8" t="s">
        <v>23</v>
      </c>
      <c r="F37" s="43">
        <v>40986</v>
      </c>
      <c r="G37" s="9">
        <v>827844560</v>
      </c>
      <c r="H37" s="43">
        <v>41006</v>
      </c>
      <c r="I37" s="8">
        <v>6457</v>
      </c>
      <c r="J37" s="10">
        <v>154.06</v>
      </c>
      <c r="K37" s="17">
        <f>Table!$J64*Table!$I64</f>
        <v>246415.95</v>
      </c>
      <c r="L37" s="41" t="s">
        <v>148</v>
      </c>
      <c r="M37" t="s">
        <v>143</v>
      </c>
    </row>
    <row r="38" spans="1:13" x14ac:dyDescent="0.3">
      <c r="A38" s="11" t="s">
        <v>58</v>
      </c>
      <c r="B38" s="11" t="s">
        <v>11</v>
      </c>
      <c r="C38" s="11" t="s">
        <v>26</v>
      </c>
      <c r="D38" s="11" t="s">
        <v>19</v>
      </c>
      <c r="E38" s="11" t="s">
        <v>31</v>
      </c>
      <c r="F38" s="43">
        <v>41925</v>
      </c>
      <c r="G38" s="12">
        <v>347140347</v>
      </c>
      <c r="H38" s="43">
        <v>41953</v>
      </c>
      <c r="I38" s="11">
        <v>5398</v>
      </c>
      <c r="J38" s="13">
        <v>9.33</v>
      </c>
      <c r="K38" s="18">
        <f>Table!$J41*Table!$I41</f>
        <v>574951.92000000004</v>
      </c>
      <c r="L38" s="41" t="s">
        <v>144</v>
      </c>
      <c r="M38" t="s">
        <v>144</v>
      </c>
    </row>
    <row r="39" spans="1:13" x14ac:dyDescent="0.3">
      <c r="A39" s="8" t="s">
        <v>105</v>
      </c>
      <c r="B39" s="8" t="s">
        <v>67</v>
      </c>
      <c r="C39" s="8" t="s">
        <v>26</v>
      </c>
      <c r="D39" s="8" t="s">
        <v>19</v>
      </c>
      <c r="E39" s="8" t="s">
        <v>31</v>
      </c>
      <c r="F39" s="43">
        <v>41029</v>
      </c>
      <c r="G39" s="9">
        <v>513417565</v>
      </c>
      <c r="H39" s="43">
        <v>41047</v>
      </c>
      <c r="I39" s="8">
        <v>522</v>
      </c>
      <c r="J39" s="10">
        <v>9.33</v>
      </c>
      <c r="K39" s="17">
        <f>Table!$J72*Table!$I72</f>
        <v>1957344.4</v>
      </c>
      <c r="L39" s="41" t="s">
        <v>144</v>
      </c>
      <c r="M39" t="s">
        <v>145</v>
      </c>
    </row>
    <row r="40" spans="1:13" x14ac:dyDescent="0.3">
      <c r="A40" s="8" t="s">
        <v>38</v>
      </c>
      <c r="B40" s="8" t="s">
        <v>37</v>
      </c>
      <c r="C40" s="8" t="s">
        <v>33</v>
      </c>
      <c r="D40" s="8" t="s">
        <v>19</v>
      </c>
      <c r="E40" s="8" t="s">
        <v>15</v>
      </c>
      <c r="F40" s="43">
        <v>40718</v>
      </c>
      <c r="G40" s="9">
        <v>814711606</v>
      </c>
      <c r="H40" s="43">
        <v>40736</v>
      </c>
      <c r="I40" s="8">
        <v>124</v>
      </c>
      <c r="J40" s="10">
        <v>154.06</v>
      </c>
      <c r="K40" s="17">
        <f>Table!$J82*Table!$I82</f>
        <v>228779.1</v>
      </c>
      <c r="L40" s="41" t="s">
        <v>145</v>
      </c>
      <c r="M40" t="s">
        <v>142</v>
      </c>
    </row>
    <row r="41" spans="1:13" x14ac:dyDescent="0.3">
      <c r="A41" s="8" t="s">
        <v>97</v>
      </c>
      <c r="B41" s="8" t="s">
        <v>37</v>
      </c>
      <c r="C41" s="8" t="s">
        <v>33</v>
      </c>
      <c r="D41" s="8" t="s">
        <v>14</v>
      </c>
      <c r="E41" s="8" t="s">
        <v>20</v>
      </c>
      <c r="F41" s="43">
        <v>40801</v>
      </c>
      <c r="G41" s="9">
        <v>789176547</v>
      </c>
      <c r="H41" s="43">
        <v>40839</v>
      </c>
      <c r="I41" s="8">
        <v>3732</v>
      </c>
      <c r="J41" s="10">
        <v>154.06</v>
      </c>
      <c r="K41" s="17">
        <f>Table!$J98*Table!$I98</f>
        <v>2559474.1</v>
      </c>
      <c r="L41" s="41" t="s">
        <v>147</v>
      </c>
      <c r="M41" t="s">
        <v>148</v>
      </c>
    </row>
    <row r="42" spans="1:13" x14ac:dyDescent="0.3">
      <c r="A42" s="11" t="s">
        <v>101</v>
      </c>
      <c r="B42" s="11" t="s">
        <v>67</v>
      </c>
      <c r="C42" s="11" t="s">
        <v>40</v>
      </c>
      <c r="D42" s="11" t="s">
        <v>19</v>
      </c>
      <c r="E42" s="11" t="s">
        <v>23</v>
      </c>
      <c r="F42" s="43">
        <v>41170</v>
      </c>
      <c r="G42" s="12">
        <v>663110148</v>
      </c>
      <c r="H42" s="43">
        <v>41190</v>
      </c>
      <c r="I42" s="11">
        <v>7884</v>
      </c>
      <c r="J42" s="13">
        <v>109.28</v>
      </c>
      <c r="K42" s="18">
        <f>Table!$J101*Table!$I101</f>
        <v>623289.30000000005</v>
      </c>
      <c r="L42" s="41" t="s">
        <v>142</v>
      </c>
      <c r="M42" t="s">
        <v>144</v>
      </c>
    </row>
    <row r="43" spans="1:13" x14ac:dyDescent="0.3">
      <c r="A43" s="8" t="s">
        <v>78</v>
      </c>
      <c r="B43" s="8" t="s">
        <v>24</v>
      </c>
      <c r="C43" s="8" t="s">
        <v>26</v>
      </c>
      <c r="D43" s="8" t="s">
        <v>19</v>
      </c>
      <c r="E43" s="8" t="s">
        <v>23</v>
      </c>
      <c r="F43" s="43">
        <v>41504</v>
      </c>
      <c r="G43" s="9">
        <v>918419539</v>
      </c>
      <c r="H43" s="43">
        <v>41535</v>
      </c>
      <c r="I43" s="8">
        <v>9606</v>
      </c>
      <c r="J43" s="10">
        <v>9.33</v>
      </c>
      <c r="K43" s="17">
        <f>Table!$J96*Table!$I96</f>
        <v>1419101.52</v>
      </c>
      <c r="L43" s="41" t="s">
        <v>148</v>
      </c>
      <c r="M43" t="s">
        <v>146</v>
      </c>
    </row>
    <row r="44" spans="1:13" x14ac:dyDescent="0.3">
      <c r="A44" s="11" t="s">
        <v>86</v>
      </c>
      <c r="B44" s="11" t="s">
        <v>67</v>
      </c>
      <c r="C44" s="11" t="s">
        <v>26</v>
      </c>
      <c r="D44" s="11" t="s">
        <v>19</v>
      </c>
      <c r="E44" s="11" t="s">
        <v>23</v>
      </c>
      <c r="F44" s="43">
        <v>42230</v>
      </c>
      <c r="G44" s="12">
        <v>816200339</v>
      </c>
      <c r="H44" s="43">
        <v>42277</v>
      </c>
      <c r="I44" s="11">
        <v>673</v>
      </c>
      <c r="J44" s="13">
        <v>9.33</v>
      </c>
      <c r="K44" s="18">
        <f>Table!$J95*Table!$I95</f>
        <v>2011149.63</v>
      </c>
      <c r="L44" s="41" t="s">
        <v>145</v>
      </c>
      <c r="M44" t="s">
        <v>146</v>
      </c>
    </row>
    <row r="45" spans="1:13" x14ac:dyDescent="0.3">
      <c r="A45" s="8" t="s">
        <v>86</v>
      </c>
      <c r="B45" s="8" t="s">
        <v>67</v>
      </c>
      <c r="C45" s="8" t="s">
        <v>40</v>
      </c>
      <c r="D45" s="8" t="s">
        <v>14</v>
      </c>
      <c r="E45" s="8" t="s">
        <v>15</v>
      </c>
      <c r="F45" s="43">
        <v>40481</v>
      </c>
      <c r="G45" s="9">
        <v>705784308</v>
      </c>
      <c r="H45" s="43">
        <v>40499</v>
      </c>
      <c r="I45" s="8">
        <v>6116</v>
      </c>
      <c r="J45" s="10">
        <v>109.28</v>
      </c>
      <c r="K45" s="17">
        <f>Table!$J48*Table!$I48</f>
        <v>802333.76</v>
      </c>
      <c r="L45" s="41" t="s">
        <v>143</v>
      </c>
      <c r="M45" t="s">
        <v>146</v>
      </c>
    </row>
    <row r="46" spans="1:13" x14ac:dyDescent="0.3">
      <c r="A46" s="11" t="s">
        <v>90</v>
      </c>
      <c r="B46" s="11" t="s">
        <v>21</v>
      </c>
      <c r="C46" s="11" t="s">
        <v>22</v>
      </c>
      <c r="D46" s="11" t="s">
        <v>14</v>
      </c>
      <c r="E46" s="11" t="s">
        <v>15</v>
      </c>
      <c r="F46" s="43">
        <v>40475</v>
      </c>
      <c r="G46" s="12">
        <v>166460740</v>
      </c>
      <c r="H46" s="43">
        <v>40499</v>
      </c>
      <c r="I46" s="11">
        <v>8287</v>
      </c>
      <c r="J46" s="13">
        <v>651.21</v>
      </c>
      <c r="K46" s="18">
        <f>Table!$J45*Table!$I45</f>
        <v>668356.48</v>
      </c>
      <c r="L46" s="41" t="s">
        <v>148</v>
      </c>
      <c r="M46" t="s">
        <v>146</v>
      </c>
    </row>
    <row r="47" spans="1:13" x14ac:dyDescent="0.3">
      <c r="A47" s="8" t="s">
        <v>75</v>
      </c>
      <c r="B47" s="8" t="s">
        <v>21</v>
      </c>
      <c r="C47" s="8" t="s">
        <v>40</v>
      </c>
      <c r="D47" s="8" t="s">
        <v>14</v>
      </c>
      <c r="E47" s="8" t="s">
        <v>20</v>
      </c>
      <c r="F47" s="43">
        <v>41926</v>
      </c>
      <c r="G47" s="9">
        <v>787399423</v>
      </c>
      <c r="H47" s="43">
        <v>41957</v>
      </c>
      <c r="I47" s="8">
        <v>7842</v>
      </c>
      <c r="J47" s="10">
        <v>109.28</v>
      </c>
      <c r="K47" s="17">
        <f>Table!$J42*Table!$I42</f>
        <v>861563.52</v>
      </c>
      <c r="L47" s="41" t="s">
        <v>142</v>
      </c>
      <c r="M47" t="s">
        <v>145</v>
      </c>
    </row>
    <row r="48" spans="1:13" x14ac:dyDescent="0.3">
      <c r="A48" s="11" t="s">
        <v>91</v>
      </c>
      <c r="B48" s="11" t="s">
        <v>24</v>
      </c>
      <c r="C48" s="11" t="s">
        <v>40</v>
      </c>
      <c r="D48" s="11" t="s">
        <v>14</v>
      </c>
      <c r="E48" s="11" t="s">
        <v>23</v>
      </c>
      <c r="F48" s="43">
        <v>42119</v>
      </c>
      <c r="G48" s="12">
        <v>610425555</v>
      </c>
      <c r="H48" s="43">
        <v>42152</v>
      </c>
      <c r="I48" s="11">
        <v>7342</v>
      </c>
      <c r="J48" s="13">
        <v>109.28</v>
      </c>
      <c r="K48" s="18">
        <f>Table!$J71*Table!$I71</f>
        <v>1158502.5900000001</v>
      </c>
      <c r="L48" s="41" t="s">
        <v>143</v>
      </c>
      <c r="M48" t="s">
        <v>147</v>
      </c>
    </row>
    <row r="49" spans="1:13" x14ac:dyDescent="0.3">
      <c r="A49" s="8" t="s">
        <v>109</v>
      </c>
      <c r="B49" s="8" t="s">
        <v>37</v>
      </c>
      <c r="C49" s="8" t="s">
        <v>26</v>
      </c>
      <c r="D49" s="8" t="s">
        <v>14</v>
      </c>
      <c r="E49" s="8" t="s">
        <v>23</v>
      </c>
      <c r="F49" s="43">
        <v>40858</v>
      </c>
      <c r="G49" s="9">
        <v>810711038</v>
      </c>
      <c r="H49" s="43">
        <v>40905</v>
      </c>
      <c r="I49" s="8">
        <v>6267</v>
      </c>
      <c r="J49" s="10">
        <v>9.33</v>
      </c>
      <c r="K49" s="17">
        <f>Table!$J8*Table!$I8</f>
        <v>1316095.4100000001</v>
      </c>
      <c r="L49" s="41" t="s">
        <v>145</v>
      </c>
      <c r="M49" t="s">
        <v>146</v>
      </c>
    </row>
    <row r="50" spans="1:13" x14ac:dyDescent="0.3">
      <c r="A50" s="11" t="s">
        <v>59</v>
      </c>
      <c r="B50" s="11" t="s">
        <v>24</v>
      </c>
      <c r="C50" s="11" t="s">
        <v>40</v>
      </c>
      <c r="D50" s="11" t="s">
        <v>19</v>
      </c>
      <c r="E50" s="11" t="s">
        <v>31</v>
      </c>
      <c r="F50" s="43">
        <v>40750</v>
      </c>
      <c r="G50" s="12">
        <v>512878119</v>
      </c>
      <c r="H50" s="43">
        <v>40789</v>
      </c>
      <c r="I50" s="11">
        <v>888</v>
      </c>
      <c r="J50" s="13">
        <v>109.28</v>
      </c>
      <c r="K50" s="18">
        <f>Table!$J91*Table!$I91</f>
        <v>3786589.1999999997</v>
      </c>
      <c r="L50" s="41" t="s">
        <v>142</v>
      </c>
      <c r="M50" t="s">
        <v>143</v>
      </c>
    </row>
    <row r="51" spans="1:13" x14ac:dyDescent="0.3">
      <c r="A51" s="8" t="s">
        <v>59</v>
      </c>
      <c r="B51" s="8" t="s">
        <v>24</v>
      </c>
      <c r="C51" s="8" t="s">
        <v>26</v>
      </c>
      <c r="D51" s="8" t="s">
        <v>19</v>
      </c>
      <c r="E51" s="8" t="s">
        <v>23</v>
      </c>
      <c r="F51" s="43">
        <v>40364</v>
      </c>
      <c r="G51" s="9">
        <v>686048400</v>
      </c>
      <c r="H51" s="43">
        <v>40308</v>
      </c>
      <c r="I51" s="8">
        <v>5822</v>
      </c>
      <c r="J51" s="10">
        <v>9.33</v>
      </c>
      <c r="K51" s="17">
        <f>Table!$J4*Table!$I4</f>
        <v>1904138.04</v>
      </c>
      <c r="L51" s="41" t="s">
        <v>144</v>
      </c>
      <c r="M51" t="s">
        <v>144</v>
      </c>
    </row>
    <row r="52" spans="1:13" x14ac:dyDescent="0.3">
      <c r="A52" s="8" t="s">
        <v>76</v>
      </c>
      <c r="B52" s="8" t="s">
        <v>24</v>
      </c>
      <c r="C52" s="8" t="s">
        <v>22</v>
      </c>
      <c r="D52" s="8" t="s">
        <v>14</v>
      </c>
      <c r="E52" s="8" t="s">
        <v>20</v>
      </c>
      <c r="F52" s="43">
        <v>41214</v>
      </c>
      <c r="G52" s="9">
        <v>837559306</v>
      </c>
      <c r="H52" s="43">
        <v>40921</v>
      </c>
      <c r="I52" s="8">
        <v>1266</v>
      </c>
      <c r="J52" s="10">
        <v>651.21</v>
      </c>
      <c r="K52" s="17">
        <f>Table!$J16*Table!$I16</f>
        <v>257653.50000000003</v>
      </c>
      <c r="L52" s="41" t="s">
        <v>147</v>
      </c>
      <c r="M52" t="s">
        <v>145</v>
      </c>
    </row>
    <row r="53" spans="1:13" x14ac:dyDescent="0.3">
      <c r="A53" s="8" t="s">
        <v>95</v>
      </c>
      <c r="B53" s="8" t="s">
        <v>94</v>
      </c>
      <c r="C53" s="8" t="s">
        <v>35</v>
      </c>
      <c r="D53" s="8" t="s">
        <v>14</v>
      </c>
      <c r="E53" s="8" t="s">
        <v>31</v>
      </c>
      <c r="F53" s="43">
        <v>42215</v>
      </c>
      <c r="G53" s="9">
        <v>559427106</v>
      </c>
      <c r="H53" s="43">
        <v>42224</v>
      </c>
      <c r="I53" s="8">
        <v>5767</v>
      </c>
      <c r="J53" s="10">
        <v>81.73</v>
      </c>
      <c r="K53" s="17">
        <f>Table!$J92*Table!$I92</f>
        <v>35304.720000000001</v>
      </c>
      <c r="L53" s="41" t="s">
        <v>147</v>
      </c>
      <c r="M53" t="s">
        <v>143</v>
      </c>
    </row>
    <row r="54" spans="1:13" x14ac:dyDescent="0.3">
      <c r="A54" s="8" t="s">
        <v>95</v>
      </c>
      <c r="B54" s="8" t="s">
        <v>94</v>
      </c>
      <c r="C54" s="8" t="s">
        <v>35</v>
      </c>
      <c r="D54" s="8" t="s">
        <v>14</v>
      </c>
      <c r="E54" s="8" t="s">
        <v>23</v>
      </c>
      <c r="F54" s="43">
        <v>40956</v>
      </c>
      <c r="G54" s="9">
        <v>430915820</v>
      </c>
      <c r="H54" s="43">
        <v>40988</v>
      </c>
      <c r="I54" s="8">
        <v>6422</v>
      </c>
      <c r="J54" s="10">
        <v>81.73</v>
      </c>
      <c r="K54" s="17">
        <f>Table!$J60*Table!$I60</f>
        <v>5513227.5</v>
      </c>
      <c r="L54" s="41" t="s">
        <v>145</v>
      </c>
      <c r="M54" t="s">
        <v>142</v>
      </c>
    </row>
    <row r="55" spans="1:13" x14ac:dyDescent="0.3">
      <c r="A55" s="8" t="s">
        <v>95</v>
      </c>
      <c r="B55" s="8" t="s">
        <v>94</v>
      </c>
      <c r="C55" s="8" t="s">
        <v>30</v>
      </c>
      <c r="D55" s="8" t="s">
        <v>14</v>
      </c>
      <c r="E55" s="8" t="s">
        <v>20</v>
      </c>
      <c r="F55" s="43">
        <v>41801</v>
      </c>
      <c r="G55" s="9">
        <v>986435210</v>
      </c>
      <c r="H55" s="43">
        <v>41985</v>
      </c>
      <c r="I55" s="8">
        <v>6954</v>
      </c>
      <c r="J55" s="10">
        <v>668.27</v>
      </c>
      <c r="K55" s="17">
        <f>Table!$J24*Table!$I24</f>
        <v>1780539.2</v>
      </c>
      <c r="L55" s="41" t="s">
        <v>146</v>
      </c>
      <c r="M55" t="s">
        <v>145</v>
      </c>
    </row>
    <row r="56" spans="1:13" x14ac:dyDescent="0.3">
      <c r="A56" s="8" t="s">
        <v>56</v>
      </c>
      <c r="B56" s="8" t="s">
        <v>21</v>
      </c>
      <c r="C56" s="8" t="s">
        <v>35</v>
      </c>
      <c r="D56" s="8" t="s">
        <v>19</v>
      </c>
      <c r="E56" s="8" t="s">
        <v>23</v>
      </c>
      <c r="F56" s="43">
        <v>42556</v>
      </c>
      <c r="G56" s="9">
        <v>740147912</v>
      </c>
      <c r="H56" s="43">
        <v>42500</v>
      </c>
      <c r="I56" s="8">
        <v>5070</v>
      </c>
      <c r="J56" s="10">
        <v>81.73</v>
      </c>
      <c r="K56" s="17">
        <f>Table!$J32*Table!$I32</f>
        <v>745426</v>
      </c>
      <c r="L56" s="41" t="s">
        <v>142</v>
      </c>
      <c r="M56" t="s">
        <v>142</v>
      </c>
    </row>
    <row r="57" spans="1:13" x14ac:dyDescent="0.3">
      <c r="A57" s="14" t="s">
        <v>98</v>
      </c>
      <c r="B57" s="14" t="s">
        <v>21</v>
      </c>
      <c r="C57" s="14" t="s">
        <v>13</v>
      </c>
      <c r="D57" s="14" t="s">
        <v>14</v>
      </c>
      <c r="E57" s="14" t="s">
        <v>15</v>
      </c>
      <c r="F57" s="43">
        <v>41058</v>
      </c>
      <c r="G57" s="15">
        <v>688288152</v>
      </c>
      <c r="H57" s="43">
        <v>41062</v>
      </c>
      <c r="I57" s="14">
        <v>8614</v>
      </c>
      <c r="J57" s="16">
        <v>255.28</v>
      </c>
      <c r="K57" s="19">
        <f>Table!$J79*Table!$I79</f>
        <v>835759.1</v>
      </c>
      <c r="L57" s="41" t="s">
        <v>142</v>
      </c>
      <c r="M57" t="s">
        <v>143</v>
      </c>
    </row>
    <row r="58" spans="1:13" x14ac:dyDescent="0.3">
      <c r="A58" s="11" t="s">
        <v>43</v>
      </c>
      <c r="B58" s="11" t="s">
        <v>37</v>
      </c>
      <c r="C58" s="11" t="s">
        <v>35</v>
      </c>
      <c r="D58" s="11" t="s">
        <v>14</v>
      </c>
      <c r="E58" s="11" t="s">
        <v>20</v>
      </c>
      <c r="F58" s="43">
        <v>41689</v>
      </c>
      <c r="G58" s="12">
        <v>832401311</v>
      </c>
      <c r="H58" s="43">
        <v>41693</v>
      </c>
      <c r="I58" s="11">
        <v>4901</v>
      </c>
      <c r="J58" s="13">
        <v>81.73</v>
      </c>
      <c r="K58" s="18">
        <f>Table!$J61*Table!$I61</f>
        <v>648030.4</v>
      </c>
      <c r="L58" s="41" t="s">
        <v>146</v>
      </c>
      <c r="M58" t="s">
        <v>148</v>
      </c>
    </row>
    <row r="59" spans="1:13" x14ac:dyDescent="0.3">
      <c r="A59" s="14" t="s">
        <v>110</v>
      </c>
      <c r="B59" s="14" t="s">
        <v>24</v>
      </c>
      <c r="C59" s="14" t="s">
        <v>30</v>
      </c>
      <c r="D59" s="14" t="s">
        <v>14</v>
      </c>
      <c r="E59" s="14" t="s">
        <v>23</v>
      </c>
      <c r="F59" s="43">
        <v>41184</v>
      </c>
      <c r="G59" s="15">
        <v>665095412</v>
      </c>
      <c r="H59" s="43">
        <v>40954</v>
      </c>
      <c r="I59" s="14">
        <v>5367</v>
      </c>
      <c r="J59" s="16">
        <v>668.27</v>
      </c>
      <c r="K59" s="19">
        <f>Table!$J15*Table!$I15</f>
        <v>1245112.92</v>
      </c>
      <c r="L59" s="41" t="s">
        <v>142</v>
      </c>
      <c r="M59" t="s">
        <v>146</v>
      </c>
    </row>
    <row r="60" spans="1:13" x14ac:dyDescent="0.3">
      <c r="A60" s="11" t="s">
        <v>64</v>
      </c>
      <c r="B60" s="11" t="s">
        <v>37</v>
      </c>
      <c r="C60" s="11" t="s">
        <v>30</v>
      </c>
      <c r="D60" s="11" t="s">
        <v>14</v>
      </c>
      <c r="E60" s="11" t="s">
        <v>15</v>
      </c>
      <c r="F60" s="43">
        <v>42020</v>
      </c>
      <c r="G60" s="12">
        <v>177713572</v>
      </c>
      <c r="H60" s="43">
        <v>42064</v>
      </c>
      <c r="I60" s="11">
        <v>8250</v>
      </c>
      <c r="J60" s="13">
        <v>668.27</v>
      </c>
      <c r="K60" s="18">
        <f>Table!$J39*Table!$I39</f>
        <v>4870.26</v>
      </c>
      <c r="L60" s="41" t="s">
        <v>145</v>
      </c>
      <c r="M60" t="s">
        <v>148</v>
      </c>
    </row>
    <row r="61" spans="1:13" x14ac:dyDescent="0.3">
      <c r="A61" s="14" t="s">
        <v>64</v>
      </c>
      <c r="B61" s="14" t="s">
        <v>37</v>
      </c>
      <c r="C61" s="14" t="s">
        <v>40</v>
      </c>
      <c r="D61" s="14" t="s">
        <v>19</v>
      </c>
      <c r="E61" s="14" t="s">
        <v>15</v>
      </c>
      <c r="F61" s="43">
        <v>42322</v>
      </c>
      <c r="G61" s="15">
        <v>223359620</v>
      </c>
      <c r="H61" s="43">
        <v>42326</v>
      </c>
      <c r="I61" s="14">
        <v>5930</v>
      </c>
      <c r="J61" s="16">
        <v>109.28</v>
      </c>
      <c r="K61" s="19">
        <f>Table!$J49*Table!$I49</f>
        <v>58471.11</v>
      </c>
      <c r="L61" s="41" t="s">
        <v>143</v>
      </c>
      <c r="M61" t="s">
        <v>146</v>
      </c>
    </row>
    <row r="62" spans="1:13" x14ac:dyDescent="0.3">
      <c r="A62" s="11" t="s">
        <v>55</v>
      </c>
      <c r="B62" s="11" t="s">
        <v>11</v>
      </c>
      <c r="C62" s="11" t="s">
        <v>26</v>
      </c>
      <c r="D62" s="11" t="s">
        <v>19</v>
      </c>
      <c r="E62" s="11" t="s">
        <v>15</v>
      </c>
      <c r="F62" s="43">
        <v>41860</v>
      </c>
      <c r="G62" s="12">
        <v>142278373</v>
      </c>
      <c r="H62" s="43">
        <v>41916</v>
      </c>
      <c r="I62" s="11">
        <v>2187</v>
      </c>
      <c r="J62" s="13">
        <v>9.33</v>
      </c>
      <c r="K62" s="18">
        <f>Table!$J27*Table!$I27</f>
        <v>445033.55000000005</v>
      </c>
      <c r="L62" s="41" t="s">
        <v>143</v>
      </c>
      <c r="M62" t="s">
        <v>143</v>
      </c>
    </row>
    <row r="63" spans="1:13" x14ac:dyDescent="0.3">
      <c r="A63" s="14" t="s">
        <v>108</v>
      </c>
      <c r="B63" s="14" t="s">
        <v>16</v>
      </c>
      <c r="C63" s="14" t="s">
        <v>48</v>
      </c>
      <c r="D63" s="14" t="s">
        <v>14</v>
      </c>
      <c r="E63" s="14" t="s">
        <v>20</v>
      </c>
      <c r="F63" s="43">
        <v>40757</v>
      </c>
      <c r="G63" s="15">
        <v>963392674</v>
      </c>
      <c r="H63" s="43">
        <v>40623</v>
      </c>
      <c r="I63" s="14">
        <v>8156</v>
      </c>
      <c r="J63" s="16">
        <v>47.45</v>
      </c>
      <c r="K63" s="19">
        <f>Table!$J7*Table!$I7</f>
        <v>1244708.3999999999</v>
      </c>
      <c r="L63" s="41" t="s">
        <v>142</v>
      </c>
      <c r="M63" t="s">
        <v>144</v>
      </c>
    </row>
    <row r="64" spans="1:13" x14ac:dyDescent="0.3">
      <c r="A64" s="11" t="s">
        <v>70</v>
      </c>
      <c r="B64" s="11" t="s">
        <v>24</v>
      </c>
      <c r="C64" s="11" t="s">
        <v>35</v>
      </c>
      <c r="D64" s="11" t="s">
        <v>19</v>
      </c>
      <c r="E64" s="11" t="s">
        <v>15</v>
      </c>
      <c r="F64" s="43">
        <v>43042</v>
      </c>
      <c r="G64" s="12">
        <v>699285638</v>
      </c>
      <c r="H64" s="43">
        <v>42822</v>
      </c>
      <c r="I64" s="11">
        <v>3015</v>
      </c>
      <c r="J64" s="13">
        <v>81.73</v>
      </c>
      <c r="K64" s="18">
        <f>Table!$J35*Table!$I35</f>
        <v>3876652.4</v>
      </c>
      <c r="L64" s="41" t="s">
        <v>145</v>
      </c>
      <c r="M64" t="s">
        <v>142</v>
      </c>
    </row>
    <row r="65" spans="1:13" x14ac:dyDescent="0.3">
      <c r="A65" s="8" t="s">
        <v>52</v>
      </c>
      <c r="B65" s="8" t="s">
        <v>21</v>
      </c>
      <c r="C65" s="8" t="s">
        <v>48</v>
      </c>
      <c r="D65" s="8" t="s">
        <v>14</v>
      </c>
      <c r="E65" s="8" t="s">
        <v>20</v>
      </c>
      <c r="F65" s="43">
        <v>41838</v>
      </c>
      <c r="G65" s="9">
        <v>435608613</v>
      </c>
      <c r="H65" s="43">
        <v>41850</v>
      </c>
      <c r="I65" s="8">
        <v>5124</v>
      </c>
      <c r="J65" s="10">
        <v>47.45</v>
      </c>
      <c r="K65" s="17">
        <f>Table!$J88*Table!$I88</f>
        <v>3015902.51</v>
      </c>
      <c r="L65" s="41" t="s">
        <v>145</v>
      </c>
      <c r="M65" t="s">
        <v>146</v>
      </c>
    </row>
    <row r="66" spans="1:13" x14ac:dyDescent="0.3">
      <c r="A66" s="11" t="s">
        <v>52</v>
      </c>
      <c r="B66" s="11" t="s">
        <v>21</v>
      </c>
      <c r="C66" s="11" t="s">
        <v>13</v>
      </c>
      <c r="D66" s="11" t="s">
        <v>19</v>
      </c>
      <c r="E66" s="11" t="s">
        <v>23</v>
      </c>
      <c r="F66" s="43">
        <v>41773</v>
      </c>
      <c r="G66" s="12">
        <v>819028031</v>
      </c>
      <c r="H66" s="43">
        <v>41818</v>
      </c>
      <c r="I66" s="11">
        <v>7450</v>
      </c>
      <c r="J66" s="13">
        <v>255.28</v>
      </c>
      <c r="K66" s="18">
        <f>Table!$J73*Table!$I73</f>
        <v>3296425.02</v>
      </c>
      <c r="L66" s="41" t="s">
        <v>146</v>
      </c>
      <c r="M66" t="s">
        <v>143</v>
      </c>
    </row>
    <row r="67" spans="1:13" x14ac:dyDescent="0.3">
      <c r="A67" s="8" t="s">
        <v>93</v>
      </c>
      <c r="B67" s="8" t="s">
        <v>67</v>
      </c>
      <c r="C67" s="8" t="s">
        <v>46</v>
      </c>
      <c r="D67" s="8" t="s">
        <v>14</v>
      </c>
      <c r="E67" s="8" t="s">
        <v>23</v>
      </c>
      <c r="F67" s="43">
        <v>41401</v>
      </c>
      <c r="G67" s="9">
        <v>231145322</v>
      </c>
      <c r="H67" s="43">
        <v>41502</v>
      </c>
      <c r="I67" s="8">
        <v>9892</v>
      </c>
      <c r="J67" s="10">
        <v>437.2</v>
      </c>
      <c r="K67" s="17">
        <f>Table!$J18*Table!$I18</f>
        <v>455479.03999999998</v>
      </c>
      <c r="L67" s="41" t="s">
        <v>142</v>
      </c>
      <c r="M67" t="s">
        <v>145</v>
      </c>
    </row>
    <row r="68" spans="1:13" x14ac:dyDescent="0.3">
      <c r="A68" s="8" t="s">
        <v>53</v>
      </c>
      <c r="B68" s="8" t="s">
        <v>21</v>
      </c>
      <c r="C68" s="8" t="s">
        <v>13</v>
      </c>
      <c r="D68" s="8" t="s">
        <v>19</v>
      </c>
      <c r="E68" s="8" t="s">
        <v>15</v>
      </c>
      <c r="F68" s="43">
        <v>42216</v>
      </c>
      <c r="G68" s="9">
        <v>860673511</v>
      </c>
      <c r="H68" s="43">
        <v>42250</v>
      </c>
      <c r="I68" s="8">
        <v>1273</v>
      </c>
      <c r="J68" s="10">
        <v>255.28</v>
      </c>
      <c r="K68" s="17">
        <f>Table!$J94*Table!$I94</f>
        <v>435466.89999999997</v>
      </c>
      <c r="L68" s="41" t="s">
        <v>145</v>
      </c>
      <c r="M68" t="s">
        <v>147</v>
      </c>
    </row>
    <row r="69" spans="1:13" x14ac:dyDescent="0.3">
      <c r="A69" s="8" t="s">
        <v>34</v>
      </c>
      <c r="B69" s="8" t="s">
        <v>24</v>
      </c>
      <c r="C69" s="8" t="s">
        <v>35</v>
      </c>
      <c r="D69" s="8" t="s">
        <v>14</v>
      </c>
      <c r="E69" s="8" t="s">
        <v>31</v>
      </c>
      <c r="F69" s="43">
        <v>42199</v>
      </c>
      <c r="G69" s="9">
        <v>770463311</v>
      </c>
      <c r="H69" s="43">
        <v>42241</v>
      </c>
      <c r="I69" s="8">
        <v>6070</v>
      </c>
      <c r="J69" s="10">
        <v>81.73</v>
      </c>
      <c r="K69" s="17">
        <f>Table!$J86*Table!$I86</f>
        <v>759202.72</v>
      </c>
      <c r="L69" s="41" t="s">
        <v>142</v>
      </c>
      <c r="M69" t="s">
        <v>142</v>
      </c>
    </row>
    <row r="70" spans="1:13" x14ac:dyDescent="0.3">
      <c r="A70" s="11" t="s">
        <v>107</v>
      </c>
      <c r="B70" s="11" t="s">
        <v>21</v>
      </c>
      <c r="C70" s="11" t="s">
        <v>46</v>
      </c>
      <c r="D70" s="11" t="s">
        <v>19</v>
      </c>
      <c r="E70" s="11" t="s">
        <v>15</v>
      </c>
      <c r="F70" s="43">
        <v>40508</v>
      </c>
      <c r="G70" s="12">
        <v>660643374</v>
      </c>
      <c r="H70" s="43">
        <v>40537</v>
      </c>
      <c r="I70" s="11">
        <v>7910</v>
      </c>
      <c r="J70" s="13">
        <v>437.2</v>
      </c>
      <c r="K70" s="18">
        <f>Table!$J53*Table!$I53</f>
        <v>471336.91000000003</v>
      </c>
      <c r="L70" s="41" t="s">
        <v>145</v>
      </c>
      <c r="M70" t="s">
        <v>143</v>
      </c>
    </row>
    <row r="71" spans="1:13" x14ac:dyDescent="0.3">
      <c r="A71" s="14" t="s">
        <v>112</v>
      </c>
      <c r="B71" s="14" t="s">
        <v>21</v>
      </c>
      <c r="C71" s="14" t="s">
        <v>22</v>
      </c>
      <c r="D71" s="14" t="s">
        <v>14</v>
      </c>
      <c r="E71" s="14" t="s">
        <v>23</v>
      </c>
      <c r="F71" s="43">
        <v>41675</v>
      </c>
      <c r="G71" s="15">
        <v>341417157</v>
      </c>
      <c r="H71" s="43">
        <v>41767</v>
      </c>
      <c r="I71" s="14">
        <v>1779</v>
      </c>
      <c r="J71" s="16">
        <v>651.21</v>
      </c>
      <c r="K71" s="19">
        <f>Table!$J21*Table!$I21</f>
        <v>380512.96</v>
      </c>
      <c r="L71" s="41" t="s">
        <v>146</v>
      </c>
      <c r="M71" t="s">
        <v>147</v>
      </c>
    </row>
    <row r="72" spans="1:13" x14ac:dyDescent="0.3">
      <c r="A72" s="8" t="s">
        <v>27</v>
      </c>
      <c r="B72" s="8" t="s">
        <v>24</v>
      </c>
      <c r="C72" s="8" t="s">
        <v>46</v>
      </c>
      <c r="D72" s="8" t="s">
        <v>14</v>
      </c>
      <c r="E72" s="8" t="s">
        <v>15</v>
      </c>
      <c r="F72" s="43">
        <v>41588</v>
      </c>
      <c r="G72" s="9">
        <v>699358165</v>
      </c>
      <c r="H72" s="43">
        <v>41603</v>
      </c>
      <c r="I72" s="8">
        <v>4477</v>
      </c>
      <c r="J72" s="10">
        <v>437.2</v>
      </c>
      <c r="K72" s="17">
        <f>Table!$J20*Table!$I20</f>
        <v>523807.57</v>
      </c>
      <c r="L72" s="41" t="s">
        <v>148</v>
      </c>
      <c r="M72" t="s">
        <v>144</v>
      </c>
    </row>
    <row r="73" spans="1:13" x14ac:dyDescent="0.3">
      <c r="A73" s="14" t="s">
        <v>113</v>
      </c>
      <c r="B73" s="14" t="s">
        <v>24</v>
      </c>
      <c r="C73" s="14" t="s">
        <v>22</v>
      </c>
      <c r="D73" s="14" t="s">
        <v>14</v>
      </c>
      <c r="E73" s="14" t="s">
        <v>23</v>
      </c>
      <c r="F73" s="43">
        <v>41276</v>
      </c>
      <c r="G73" s="15">
        <v>115456712</v>
      </c>
      <c r="H73" s="43">
        <v>41311</v>
      </c>
      <c r="I73" s="14">
        <v>5062</v>
      </c>
      <c r="J73" s="16">
        <v>651.21</v>
      </c>
      <c r="K73" s="19">
        <f>Table!$J17*Table!$I17</f>
        <v>3593376.7800000003</v>
      </c>
      <c r="L73" s="41" t="s">
        <v>146</v>
      </c>
      <c r="M73" t="s">
        <v>146</v>
      </c>
    </row>
    <row r="74" spans="1:13" x14ac:dyDescent="0.3">
      <c r="A74" s="11" t="s">
        <v>99</v>
      </c>
      <c r="B74" s="11" t="s">
        <v>11</v>
      </c>
      <c r="C74" s="11" t="s">
        <v>46</v>
      </c>
      <c r="D74" s="11" t="s">
        <v>19</v>
      </c>
      <c r="E74" s="11" t="s">
        <v>15</v>
      </c>
      <c r="F74" s="43">
        <v>41475</v>
      </c>
      <c r="G74" s="12">
        <v>670854651</v>
      </c>
      <c r="H74" s="43">
        <v>41493</v>
      </c>
      <c r="I74" s="11">
        <v>9654</v>
      </c>
      <c r="J74" s="13">
        <v>437.2</v>
      </c>
      <c r="K74" s="18">
        <f>Table!$J89*Table!$I89</f>
        <v>3039414.4</v>
      </c>
      <c r="L74" s="41" t="s">
        <v>143</v>
      </c>
      <c r="M74" t="s">
        <v>146</v>
      </c>
    </row>
    <row r="75" spans="1:13" x14ac:dyDescent="0.3">
      <c r="A75" s="14" t="s">
        <v>85</v>
      </c>
      <c r="B75" s="14" t="s">
        <v>21</v>
      </c>
      <c r="C75" s="14" t="s">
        <v>13</v>
      </c>
      <c r="D75" s="14" t="s">
        <v>19</v>
      </c>
      <c r="E75" s="14" t="s">
        <v>23</v>
      </c>
      <c r="F75" s="43">
        <v>41451</v>
      </c>
      <c r="G75" s="15">
        <v>569662845</v>
      </c>
      <c r="H75" s="43">
        <v>41456</v>
      </c>
      <c r="I75" s="14">
        <v>4750</v>
      </c>
      <c r="J75" s="16">
        <v>255.28</v>
      </c>
      <c r="K75" s="19">
        <f>Table!$J83*Table!$I83</f>
        <v>617347.08000000007</v>
      </c>
      <c r="L75" s="41" t="s">
        <v>146</v>
      </c>
      <c r="M75" t="s">
        <v>144</v>
      </c>
    </row>
    <row r="76" spans="1:13" x14ac:dyDescent="0.3">
      <c r="A76" s="8" t="s">
        <v>25</v>
      </c>
      <c r="B76" s="8" t="s">
        <v>24</v>
      </c>
      <c r="C76" s="8" t="s">
        <v>26</v>
      </c>
      <c r="D76" s="8" t="s">
        <v>14</v>
      </c>
      <c r="E76" s="8" t="s">
        <v>15</v>
      </c>
      <c r="F76" s="43">
        <v>41534</v>
      </c>
      <c r="G76" s="9">
        <v>508980977</v>
      </c>
      <c r="H76" s="43">
        <v>41571</v>
      </c>
      <c r="I76" s="8">
        <v>7637</v>
      </c>
      <c r="J76" s="10">
        <v>9.33</v>
      </c>
      <c r="K76" s="17">
        <f>Table!$J100*Table!$I100</f>
        <v>188452.13999999998</v>
      </c>
      <c r="L76" s="41" t="s">
        <v>142</v>
      </c>
      <c r="M76" t="s">
        <v>147</v>
      </c>
    </row>
    <row r="77" spans="1:13" x14ac:dyDescent="0.3">
      <c r="A77" s="8" t="s">
        <v>25</v>
      </c>
      <c r="B77" s="8" t="s">
        <v>24</v>
      </c>
      <c r="C77" s="8" t="s">
        <v>48</v>
      </c>
      <c r="D77" s="8" t="s">
        <v>14</v>
      </c>
      <c r="E77" s="8" t="s">
        <v>20</v>
      </c>
      <c r="F77" s="43">
        <v>40559</v>
      </c>
      <c r="G77" s="9">
        <v>180283772</v>
      </c>
      <c r="H77" s="43">
        <v>40564</v>
      </c>
      <c r="I77" s="8">
        <v>8829</v>
      </c>
      <c r="J77" s="10">
        <v>47.45</v>
      </c>
      <c r="K77" s="17">
        <f>Table!$J38*Table!$I38</f>
        <v>50363.340000000004</v>
      </c>
      <c r="L77" s="41" t="s">
        <v>148</v>
      </c>
      <c r="M77" t="s">
        <v>145</v>
      </c>
    </row>
    <row r="78" spans="1:13" x14ac:dyDescent="0.3">
      <c r="A78" s="11" t="s">
        <v>25</v>
      </c>
      <c r="B78" s="11" t="s">
        <v>24</v>
      </c>
      <c r="C78" s="11" t="s">
        <v>26</v>
      </c>
      <c r="D78" s="11" t="s">
        <v>19</v>
      </c>
      <c r="E78" s="11" t="s">
        <v>20</v>
      </c>
      <c r="F78" s="43">
        <v>41810</v>
      </c>
      <c r="G78" s="12">
        <v>514321792</v>
      </c>
      <c r="H78" s="43">
        <v>41825</v>
      </c>
      <c r="I78" s="11">
        <v>8102</v>
      </c>
      <c r="J78" s="13">
        <v>9.33</v>
      </c>
      <c r="K78" s="18">
        <f>Table!$J81*Table!$I81</f>
        <v>2251232.9700000002</v>
      </c>
      <c r="L78" s="41" t="s">
        <v>145</v>
      </c>
      <c r="M78" t="s">
        <v>143</v>
      </c>
    </row>
    <row r="79" spans="1:13" x14ac:dyDescent="0.3">
      <c r="A79" s="14" t="s">
        <v>79</v>
      </c>
      <c r="B79" s="14" t="s">
        <v>67</v>
      </c>
      <c r="C79" s="14" t="s">
        <v>18</v>
      </c>
      <c r="D79" s="14" t="s">
        <v>19</v>
      </c>
      <c r="E79" s="14" t="s">
        <v>31</v>
      </c>
      <c r="F79" s="43">
        <v>41358</v>
      </c>
      <c r="G79" s="15">
        <v>844530045</v>
      </c>
      <c r="H79" s="43">
        <v>41361</v>
      </c>
      <c r="I79" s="14">
        <v>4063</v>
      </c>
      <c r="J79" s="16">
        <v>205.7</v>
      </c>
      <c r="K79" s="19">
        <f>Table!$J65*Table!$I65</f>
        <v>243133.80000000002</v>
      </c>
      <c r="L79" s="41" t="s">
        <v>144</v>
      </c>
      <c r="M79" t="s">
        <v>147</v>
      </c>
    </row>
    <row r="80" spans="1:13" x14ac:dyDescent="0.3">
      <c r="A80" s="11" t="s">
        <v>36</v>
      </c>
      <c r="B80" s="11" t="s">
        <v>24</v>
      </c>
      <c r="C80" s="11" t="s">
        <v>18</v>
      </c>
      <c r="D80" s="11" t="s">
        <v>19</v>
      </c>
      <c r="E80" s="11" t="s">
        <v>15</v>
      </c>
      <c r="F80" s="43">
        <v>41747</v>
      </c>
      <c r="G80" s="12">
        <v>616607081</v>
      </c>
      <c r="H80" s="43">
        <v>41789</v>
      </c>
      <c r="I80" s="11">
        <v>6593</v>
      </c>
      <c r="J80" s="13">
        <v>205.7</v>
      </c>
      <c r="K80" s="18">
        <f>Table!$J67*Table!$I67</f>
        <v>4324782.3999999994</v>
      </c>
      <c r="L80" s="41" t="s">
        <v>145</v>
      </c>
      <c r="M80" t="s">
        <v>145</v>
      </c>
    </row>
    <row r="81" spans="1:13" x14ac:dyDescent="0.3">
      <c r="A81" s="8" t="s">
        <v>80</v>
      </c>
      <c r="B81" s="8" t="s">
        <v>24</v>
      </c>
      <c r="C81" s="8" t="s">
        <v>22</v>
      </c>
      <c r="D81" s="8" t="s">
        <v>14</v>
      </c>
      <c r="E81" s="8" t="s">
        <v>31</v>
      </c>
      <c r="F81" s="43">
        <v>40873</v>
      </c>
      <c r="G81" s="9">
        <v>441888415</v>
      </c>
      <c r="H81" s="43">
        <v>40915</v>
      </c>
      <c r="I81" s="8">
        <v>3457</v>
      </c>
      <c r="J81" s="10">
        <v>651.21</v>
      </c>
      <c r="K81" s="17">
        <f>Table!$J54*Table!$I54</f>
        <v>524870.06000000006</v>
      </c>
      <c r="L81" s="41" t="s">
        <v>143</v>
      </c>
      <c r="M81" t="s">
        <v>143</v>
      </c>
    </row>
    <row r="82" spans="1:13" x14ac:dyDescent="0.3">
      <c r="A82" s="8" t="s">
        <v>80</v>
      </c>
      <c r="B82" s="8" t="s">
        <v>24</v>
      </c>
      <c r="C82" s="8" t="s">
        <v>33</v>
      </c>
      <c r="D82" s="8" t="s">
        <v>14</v>
      </c>
      <c r="E82" s="8" t="s">
        <v>20</v>
      </c>
      <c r="F82" s="43">
        <v>42375</v>
      </c>
      <c r="G82" s="9">
        <v>728815257</v>
      </c>
      <c r="H82" s="43">
        <v>42550</v>
      </c>
      <c r="I82" s="8">
        <v>1485</v>
      </c>
      <c r="J82" s="10">
        <v>154.06</v>
      </c>
      <c r="K82" s="17">
        <f>Table!$J30*Table!$I30</f>
        <v>707454.88</v>
      </c>
      <c r="L82" s="41" t="s">
        <v>146</v>
      </c>
      <c r="M82" t="s">
        <v>146</v>
      </c>
    </row>
    <row r="83" spans="1:13" x14ac:dyDescent="0.3">
      <c r="A83" s="14" t="s">
        <v>80</v>
      </c>
      <c r="B83" s="14" t="s">
        <v>24</v>
      </c>
      <c r="C83" s="14" t="s">
        <v>22</v>
      </c>
      <c r="D83" s="14" t="s">
        <v>14</v>
      </c>
      <c r="E83" s="14" t="s">
        <v>15</v>
      </c>
      <c r="F83" s="43">
        <v>42533</v>
      </c>
      <c r="G83" s="15">
        <v>621386563</v>
      </c>
      <c r="H83" s="43">
        <v>42718</v>
      </c>
      <c r="I83" s="14">
        <v>948</v>
      </c>
      <c r="J83" s="16">
        <v>651.21</v>
      </c>
      <c r="K83" s="19">
        <f>Table!$J31*Table!$I31</f>
        <v>576782.79999999993</v>
      </c>
      <c r="L83" s="41" t="s">
        <v>148</v>
      </c>
      <c r="M83" t="s">
        <v>146</v>
      </c>
    </row>
    <row r="84" spans="1:13" x14ac:dyDescent="0.3">
      <c r="A84" s="11" t="s">
        <v>72</v>
      </c>
      <c r="B84" s="11" t="s">
        <v>21</v>
      </c>
      <c r="C84" s="11" t="s">
        <v>33</v>
      </c>
      <c r="D84" s="11" t="s">
        <v>19</v>
      </c>
      <c r="E84" s="11" t="s">
        <v>15</v>
      </c>
      <c r="F84" s="43">
        <v>41070</v>
      </c>
      <c r="G84" s="12">
        <v>759224212</v>
      </c>
      <c r="H84" s="43">
        <v>41223</v>
      </c>
      <c r="I84" s="11">
        <v>171</v>
      </c>
      <c r="J84" s="13">
        <v>154.06</v>
      </c>
      <c r="K84" s="18">
        <f>Table!$J11*Table!$I11</f>
        <v>600821.44000000006</v>
      </c>
      <c r="L84" s="41" t="s">
        <v>148</v>
      </c>
      <c r="M84" t="s">
        <v>143</v>
      </c>
    </row>
    <row r="85" spans="1:13" x14ac:dyDescent="0.3">
      <c r="A85" s="8" t="s">
        <v>106</v>
      </c>
      <c r="B85" s="8" t="s">
        <v>21</v>
      </c>
      <c r="C85" s="8" t="s">
        <v>48</v>
      </c>
      <c r="D85" s="8" t="s">
        <v>14</v>
      </c>
      <c r="E85" s="8" t="s">
        <v>20</v>
      </c>
      <c r="F85" s="43">
        <v>42666</v>
      </c>
      <c r="G85" s="9">
        <v>345718562</v>
      </c>
      <c r="H85" s="43">
        <v>42699</v>
      </c>
      <c r="I85" s="8">
        <v>4660</v>
      </c>
      <c r="J85" s="10">
        <v>47.45</v>
      </c>
      <c r="K85" s="17">
        <f>Table!$J44*Table!$I44</f>
        <v>6279.09</v>
      </c>
      <c r="L85" s="41" t="s">
        <v>148</v>
      </c>
      <c r="M85" t="s">
        <v>145</v>
      </c>
    </row>
    <row r="86" spans="1:13" x14ac:dyDescent="0.3">
      <c r="A86" s="11" t="s">
        <v>28</v>
      </c>
      <c r="B86" s="11" t="s">
        <v>11</v>
      </c>
      <c r="C86" s="11" t="s">
        <v>13</v>
      </c>
      <c r="D86" s="11" t="s">
        <v>19</v>
      </c>
      <c r="E86" s="11" t="s">
        <v>20</v>
      </c>
      <c r="F86" s="43">
        <v>42096</v>
      </c>
      <c r="G86" s="12">
        <v>547995746</v>
      </c>
      <c r="H86" s="43">
        <v>42056</v>
      </c>
      <c r="I86" s="11">
        <v>2974</v>
      </c>
      <c r="J86" s="13">
        <v>255.28</v>
      </c>
      <c r="K86" s="18">
        <f>Table!$J29*Table!$I29</f>
        <v>793518</v>
      </c>
      <c r="L86" s="41" t="s">
        <v>147</v>
      </c>
      <c r="M86" t="s">
        <v>143</v>
      </c>
    </row>
    <row r="87" spans="1:13" x14ac:dyDescent="0.3">
      <c r="A87" s="8" t="s">
        <v>62</v>
      </c>
      <c r="B87" s="8" t="s">
        <v>24</v>
      </c>
      <c r="C87" s="8" t="s">
        <v>35</v>
      </c>
      <c r="D87" s="8" t="s">
        <v>14</v>
      </c>
      <c r="E87" s="8" t="s">
        <v>20</v>
      </c>
      <c r="F87" s="43">
        <v>41637</v>
      </c>
      <c r="G87" s="9">
        <v>406502997</v>
      </c>
      <c r="H87" s="43">
        <v>41667</v>
      </c>
      <c r="I87" s="8">
        <v>2125</v>
      </c>
      <c r="J87" s="10">
        <v>81.73</v>
      </c>
      <c r="K87" s="17">
        <f>Table!$J56*Table!$I56</f>
        <v>414371.10000000003</v>
      </c>
      <c r="L87" s="41" t="s">
        <v>148</v>
      </c>
      <c r="M87" t="s">
        <v>142</v>
      </c>
    </row>
    <row r="88" spans="1:13" x14ac:dyDescent="0.3">
      <c r="A88" s="11" t="s">
        <v>100</v>
      </c>
      <c r="B88" s="11" t="s">
        <v>21</v>
      </c>
      <c r="C88" s="11" t="s">
        <v>30</v>
      </c>
      <c r="D88" s="11" t="s">
        <v>14</v>
      </c>
      <c r="E88" s="11" t="s">
        <v>23</v>
      </c>
      <c r="F88" s="43">
        <v>41203</v>
      </c>
      <c r="G88" s="12">
        <v>213487374</v>
      </c>
      <c r="H88" s="43">
        <v>41243</v>
      </c>
      <c r="I88" s="11">
        <v>4513</v>
      </c>
      <c r="J88" s="13">
        <v>668.27</v>
      </c>
      <c r="K88" s="18">
        <f>Table!$J43*Table!$I43</f>
        <v>89623.98</v>
      </c>
      <c r="L88" s="41" t="s">
        <v>148</v>
      </c>
      <c r="M88" t="s">
        <v>145</v>
      </c>
    </row>
    <row r="89" spans="1:13" x14ac:dyDescent="0.3">
      <c r="A89" s="14" t="s">
        <v>45</v>
      </c>
      <c r="B89" s="14" t="s">
        <v>37</v>
      </c>
      <c r="C89" s="14" t="s">
        <v>46</v>
      </c>
      <c r="D89" s="14" t="s">
        <v>14</v>
      </c>
      <c r="E89" s="14" t="s">
        <v>31</v>
      </c>
      <c r="F89" s="43">
        <v>42693</v>
      </c>
      <c r="G89" s="15">
        <v>419123971</v>
      </c>
      <c r="H89" s="43">
        <v>42722</v>
      </c>
      <c r="I89" s="14">
        <v>6952</v>
      </c>
      <c r="J89" s="16">
        <v>437.2</v>
      </c>
      <c r="K89" s="19">
        <f>Table!$J51*Table!$I51</f>
        <v>54319.26</v>
      </c>
      <c r="L89" s="41" t="s">
        <v>143</v>
      </c>
      <c r="M89" t="s">
        <v>148</v>
      </c>
    </row>
    <row r="90" spans="1:13" x14ac:dyDescent="0.3">
      <c r="A90" s="11" t="s">
        <v>61</v>
      </c>
      <c r="B90" s="11" t="s">
        <v>21</v>
      </c>
      <c r="C90" s="11" t="s">
        <v>35</v>
      </c>
      <c r="D90" s="11" t="s">
        <v>19</v>
      </c>
      <c r="E90" s="11" t="s">
        <v>31</v>
      </c>
      <c r="F90" s="43">
        <v>40535</v>
      </c>
      <c r="G90" s="12">
        <v>617667090</v>
      </c>
      <c r="H90" s="43">
        <v>40574</v>
      </c>
      <c r="I90" s="11">
        <v>273</v>
      </c>
      <c r="J90" s="13">
        <v>81.73</v>
      </c>
      <c r="K90" s="18">
        <f>Table!$J55*Table!$I55</f>
        <v>4647149.58</v>
      </c>
      <c r="L90" s="41" t="s">
        <v>147</v>
      </c>
      <c r="M90" t="s">
        <v>144</v>
      </c>
    </row>
    <row r="91" spans="1:13" x14ac:dyDescent="0.3">
      <c r="A91" s="14" t="s">
        <v>61</v>
      </c>
      <c r="B91" s="14" t="s">
        <v>21</v>
      </c>
      <c r="C91" s="14" t="s">
        <v>46</v>
      </c>
      <c r="D91" s="14" t="s">
        <v>14</v>
      </c>
      <c r="E91" s="14" t="s">
        <v>31</v>
      </c>
      <c r="F91" s="43">
        <v>41169</v>
      </c>
      <c r="G91" s="15">
        <v>249693334</v>
      </c>
      <c r="H91" s="43">
        <v>41202</v>
      </c>
      <c r="I91" s="14">
        <v>8661</v>
      </c>
      <c r="J91" s="16">
        <v>437.2</v>
      </c>
      <c r="K91" s="19">
        <f>Table!$J99*Table!$I99</f>
        <v>2533654</v>
      </c>
      <c r="L91" s="41" t="s">
        <v>144</v>
      </c>
      <c r="M91" t="s">
        <v>143</v>
      </c>
    </row>
    <row r="92" spans="1:13" x14ac:dyDescent="0.3">
      <c r="A92" s="8" t="s">
        <v>68</v>
      </c>
      <c r="B92" s="8" t="s">
        <v>67</v>
      </c>
      <c r="C92" s="8" t="s">
        <v>26</v>
      </c>
      <c r="D92" s="8" t="s">
        <v>19</v>
      </c>
      <c r="E92" s="8" t="s">
        <v>23</v>
      </c>
      <c r="F92" s="43">
        <v>40869</v>
      </c>
      <c r="G92" s="9">
        <v>162052476</v>
      </c>
      <c r="H92" s="43">
        <v>40880</v>
      </c>
      <c r="I92" s="8">
        <v>3784</v>
      </c>
      <c r="J92" s="10">
        <v>9.33</v>
      </c>
      <c r="K92" s="17">
        <f>Table!$J52*Table!$I52</f>
        <v>824431.8600000001</v>
      </c>
      <c r="L92" s="41" t="s">
        <v>142</v>
      </c>
      <c r="M92" t="s">
        <v>143</v>
      </c>
    </row>
    <row r="93" spans="1:13" x14ac:dyDescent="0.3">
      <c r="A93" s="14" t="s">
        <v>60</v>
      </c>
      <c r="B93" s="14" t="s">
        <v>24</v>
      </c>
      <c r="C93" s="14" t="s">
        <v>30</v>
      </c>
      <c r="D93" s="14" t="s">
        <v>14</v>
      </c>
      <c r="E93" s="14" t="s">
        <v>23</v>
      </c>
      <c r="F93" s="43">
        <v>41055</v>
      </c>
      <c r="G93" s="15">
        <v>886494815</v>
      </c>
      <c r="H93" s="43">
        <v>41069</v>
      </c>
      <c r="I93" s="14">
        <v>2370</v>
      </c>
      <c r="J93" s="16">
        <v>668.27</v>
      </c>
      <c r="K93" s="19">
        <f>Table!$J77*Table!$I77</f>
        <v>418936.05000000005</v>
      </c>
      <c r="L93" s="41" t="s">
        <v>143</v>
      </c>
      <c r="M93" t="s">
        <v>143</v>
      </c>
    </row>
    <row r="94" spans="1:13" x14ac:dyDescent="0.3">
      <c r="A94" s="8" t="s">
        <v>60</v>
      </c>
      <c r="B94" s="8" t="s">
        <v>24</v>
      </c>
      <c r="C94" s="8" t="s">
        <v>18</v>
      </c>
      <c r="D94" s="8" t="s">
        <v>14</v>
      </c>
      <c r="E94" s="8" t="s">
        <v>15</v>
      </c>
      <c r="F94" s="43">
        <v>41096</v>
      </c>
      <c r="G94" s="9">
        <v>994022214</v>
      </c>
      <c r="H94" s="43">
        <v>41068</v>
      </c>
      <c r="I94" s="8">
        <v>2117</v>
      </c>
      <c r="J94" s="10">
        <v>205.7</v>
      </c>
      <c r="K94" s="17">
        <f>Table!$J12*Table!$I12</f>
        <v>4368316.6800000006</v>
      </c>
      <c r="L94" s="41" t="s">
        <v>145</v>
      </c>
      <c r="M94" t="s">
        <v>145</v>
      </c>
    </row>
    <row r="95" spans="1:13" x14ac:dyDescent="0.3">
      <c r="A95" s="14" t="s">
        <v>60</v>
      </c>
      <c r="B95" s="14" t="s">
        <v>24</v>
      </c>
      <c r="C95" s="14" t="s">
        <v>51</v>
      </c>
      <c r="D95" s="14" t="s">
        <v>19</v>
      </c>
      <c r="E95" s="14" t="s">
        <v>31</v>
      </c>
      <c r="F95" s="43">
        <v>42749</v>
      </c>
      <c r="G95" s="15">
        <v>825304400</v>
      </c>
      <c r="H95" s="43">
        <v>42758</v>
      </c>
      <c r="I95" s="14">
        <v>4767</v>
      </c>
      <c r="J95" s="16">
        <v>421.89</v>
      </c>
      <c r="K95" s="19">
        <f>Table!$J37*Table!$I37</f>
        <v>994765.42</v>
      </c>
      <c r="L95" s="41" t="s">
        <v>143</v>
      </c>
      <c r="M95" t="s">
        <v>144</v>
      </c>
    </row>
    <row r="96" spans="1:13" x14ac:dyDescent="0.3">
      <c r="A96" s="11" t="s">
        <v>60</v>
      </c>
      <c r="B96" s="11" t="s">
        <v>24</v>
      </c>
      <c r="C96" s="11" t="s">
        <v>13</v>
      </c>
      <c r="D96" s="11" t="s">
        <v>14</v>
      </c>
      <c r="E96" s="11" t="s">
        <v>31</v>
      </c>
      <c r="F96" s="43">
        <v>41700</v>
      </c>
      <c r="G96" s="12">
        <v>494747245</v>
      </c>
      <c r="H96" s="43">
        <v>41718</v>
      </c>
      <c r="I96" s="11">
        <v>5559</v>
      </c>
      <c r="J96" s="13">
        <v>255.28</v>
      </c>
      <c r="K96" s="18">
        <f>Table!$J23*Table!$I23</f>
        <v>1117953.6600000001</v>
      </c>
      <c r="L96" s="41" t="s">
        <v>148</v>
      </c>
      <c r="M96" t="s">
        <v>147</v>
      </c>
    </row>
    <row r="97" spans="1:13" x14ac:dyDescent="0.3">
      <c r="A97" s="8" t="s">
        <v>49</v>
      </c>
      <c r="B97" s="8" t="s">
        <v>37</v>
      </c>
      <c r="C97" s="8" t="s">
        <v>22</v>
      </c>
      <c r="D97" s="8" t="s">
        <v>19</v>
      </c>
      <c r="E97" s="8" t="s">
        <v>31</v>
      </c>
      <c r="F97" s="43">
        <v>41387</v>
      </c>
      <c r="G97" s="9">
        <v>462405812</v>
      </c>
      <c r="H97" s="43">
        <v>41414</v>
      </c>
      <c r="I97" s="8">
        <v>5010</v>
      </c>
      <c r="J97" s="10">
        <v>651.21</v>
      </c>
      <c r="K97" s="17">
        <f>Table!$J70*Table!$I70</f>
        <v>3458252</v>
      </c>
      <c r="L97" s="41" t="s">
        <v>142</v>
      </c>
      <c r="M97" t="s">
        <v>144</v>
      </c>
    </row>
    <row r="98" spans="1:13" x14ac:dyDescent="0.3">
      <c r="A98" s="11" t="s">
        <v>49</v>
      </c>
      <c r="B98" s="11" t="s">
        <v>37</v>
      </c>
      <c r="C98" s="11" t="s">
        <v>30</v>
      </c>
      <c r="D98" s="11" t="s">
        <v>14</v>
      </c>
      <c r="E98" s="11" t="s">
        <v>23</v>
      </c>
      <c r="F98" s="43">
        <v>40542</v>
      </c>
      <c r="G98" s="12">
        <v>441619336</v>
      </c>
      <c r="H98" s="43">
        <v>40563</v>
      </c>
      <c r="I98" s="11">
        <v>3830</v>
      </c>
      <c r="J98" s="13">
        <v>668.27</v>
      </c>
      <c r="K98" s="18">
        <f>Table!$J57*Table!$I57</f>
        <v>2198981.92</v>
      </c>
      <c r="L98" s="41" t="s">
        <v>147</v>
      </c>
      <c r="M98" t="s">
        <v>147</v>
      </c>
    </row>
    <row r="99" spans="1:13" x14ac:dyDescent="0.3">
      <c r="A99" s="8" t="s">
        <v>12</v>
      </c>
      <c r="B99" s="8" t="s">
        <v>11</v>
      </c>
      <c r="C99" s="8" t="s">
        <v>13</v>
      </c>
      <c r="D99" s="8" t="s">
        <v>14</v>
      </c>
      <c r="E99" s="8" t="s">
        <v>15</v>
      </c>
      <c r="F99" s="43">
        <v>40326</v>
      </c>
      <c r="G99" s="9">
        <v>669165933</v>
      </c>
      <c r="H99" s="43">
        <v>40356</v>
      </c>
      <c r="I99" s="8">
        <v>9925</v>
      </c>
      <c r="J99" s="10">
        <v>255.28</v>
      </c>
      <c r="K99" s="17">
        <f>Table!$J78*Table!$I78</f>
        <v>75591.66</v>
      </c>
      <c r="L99" s="41" t="s">
        <v>145</v>
      </c>
      <c r="M99" t="s">
        <v>148</v>
      </c>
    </row>
    <row r="100" spans="1:13" x14ac:dyDescent="0.3">
      <c r="A100" s="8" t="s">
        <v>84</v>
      </c>
      <c r="B100" s="8" t="s">
        <v>21</v>
      </c>
      <c r="C100" s="8" t="s">
        <v>30</v>
      </c>
      <c r="D100" s="8" t="s">
        <v>19</v>
      </c>
      <c r="E100" s="8" t="s">
        <v>23</v>
      </c>
      <c r="F100" s="43">
        <v>41030</v>
      </c>
      <c r="G100" s="9">
        <v>955357205</v>
      </c>
      <c r="H100" s="43">
        <v>40953</v>
      </c>
      <c r="I100" s="8">
        <v>282</v>
      </c>
      <c r="J100" s="10">
        <v>668.27</v>
      </c>
      <c r="K100" s="17">
        <f>Table!$J10*Table!$I10</f>
        <v>902980.64</v>
      </c>
      <c r="L100" s="41" t="s">
        <v>142</v>
      </c>
      <c r="M100" t="s">
        <v>142</v>
      </c>
    </row>
    <row r="101" spans="1:13" x14ac:dyDescent="0.3">
      <c r="A101" s="14" t="s">
        <v>103</v>
      </c>
      <c r="B101" s="14" t="s">
        <v>24</v>
      </c>
      <c r="C101" s="14" t="s">
        <v>54</v>
      </c>
      <c r="D101" s="14" t="s">
        <v>19</v>
      </c>
      <c r="E101" s="14" t="s">
        <v>23</v>
      </c>
      <c r="F101" s="43">
        <v>40634</v>
      </c>
      <c r="G101" s="15">
        <v>122583663</v>
      </c>
      <c r="H101" s="43">
        <v>40548</v>
      </c>
      <c r="I101" s="14">
        <v>4085</v>
      </c>
      <c r="J101" s="16">
        <v>152.58000000000001</v>
      </c>
      <c r="K101" s="19">
        <f>Table!$J5*Table!$I5</f>
        <v>445508.05000000005</v>
      </c>
      <c r="L101" s="41" t="s">
        <v>145</v>
      </c>
      <c r="M101" t="s">
        <v>146</v>
      </c>
    </row>
    <row r="102" spans="1:13" x14ac:dyDescent="0.3">
      <c r="A102" s="4" t="s">
        <v>0</v>
      </c>
      <c r="B102" s="4"/>
      <c r="C102" s="4"/>
      <c r="D102" s="4"/>
      <c r="E102" s="4"/>
      <c r="F102" s="44">
        <f>SUBTOTAL(101,Table1[Order Date])</f>
        <v>41541.480000000003</v>
      </c>
      <c r="G102" s="4"/>
      <c r="H102" s="44">
        <f>SUBTOTAL(101,Table1[Ship Date])</f>
        <v>41556.949999999997</v>
      </c>
      <c r="I102" s="4">
        <f>SUBTOTAL(109,Table1[Units Sold])</f>
        <v>512871</v>
      </c>
      <c r="J102" s="22">
        <f>SUBTOTAL(109,Table1[Unit Price])</f>
        <v>27676.130000000012</v>
      </c>
      <c r="K102" s="22">
        <f>SUBTOTAL(109,Table1[Total])</f>
        <v>137348768.31000003</v>
      </c>
      <c r="L102" s="38"/>
      <c r="M102"/>
    </row>
    <row r="103" spans="1:13" x14ac:dyDescent="0.3">
      <c r="M103" s="38"/>
    </row>
    <row r="104" spans="1:13" x14ac:dyDescent="0.3">
      <c r="M104" s="38"/>
    </row>
    <row r="105" spans="1:13" x14ac:dyDescent="0.3">
      <c r="M105" s="38"/>
    </row>
    <row r="106" spans="1:13" x14ac:dyDescent="0.3">
      <c r="M106" s="38"/>
    </row>
    <row r="107" spans="1:13" x14ac:dyDescent="0.3">
      <c r="M107" s="38"/>
    </row>
    <row r="108" spans="1:13" x14ac:dyDescent="0.3">
      <c r="M108" s="38"/>
    </row>
    <row r="109" spans="1:13" x14ac:dyDescent="0.3">
      <c r="M109" s="38"/>
    </row>
    <row r="110" spans="1:13" x14ac:dyDescent="0.3">
      <c r="M110" s="38"/>
    </row>
    <row r="111" spans="1:13" x14ac:dyDescent="0.3">
      <c r="M111" s="38"/>
    </row>
    <row r="112" spans="1:13" x14ac:dyDescent="0.3">
      <c r="M112" s="38"/>
    </row>
    <row r="113" spans="5:13" x14ac:dyDescent="0.3">
      <c r="M113" s="38"/>
    </row>
    <row r="114" spans="5:13" x14ac:dyDescent="0.3">
      <c r="M114" s="38"/>
    </row>
    <row r="115" spans="5:13" x14ac:dyDescent="0.3">
      <c r="E115" s="2"/>
      <c r="M115" s="38"/>
    </row>
    <row r="116" spans="5:13" x14ac:dyDescent="0.3">
      <c r="E116" s="2"/>
      <c r="M116" s="38"/>
    </row>
    <row r="117" spans="5:13" x14ac:dyDescent="0.3">
      <c r="E117" s="2"/>
      <c r="M117" s="38"/>
    </row>
    <row r="118" spans="5:13" x14ac:dyDescent="0.3">
      <c r="E118" s="2"/>
      <c r="M118" s="38"/>
    </row>
    <row r="119" spans="5:13" x14ac:dyDescent="0.3">
      <c r="F119" s="43"/>
      <c r="G119"/>
      <c r="H119" s="43"/>
      <c r="K119"/>
      <c r="M119" s="38"/>
    </row>
    <row r="120" spans="5:13" x14ac:dyDescent="0.3">
      <c r="F120" s="43"/>
      <c r="G120"/>
      <c r="H120" s="43"/>
      <c r="K120"/>
      <c r="M120" s="38"/>
    </row>
    <row r="121" spans="5:13" x14ac:dyDescent="0.3">
      <c r="F121" s="43"/>
      <c r="G121"/>
      <c r="H121" s="43"/>
      <c r="K121"/>
      <c r="M121" s="38"/>
    </row>
    <row r="122" spans="5:13" x14ac:dyDescent="0.3">
      <c r="F122" s="43"/>
      <c r="G122"/>
      <c r="H122" s="43"/>
      <c r="K122"/>
      <c r="M122" s="38"/>
    </row>
    <row r="123" spans="5:13" x14ac:dyDescent="0.3">
      <c r="F123" s="43"/>
      <c r="G123"/>
      <c r="H123" s="43"/>
      <c r="K123"/>
      <c r="M123" s="38"/>
    </row>
    <row r="124" spans="5:13" x14ac:dyDescent="0.3">
      <c r="F124" s="43"/>
      <c r="G124"/>
      <c r="H124" s="43"/>
      <c r="K124"/>
      <c r="M124" s="38"/>
    </row>
    <row r="125" spans="5:13" x14ac:dyDescent="0.3">
      <c r="F125" s="43"/>
      <c r="G125"/>
      <c r="H125" s="43"/>
      <c r="K125"/>
      <c r="M125" s="38"/>
    </row>
    <row r="126" spans="5:13" x14ac:dyDescent="0.3">
      <c r="F126" s="43"/>
      <c r="G126"/>
      <c r="H126" s="43"/>
      <c r="K126"/>
      <c r="M126" s="38"/>
    </row>
    <row r="127" spans="5:13" x14ac:dyDescent="0.3">
      <c r="F127" s="43"/>
      <c r="G127"/>
      <c r="H127" s="43"/>
      <c r="K127"/>
      <c r="M127" s="38"/>
    </row>
    <row r="128" spans="5:13" x14ac:dyDescent="0.3">
      <c r="F128" s="43"/>
      <c r="G128"/>
      <c r="H128" s="43"/>
      <c r="K128"/>
      <c r="M128" s="38"/>
    </row>
    <row r="129" spans="6:13" x14ac:dyDescent="0.3">
      <c r="F129" s="43"/>
      <c r="G129"/>
      <c r="H129" s="43"/>
      <c r="K129"/>
      <c r="M129" s="38"/>
    </row>
    <row r="130" spans="6:13" x14ac:dyDescent="0.3">
      <c r="F130" s="43"/>
      <c r="G130"/>
      <c r="H130" s="43"/>
      <c r="K130"/>
      <c r="M130" s="38"/>
    </row>
    <row r="131" spans="6:13" x14ac:dyDescent="0.3">
      <c r="F131" s="43"/>
      <c r="G131"/>
      <c r="H131" s="43"/>
      <c r="K131"/>
      <c r="M131" s="38"/>
    </row>
    <row r="132" spans="6:13" x14ac:dyDescent="0.3">
      <c r="F132" s="43"/>
      <c r="G132"/>
      <c r="H132" s="43"/>
      <c r="K132"/>
      <c r="M132" s="38"/>
    </row>
    <row r="133" spans="6:13" x14ac:dyDescent="0.3">
      <c r="F133" s="43"/>
      <c r="G133"/>
      <c r="H133" s="43"/>
      <c r="K133"/>
      <c r="M133" s="38"/>
    </row>
    <row r="134" spans="6:13" x14ac:dyDescent="0.3">
      <c r="F134" s="43"/>
      <c r="G134"/>
      <c r="H134" s="43"/>
      <c r="K134"/>
      <c r="M134" s="38"/>
    </row>
    <row r="135" spans="6:13" x14ac:dyDescent="0.3">
      <c r="F135" s="43"/>
      <c r="G135"/>
      <c r="H135" s="43"/>
      <c r="K135"/>
      <c r="M135" s="38"/>
    </row>
    <row r="136" spans="6:13" x14ac:dyDescent="0.3">
      <c r="F136" s="43"/>
      <c r="G136"/>
      <c r="H136" s="43"/>
      <c r="K136"/>
      <c r="M136" s="38"/>
    </row>
    <row r="137" spans="6:13" x14ac:dyDescent="0.3">
      <c r="F137" s="43"/>
      <c r="G137"/>
      <c r="H137" s="43"/>
      <c r="K137"/>
      <c r="M137" s="38"/>
    </row>
    <row r="138" spans="6:13" x14ac:dyDescent="0.3">
      <c r="F138" s="43"/>
      <c r="G138"/>
      <c r="H138" s="43"/>
      <c r="K138"/>
      <c r="M138" s="38"/>
    </row>
    <row r="139" spans="6:13" x14ac:dyDescent="0.3">
      <c r="F139" s="43"/>
      <c r="G139"/>
      <c r="H139" s="43"/>
      <c r="K139"/>
      <c r="M139" s="38"/>
    </row>
    <row r="140" spans="6:13" x14ac:dyDescent="0.3">
      <c r="F140" s="43"/>
      <c r="G140"/>
      <c r="H140" s="43"/>
      <c r="K140"/>
      <c r="M140" s="38"/>
    </row>
    <row r="141" spans="6:13" x14ac:dyDescent="0.3">
      <c r="F141" s="43"/>
      <c r="G141"/>
      <c r="H141" s="43"/>
      <c r="K141"/>
      <c r="M141" s="38"/>
    </row>
    <row r="142" spans="6:13" x14ac:dyDescent="0.3">
      <c r="F142" s="43"/>
      <c r="G142"/>
      <c r="H142" s="43"/>
      <c r="K142"/>
      <c r="M142" s="38"/>
    </row>
    <row r="143" spans="6:13" x14ac:dyDescent="0.3">
      <c r="F143" s="43"/>
      <c r="G143"/>
      <c r="H143" s="43"/>
      <c r="K143"/>
      <c r="M143" s="38"/>
    </row>
    <row r="144" spans="6:13" x14ac:dyDescent="0.3">
      <c r="F144" s="43"/>
      <c r="G144"/>
      <c r="H144" s="43"/>
      <c r="K144"/>
      <c r="M144" s="38"/>
    </row>
    <row r="145" spans="6:13" x14ac:dyDescent="0.3">
      <c r="F145" s="43"/>
      <c r="G145"/>
      <c r="H145" s="43"/>
      <c r="K145"/>
      <c r="M145" s="38"/>
    </row>
    <row r="146" spans="6:13" x14ac:dyDescent="0.3">
      <c r="F146" s="43"/>
      <c r="G146"/>
      <c r="H146" s="43"/>
      <c r="K146"/>
      <c r="M146" s="38"/>
    </row>
    <row r="147" spans="6:13" x14ac:dyDescent="0.3">
      <c r="F147" s="43"/>
      <c r="G147"/>
      <c r="H147" s="43"/>
      <c r="K147"/>
      <c r="M147" s="38"/>
    </row>
    <row r="148" spans="6:13" x14ac:dyDescent="0.3">
      <c r="F148" s="43"/>
      <c r="G148"/>
      <c r="H148" s="43"/>
      <c r="K148"/>
      <c r="M148" s="38"/>
    </row>
    <row r="149" spans="6:13" x14ac:dyDescent="0.3">
      <c r="F149" s="43"/>
      <c r="G149"/>
      <c r="H149" s="43"/>
      <c r="K149"/>
      <c r="M149" s="38"/>
    </row>
    <row r="150" spans="6:13" x14ac:dyDescent="0.3">
      <c r="F150" s="43"/>
      <c r="G150"/>
      <c r="H150" s="43"/>
      <c r="K150"/>
      <c r="M150" s="38"/>
    </row>
    <row r="151" spans="6:13" x14ac:dyDescent="0.3">
      <c r="F151" s="43"/>
      <c r="G151"/>
      <c r="H151" s="43"/>
      <c r="K151"/>
      <c r="M151" s="38"/>
    </row>
    <row r="152" spans="6:13" x14ac:dyDescent="0.3">
      <c r="F152" s="43"/>
      <c r="G152"/>
      <c r="H152" s="43"/>
      <c r="K152"/>
      <c r="M152" s="38"/>
    </row>
    <row r="153" spans="6:13" x14ac:dyDescent="0.3">
      <c r="F153" s="43"/>
      <c r="G153"/>
      <c r="H153" s="43"/>
      <c r="K153"/>
      <c r="M153" s="38"/>
    </row>
    <row r="154" spans="6:13" x14ac:dyDescent="0.3">
      <c r="F154" s="43"/>
      <c r="G154"/>
      <c r="H154" s="43"/>
      <c r="K154"/>
      <c r="M154" s="38"/>
    </row>
    <row r="155" spans="6:13" x14ac:dyDescent="0.3">
      <c r="F155" s="43"/>
      <c r="G155"/>
      <c r="H155" s="43"/>
      <c r="K155"/>
      <c r="M155" s="38"/>
    </row>
    <row r="156" spans="6:13" x14ac:dyDescent="0.3">
      <c r="F156" s="43"/>
      <c r="G156"/>
      <c r="H156" s="43"/>
      <c r="K156"/>
      <c r="M156" s="38"/>
    </row>
    <row r="157" spans="6:13" x14ac:dyDescent="0.3">
      <c r="F157" s="43"/>
      <c r="G157"/>
      <c r="H157" s="43"/>
      <c r="K157"/>
      <c r="M157" s="38"/>
    </row>
    <row r="158" spans="6:13" x14ac:dyDescent="0.3">
      <c r="F158" s="43"/>
      <c r="G158"/>
      <c r="H158" s="43"/>
      <c r="K158"/>
      <c r="M158" s="38"/>
    </row>
    <row r="159" spans="6:13" x14ac:dyDescent="0.3">
      <c r="F159" s="43"/>
      <c r="G159"/>
      <c r="H159" s="43"/>
      <c r="K159"/>
      <c r="M159" s="38"/>
    </row>
    <row r="160" spans="6:13" x14ac:dyDescent="0.3">
      <c r="F160" s="43"/>
      <c r="G160"/>
      <c r="H160" s="43"/>
      <c r="K160"/>
      <c r="M160" s="38"/>
    </row>
    <row r="161" spans="6:13" x14ac:dyDescent="0.3">
      <c r="F161" s="43"/>
      <c r="G161"/>
      <c r="H161" s="43"/>
      <c r="K161"/>
      <c r="M161" s="38"/>
    </row>
    <row r="162" spans="6:13" x14ac:dyDescent="0.3">
      <c r="F162" s="43"/>
      <c r="G162"/>
      <c r="H162" s="43"/>
      <c r="K162"/>
      <c r="M162" s="38"/>
    </row>
    <row r="163" spans="6:13" x14ac:dyDescent="0.3">
      <c r="F163" s="43"/>
      <c r="G163"/>
      <c r="H163" s="43"/>
      <c r="K163"/>
      <c r="M163" s="38"/>
    </row>
    <row r="164" spans="6:13" x14ac:dyDescent="0.3">
      <c r="F164" s="43"/>
      <c r="G164"/>
      <c r="H164" s="43"/>
      <c r="K164"/>
      <c r="M164" s="38"/>
    </row>
    <row r="165" spans="6:13" x14ac:dyDescent="0.3">
      <c r="F165" s="43"/>
      <c r="G165"/>
      <c r="H165" s="43"/>
      <c r="K165"/>
      <c r="M165" s="38"/>
    </row>
    <row r="166" spans="6:13" x14ac:dyDescent="0.3">
      <c r="F166" s="43"/>
      <c r="G166"/>
      <c r="H166" s="43"/>
      <c r="K166"/>
      <c r="M166" s="38"/>
    </row>
    <row r="167" spans="6:13" x14ac:dyDescent="0.3">
      <c r="F167" s="43"/>
      <c r="G167"/>
      <c r="H167" s="43"/>
      <c r="K167"/>
      <c r="M167" s="38"/>
    </row>
    <row r="168" spans="6:13" x14ac:dyDescent="0.3">
      <c r="F168" s="43"/>
      <c r="G168"/>
      <c r="H168" s="43"/>
      <c r="K168"/>
      <c r="M168" s="38"/>
    </row>
    <row r="169" spans="6:13" x14ac:dyDescent="0.3">
      <c r="F169" s="43"/>
      <c r="G169"/>
      <c r="H169" s="43"/>
      <c r="K169"/>
      <c r="M169" s="38"/>
    </row>
    <row r="170" spans="6:13" x14ac:dyDescent="0.3">
      <c r="F170" s="43"/>
      <c r="G170"/>
      <c r="H170" s="43"/>
      <c r="K170"/>
      <c r="M170" s="38"/>
    </row>
    <row r="171" spans="6:13" x14ac:dyDescent="0.3">
      <c r="F171" s="43"/>
      <c r="G171"/>
      <c r="H171" s="43"/>
      <c r="K171"/>
      <c r="M171" s="38"/>
    </row>
    <row r="172" spans="6:13" x14ac:dyDescent="0.3">
      <c r="F172" s="43"/>
      <c r="G172"/>
      <c r="H172" s="43"/>
      <c r="K172"/>
      <c r="M172" s="38"/>
    </row>
    <row r="173" spans="6:13" x14ac:dyDescent="0.3">
      <c r="F173" s="43"/>
      <c r="G173"/>
      <c r="H173" s="43"/>
      <c r="K173"/>
      <c r="M173" s="38"/>
    </row>
    <row r="174" spans="6:13" x14ac:dyDescent="0.3">
      <c r="F174" s="43"/>
      <c r="G174"/>
      <c r="H174" s="43"/>
      <c r="K174"/>
      <c r="M174" s="38"/>
    </row>
    <row r="175" spans="6:13" x14ac:dyDescent="0.3">
      <c r="F175" s="43"/>
      <c r="G175"/>
      <c r="H175" s="43"/>
      <c r="K175"/>
      <c r="M175" s="38"/>
    </row>
    <row r="176" spans="6:13" x14ac:dyDescent="0.3">
      <c r="F176" s="43"/>
      <c r="G176"/>
      <c r="H176" s="43"/>
      <c r="K176"/>
      <c r="M176" s="38"/>
    </row>
    <row r="177" spans="6:13" x14ac:dyDescent="0.3">
      <c r="F177" s="43"/>
      <c r="G177"/>
      <c r="H177" s="43"/>
      <c r="K177"/>
      <c r="M177" s="38"/>
    </row>
    <row r="178" spans="6:13" x14ac:dyDescent="0.3">
      <c r="F178" s="43"/>
      <c r="G178"/>
      <c r="H178" s="43"/>
      <c r="K178"/>
      <c r="M178" s="38"/>
    </row>
    <row r="179" spans="6:13" x14ac:dyDescent="0.3">
      <c r="F179" s="43"/>
      <c r="G179"/>
      <c r="H179" s="43"/>
      <c r="K179"/>
      <c r="M179" s="38"/>
    </row>
    <row r="180" spans="6:13" x14ac:dyDescent="0.3">
      <c r="F180" s="43"/>
      <c r="G180"/>
      <c r="H180" s="43"/>
      <c r="K180"/>
      <c r="M180" s="38"/>
    </row>
    <row r="181" spans="6:13" x14ac:dyDescent="0.3">
      <c r="F181" s="43"/>
      <c r="G181"/>
      <c r="H181" s="43"/>
      <c r="K181"/>
      <c r="M181" s="38"/>
    </row>
    <row r="182" spans="6:13" x14ac:dyDescent="0.3">
      <c r="F182" s="43"/>
      <c r="G182"/>
      <c r="H182" s="43"/>
      <c r="K182"/>
      <c r="M182" s="38"/>
    </row>
    <row r="183" spans="6:13" x14ac:dyDescent="0.3">
      <c r="F183" s="43"/>
      <c r="G183"/>
      <c r="H183" s="43"/>
      <c r="K183"/>
      <c r="M183" s="38"/>
    </row>
    <row r="184" spans="6:13" x14ac:dyDescent="0.3">
      <c r="F184" s="43"/>
      <c r="G184"/>
      <c r="H184" s="43"/>
      <c r="K184"/>
      <c r="M184" s="38"/>
    </row>
    <row r="185" spans="6:13" x14ac:dyDescent="0.3">
      <c r="F185" s="43"/>
      <c r="G185"/>
      <c r="H185" s="43"/>
      <c r="K185"/>
      <c r="M185" s="38"/>
    </row>
    <row r="186" spans="6:13" x14ac:dyDescent="0.3">
      <c r="F186" s="43"/>
      <c r="G186"/>
      <c r="H186" s="43"/>
      <c r="K186"/>
      <c r="M186" s="38"/>
    </row>
    <row r="187" spans="6:13" x14ac:dyDescent="0.3">
      <c r="F187" s="43"/>
      <c r="G187"/>
      <c r="H187" s="43"/>
      <c r="K187"/>
      <c r="M187" s="38"/>
    </row>
    <row r="188" spans="6:13" x14ac:dyDescent="0.3">
      <c r="F188" s="43"/>
      <c r="G188"/>
      <c r="H188" s="43"/>
      <c r="K188"/>
      <c r="M188" s="38"/>
    </row>
    <row r="189" spans="6:13" x14ac:dyDescent="0.3">
      <c r="F189" s="43"/>
      <c r="G189"/>
      <c r="H189" s="43"/>
      <c r="K189"/>
      <c r="M189" s="38"/>
    </row>
    <row r="190" spans="6:13" x14ac:dyDescent="0.3">
      <c r="F190" s="43"/>
      <c r="G190"/>
      <c r="H190" s="43"/>
      <c r="K190"/>
      <c r="M190" s="38"/>
    </row>
    <row r="191" spans="6:13" x14ac:dyDescent="0.3">
      <c r="F191" s="43"/>
      <c r="G191"/>
      <c r="H191" s="43"/>
      <c r="K191"/>
      <c r="M191" s="38"/>
    </row>
    <row r="192" spans="6:13" x14ac:dyDescent="0.3">
      <c r="F192" s="43"/>
      <c r="G192"/>
      <c r="H192" s="43"/>
      <c r="K192"/>
      <c r="M192" s="38"/>
    </row>
    <row r="193" spans="6:13" x14ac:dyDescent="0.3">
      <c r="F193" s="43"/>
      <c r="G193"/>
      <c r="H193" s="43"/>
      <c r="K193"/>
      <c r="M193" s="38"/>
    </row>
    <row r="194" spans="6:13" x14ac:dyDescent="0.3">
      <c r="F194" s="43"/>
      <c r="G194"/>
      <c r="H194" s="43"/>
      <c r="K194"/>
      <c r="M194" s="38"/>
    </row>
    <row r="195" spans="6:13" x14ac:dyDescent="0.3">
      <c r="F195" s="43"/>
      <c r="G195"/>
      <c r="H195" s="43"/>
      <c r="K195"/>
      <c r="M195" s="38"/>
    </row>
    <row r="196" spans="6:13" x14ac:dyDescent="0.3">
      <c r="F196" s="43"/>
      <c r="G196"/>
      <c r="H196" s="43"/>
      <c r="K196"/>
      <c r="M196" s="38"/>
    </row>
    <row r="197" spans="6:13" x14ac:dyDescent="0.3">
      <c r="F197" s="43"/>
      <c r="G197"/>
      <c r="H197" s="43"/>
      <c r="K197"/>
      <c r="M197" s="38"/>
    </row>
    <row r="198" spans="6:13" x14ac:dyDescent="0.3">
      <c r="F198" s="43"/>
      <c r="G198"/>
      <c r="H198" s="43"/>
      <c r="K198"/>
      <c r="M198" s="38"/>
    </row>
    <row r="199" spans="6:13" x14ac:dyDescent="0.3">
      <c r="F199" s="43"/>
      <c r="G199"/>
      <c r="H199" s="43"/>
      <c r="K199"/>
      <c r="M199" s="38"/>
    </row>
    <row r="200" spans="6:13" x14ac:dyDescent="0.3">
      <c r="F200" s="43"/>
      <c r="G200"/>
      <c r="H200" s="43"/>
      <c r="K200"/>
      <c r="M200" s="38"/>
    </row>
    <row r="201" spans="6:13" x14ac:dyDescent="0.3">
      <c r="F201" s="43"/>
      <c r="G201"/>
      <c r="H201" s="43"/>
      <c r="K201"/>
      <c r="M201" s="38"/>
    </row>
    <row r="202" spans="6:13" x14ac:dyDescent="0.3">
      <c r="F202" s="43"/>
      <c r="G202"/>
      <c r="H202" s="43"/>
      <c r="K202"/>
      <c r="M202" s="38"/>
    </row>
    <row r="203" spans="6:13" x14ac:dyDescent="0.3">
      <c r="F203" s="43"/>
      <c r="G203"/>
      <c r="H203" s="43"/>
      <c r="K203"/>
      <c r="M203" s="38"/>
    </row>
    <row r="204" spans="6:13" x14ac:dyDescent="0.3">
      <c r="F204" s="43"/>
      <c r="G204"/>
      <c r="H204" s="43"/>
      <c r="K204"/>
      <c r="M204" s="38"/>
    </row>
    <row r="205" spans="6:13" x14ac:dyDescent="0.3">
      <c r="F205" s="43"/>
      <c r="G205"/>
      <c r="H205" s="43"/>
      <c r="K205"/>
      <c r="M205" s="38"/>
    </row>
    <row r="206" spans="6:13" x14ac:dyDescent="0.3">
      <c r="F206" s="43"/>
      <c r="G206"/>
      <c r="H206" s="43"/>
      <c r="K206"/>
      <c r="M206" s="38"/>
    </row>
    <row r="207" spans="6:13" x14ac:dyDescent="0.3">
      <c r="F207" s="43"/>
      <c r="G207"/>
      <c r="H207" s="43"/>
      <c r="K207"/>
      <c r="M207" s="38"/>
    </row>
    <row r="208" spans="6:13" x14ac:dyDescent="0.3">
      <c r="F208" s="43"/>
      <c r="G208"/>
      <c r="H208" s="43"/>
      <c r="K208"/>
      <c r="M208" s="38"/>
    </row>
    <row r="209" spans="6:13" x14ac:dyDescent="0.3">
      <c r="F209" s="43"/>
      <c r="G209"/>
      <c r="H209" s="43"/>
      <c r="K209"/>
      <c r="M209" s="38"/>
    </row>
    <row r="210" spans="6:13" x14ac:dyDescent="0.3">
      <c r="F210" s="43"/>
      <c r="G210"/>
      <c r="H210" s="43"/>
      <c r="K210"/>
      <c r="M210" s="38"/>
    </row>
    <row r="211" spans="6:13" x14ac:dyDescent="0.3">
      <c r="F211" s="43"/>
      <c r="G211"/>
      <c r="H211" s="43"/>
      <c r="K211"/>
      <c r="M211" s="38"/>
    </row>
    <row r="212" spans="6:13" x14ac:dyDescent="0.3">
      <c r="F212" s="43"/>
      <c r="G212"/>
      <c r="H212" s="43"/>
      <c r="K212"/>
      <c r="M212" s="38"/>
    </row>
    <row r="213" spans="6:13" x14ac:dyDescent="0.3">
      <c r="F213" s="43"/>
      <c r="G213"/>
      <c r="H213" s="43"/>
      <c r="K213"/>
      <c r="M213" s="38"/>
    </row>
    <row r="214" spans="6:13" x14ac:dyDescent="0.3">
      <c r="F214" s="43"/>
      <c r="G214"/>
      <c r="H214" s="43"/>
      <c r="K214"/>
      <c r="M214" s="38"/>
    </row>
    <row r="215" spans="6:13" x14ac:dyDescent="0.3">
      <c r="F215" s="43"/>
      <c r="G215"/>
      <c r="H215" s="43"/>
      <c r="K215"/>
      <c r="M215" s="38"/>
    </row>
    <row r="216" spans="6:13" x14ac:dyDescent="0.3">
      <c r="F216" s="43"/>
      <c r="G216"/>
      <c r="H216" s="43"/>
      <c r="K216"/>
      <c r="M216" s="38"/>
    </row>
    <row r="217" spans="6:13" x14ac:dyDescent="0.3">
      <c r="F217" s="43"/>
      <c r="G217"/>
      <c r="H217" s="43"/>
      <c r="K217"/>
      <c r="M217" s="38"/>
    </row>
    <row r="218" spans="6:13" x14ac:dyDescent="0.3">
      <c r="F218" s="43"/>
      <c r="G218"/>
      <c r="H218" s="43"/>
      <c r="K218"/>
      <c r="M218" s="38"/>
    </row>
    <row r="219" spans="6:13" x14ac:dyDescent="0.3">
      <c r="F219" s="43"/>
      <c r="G219"/>
      <c r="H219" s="43"/>
      <c r="K219"/>
      <c r="M219" s="38"/>
    </row>
    <row r="220" spans="6:13" x14ac:dyDescent="0.3">
      <c r="F220" s="43"/>
      <c r="G220"/>
      <c r="H220" s="43"/>
      <c r="K220"/>
      <c r="M220" s="38"/>
    </row>
    <row r="221" spans="6:13" x14ac:dyDescent="0.3">
      <c r="F221" s="43"/>
      <c r="G221"/>
      <c r="H221" s="43"/>
      <c r="K221"/>
      <c r="M221" s="38"/>
    </row>
  </sheetData>
  <phoneticPr fontId="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8 6 b 9 8 c 0 - 2 1 9 c - 4 3 b 8 - 9 6 4 a - 5 e e 3 4 5 b c e 5 a d "   x m l n s = " h t t p : / / s c h e m a s . m i c r o s o f t . c o m / D a t a M a s h u p " > A A A A A I 4 E A A B Q S w M E F A A C A A g A R n k D W W H D Z s a k A A A A 9 g A A A B I A H A B D b 2 5 m a W c v U G F j a 2 F n Z S 5 4 b W w g o h g A K K A U A A A A A A A A A A A A A A A A A A A A A A A A A A A A h Y 9 L C s I w G I S v U r J v X k W Q 8 j d d u G 1 B F M R t S G M N t q k 0 q e n d X H g k r 2 B F q + 5 c z s w 3 M H O / 3 i A f 2 y a 6 6 N 6 Z z m a I Y Y o i b V V X G V t n a P C H e I l y A W u p T r L W 0 Q R b l 4 7 O Z O j o / T k l J I S A Q 4 K 7 v i a c U k b 2 Z b F V R 9 3 K 2 F j n p V U a f V r V / x Y S s H u N E R y z h O E F 5 Z g C m U 0 o j f 0 C f N r 7 T H 9 M W A 2 N H 3 o t t I 2 L D Z B Z A n l / E A 9 Q S w M E F A A C A A g A R n k D 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E Z 5 A 1 m K P F R F k Q E A A B 8 J A A A T A B w A R m 9 y b X V s Y X M v U 2 V j d G l v b j E u b S C i G A A o o B Q A A A A A A A A A A A A A A A A A A A A A A A A A A A D t k 8 9 O 4 z A Q x u + V e A f L X F L J i m j 5 c 2 C V w y p Z R C / A k n K i e z D J 0 F p y Z p A 9 K V t V v D u O X F F E I l 6 A 5 p J k f p 5 v Z m x / H i o 2 h K K M 7 8 m v 0 c i v t I N a H M v J y Y k o t Q U v 7 q E i V 3 s p M m G B j 0 Y i P C W 1 r o I Q y f 0 6 L a h q G 0 B O r o y F N C f k 8 O M T m V 8 u H j w 4 v 2 j I O b M o 6 B U t 6 d o v e t p p 5 d d y r B 4 L s K Y x D C 6 T S i q R k 2 0 b 9 N n k T I k / W F F t c J l N p u d T J f 6 2 x F D y x k K 2 / 0 x v C O H f W M U e j + W d o y a w W l y D r k M j 3 Q h z / R Q W 7 s g u n s R x l H j c x X 9 b W 1 b a a u c z d u 1 n y X y l c R k U 5 5 s X 2 M v N n U b / T K 6 J H X f Q J w P 1 1 X Y r 7 2 E Z 9 j p M x 2 G V Y P j P b 0 p s Z U 4 t s t v 0 4 j O G J l b 7 S u I O d g 0 h 2 B 6 9 d a G i u H O G n O G + b M S F 5 r 5 u R L M i g B n y x V n a V Y 8 V V + Z l O O c B D f t w K 2 z d z + p Y 1 0 j 1 k Y Z t 8 w R u D 3 P y P M D m x N q G K 7 I G b I d y I / 8 2 O Z z A s / m K 3 8 Z H I 4 O D J / q t A 0 Q y H R 9 c c H D B T 3 f B 6 c E F B x f 8 A B e 8 A 1 B L A Q I t A B Q A A g A I A E Z 5 A 1 l h w 2 b G p A A A A P Y A A A A S A A A A A A A A A A A A A A A A A A A A A A B D b 2 5 m a W c v U G F j a 2 F n Z S 5 4 b W x Q S w E C L Q A U A A I A C A B G e Q N Z U 3 I 4 L J s A A A D h A A A A E w A A A A A A A A A A A A A A A A D w A A A A W 0 N v b n R l b n R f V H l w Z X N d L n h t b F B L A Q I t A B Q A A g A I A E Z 5 A 1 m K P F R F k Q E A A B 8 J A A A T A A A A A A A A A A A A A A A A A N g B A A B G b 3 J t d W x h c y 9 T Z W N 0 a W 9 u M S 5 t U E s F B g A A A A A D A A M A w g A A A L 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g w A A A A A A A A x j A 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z E w M C U y M F N h b G V z J T I w U m V j b 3 J k c z w v S X R l b V B h d G g + P C 9 J d G V t T G 9 j Y X R p b 2 4 + P F N 0 Y W J s Z U V u d H J p Z X M + P E V u d H J 5 I F R 5 c G U 9 I k Z p b G x D b 2 x 1 b W 5 O Y W 1 l c y I g V m F s d W U 9 I n N b J n F 1 b 3 Q 7 U m V n a W 9 u J n F 1 b 3 Q 7 L C Z x d W 9 0 O 0 N v d W 5 0 c n k m c X V v d D s s J n F 1 b 3 Q 7 S X R l b S B U e X B 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X S I g L z 4 8 R W 5 0 c n k g V H l w Z T 0 i Q n V m Z m V y T m V 4 d F J l Z n J l c 2 g i I F Z h b H V l P S J s M S I g L z 4 8 R W 5 0 c n k g V H l w Z T 0 i R m l s b E V u Y W J s Z W Q i I F Z h b H V l P S J s M C I g L z 4 8 R W 5 0 c n k g V H l w Z T 0 i R m l s b E N v b H V t b l R 5 c G V z I i B W Y W x 1 Z T 0 i c 0 J n W U d C Z 1 l H Q X d Z R E J R V U Z C U V U 9 I i A v P j x F b n R y e S B U e X B l P S J G a W x s T G F z d F V w Z G F 0 Z W Q i I F Z h b H V l P S J k M j A y N C 0 w O C 0 w M 1 Q x N T o x M D o x M y 4 2 N z Y 0 N j Y 3 W i I g L z 4 8 R W 5 0 c n k g V H l w Z T 0 i R m l s b G V k Q 2 9 t c G x l d G V S Z X N 1 b H R U b 1 d v c m t z a G V l d C I g V m F s d W U 9 I m w x I i A v P j x F b n R y e S B U e X B l P S J G a W x s V G 9 E Y X R h T W 9 k Z W x F b m F i b G V k I i B W Y W x 1 Z T 0 i b D A i I C 8 + P E V u d H J 5 I F R 5 c G U 9 I k l z U H J p d m F 0 Z S I g V m F s d W U 9 I m w w I i A v P j x F b n R y e S B U e X B l P S J R d W V y e U l E I i B W Y W x 1 Z T 0 i c z U 1 Z W R l N D I w L W Q x M m Q t N D c 1 O S 0 4 O W F m L W M x M z l i N G F m Y m I 0 Z i I g L z 4 8 R W 5 0 c n k g V H l w Z T 0 i U m V z d W x 0 V H l w Z S I g V m F s d W U 9 I n N U Y W J s Z S I g L z 4 8 R W 5 0 c n k g V H l w Z T 0 i R m l s b E 9 i a m V j d F R 5 c G U i I F Z h b H V l P S J z Q 2 9 u b m V j d G l v b k 9 u b H k i I C 8 + P E V u d H J 5 I F R 5 c G U 9 I k 5 h b W V V c G R h d G V k Q W Z 0 Z X J G a W x 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8 x M D A g U 2 F s Z X M g U m V j b 3 J k c y 9 D a G F u Z 2 V k I F R 5 c G U u e 1 J l Z 2 l v b i w w f S Z x d W 9 0 O y w m c X V v d D t T Z W N 0 a W 9 u M S 8 x M D A g U 2 F s Z X M g U m V j b 3 J k c y 9 D a G F u Z 2 V k I F R 5 c G U u e 0 N v d W 5 0 c n k s M X 0 m c X V v d D s s J n F 1 b 3 Q 7 U 2 V j d G l v b j E v M T A w I F N h b G V z I F J l Y 2 9 y Z H M v Q 2 h h b m d l Z C B U e X B l L n t J d G V t I F R 5 c G U s M n 0 m c X V v d D s s J n F 1 b 3 Q 7 U 2 V j d G l v b j E v M T A w I F N h b G V z I F J l Y 2 9 y Z H M v Q 2 h h b m d l Z C B U e X B l L n t T Y W x l c y B D a G F u b m V s L D N 9 J n F 1 b 3 Q 7 L C Z x d W 9 0 O 1 N l Y 3 R p b 2 4 x L z E w M C B T Y W x l c y B S Z W N v c m R z L 0 N o Y W 5 n Z W Q g V H l w Z S 5 7 T 3 J k Z X I g U H J p b 3 J p d H k s N H 0 m c X V v d D s s J n F 1 b 3 Q 7 U 2 V j d G l v b j E v M T A w I F N h b G V z I F J l Y 2 9 y Z H M v Q 2 h h b m d l Z C B U e X B l L n t P c m R l c i B E Y X R l L D V 9 J n F 1 b 3 Q 7 L C Z x d W 9 0 O 1 N l Y 3 R p b 2 4 x L z E w M C B T Y W x l c y B S Z W N v c m R z L 0 N o Y W 5 n Z W Q g V H l w Z S 5 7 T 3 J k Z X I g S U Q s N n 0 m c X V v d D s s J n F 1 b 3 Q 7 U 2 V j d G l v b j E v M T A w I F N h b G V z I F J l Y 2 9 y Z H M v Q 2 h h b m d l Z C B U e X B l L n t T a G l w I E R h d G U s N 3 0 m c X V v d D s s J n F 1 b 3 Q 7 U 2 V j d G l v b j E v M T A w I F N h b G V z I F J l Y 2 9 y Z H M v Q 2 h h b m d l Z C B U e X B l L n t V b m l 0 c y B T b 2 x k L D h 9 J n F 1 b 3 Q 7 L C Z x d W 9 0 O 1 N l Y 3 R p b 2 4 x L z E w M C B T Y W x l c y B S Z W N v c m R z L 0 N o Y W 5 n Z W Q g V H l w Z S 5 7 V W 5 p d C B Q c m l j Z S w 5 f S Z x d W 9 0 O y w m c X V v d D t T Z W N 0 a W 9 u M S 8 x M D A g U 2 F s Z X M g U m V j b 3 J k c y 9 D a G F u Z 2 V k I F R 5 c G U u e 1 V u a X Q g Q 2 9 z d C w x M H 0 m c X V v d D s s J n F 1 b 3 Q 7 U 2 V j d G l v b j E v M T A w I F N h b G V z I F J l Y 2 9 y Z H M v Q 2 h h b m d l Z C B U e X B l L n t U b 3 R h b C B S Z X Z l b n V l L D E x f S Z x d W 9 0 O y w m c X V v d D t T Z W N 0 a W 9 u M S 8 x M D A g U 2 F s Z X M g U m V j b 3 J k c y 9 D a G F u Z 2 V k I F R 5 c G U u e 1 R v d G F s I E N v c 3 Q s M T J 9 J n F 1 b 3 Q 7 L C Z x d W 9 0 O 1 N l Y 3 R p b 2 4 x L z E w M C B T Y W x l c y B S Z W N v c m R z L 0 N o Y W 5 n Z W Q g V H l w Z S 5 7 V G 9 0 Y W w g U H J v Z m l 0 L D E z f S Z x d W 9 0 O 1 0 s J n F 1 b 3 Q 7 Q 2 9 s d W 1 u Q 2 9 1 b n Q m c X V v d D s 6 M T Q s J n F 1 b 3 Q 7 S 2 V 5 Q 2 9 s d W 1 u T m F t Z X M m c X V v d D s 6 W 1 0 s J n F 1 b 3 Q 7 Q 2 9 s d W 1 u S W R l b n R p d G l l c y Z x d W 9 0 O z p b J n F 1 b 3 Q 7 U 2 V j d G l v b j E v M T A w I F N h b G V z I F J l Y 2 9 y Z H M v Q 2 h h b m d l Z C B U e X B l L n t S Z W d p b 2 4 s M H 0 m c X V v d D s s J n F 1 b 3 Q 7 U 2 V j d G l v b j E v M T A w I F N h b G V z I F J l Y 2 9 y Z H M v Q 2 h h b m d l Z C B U e X B l L n t D b 3 V u d H J 5 L D F 9 J n F 1 b 3 Q 7 L C Z x d W 9 0 O 1 N l Y 3 R p b 2 4 x L z E w M C B T Y W x l c y B S Z W N v c m R z L 0 N o Y W 5 n Z W Q g V H l w Z S 5 7 S X R l b S B U e X B l L D J 9 J n F 1 b 3 Q 7 L C Z x d W 9 0 O 1 N l Y 3 R p b 2 4 x L z E w M C B T Y W x l c y B S Z W N v c m R z L 0 N o Y W 5 n Z W Q g V H l w Z S 5 7 U 2 F s Z X M g Q 2 h h b m 5 l b C w z f S Z x d W 9 0 O y w m c X V v d D t T Z W N 0 a W 9 u M S 8 x M D A g U 2 F s Z X M g U m V j b 3 J k c y 9 D a G F u Z 2 V k I F R 5 c G U u e 0 9 y Z G V y I F B y a W 9 y a X R 5 L D R 9 J n F 1 b 3 Q 7 L C Z x d W 9 0 O 1 N l Y 3 R p b 2 4 x L z E w M C B T Y W x l c y B S Z W N v c m R z L 0 N o Y W 5 n Z W Q g V H l w Z S 5 7 T 3 J k Z X I g R G F 0 Z S w 1 f S Z x d W 9 0 O y w m c X V v d D t T Z W N 0 a W 9 u M S 8 x M D A g U 2 F s Z X M g U m V j b 3 J k c y 9 D a G F u Z 2 V k I F R 5 c G U u e 0 9 y Z G V y I E l E L D Z 9 J n F 1 b 3 Q 7 L C Z x d W 9 0 O 1 N l Y 3 R p b 2 4 x L z E w M C B T Y W x l c y B S Z W N v c m R z L 0 N o Y W 5 n Z W Q g V H l w Z S 5 7 U 2 h p c C B E Y X R l L D d 9 J n F 1 b 3 Q 7 L C Z x d W 9 0 O 1 N l Y 3 R p b 2 4 x L z E w M C B T Y W x l c y B S Z W N v c m R z L 0 N o Y W 5 n Z W Q g V H l w Z S 5 7 V W 5 p d H M g U 2 9 s Z C w 4 f S Z x d W 9 0 O y w m c X V v d D t T Z W N 0 a W 9 u M S 8 x M D A g U 2 F s Z X M g U m V j b 3 J k c y 9 D a G F u Z 2 V k I F R 5 c G U u e 1 V u a X Q g U H J p Y 2 U s O X 0 m c X V v d D s s J n F 1 b 3 Q 7 U 2 V j d G l v b j E v M T A w I F N h b G V z I F J l Y 2 9 y Z H M v Q 2 h h b m d l Z C B U e X B l L n t V b m l 0 I E N v c 3 Q s M T B 9 J n F 1 b 3 Q 7 L C Z x d W 9 0 O 1 N l Y 3 R p b 2 4 x L z E w M C B T Y W x l c y B S Z W N v c m R z L 0 N o Y W 5 n Z W Q g V H l w Z S 5 7 V G 9 0 Y W w g U m V 2 Z W 5 1 Z S w x M X 0 m c X V v d D s s J n F 1 b 3 Q 7 U 2 V j d G l v b j E v M T A w I F N h b G V z I F J l Y 2 9 y Z H M v Q 2 h h b m d l Z C B U e X B l L n t U b 3 R h b C B D b 3 N 0 L D E y f S Z x d W 9 0 O y w m c X V v d D t T Z W N 0 a W 9 u M S 8 x M D A g U 2 F s Z X M g U m V j b 3 J k c y 9 D a G F u Z 2 V k I F R 5 c G U u e 1 R v d G F s I F B y b 2 Z p d C w x M 3 0 m c X V v d D t d L C Z x d W 9 0 O 1 J l b G F 0 a W 9 u c 2 h p c E l u Z m 8 m c X V v d D s 6 W 1 1 9 I i A v P j x F b n R y e S B U e X B l P S J G a W x s R X J y b 3 J D b 3 V u d C I g V m F s d W U 9 I m w w I i A v P j x F b n R y e S B U e X B l P S J G a W x s R X J y b 3 J D b 2 R l I i B W Y W x 1 Z T 0 i c 1 V u a 2 5 v d 2 4 i I C 8 + P E V u d H J 5 I F R 5 c G U 9 I k F k Z G V k V G 9 E Y X R h T W 9 k Z W w i I F Z h b H V l P S J s M C I g L z 4 8 L 1 N 0 Y W J s Z U V u d H J p Z X M + P C 9 J d G V t P j x J d G V t P j x J d G V t T G 9 j Y X R p b 2 4 + P E l 0 Z W 1 U e X B l P k Z v c m 1 1 b G E 8 L 0 l 0 Z W 1 U e X B l P j x J d G V t U G F 0 a D 5 T Z W N 0 a W 9 u M S 8 x M D A l M j B T Y W x l c y U y M F J l Y 2 9 y Z H M l M j A o M i k 8 L 0 l 0 Z W 1 Q Y X R o P j w v S X R l b U x v Y 2 F 0 a W 9 u P j x T d G F i b G V F b n R y a W V z P j x F b n R y e S B U e X B l P S J G a W x s U 3 R h d H V z I i B W Y W x 1 Z T 0 i c 0 N v b X B s Z X R l I i A v P j x F b n R y e S B U e X B l P S J C d W Z m Z X J O Z X h 0 U m V m c m V z a C I g V m F s d W U 9 I m w x I i A v P j x F b n R y e S B U e X B l P S J G a W x s Q 2 9 s d W 1 u T m F t Z X M i I F Z h b H V l P S J z W y Z x d W 9 0 O 1 J l Z 2 l v b i Z x d W 9 0 O y w m c X V v d D t D b 3 V u d H J 5 J n F 1 b 3 Q 7 L C Z x d W 9 0 O 0 l 0 Z W 0 g V H l w Z S Z x d W 9 0 O y w m c X V v d D t T Y W x l c y B D a G F u b m V s J n F 1 b 3 Q 7 L C Z x d W 9 0 O 0 9 y Z G V y I F B y a W 9 y a X R 5 J n F 1 b 3 Q 7 L C Z x d W 9 0 O 0 9 y Z G V y I E R h d G U m c X V v d D s s J n F 1 b 3 Q 7 T 3 J k Z X I g S U Q m c X V v d D s s J n F 1 b 3 Q 7 U 2 h p c C B E Y X R l J n F 1 b 3 Q 7 L C Z x d W 9 0 O 1 V u a X R z I F N v b G Q m c X V v d D s s J n F 1 b 3 Q 7 V W 5 p d C B Q c m l j Z S Z x d W 9 0 O y w m c X V v d D t V b m l 0 I E N v c 3 Q m c X V v d D s s J n F 1 b 3 Q 7 V G 9 0 Y W w g U m V 2 Z W 5 1 Z S Z x d W 9 0 O y w m c X V v d D t U b 3 R h b C B D b 3 N 0 J n F 1 b 3 Q 7 L C Z x d W 9 0 O 1 R v d G F s I F B y b 2 Z p d C Z x d W 9 0 O 1 0 i I C 8 + P E V u d H J 5 I F R 5 c G U 9 I k Z p b G x F b m F i b G V k I i B W Y W x 1 Z T 0 i b D A i I C 8 + P E V u d H J 5 I F R 5 c G U 9 I k Z p b G x D b 2 x 1 b W 5 U e X B l c y I g V m F s d W U 9 I n N C Z 1 l H Q m d Z R 0 F 3 W U R C U V V G Q l F V P S I g L z 4 8 R W 5 0 c n k g V H l w Z T 0 i R m l s b E x h c 3 R V c G R h d G V k I i B W Y W x 1 Z T 0 i Z D I w M j Q t M D g t M D N U M T U 6 M T A 6 M T M u N z E 5 M z E 4 O V o i I C 8 + P E V u d H J 5 I F R 5 c G U 9 I k Z p b G x l Z E N v b X B s Z X R l U m V z d W x 0 V G 9 X b 3 J r c 2 h l Z X Q i I F Z h b H V l P S J s M S I g L z 4 8 R W 5 0 c n k g V H l w Z T 0 i R m l s b F R v R G F 0 Y U 1 v Z G V s R W 5 h Y m x l Z C I g V m F s d W U 9 I m w w I i A v P j x F b n R y e S B U e X B l P S J J c 1 B y a X Z h d G U i I F Z h b H V l P S J s M C I g L z 4 8 R W 5 0 c n k g V H l w Z T 0 i U X V l c n l J R C I g V m F s d W U 9 I n M 0 M G M z M T Q 3 Y y 0 x M G I y L T Q 4 Y T g t Y W R l N y 0 4 M z g 3 O D I y N D A y O D U i I C 8 + P E V u d H J 5 I F R 5 c G U 9 I k Z p b G x F c n J v c k N v d W 5 0 I i B W Y W x 1 Z T 0 i b D A 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M T Q s J n F 1 b 3 Q 7 a 2 V 5 Q 2 9 s d W 1 u T m F t Z X M m c X V v d D s 6 W 1 0 s J n F 1 b 3 Q 7 c X V l c n l S Z W x h d G l v b n N o a X B z J n F 1 b 3 Q 7 O l t d L C Z x d W 9 0 O 2 N v b H V t b k l k Z W 5 0 a X R p Z X M m c X V v d D s 6 W y Z x d W 9 0 O 1 N l Y 3 R p b 2 4 x L z E w M C B T Y W x l c y B S Z W N v c m R z I C g y K S 9 D a G F u Z 2 V k I F R 5 c G U u e 1 J l Z 2 l v b i w w f S Z x d W 9 0 O y w m c X V v d D t T Z W N 0 a W 9 u M S 8 x M D A g U 2 F s Z X M g U m V j b 3 J k c y A o M i k v Q 2 h h b m d l Z C B U e X B l L n t D b 3 V u d H J 5 L D F 9 J n F 1 b 3 Q 7 L C Z x d W 9 0 O 1 N l Y 3 R p b 2 4 x L z E w M C B T Y W x l c y B S Z W N v c m R z I C g y K S 9 D a G F u Z 2 V k I F R 5 c G U u e 0 l 0 Z W 0 g V H l w Z S w y f S Z x d W 9 0 O y w m c X V v d D t T Z W N 0 a W 9 u M S 8 x M D A g U 2 F s Z X M g U m V j b 3 J k c y A o M i k v Q 2 h h b m d l Z C B U e X B l L n t T Y W x l c y B D a G F u b m V s L D N 9 J n F 1 b 3 Q 7 L C Z x d W 9 0 O 1 N l Y 3 R p b 2 4 x L z E w M C B T Y W x l c y B S Z W N v c m R z I C g y K S 9 D a G F u Z 2 V k I F R 5 c G U u e 0 9 y Z G V y I F B y a W 9 y a X R 5 L D R 9 J n F 1 b 3 Q 7 L C Z x d W 9 0 O 1 N l Y 3 R p b 2 4 x L z E w M C B T Y W x l c y B S Z W N v c m R z I C g y K S 9 D a G F u Z 2 V k I F R 5 c G U u e 0 9 y Z G V y I E R h d G U s N X 0 m c X V v d D s s J n F 1 b 3 Q 7 U 2 V j d G l v b j E v M T A w I F N h b G V z I F J l Y 2 9 y Z H M g K D I p L 0 N o Y W 5 n Z W Q g V H l w Z S 5 7 T 3 J k Z X I g S U Q s N n 0 m c X V v d D s s J n F 1 b 3 Q 7 U 2 V j d G l v b j E v M T A w I F N h b G V z I F J l Y 2 9 y Z H M g K D I p L 0 N o Y W 5 n Z W Q g V H l w Z S 5 7 U 2 h p c C B E Y X R l L D d 9 J n F 1 b 3 Q 7 L C Z x d W 9 0 O 1 N l Y 3 R p b 2 4 x L z E w M C B T Y W x l c y B S Z W N v c m R z I C g y K S 9 D a G F u Z 2 V k I F R 5 c G U u e 1 V u a X R z I F N v b G Q s O H 0 m c X V v d D s s J n F 1 b 3 Q 7 U 2 V j d G l v b j E v M T A w I F N h b G V z I F J l Y 2 9 y Z H M g K D I p L 0 N o Y W 5 n Z W Q g V H l w Z S 5 7 V W 5 p d C B Q c m l j Z S w 5 f S Z x d W 9 0 O y w m c X V v d D t T Z W N 0 a W 9 u M S 8 x M D A g U 2 F s Z X M g U m V j b 3 J k c y A o M i k v Q 2 h h b m d l Z C B U e X B l L n t V b m l 0 I E N v c 3 Q s M T B 9 J n F 1 b 3 Q 7 L C Z x d W 9 0 O 1 N l Y 3 R p b 2 4 x L z E w M C B T Y W x l c y B S Z W N v c m R z I C g y K S 9 D a G F u Z 2 V k I F R 5 c G U u e 1 R v d G F s I F J l d m V u d W U s M T F 9 J n F 1 b 3 Q 7 L C Z x d W 9 0 O 1 N l Y 3 R p b 2 4 x L z E w M C B T Y W x l c y B S Z W N v c m R z I C g y K S 9 D a G F u Z 2 V k I F R 5 c G U u e 1 R v d G F s I E N v c 3 Q s M T J 9 J n F 1 b 3 Q 7 L C Z x d W 9 0 O 1 N l Y 3 R p b 2 4 x L z E w M C B T Y W x l c y B S Z W N v c m R z I C g y K S 9 D a G F u Z 2 V k I F R 5 c G U u e 1 R v d G F s I F B y b 2 Z p d C w x M 3 0 m c X V v d D t d L C Z x d W 9 0 O 0 N v b H V t b k N v d W 5 0 J n F 1 b 3 Q 7 O j E 0 L C Z x d W 9 0 O 0 t l e U N v b H V t b k 5 h b W V z J n F 1 b 3 Q 7 O l t d L C Z x d W 9 0 O 0 N v b H V t b k l k Z W 5 0 a X R p Z X M m c X V v d D s 6 W y Z x d W 9 0 O 1 N l Y 3 R p b 2 4 x L z E w M C B T Y W x l c y B S Z W N v c m R z I C g y K S 9 D a G F u Z 2 V k I F R 5 c G U u e 1 J l Z 2 l v b i w w f S Z x d W 9 0 O y w m c X V v d D t T Z W N 0 a W 9 u M S 8 x M D A g U 2 F s Z X M g U m V j b 3 J k c y A o M i k v Q 2 h h b m d l Z C B U e X B l L n t D b 3 V u d H J 5 L D F 9 J n F 1 b 3 Q 7 L C Z x d W 9 0 O 1 N l Y 3 R p b 2 4 x L z E w M C B T Y W x l c y B S Z W N v c m R z I C g y K S 9 D a G F u Z 2 V k I F R 5 c G U u e 0 l 0 Z W 0 g V H l w Z S w y f S Z x d W 9 0 O y w m c X V v d D t T Z W N 0 a W 9 u M S 8 x M D A g U 2 F s Z X M g U m V j b 3 J k c y A o M i k v Q 2 h h b m d l Z C B U e X B l L n t T Y W x l c y B D a G F u b m V s L D N 9 J n F 1 b 3 Q 7 L C Z x d W 9 0 O 1 N l Y 3 R p b 2 4 x L z E w M C B T Y W x l c y B S Z W N v c m R z I C g y K S 9 D a G F u Z 2 V k I F R 5 c G U u e 0 9 y Z G V y I F B y a W 9 y a X R 5 L D R 9 J n F 1 b 3 Q 7 L C Z x d W 9 0 O 1 N l Y 3 R p b 2 4 x L z E w M C B T Y W x l c y B S Z W N v c m R z I C g y K S 9 D a G F u Z 2 V k I F R 5 c G U u e 0 9 y Z G V y I E R h d G U s N X 0 m c X V v d D s s J n F 1 b 3 Q 7 U 2 V j d G l v b j E v M T A w I F N h b G V z I F J l Y 2 9 y Z H M g K D I p L 0 N o Y W 5 n Z W Q g V H l w Z S 5 7 T 3 J k Z X I g S U Q s N n 0 m c X V v d D s s J n F 1 b 3 Q 7 U 2 V j d G l v b j E v M T A w I F N h b G V z I F J l Y 2 9 y Z H M g K D I p L 0 N o Y W 5 n Z W Q g V H l w Z S 5 7 U 2 h p c C B E Y X R l L D d 9 J n F 1 b 3 Q 7 L C Z x d W 9 0 O 1 N l Y 3 R p b 2 4 x L z E w M C B T Y W x l c y B S Z W N v c m R z I C g y K S 9 D a G F u Z 2 V k I F R 5 c G U u e 1 V u a X R z I F N v b G Q s O H 0 m c X V v d D s s J n F 1 b 3 Q 7 U 2 V j d G l v b j E v M T A w I F N h b G V z I F J l Y 2 9 y Z H M g K D I p L 0 N o Y W 5 n Z W Q g V H l w Z S 5 7 V W 5 p d C B Q c m l j Z S w 5 f S Z x d W 9 0 O y w m c X V v d D t T Z W N 0 a W 9 u M S 8 x M D A g U 2 F s Z X M g U m V j b 3 J k c y A o M i k v Q 2 h h b m d l Z C B U e X B l L n t V b m l 0 I E N v c 3 Q s M T B 9 J n F 1 b 3 Q 7 L C Z x d W 9 0 O 1 N l Y 3 R p b 2 4 x L z E w M C B T Y W x l c y B S Z W N v c m R z I C g y K S 9 D a G F u Z 2 V k I F R 5 c G U u e 1 R v d G F s I F J l d m V u d W U s M T F 9 J n F 1 b 3 Q 7 L C Z x d W 9 0 O 1 N l Y 3 R p b 2 4 x L z E w M C B T Y W x l c y B S Z W N v c m R z I C g y K S 9 D a G F u Z 2 V k I F R 5 c G U u e 1 R v d G F s I E N v c 3 Q s M T J 9 J n F 1 b 3 Q 7 L C Z x d W 9 0 O 1 N l Y 3 R p b 2 4 x L z E w M C B T Y W x l c y B S Z W N v c m R z I C g y K S 9 D a G F u Z 2 V k I F R 5 c G U u e 1 R v d G F s I F B y b 2 Z p d C w x M 3 0 m c X V v d D t d L C Z x d W 9 0 O 1 J l b G F 0 a W 9 u c 2 h p c E l u Z m 8 m c X V v d D s 6 W 1 1 9 I i A v P j x F b n R y e S B U e X B l P S J G a W x s R X J y b 3 J D b 2 R l I i B W Y W x 1 Z T 0 i c 1 V u a 2 5 v d 2 4 i I C 8 + P E V u d H J 5 I F R 5 c G U 9 I k Z p b G x D b 3 V u d C I g V m F s d W U 9 I m w x M D A i I C 8 + P E V u d H J 5 I F R 5 c G U 9 I k F k Z G V k V G 9 E Y X R h T W 9 k Z W w i I F Z h b H V l P S J s M C I g L z 4 8 L 1 N 0 Y W J s Z U V u d H J p Z X M + P C 9 J d G V t P j x J d G V t P j x J d G V t T G 9 j Y X R p b 2 4 + P E l 0 Z W 1 U e X B l P k Z v c m 1 1 b G E 8 L 0 l 0 Z W 1 U e X B l P j x J d G V t U G F 0 a D 5 T Z W N 0 a W 9 u M S 8 x M D A l M j B T Y W x l c y U y M F J l Y 2 9 y Z H M l M j A o M y k 8 L 0 l 0 Z W 1 Q Y X R o P j w v S X R l b U x v Y 2 F 0 a W 9 u P j x T d G F i b G V F b n R y a W V z P j x F b n R y e S B U e X B l P S J G a W x s U 3 R h d H V z I i B W Y W x 1 Z T 0 i c 0 N v b X B s Z X R l I i A v P j x F b n R y e S B U e X B l P S J C d W Z m Z X J O Z X h 0 U m V m c m V z a C I g V m F s d W U 9 I m w x I i A v P j x F b n R y e S B U e X B l P S J G a W x s Q 2 9 s d W 1 u T m F t Z X M i I F Z h b H V l P S J z W y Z x d W 9 0 O 1 J l Z 2 l v b i Z x d W 9 0 O y w m c X V v d D t D b 3 V u d H J 5 J n F 1 b 3 Q 7 L C Z x d W 9 0 O 0 l 0 Z W 0 g V H l w Z S Z x d W 9 0 O y w m c X V v d D t T Y W x l c y B D a G F u b m V s J n F 1 b 3 Q 7 L C Z x d W 9 0 O 0 9 y Z G V y I F B y a W 9 y a X R 5 J n F 1 b 3 Q 7 L C Z x d W 9 0 O 0 9 y Z G V y I E R h d G U m c X V v d D s s J n F 1 b 3 Q 7 T 3 J k Z X I g S U Q m c X V v d D s s J n F 1 b 3 Q 7 U 2 h p c C B E Y X R l J n F 1 b 3 Q 7 L C Z x d W 9 0 O 1 V u a X R z I F N v b G Q m c X V v d D s s J n F 1 b 3 Q 7 V W 5 p d C B Q c m l j Z S Z x d W 9 0 O y w m c X V v d D t V b m l 0 I E N v c 3 Q m c X V v d D s s J n F 1 b 3 Q 7 V G 9 0 Y W w g U m V 2 Z W 5 1 Z S Z x d W 9 0 O y w m c X V v d D t U b 3 R h b C B D b 3 N 0 J n F 1 b 3 Q 7 L C Z x d W 9 0 O 1 R v d G F s I F B y b 2 Z p d C Z x d W 9 0 O 1 0 i I C 8 + P E V u d H J 5 I F R 5 c G U 9 I k Z p b G x F b m F i b G V k I i B W Y W x 1 Z T 0 i b D A i I C 8 + P E V u d H J 5 I F R 5 c G U 9 I k Z p b G x D b 2 x 1 b W 5 U e X B l c y I g V m F s d W U 9 I n N C Z 1 l H Q m d Z R 0 F 3 W U R C U V V G Q l F V P S I g L z 4 8 R W 5 0 c n k g V H l w Z T 0 i R m l s b E x h c 3 R V c G R h d G V k I i B W Y W x 1 Z T 0 i Z D I w M j Q t M D g t M D N U M T U 6 M T A 6 M T M u N z M 5 M T E 1 N V o i I C 8 + P E V u d H J 5 I F R 5 c G U 9 I k Z p b G x l Z E N v b X B s Z X R l U m V z d W x 0 V G 9 X b 3 J r c 2 h l Z X Q i I F Z h b H V l P S J s M S I g L z 4 8 R W 5 0 c n k g V H l w Z T 0 i R m l s b F R h c m d l d E 5 h b W V D d X N 0 b 2 1 p e m V k I i B W Y W x 1 Z T 0 i b D E i I C 8 + P E V u d H J 5 I F R 5 c G U 9 I k Z p b G x U b 0 R h d G F N b 2 R l b E V u Y W J s Z W Q i I F Z h b H V l P S J s M C I g L z 4 8 R W 5 0 c n k g V H l w Z T 0 i S X N Q c m l 2 Y X R l I i B W Y W x 1 Z T 0 i b D A i I C 8 + P E V u d H J 5 I F R 5 c G U 9 I l F 1 Z X J 5 S U Q i I F Z h b H V l P S J z N j J h O D M 4 M m U t Y z c 4 O S 0 0 N G U 5 L W J m Z D M t Z T l m Y T d j M T I 2 N j I 2 I i A v P j x F b n R y e S B U e X B l P S J G a W x s R X J y b 3 J D b 3 V u d C I g V m F s d W U 9 I m w w I i A v P j x F b n R y e S B U e X B l P S J S Z X N 1 b H R U e X B l I i B W Y W x 1 Z T 0 i c 1 R h Y m x l I i A v P j x F b n R y e S B U e X B l P S J G a W x s T 2 J q Z W N 0 V H l w Z S I g V m F s d W U 9 I n N D b 2 5 u Z W N 0 a W 9 u T 2 5 s e S I g L z 4 8 R W 5 0 c n k g V H l w Z T 0 i T m F t Z V V w Z G F 0 Z W R B Z n R l c k Z p b G w i I F Z h b H V l P S J s M C I g L z 4 8 R W 5 0 c n k g V H l w Z T 0 i U m V s Y X R p b 2 5 z a G l w S W 5 m b 0 N v b n R h a W 5 l c i I g V m F s d W U 9 I n N 7 J n F 1 b 3 Q 7 Y 2 9 s d W 1 u Q 2 9 1 b n Q m c X V v d D s 6 M T Q s J n F 1 b 3 Q 7 a 2 V 5 Q 2 9 s d W 1 u T m F t Z X M m c X V v d D s 6 W 1 0 s J n F 1 b 3 Q 7 c X V l c n l S Z W x h d G l v b n N o a X B z J n F 1 b 3 Q 7 O l t d L C Z x d W 9 0 O 2 N v b H V t b k l k Z W 5 0 a X R p Z X M m c X V v d D s 6 W y Z x d W 9 0 O 1 N l Y 3 R p b 2 4 x L z E w M C B T Y W x l c y B S Z W N v c m R z I C g z K S 9 D a G F u Z 2 V k I F R 5 c G U u e 1 J l Z 2 l v b i w w f S Z x d W 9 0 O y w m c X V v d D t T Z W N 0 a W 9 u M S 8 x M D A g U 2 F s Z X M g U m V j b 3 J k c y A o M y k v Q 2 h h b m d l Z C B U e X B l L n t D b 3 V u d H J 5 L D F 9 J n F 1 b 3 Q 7 L C Z x d W 9 0 O 1 N l Y 3 R p b 2 4 x L z E w M C B T Y W x l c y B S Z W N v c m R z I C g z K S 9 D a G F u Z 2 V k I F R 5 c G U u e 0 l 0 Z W 0 g V H l w Z S w y f S Z x d W 9 0 O y w m c X V v d D t T Z W N 0 a W 9 u M S 8 x M D A g U 2 F s Z X M g U m V j b 3 J k c y A o M y k v Q 2 h h b m d l Z C B U e X B l L n t T Y W x l c y B D a G F u b m V s L D N 9 J n F 1 b 3 Q 7 L C Z x d W 9 0 O 1 N l Y 3 R p b 2 4 x L z E w M C B T Y W x l c y B S Z W N v c m R z I C g z K S 9 D a G F u Z 2 V k I F R 5 c G U u e 0 9 y Z G V y I F B y a W 9 y a X R 5 L D R 9 J n F 1 b 3 Q 7 L C Z x d W 9 0 O 1 N l Y 3 R p b 2 4 x L z E w M C B T Y W x l c y B S Z W N v c m R z I C g z K S 9 D a G F u Z 2 V k I F R 5 c G U u e 0 9 y Z G V y I E R h d G U s N X 0 m c X V v d D s s J n F 1 b 3 Q 7 U 2 V j d G l v b j E v M T A w I F N h b G V z I F J l Y 2 9 y Z H M g K D M p L 0 N o Y W 5 n Z W Q g V H l w Z S 5 7 T 3 J k Z X I g S U Q s N n 0 m c X V v d D s s J n F 1 b 3 Q 7 U 2 V j d G l v b j E v M T A w I F N h b G V z I F J l Y 2 9 y Z H M g K D M p L 0 N o Y W 5 n Z W Q g V H l w Z S 5 7 U 2 h p c C B E Y X R l L D d 9 J n F 1 b 3 Q 7 L C Z x d W 9 0 O 1 N l Y 3 R p b 2 4 x L z E w M C B T Y W x l c y B S Z W N v c m R z I C g z K S 9 D a G F u Z 2 V k I F R 5 c G U u e 1 V u a X R z I F N v b G Q s O H 0 m c X V v d D s s J n F 1 b 3 Q 7 U 2 V j d G l v b j E v M T A w I F N h b G V z I F J l Y 2 9 y Z H M g K D M p L 0 N o Y W 5 n Z W Q g V H l w Z S 5 7 V W 5 p d C B Q c m l j Z S w 5 f S Z x d W 9 0 O y w m c X V v d D t T Z W N 0 a W 9 u M S 8 x M D A g U 2 F s Z X M g U m V j b 3 J k c y A o M y k v Q 2 h h b m d l Z C B U e X B l L n t V b m l 0 I E N v c 3 Q s M T B 9 J n F 1 b 3 Q 7 L C Z x d W 9 0 O 1 N l Y 3 R p b 2 4 x L z E w M C B T Y W x l c y B S Z W N v c m R z I C g z K S 9 D a G F u Z 2 V k I F R 5 c G U u e 1 R v d G F s I F J l d m V u d W U s M T F 9 J n F 1 b 3 Q 7 L C Z x d W 9 0 O 1 N l Y 3 R p b 2 4 x L z E w M C B T Y W x l c y B S Z W N v c m R z I C g z K S 9 D a G F u Z 2 V k I F R 5 c G U u e 1 R v d G F s I E N v c 3 Q s M T J 9 J n F 1 b 3 Q 7 L C Z x d W 9 0 O 1 N l Y 3 R p b 2 4 x L z E w M C B T Y W x l c y B S Z W N v c m R z I C g z K S 9 D a G F u Z 2 V k I F R 5 c G U u e 1 R v d G F s I F B y b 2 Z p d C w x M 3 0 m c X V v d D t d L C Z x d W 9 0 O 0 N v b H V t b k N v d W 5 0 J n F 1 b 3 Q 7 O j E 0 L C Z x d W 9 0 O 0 t l e U N v b H V t b k 5 h b W V z J n F 1 b 3 Q 7 O l t d L C Z x d W 9 0 O 0 N v b H V t b k l k Z W 5 0 a X R p Z X M m c X V v d D s 6 W y Z x d W 9 0 O 1 N l Y 3 R p b 2 4 x L z E w M C B T Y W x l c y B S Z W N v c m R z I C g z K S 9 D a G F u Z 2 V k I F R 5 c G U u e 1 J l Z 2 l v b i w w f S Z x d W 9 0 O y w m c X V v d D t T Z W N 0 a W 9 u M S 8 x M D A g U 2 F s Z X M g U m V j b 3 J k c y A o M y k v Q 2 h h b m d l Z C B U e X B l L n t D b 3 V u d H J 5 L D F 9 J n F 1 b 3 Q 7 L C Z x d W 9 0 O 1 N l Y 3 R p b 2 4 x L z E w M C B T Y W x l c y B S Z W N v c m R z I C g z K S 9 D a G F u Z 2 V k I F R 5 c G U u e 0 l 0 Z W 0 g V H l w Z S w y f S Z x d W 9 0 O y w m c X V v d D t T Z W N 0 a W 9 u M S 8 x M D A g U 2 F s Z X M g U m V j b 3 J k c y A o M y k v Q 2 h h b m d l Z C B U e X B l L n t T Y W x l c y B D a G F u b m V s L D N 9 J n F 1 b 3 Q 7 L C Z x d W 9 0 O 1 N l Y 3 R p b 2 4 x L z E w M C B T Y W x l c y B S Z W N v c m R z I C g z K S 9 D a G F u Z 2 V k I F R 5 c G U u e 0 9 y Z G V y I F B y a W 9 y a X R 5 L D R 9 J n F 1 b 3 Q 7 L C Z x d W 9 0 O 1 N l Y 3 R p b 2 4 x L z E w M C B T Y W x l c y B S Z W N v c m R z I C g z K S 9 D a G F u Z 2 V k I F R 5 c G U u e 0 9 y Z G V y I E R h d G U s N X 0 m c X V v d D s s J n F 1 b 3 Q 7 U 2 V j d G l v b j E v M T A w I F N h b G V z I F J l Y 2 9 y Z H M g K D M p L 0 N o Y W 5 n Z W Q g V H l w Z S 5 7 T 3 J k Z X I g S U Q s N n 0 m c X V v d D s s J n F 1 b 3 Q 7 U 2 V j d G l v b j E v M T A w I F N h b G V z I F J l Y 2 9 y Z H M g K D M p L 0 N o Y W 5 n Z W Q g V H l w Z S 5 7 U 2 h p c C B E Y X R l L D d 9 J n F 1 b 3 Q 7 L C Z x d W 9 0 O 1 N l Y 3 R p b 2 4 x L z E w M C B T Y W x l c y B S Z W N v c m R z I C g z K S 9 D a G F u Z 2 V k I F R 5 c G U u e 1 V u a X R z I F N v b G Q s O H 0 m c X V v d D s s J n F 1 b 3 Q 7 U 2 V j d G l v b j E v M T A w I F N h b G V z I F J l Y 2 9 y Z H M g K D M p L 0 N o Y W 5 n Z W Q g V H l w Z S 5 7 V W 5 p d C B Q c m l j Z S w 5 f S Z x d W 9 0 O y w m c X V v d D t T Z W N 0 a W 9 u M S 8 x M D A g U 2 F s Z X M g U m V j b 3 J k c y A o M y k v Q 2 h h b m d l Z C B U e X B l L n t V b m l 0 I E N v c 3 Q s M T B 9 J n F 1 b 3 Q 7 L C Z x d W 9 0 O 1 N l Y 3 R p b 2 4 x L z E w M C B T Y W x l c y B S Z W N v c m R z I C g z K S 9 D a G F u Z 2 V k I F R 5 c G U u e 1 R v d G F s I F J l d m V u d W U s M T F 9 J n F 1 b 3 Q 7 L C Z x d W 9 0 O 1 N l Y 3 R p b 2 4 x L z E w M C B T Y W x l c y B S Z W N v c m R z I C g z K S 9 D a G F u Z 2 V k I F R 5 c G U u e 1 R v d G F s I E N v c 3 Q s M T J 9 J n F 1 b 3 Q 7 L C Z x d W 9 0 O 1 N l Y 3 R p b 2 4 x L z E w M C B T Y W x l c y B S Z W N v c m R z I C g z K S 9 D a G F u Z 2 V k I F R 5 c G U u e 1 R v d G F s I F B y b 2 Z p d C w x M 3 0 m c X V v d D t d L C Z x d W 9 0 O 1 J l b G F 0 a W 9 u c 2 h p c E l u Z m 8 m c X V v d D s 6 W 1 1 9 I i A v P j x F b n R y e S B U e X B l P S J G a W x s R X J y b 3 J D b 2 R l I i B W Y W x 1 Z T 0 i c 1 V u a 2 5 v d 2 4 i I C 8 + P E V u d H J 5 I F R 5 c G U 9 I k Z p b G x D b 3 V u d C I g V m F s d W U 9 I m w x M D A i I C 8 + P E V u d H J 5 I F R 5 c G U 9 I k F k Z G V k V G 9 E Y X R h T W 9 k Z W w i I F Z h b H V l P S J s M C I g L z 4 8 L 1 N 0 Y W J s Z U V u d H J p Z X M + P C 9 J d G V t P j x J d G V t P j x J d G V t T G 9 j Y X R p b 2 4 + P E l 0 Z W 1 U e X B l P k Z v c m 1 1 b G E 8 L 0 l 0 Z W 1 U e X B l P j x J d G V t U G F 0 a D 5 T Z W N 0 a W 9 u M S 8 x M D A l M j B T Y W x l c y U y M F J l Y 2 9 y Z H M v U 2 9 1 c m N l P C 9 J d G V t U G F 0 a D 4 8 L 0 l 0 Z W 1 M b 2 N h d G l v b j 4 8 U 3 R h Y m x l R W 5 0 c m l l c y A v P j w v S X R l b T 4 8 S X R l b T 4 8 S X R l b U x v Y 2 F 0 a W 9 u P j x J d G V t V H l w Z T 5 G b 3 J t d W x h P C 9 J d G V t V H l w Z T 4 8 S X R l b V B h d G g + U 2 V j d G l v b j E v M T A w J T I w U 2 F s Z X M l M j B S Z W N v c m R z L 1 B y b 2 1 v d G V k J T I w S G V h Z G V y c z w v S X R l b V B h d G g + P C 9 J d G V t T G 9 j Y X R p b 2 4 + P F N 0 Y W J s Z U V u d H J p Z X M g L z 4 8 L 0 l 0 Z W 0 + P E l 0 Z W 0 + P E l 0 Z W 1 M b 2 N h d G l v b j 4 8 S X R l b V R 5 c G U + R m 9 y b X V s Y T w v S X R l b V R 5 c G U + P E l 0 Z W 1 Q Y X R o P l N l Y 3 R p b 2 4 x L z E w M C U y M F N h b G V z J T I w U m V j b 3 J k c y 9 D a G F u Z 2 V k J T I w V H l w Z T w v S X R l b V B h d G g + P C 9 J d G V t T G 9 j Y X R p b 2 4 + P F N 0 Y W J s Z U V u d H J p Z X M g L z 4 8 L 0 l 0 Z W 0 + P E l 0 Z W 0 + P E l 0 Z W 1 M b 2 N h d G l v b j 4 8 S X R l b V R 5 c G U + R m 9 y b X V s Y T w v S X R l b V R 5 c G U + P E l 0 Z W 1 Q Y X R o P l N l Y 3 R p b 2 4 x L z E w M C U y M F N h b G V z J T I w U m V j b 3 J k c y U y M C g y K S 9 T b 3 V y Y 2 U 8 L 0 l 0 Z W 1 Q Y X R o P j w v S X R l b U x v Y 2 F 0 a W 9 u P j x T d G F i b G V F b n R y a W V z I C 8 + P C 9 J d G V t P j x J d G V t P j x J d G V t T G 9 j Y X R p b 2 4 + P E l 0 Z W 1 U e X B l P k Z v c m 1 1 b G E 8 L 0 l 0 Z W 1 U e X B l P j x J d G V t U G F 0 a D 5 T Z W N 0 a W 9 u M S 8 x M D A l M j B T Y W x l c y U y M F J l Y 2 9 y Z H M l M j A o M i k v U H J v b W 9 0 Z W Q l M j B I Z W F k Z X J z P C 9 J d G V t U G F 0 a D 4 8 L 0 l 0 Z W 1 M b 2 N h d G l v b j 4 8 U 3 R h Y m x l R W 5 0 c m l l c y A v P j w v S X R l b T 4 8 S X R l b T 4 8 S X R l b U x v Y 2 F 0 a W 9 u P j x J d G V t V H l w Z T 5 G b 3 J t d W x h P C 9 J d G V t V H l w Z T 4 8 S X R l b V B h d G g + U 2 V j d G l v b j E v M T A w J T I w U 2 F s Z X M l M j B S Z W N v c m R z J T I w K D I p L 0 N o Y W 5 n Z W Q l M j B U e X B l P C 9 J d G V t U G F 0 a D 4 8 L 0 l 0 Z W 1 M b 2 N h d G l v b j 4 8 U 3 R h Y m x l R W 5 0 c m l l c y A v P j w v S X R l b T 4 8 S X R l b T 4 8 S X R l b U x v Y 2 F 0 a W 9 u P j x J d G V t V H l w Z T 5 G b 3 J t d W x h P C 9 J d G V t V H l w Z T 4 8 S X R l b V B h d G g + U 2 V j d G l v b j E v M T A w J T I w U 2 F s Z X M l M j B S Z W N v c m R z J T I w K D M p L 1 N v d X J j Z T w v S X R l b V B h d G g + P C 9 J d G V t T G 9 j Y X R p b 2 4 + P F N 0 Y W J s Z U V u d H J p Z X M g L z 4 8 L 0 l 0 Z W 0 + P E l 0 Z W 0 + P E l 0 Z W 1 M b 2 N h d G l v b j 4 8 S X R l b V R 5 c G U + R m 9 y b X V s Y T w v S X R l b V R 5 c G U + P E l 0 Z W 1 Q Y X R o P l N l Y 3 R p b 2 4 x L z E w M C U y M F N h b G V z J T I w U m V j b 3 J k c y U y M C g z K S 9 Q c m 9 t b 3 R l Z C U y M E h l Y W R l c n M 8 L 0 l 0 Z W 1 Q Y X R o P j w v S X R l b U x v Y 2 F 0 a W 9 u P j x T d G F i b G V F b n R y a W V z I C 8 + P C 9 J d G V t P j x J d G V t P j x J d G V t T G 9 j Y X R p b 2 4 + P E l 0 Z W 1 U e X B l P k Z v c m 1 1 b G E 8 L 0 l 0 Z W 1 U e X B l P j x J d G V t U G F 0 a D 5 T Z W N 0 a W 9 u M S 8 x M D A l M j B T Y W x l c y U y M F J l Y 2 9 y Z H M l M j A o M y k v Q 2 h h b m d l Z C U y M F R 5 c G U 8 L 0 l 0 Z W 1 Q Y X R o P j w v S X R l b U x v Y 2 F 0 a W 9 u P j x T d G F i b G V F b n R y a W V z I C 8 + P C 9 J d G V t P j x J d G V t P j x J d G V t T G 9 j Y X R p b 2 4 + P E l 0 Z W 1 U e X B l P k F s b E Z v c m 1 1 b G F z P C 9 J d G V t V H l w Z T 4 8 S X R l b V B h d G g g L z 4 8 L 0 l 0 Z W 1 M b 2 N h d G l v b j 4 8 U 3 R h Y m x l R W 5 0 c m l l c y A v P j w v S X R l b T 4 8 L 0 l 0 Z W 1 z P j w v T G 9 j Y W x Q Y W N r Y W d l T W V 0 Y W R h d G F G a W x l P h Y A A A B Q S w U G A A A A A A A A A A A A A A A A A A A A A A A A J g E A A A E A A A D Q j J 3 f A R X R E Y x 6 A M B P w p f r A Q A A A D 3 Q 6 5 V / Z n l I g L a F n H 2 O m 8 o A A A A A A g A A A A A A E G Y A A A A B A A A g A A A A w Z C w 8 t J d I J z V Z N s M 9 m W f u V B 2 c S X F 4 x 3 D N W E L x 0 p L D G g A A A A A D o A A A A A C A A A g A A A A R g I q w / x 7 T v J I N l 4 E K 0 3 k G G h d C c T q 9 q R 4 x D 9 2 K P C a O x F Q A A A A V L K L v 2 m z h h u 5 N B Y K 6 R b d i M j R G 7 3 P N g T + b q z Y K r e E Q z f B k w C a b W b 4 g B N D i 6 R Z 8 h 8 I g u N 6 G V A e u j 0 z k v J T e R 6 I 7 Q 6 t v W 7 k y j O b m 1 E n d l P d 0 s 5 A A A A A 3 U L D 6 d g Z F o d 8 W Z G T a b e 1 z U l Y o 1 S H 0 F D T 8 d k R T f w g k x h 3 H C S b h V k b U N t D n e L N Z a + a 3 i c T Q 4 t C W p b p D x 8 n k T J R 0 Q = = < / D a t a M a s h u p > 
</file>

<file path=customXml/itemProps1.xml><?xml version="1.0" encoding="utf-8"?>
<ds:datastoreItem xmlns:ds="http://schemas.openxmlformats.org/officeDocument/2006/customXml" ds:itemID="{8BA26C69-51F1-4DDF-B10E-1877904D02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Revenue Trends</vt:lpstr>
      <vt:lpstr>Pivot t</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F. Gibson</dc:creator>
  <cp:lastModifiedBy>Morris F. Gibson</cp:lastModifiedBy>
  <dcterms:created xsi:type="dcterms:W3CDTF">2024-04-25T03:52:54Z</dcterms:created>
  <dcterms:modified xsi:type="dcterms:W3CDTF">2024-09-04T06:50:28Z</dcterms:modified>
</cp:coreProperties>
</file>