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Config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23" i="1" l="1"/>
  <c r="B3" i="1" l="1"/>
  <c r="B32" i="1" s="1"/>
  <c r="B9" i="1"/>
  <c r="B28" i="1" l="1"/>
  <c r="B27" i="1"/>
  <c r="B20" i="1"/>
  <c r="B21" i="1"/>
  <c r="B12" i="1"/>
  <c r="B22" i="1"/>
  <c r="B14" i="1"/>
  <c r="B13" i="1"/>
  <c r="B30" i="1"/>
  <c r="B6" i="1"/>
  <c r="B26" i="1"/>
  <c r="B4" i="1"/>
  <c r="B5" i="1"/>
  <c r="B16" i="1" l="1"/>
  <c r="B15" i="1"/>
</calcChain>
</file>

<file path=xl/sharedStrings.xml><?xml version="1.0" encoding="utf-8"?>
<sst xmlns="http://schemas.openxmlformats.org/spreadsheetml/2006/main" count="46" uniqueCount="44">
  <si>
    <t>Value</t>
  </si>
  <si>
    <t>Name</t>
  </si>
  <si>
    <t>description</t>
  </si>
  <si>
    <t>AlipayCSVFolder</t>
  </si>
  <si>
    <t>AlipayWIPFOLDER</t>
  </si>
  <si>
    <t>SummaryTemplatePath</t>
  </si>
  <si>
    <t>TemplateFormatPath</t>
  </si>
  <si>
    <t>SummaryPath</t>
  </si>
  <si>
    <t>Template\SummaryTemplateFormat.xlsx</t>
  </si>
  <si>
    <t>工作文件夹地址</t>
  </si>
  <si>
    <t>支付宝CSV数据源</t>
  </si>
  <si>
    <t>支付宝中间表</t>
  </si>
  <si>
    <t>支付宝汇总格式表</t>
  </si>
  <si>
    <t>支付宝格式表</t>
  </si>
  <si>
    <t>Template\SummaryTemplatePath.xlsx</t>
  </si>
  <si>
    <t>https://pay.weixin.qq.com/index.php/core/home/login?return_url=%2F</t>
  </si>
  <si>
    <t>WECHATPAY_URL</t>
  </si>
  <si>
    <t>Tencent_URL</t>
  </si>
  <si>
    <t>https://open.gongyi.qq.com/</t>
  </si>
  <si>
    <t>https://mch.tenpay.com/</t>
  </si>
  <si>
    <t>Tenpay_URL</t>
  </si>
  <si>
    <t>财付通_URL</t>
  </si>
  <si>
    <t>MasterFolder</t>
  </si>
  <si>
    <t>TodayWorkingFolder</t>
  </si>
  <si>
    <t>AlipaySourceFd</t>
  </si>
  <si>
    <t>AlipayWIPFd</t>
  </si>
  <si>
    <t>AlipayOutputFd</t>
  </si>
  <si>
    <t>WechatSourceFd</t>
  </si>
  <si>
    <t>WechatWIPFd</t>
  </si>
  <si>
    <t>WechatOutputFd</t>
  </si>
  <si>
    <t>TencentSourceFd</t>
  </si>
  <si>
    <t>TencentWIPFd</t>
  </si>
  <si>
    <t>TencentOutputFd</t>
  </si>
  <si>
    <t>TenpaySourceFd</t>
  </si>
  <si>
    <t>TenpayWIPFd</t>
  </si>
  <si>
    <t>TenpayOutputFd</t>
  </si>
  <si>
    <t>FinalOutputFd</t>
  </si>
  <si>
    <t>FinalStatusTableTempalte</t>
  </si>
  <si>
    <t>Template\运行状态表-Template.xlsx</t>
  </si>
  <si>
    <t>FinalStatusTableAddress</t>
  </si>
  <si>
    <t>AlipayProductMapping</t>
  </si>
  <si>
    <t>WechatSourceRecFd</t>
  </si>
  <si>
    <t>WechatSourcePayFd</t>
  </si>
  <si>
    <t>TencentMappingFile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</si>
</sst>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topLeftCell="B1" workbookViewId="0">
      <selection activeCell="B2" sqref="B2"/>
    </sheetView>
  </sheetViews>
  <sheetFormatPr defaultRowHeight="14.4" x14ac:dyDescent="0.3"/>
  <cols>
    <col min="1" max="1" width="40.88671875" customWidth="1"/>
    <col min="2" max="2" width="136.5546875" bestFit="1" customWidth="1"/>
    <col min="3" max="3" width="38.44140625" customWidth="1"/>
  </cols>
  <sheetData>
    <row r="1" spans="1:4" x14ac:dyDescent="0.3">
      <c r="A1" s="1" t="s">
        <v>1</v>
      </c>
      <c r="B1" s="1" t="s">
        <v>0</v>
      </c>
      <c r="C1" s="1" t="s">
        <v>2</v>
      </c>
    </row>
    <row r="2" spans="1:4" x14ac:dyDescent="0.3">
      <c r="A2" t="s">
        <v>22</v>
      </c>
      <c r="B2" t="str">
        <f ca="1">LEFT((CELL("filename")),LEN(CELL("filename"))-34)&amp;"NGOWorkingFolder"</f>
        <v>C:\Users\jefli\Desktop\真爱梦想Final\真爱梦想Final\NGOWorkingFolder</v>
      </c>
      <c r="C2" t="s">
        <v>9</v>
      </c>
    </row>
    <row r="3" spans="1:4" x14ac:dyDescent="0.3">
      <c r="A3" t="s">
        <v>23</v>
      </c>
      <c r="B3" t="str">
        <f ca="1">B2&amp;"\01处理结果\yyyyMMdd-HHmmss"</f>
        <v>C:\Users\jefli\Desktop\真爱梦想Final\真爱梦想Final\NGOWorkingFolder\01处理结果\yyyyMMdd-HHmmss</v>
      </c>
    </row>
    <row r="4" spans="1:4" x14ac:dyDescent="0.3">
      <c r="A4" t="s">
        <v>24</v>
      </c>
      <c r="B4" t="str">
        <f ca="1">B3&amp;"\02支付宝\01数据源"</f>
        <v>C:\Users\jefli\Desktop\真爱梦想Final\真爱梦想Final\NGOWorkingFolder\01处理结果\yyyyMMdd-HHmmss\02支付宝\01数据源</v>
      </c>
      <c r="C4" t="s">
        <v>10</v>
      </c>
      <c r="D4" t="s">
        <v>3</v>
      </c>
    </row>
    <row r="5" spans="1:4" x14ac:dyDescent="0.3">
      <c r="A5" t="s">
        <v>25</v>
      </c>
      <c r="B5" t="str">
        <f ca="1">B3&amp;"\02支付宝\02中间表"</f>
        <v>C:\Users\jefli\Desktop\真爱梦想Final\真爱梦想Final\NGOWorkingFolder\01处理结果\yyyyMMdd-HHmmss\02支付宝\02中间表</v>
      </c>
      <c r="C5" t="s">
        <v>11</v>
      </c>
      <c r="D5" t="s">
        <v>4</v>
      </c>
    </row>
    <row r="6" spans="1:4" x14ac:dyDescent="0.3">
      <c r="A6" t="s">
        <v>26</v>
      </c>
      <c r="B6" t="str">
        <f ca="1">B3&amp;"\02支付宝\03输出表"</f>
        <v>C:\Users\jefli\Desktop\真爱梦想Final\真爱梦想Final\NGOWorkingFolder\01处理结果\yyyyMMdd-HHmmss\02支付宝\03输出表</v>
      </c>
      <c r="D6" t="s">
        <v>7</v>
      </c>
    </row>
    <row r="7" spans="1:4" x14ac:dyDescent="0.3">
      <c r="A7" t="s">
        <v>5</v>
      </c>
      <c r="B7" t="s">
        <v>14</v>
      </c>
      <c r="C7" t="s">
        <v>12</v>
      </c>
    </row>
    <row r="8" spans="1:4" x14ac:dyDescent="0.3">
      <c r="A8" t="s">
        <v>6</v>
      </c>
      <c r="B8" t="s">
        <v>8</v>
      </c>
      <c r="C8" t="s">
        <v>13</v>
      </c>
    </row>
    <row r="9" spans="1:4" x14ac:dyDescent="0.3">
      <c r="A9" t="s">
        <v>40</v>
      </c>
      <c r="B9" t="str">
        <f ca="1">B2&amp;"\00基础信息文件夹\支付宝-商品机构名称.xlsx"</f>
        <v>C:\Users\jefli\Desktop\真爱梦想Final\真爱梦想Final\NGOWorkingFolder\00基础信息文件夹\支付宝-商品机构名称.xlsx</v>
      </c>
    </row>
    <row r="11" spans="1:4" x14ac:dyDescent="0.3">
      <c r="A11" t="s">
        <v>16</v>
      </c>
      <c r="B11" t="s">
        <v>15</v>
      </c>
      <c r="C11" t="s">
        <v>16</v>
      </c>
    </row>
    <row r="12" spans="1:4" x14ac:dyDescent="0.3">
      <c r="A12" t="s">
        <v>27</v>
      </c>
      <c r="B12" t="str">
        <f ca="1">B3&amp;"\01微信支付\01数据源"</f>
        <v>C:\Users\jefli\Desktop\真爱梦想Final\真爱梦想Final\NGOWorkingFolder\01处理结果\yyyyMMdd-HHmmss\01微信支付\01数据源</v>
      </c>
    </row>
    <row r="13" spans="1:4" x14ac:dyDescent="0.3">
      <c r="A13" t="s">
        <v>28</v>
      </c>
      <c r="B13" t="str">
        <f ca="1">B3&amp;"\01微信支付\02中间表"</f>
        <v>C:\Users\jefli\Desktop\真爱梦想Final\真爱梦想Final\NGOWorkingFolder\01处理结果\yyyyMMdd-HHmmss\01微信支付\02中间表</v>
      </c>
    </row>
    <row r="14" spans="1:4" x14ac:dyDescent="0.3">
      <c r="A14" t="s">
        <v>29</v>
      </c>
      <c r="B14" t="str">
        <f ca="1">B3&amp;"\01微信支付\03输出表"</f>
        <v>C:\Users\jefli\Desktop\真爱梦想Final\真爱梦想Final\NGOWorkingFolder\01处理结果\yyyyMMdd-HHmmss\01微信支付\03输出表</v>
      </c>
    </row>
    <row r="15" spans="1:4" x14ac:dyDescent="0.3">
      <c r="A15" t="s">
        <v>41</v>
      </c>
      <c r="B15" t="str">
        <f ca="1">B12&amp;"\收款单"</f>
        <v>C:\Users\jefli\Desktop\真爱梦想Final\真爱梦想Final\NGOWorkingFolder\01处理结果\yyyyMMdd-HHmmss\01微信支付\01数据源\收款单</v>
      </c>
    </row>
    <row r="16" spans="1:4" x14ac:dyDescent="0.3">
      <c r="A16" t="s">
        <v>42</v>
      </c>
      <c r="B16" t="str">
        <f ca="1">B12&amp;"\支付单"</f>
        <v>C:\Users\jefli\Desktop\真爱梦想Final\真爱梦想Final\NGOWorkingFolder\01处理结果\yyyyMMdd-HHmmss\01微信支付\01数据源\支付单</v>
      </c>
    </row>
    <row r="19" spans="1:3" x14ac:dyDescent="0.3">
      <c r="A19" t="s">
        <v>17</v>
      </c>
      <c r="B19" t="s">
        <v>18</v>
      </c>
      <c r="C19" t="s">
        <v>17</v>
      </c>
    </row>
    <row r="20" spans="1:3" x14ac:dyDescent="0.3">
      <c r="A20" t="s">
        <v>30</v>
      </c>
      <c r="B20" t="str">
        <f ca="1">B3&amp;"\03腾讯公益\01数据源"</f>
        <v>C:\Users\jefli\Desktop\真爱梦想Final\真爱梦想Final\NGOWorkingFolder\01处理结果\yyyyMMdd-HHmmss\03腾讯公益\01数据源</v>
      </c>
    </row>
    <row r="21" spans="1:3" x14ac:dyDescent="0.3">
      <c r="A21" t="s">
        <v>31</v>
      </c>
      <c r="B21" t="str">
        <f ca="1">B3&amp;"\03腾讯公益\02中间表"</f>
        <v>C:\Users\jefli\Desktop\真爱梦想Final\真爱梦想Final\NGOWorkingFolder\01处理结果\yyyyMMdd-HHmmss\03腾讯公益\02中间表</v>
      </c>
    </row>
    <row r="22" spans="1:3" x14ac:dyDescent="0.3">
      <c r="A22" t="s">
        <v>32</v>
      </c>
      <c r="B22" t="str">
        <f ca="1">B3&amp;"\03腾讯公益\03输出表"</f>
        <v>C:\Users\jefli\Desktop\真爱梦想Final\真爱梦想Final\NGOWorkingFolder\01处理结果\yyyyMMdd-HHmmss\03腾讯公益\03输出表</v>
      </c>
    </row>
    <row r="23" spans="1:3" x14ac:dyDescent="0.3">
      <c r="A23" t="s">
        <v>43</v>
      </c>
      <c r="B23" t="str">
        <f ca="1">B2&amp;"\00基础信息文件夹\腾讯公益-项目分类表.xlsx"</f>
        <v>C:\Users\jefli\Desktop\真爱梦想Final\真爱梦想Final\NGOWorkingFolder\00基础信息文件夹\腾讯公益-项目分类表.xlsx</v>
      </c>
    </row>
    <row r="25" spans="1:3" x14ac:dyDescent="0.3">
      <c r="A25" t="s">
        <v>20</v>
      </c>
      <c r="B25" t="s">
        <v>19</v>
      </c>
      <c r="C25" t="s">
        <v>21</v>
      </c>
    </row>
    <row r="26" spans="1:3" x14ac:dyDescent="0.3">
      <c r="A26" t="s">
        <v>33</v>
      </c>
      <c r="B26" t="str">
        <f ca="1">B3&amp;"\04财付通 \01数据源"</f>
        <v>C:\Users\jefli\Desktop\真爱梦想Final\真爱梦想Final\NGOWorkingFolder\01处理结果\yyyyMMdd-HHmmss\04财付通 \01数据源</v>
      </c>
    </row>
    <row r="27" spans="1:3" x14ac:dyDescent="0.3">
      <c r="A27" t="s">
        <v>34</v>
      </c>
      <c r="B27" t="str">
        <f ca="1">B3&amp;"\04财付通 \02中间表"</f>
        <v>C:\Users\jefli\Desktop\真爱梦想Final\真爱梦想Final\NGOWorkingFolder\01处理结果\yyyyMMdd-HHmmss\04财付通 \02中间表</v>
      </c>
    </row>
    <row r="28" spans="1:3" x14ac:dyDescent="0.3">
      <c r="A28" t="s">
        <v>35</v>
      </c>
      <c r="B28" t="str">
        <f ca="1">B3&amp;"\04财付通 \03输出表"</f>
        <v>C:\Users\jefli\Desktop\真爱梦想Final\真爱梦想Final\NGOWorkingFolder\01处理结果\yyyyMMdd-HHmmss\04财付通 \03输出表</v>
      </c>
    </row>
    <row r="30" spans="1:3" x14ac:dyDescent="0.3">
      <c r="A30" t="s">
        <v>36</v>
      </c>
      <c r="B30" t="str">
        <f ca="1">B3&amp;"\05结果汇总"</f>
        <v>C:\Users\jefli\Desktop\真爱梦想Final\真爱梦想Final\NGOWorkingFolder\01处理结果\yyyyMMdd-HHmmss\05结果汇总</v>
      </c>
    </row>
    <row r="31" spans="1:3" x14ac:dyDescent="0.3">
      <c r="A31" t="s">
        <v>37</v>
      </c>
      <c r="B31" t="s">
        <v>38</v>
      </c>
    </row>
    <row r="32" spans="1:3" x14ac:dyDescent="0.3">
      <c r="A32" t="s">
        <v>39</v>
      </c>
      <c r="B32" t="str">
        <f ca="1">B3&amp;"\05结果汇总\运行状态表-STR#$#DATE-END#$#DATE.xlsx"</f>
        <v>C:\Users\jefli\Desktop\真爱梦想Final\真爱梦想Final\NGOWorkingFolder\01处理结果\yyyyMMdd-HHmmss\05结果汇总\运行状态表-STR#$#DATE-END#$#DATE.xlsx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2019-07-22T18:44:02Z</dcterms:modified>
</cp:coreProperties>
</file>