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7665"/>
  </bookViews>
  <sheets>
    <sheet name="تفكيك هزينه ها" sheetId="1" r:id="rId1"/>
  </sheets>
  <definedNames>
    <definedName name="_xlnm.Print_Titles" localSheetId="0">'تفكيك هزينه ها'!$1:$2</definedName>
    <definedName name="پنج">#REF!</definedName>
    <definedName name="دو">#REF!</definedName>
    <definedName name="سه">#REF!</definedName>
    <definedName name="فرهنگي">#REF!</definedName>
    <definedName name="لز">#REF!</definedName>
    <definedName name="يك">#REF!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5" i="1"/>
  <c r="R94"/>
  <c r="R93"/>
  <c r="R92"/>
  <c r="R91"/>
  <c r="R90"/>
  <c r="R87"/>
  <c r="R86"/>
  <c r="R85"/>
  <c r="R84"/>
  <c r="R83"/>
  <c r="Q80"/>
  <c r="P80"/>
  <c r="O80"/>
  <c r="N80"/>
  <c r="M80"/>
  <c r="L80"/>
  <c r="K80"/>
  <c r="J80"/>
  <c r="I80"/>
  <c r="H80"/>
  <c r="G80"/>
  <c r="F80"/>
  <c r="R79"/>
  <c r="E79"/>
  <c r="R78"/>
  <c r="E78"/>
  <c r="R77"/>
  <c r="E77"/>
  <c r="R76"/>
  <c r="E76"/>
  <c r="R75"/>
  <c r="E75"/>
  <c r="R74"/>
  <c r="E74"/>
  <c r="R73"/>
  <c r="E73"/>
  <c r="R72"/>
  <c r="E72"/>
  <c r="Q71"/>
  <c r="P71"/>
  <c r="O71"/>
  <c r="N71"/>
  <c r="M71"/>
  <c r="L71"/>
  <c r="K71"/>
  <c r="J71"/>
  <c r="I71"/>
  <c r="H71"/>
  <c r="G71"/>
  <c r="F71"/>
  <c r="R70"/>
  <c r="E70"/>
  <c r="D70"/>
  <c r="R69"/>
  <c r="E69"/>
  <c r="D69"/>
  <c r="R68"/>
  <c r="E68"/>
  <c r="D68"/>
  <c r="R67"/>
  <c r="E67"/>
  <c r="D67"/>
  <c r="R66"/>
  <c r="E66"/>
  <c r="D66"/>
  <c r="R65"/>
  <c r="E65"/>
  <c r="D65"/>
  <c r="R64"/>
  <c r="E64"/>
  <c r="D64"/>
  <c r="R63"/>
  <c r="E63"/>
  <c r="D63"/>
  <c r="R62"/>
  <c r="E62"/>
  <c r="D62"/>
  <c r="R61"/>
  <c r="E61"/>
  <c r="D61"/>
  <c r="R60"/>
  <c r="E60"/>
  <c r="D60"/>
  <c r="R59"/>
  <c r="E59"/>
  <c r="D59"/>
  <c r="R58"/>
  <c r="E58"/>
  <c r="D58"/>
  <c r="R57"/>
  <c r="E57"/>
  <c r="D57"/>
  <c r="R56"/>
  <c r="E56"/>
  <c r="D56"/>
  <c r="R55"/>
  <c r="E55"/>
  <c r="D55"/>
  <c r="R54"/>
  <c r="E54"/>
  <c r="D54"/>
  <c r="R53"/>
  <c r="E53"/>
  <c r="D53"/>
  <c r="R52"/>
  <c r="E52"/>
  <c r="D52"/>
  <c r="R51"/>
  <c r="E51"/>
  <c r="D51"/>
  <c r="R50"/>
  <c r="E50"/>
  <c r="D50"/>
  <c r="R49"/>
  <c r="E49"/>
  <c r="D49"/>
  <c r="R48"/>
  <c r="E48"/>
  <c r="D48"/>
  <c r="R47"/>
  <c r="E47"/>
  <c r="D47"/>
  <c r="R46"/>
  <c r="E46"/>
  <c r="D46"/>
  <c r="R45"/>
  <c r="E45"/>
  <c r="D45"/>
  <c r="R44"/>
  <c r="E44"/>
  <c r="D44"/>
  <c r="R43"/>
  <c r="E43"/>
  <c r="D43"/>
  <c r="R42"/>
  <c r="E42"/>
  <c r="D42"/>
  <c r="R41"/>
  <c r="E41"/>
  <c r="D41"/>
  <c r="R40"/>
  <c r="E40"/>
  <c r="D40"/>
  <c r="R39"/>
  <c r="E39"/>
  <c r="D39"/>
  <c r="R38"/>
  <c r="E38"/>
  <c r="D38"/>
  <c r="R37"/>
  <c r="E37"/>
  <c r="D37"/>
  <c r="R36"/>
  <c r="E36"/>
  <c r="D36"/>
  <c r="R35"/>
  <c r="E35"/>
  <c r="D35"/>
  <c r="R34"/>
  <c r="E34"/>
  <c r="D34"/>
  <c r="R33"/>
  <c r="E33"/>
  <c r="D33"/>
  <c r="R32"/>
  <c r="E32"/>
  <c r="D32"/>
  <c r="R31"/>
  <c r="E31"/>
  <c r="D31"/>
  <c r="R30"/>
  <c r="E30"/>
  <c r="D30"/>
  <c r="R29"/>
  <c r="E29"/>
  <c r="D29"/>
  <c r="R28"/>
  <c r="E28"/>
  <c r="D28"/>
  <c r="R27"/>
  <c r="E27"/>
  <c r="D27"/>
  <c r="R26"/>
  <c r="E26"/>
  <c r="D26"/>
  <c r="R25"/>
  <c r="E25"/>
  <c r="D25"/>
  <c r="R24"/>
  <c r="E24"/>
  <c r="D24"/>
  <c r="R23"/>
  <c r="E23"/>
  <c r="D23"/>
  <c r="R22"/>
  <c r="E22"/>
  <c r="D22"/>
  <c r="Q21"/>
  <c r="P21"/>
  <c r="O21"/>
  <c r="N21"/>
  <c r="M21"/>
  <c r="L21"/>
  <c r="K21"/>
  <c r="J21"/>
  <c r="I21"/>
  <c r="H21"/>
  <c r="G21"/>
  <c r="F21"/>
  <c r="R20"/>
  <c r="R19"/>
  <c r="R18"/>
  <c r="R17"/>
  <c r="R16"/>
  <c r="R15"/>
  <c r="R14"/>
  <c r="R13"/>
  <c r="R12"/>
  <c r="R11"/>
  <c r="R10"/>
  <c r="R9"/>
  <c r="R8"/>
  <c r="R7"/>
  <c r="R6"/>
  <c r="R5"/>
  <c r="R4"/>
  <c r="R3"/>
  <c r="R71" l="1"/>
  <c r="I81"/>
  <c r="Q81"/>
  <c r="F81"/>
  <c r="N81"/>
  <c r="M81"/>
  <c r="J81"/>
  <c r="R21"/>
  <c r="R80"/>
  <c r="G81"/>
  <c r="K81"/>
  <c r="O81"/>
  <c r="H81"/>
  <c r="L81"/>
  <c r="P81"/>
  <c r="R81"/>
</calcChain>
</file>

<file path=xl/sharedStrings.xml><?xml version="1.0" encoding="utf-8"?>
<sst xmlns="http://schemas.openxmlformats.org/spreadsheetml/2006/main" count="90" uniqueCount="61">
  <si>
    <t>عنوان هزينه</t>
  </si>
  <si>
    <t>فروردين</t>
  </si>
  <si>
    <t>ارديبهشت</t>
  </si>
  <si>
    <t>خرداد</t>
  </si>
  <si>
    <t>تير</t>
  </si>
  <si>
    <t>مرداد</t>
  </si>
  <si>
    <t>شهريور</t>
  </si>
  <si>
    <t>مهر</t>
  </si>
  <si>
    <t>آبان</t>
  </si>
  <si>
    <t>آذر</t>
  </si>
  <si>
    <t>دي</t>
  </si>
  <si>
    <t>بهمن</t>
  </si>
  <si>
    <t>اسفند</t>
  </si>
  <si>
    <t>جمع كل</t>
  </si>
  <si>
    <t xml:space="preserve"> برآورد هزينه هاي جاري </t>
  </si>
  <si>
    <t xml:space="preserve">برآورد هزينه پرسنلي </t>
  </si>
  <si>
    <t>حقوق كاركنان قراردادي (پایه)</t>
  </si>
  <si>
    <t>حق جذب</t>
  </si>
  <si>
    <t>عائله مندی</t>
  </si>
  <si>
    <t>ایاب و ذهاب</t>
  </si>
  <si>
    <t>مسکن</t>
  </si>
  <si>
    <t>خوار و بار</t>
  </si>
  <si>
    <t>اضافه کار</t>
  </si>
  <si>
    <t>ماموریت</t>
  </si>
  <si>
    <t>عيدي</t>
  </si>
  <si>
    <t>سنوات پرداختي به كاركنان قراردادي</t>
  </si>
  <si>
    <t>حق شیفت</t>
  </si>
  <si>
    <t>حقوق كاركنان ساعتي</t>
  </si>
  <si>
    <t>حقوق كاركنان روز مزد و پيمانكاري</t>
  </si>
  <si>
    <t>پاداش كاركنان (مجمع وتشويق و..)</t>
  </si>
  <si>
    <t>بيمه كاركنان (سهم کارفرما)</t>
  </si>
  <si>
    <t>سایر حقوق و مزایا</t>
  </si>
  <si>
    <t xml:space="preserve">جمع  برآورد هزينه پرسنلي </t>
  </si>
  <si>
    <t xml:space="preserve">برآورد هزينه اداري و عمومي </t>
  </si>
  <si>
    <t xml:space="preserve">جمع  برآورد هزينه اداري و عمومي </t>
  </si>
  <si>
    <t xml:space="preserve">برآورد هزينه اقلام سرمايه اي </t>
  </si>
  <si>
    <t>زمین</t>
  </si>
  <si>
    <t xml:space="preserve">ساختمان </t>
  </si>
  <si>
    <t xml:space="preserve">تاسیسات و مستحدثات </t>
  </si>
  <si>
    <t>ماشین آلات</t>
  </si>
  <si>
    <t>تجهیزات</t>
  </si>
  <si>
    <t>وسائط نقلیه</t>
  </si>
  <si>
    <t>اثاثه و منصوبات</t>
  </si>
  <si>
    <t>ابزارآلات و قالب ها</t>
  </si>
  <si>
    <t xml:space="preserve">جمع برآورد هزينه اقلام سرمايه اي </t>
  </si>
  <si>
    <t xml:space="preserve">جمع برآورد هزينه هاي جاري </t>
  </si>
  <si>
    <t>بودجه پيش بيني اجراي برنامه ها</t>
  </si>
  <si>
    <t>عنوان رده</t>
  </si>
  <si>
    <t>كدبرنامه</t>
  </si>
  <si>
    <t>عنوان برنامه</t>
  </si>
  <si>
    <t>نام رده</t>
  </si>
  <si>
    <t>نمايندگي/رابط نمايندگي</t>
  </si>
  <si>
    <t>جمع كل بودجه اجراي  برنامه هاي نمايندگي/رابط نمايندگي</t>
  </si>
  <si>
    <t>جمع كل بودجه پيش بيني جاري</t>
  </si>
  <si>
    <t>جمع كل بودجه پيش بيني برنامه اي</t>
  </si>
  <si>
    <t>جمع كل بودجه پيش بيني جاري وبرنامه اي</t>
  </si>
  <si>
    <t>حقوق كاركنان ثابت (كارانه)</t>
  </si>
  <si>
    <t xml:space="preserve">حقوق كاركنان ثابت </t>
  </si>
  <si>
    <t>کد مدرک: FO317/00</t>
  </si>
  <si>
    <t xml:space="preserve">تفکیک هزینه ها به ماه های مختلف دفتر مركزي درسال..................(هزارريال)                  </t>
  </si>
  <si>
    <t>جمع كل بودجه اجراي برنامه هاي دفترمركزي</t>
  </si>
</sst>
</file>

<file path=xl/styles.xml><?xml version="1.0" encoding="utf-8"?>
<styleSheet xmlns="http://schemas.openxmlformats.org/spreadsheetml/2006/main">
  <numFmts count="1">
    <numFmt numFmtId="43" formatCode="_-* #,##0.00_-;_-* #,##0.00\-;_-* &quot;-&quot;??_-;_-@_-"/>
  </numFmts>
  <fonts count="17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b/>
      <sz val="16"/>
      <color rgb="FFFF0000"/>
      <name val="B Nazanin"/>
      <charset val="178"/>
    </font>
    <font>
      <b/>
      <sz val="16"/>
      <color theme="1"/>
      <name val="B Nazanin"/>
      <charset val="178"/>
    </font>
    <font>
      <sz val="11"/>
      <color theme="1"/>
      <name val="B Nazanin"/>
      <charset val="178"/>
    </font>
    <font>
      <sz val="16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2"/>
      <color rgb="FFFF0000"/>
      <name val="B Nazanin"/>
      <charset val="178"/>
    </font>
    <font>
      <b/>
      <sz val="14"/>
      <color rgb="FFFF0000"/>
      <name val="B Nazanin"/>
      <charset val="178"/>
    </font>
    <font>
      <sz val="14"/>
      <color rgb="FFFF0000"/>
      <name val="B Nazanin"/>
      <charset val="178"/>
    </font>
    <font>
      <b/>
      <sz val="12"/>
      <color rgb="FF0070C0"/>
      <name val="B Nazanin"/>
      <charset val="178"/>
    </font>
    <font>
      <b/>
      <sz val="11"/>
      <color rgb="FF0070C0"/>
      <name val="B Nazanin"/>
      <charset val="178"/>
    </font>
    <font>
      <sz val="10"/>
      <name val="B Nazanin"/>
      <charset val="178"/>
    </font>
    <font>
      <b/>
      <sz val="12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</cellStyleXfs>
  <cellXfs count="118">
    <xf numFmtId="0" fontId="0" fillId="0" borderId="0" xfId="0"/>
    <xf numFmtId="0" fontId="5" fillId="0" borderId="0" xfId="0" applyFont="1" applyAlignment="1">
      <alignment horizontal="center" vertical="center"/>
    </xf>
    <xf numFmtId="1" fontId="7" fillId="2" borderId="7" xfId="2" applyNumberFormat="1" applyFont="1" applyFill="1" applyBorder="1" applyAlignment="1">
      <alignment horizontal="center" vertical="center"/>
    </xf>
    <xf numFmtId="2" fontId="7" fillId="2" borderId="7" xfId="2" applyNumberFormat="1" applyFont="1" applyFill="1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3" fontId="8" fillId="3" borderId="7" xfId="2" applyNumberFormat="1" applyFont="1" applyFill="1" applyBorder="1" applyAlignment="1">
      <alignment horizontal="center" vertical="center"/>
    </xf>
    <xf numFmtId="3" fontId="7" fillId="3" borderId="7" xfId="2" applyNumberFormat="1" applyFont="1" applyFill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3" fontId="8" fillId="4" borderId="7" xfId="2" applyNumberFormat="1" applyFont="1" applyFill="1" applyBorder="1" applyAlignment="1">
      <alignment horizontal="center" vertical="center"/>
    </xf>
    <xf numFmtId="3" fontId="7" fillId="4" borderId="7" xfId="2" applyNumberFormat="1" applyFont="1" applyFill="1" applyBorder="1" applyAlignment="1">
      <alignment horizontal="center" vertical="center"/>
    </xf>
    <xf numFmtId="3" fontId="9" fillId="4" borderId="8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3" fontId="9" fillId="4" borderId="8" xfId="2" applyNumberFormat="1" applyFont="1" applyFill="1" applyBorder="1" applyAlignment="1">
      <alignment horizontal="center" vertical="center"/>
    </xf>
    <xf numFmtId="3" fontId="8" fillId="4" borderId="17" xfId="2" applyNumberFormat="1" applyFont="1" applyFill="1" applyBorder="1" applyAlignment="1">
      <alignment horizontal="center" vertical="center"/>
    </xf>
    <xf numFmtId="3" fontId="7" fillId="4" borderId="17" xfId="2" applyNumberFormat="1" applyFont="1" applyFill="1" applyBorder="1" applyAlignment="1">
      <alignment horizontal="center" vertical="center"/>
    </xf>
    <xf numFmtId="3" fontId="9" fillId="4" borderId="18" xfId="0" applyNumberFormat="1" applyFont="1" applyFill="1" applyBorder="1" applyAlignment="1">
      <alignment horizontal="center" vertical="center"/>
    </xf>
    <xf numFmtId="3" fontId="9" fillId="5" borderId="22" xfId="2" applyNumberFormat="1" applyFont="1" applyFill="1" applyBorder="1" applyAlignment="1">
      <alignment horizontal="center" vertical="center"/>
    </xf>
    <xf numFmtId="3" fontId="3" fillId="5" borderId="22" xfId="2" applyNumberFormat="1" applyFont="1" applyFill="1" applyBorder="1" applyAlignment="1">
      <alignment horizontal="center" vertical="center"/>
    </xf>
    <xf numFmtId="3" fontId="9" fillId="5" borderId="23" xfId="2" applyNumberFormat="1" applyFont="1" applyFill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9" fillId="0" borderId="27" xfId="0" applyNumberFormat="1" applyFont="1" applyBorder="1" applyAlignment="1">
      <alignment horizontal="center" vertical="center"/>
    </xf>
    <xf numFmtId="3" fontId="7" fillId="4" borderId="26" xfId="2" applyNumberFormat="1" applyFont="1" applyFill="1" applyBorder="1" applyAlignment="1">
      <alignment horizontal="center" vertical="center"/>
    </xf>
    <xf numFmtId="3" fontId="9" fillId="4" borderId="27" xfId="0" applyNumberFormat="1" applyFont="1" applyFill="1" applyBorder="1" applyAlignment="1">
      <alignment horizontal="center" vertical="center"/>
    </xf>
    <xf numFmtId="3" fontId="10" fillId="4" borderId="7" xfId="2" applyNumberFormat="1" applyFont="1" applyFill="1" applyBorder="1" applyAlignment="1">
      <alignment horizontal="center" vertical="center"/>
    </xf>
    <xf numFmtId="3" fontId="7" fillId="0" borderId="7" xfId="2" applyNumberFormat="1" applyFont="1" applyBorder="1" applyAlignment="1">
      <alignment horizontal="center" vertical="center"/>
    </xf>
    <xf numFmtId="3" fontId="10" fillId="0" borderId="7" xfId="2" applyNumberFormat="1" applyFont="1" applyBorder="1" applyAlignment="1">
      <alignment horizontal="center" vertical="center"/>
    </xf>
    <xf numFmtId="3" fontId="10" fillId="4" borderId="22" xfId="0" applyNumberFormat="1" applyFont="1" applyFill="1" applyBorder="1" applyAlignment="1">
      <alignment horizontal="center" vertical="center"/>
    </xf>
    <xf numFmtId="3" fontId="9" fillId="4" borderId="23" xfId="0" applyNumberFormat="1" applyFont="1" applyFill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3" fontId="9" fillId="3" borderId="8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3" fontId="10" fillId="0" borderId="22" xfId="0" applyNumberFormat="1" applyFont="1" applyBorder="1" applyAlignment="1">
      <alignment horizontal="center" vertical="center"/>
    </xf>
    <xf numFmtId="3" fontId="9" fillId="0" borderId="23" xfId="0" applyNumberFormat="1" applyFont="1" applyBorder="1" applyAlignment="1">
      <alignment horizontal="center" vertical="center"/>
    </xf>
    <xf numFmtId="3" fontId="13" fillId="0" borderId="26" xfId="0" applyNumberFormat="1" applyFont="1" applyBorder="1" applyAlignment="1">
      <alignment horizontal="center" vertical="center" wrapText="1"/>
    </xf>
    <xf numFmtId="3" fontId="14" fillId="0" borderId="27" xfId="0" applyNumberFormat="1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textRotation="90" wrapText="1"/>
    </xf>
    <xf numFmtId="0" fontId="8" fillId="2" borderId="7" xfId="0" applyFont="1" applyFill="1" applyBorder="1" applyAlignment="1">
      <alignment horizontal="center" vertical="center" wrapText="1"/>
    </xf>
    <xf numFmtId="3" fontId="9" fillId="2" borderId="8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textRotation="90" wrapText="1"/>
    </xf>
    <xf numFmtId="3" fontId="7" fillId="3" borderId="7" xfId="3" applyNumberFormat="1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3" fontId="7" fillId="5" borderId="7" xfId="3" applyNumberFormat="1" applyFont="1" applyFill="1" applyBorder="1" applyAlignment="1">
      <alignment horizontal="center" vertical="center"/>
    </xf>
    <xf numFmtId="3" fontId="7" fillId="5" borderId="7" xfId="0" applyNumberFormat="1" applyFont="1" applyFill="1" applyBorder="1" applyAlignment="1">
      <alignment horizontal="center" vertical="center"/>
    </xf>
    <xf numFmtId="3" fontId="9" fillId="5" borderId="8" xfId="0" applyNumberFormat="1" applyFont="1" applyFill="1" applyBorder="1" applyAlignment="1">
      <alignment horizontal="center" vertical="center"/>
    </xf>
    <xf numFmtId="3" fontId="9" fillId="3" borderId="22" xfId="3" applyNumberFormat="1" applyFont="1" applyFill="1" applyBorder="1" applyAlignment="1">
      <alignment horizontal="center" vertical="center"/>
    </xf>
    <xf numFmtId="3" fontId="9" fillId="3" borderId="23" xfId="3" applyNumberFormat="1" applyFont="1" applyFill="1" applyBorder="1" applyAlignment="1">
      <alignment horizontal="center" vertical="center"/>
    </xf>
    <xf numFmtId="3" fontId="9" fillId="3" borderId="30" xfId="3" applyNumberFormat="1" applyFont="1" applyFill="1" applyBorder="1" applyAlignment="1">
      <alignment horizontal="center" vertical="center"/>
    </xf>
    <xf numFmtId="3" fontId="9" fillId="3" borderId="31" xfId="3" applyNumberFormat="1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3" fontId="7" fillId="0" borderId="30" xfId="0" applyNumberFormat="1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3" fontId="7" fillId="0" borderId="22" xfId="0" applyNumberFormat="1" applyFont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3" fontId="7" fillId="0" borderId="35" xfId="0" applyNumberFormat="1" applyFont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right" vertical="center" wrapText="1" readingOrder="1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3" borderId="22" xfId="3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17" xfId="0" applyFont="1" applyBorder="1" applyAlignment="1">
      <alignment horizontal="center" vertical="center" textRotation="90" wrapText="1"/>
    </xf>
    <xf numFmtId="0" fontId="15" fillId="3" borderId="7" xfId="3" applyFont="1" applyFill="1" applyBorder="1" applyAlignment="1">
      <alignment horizontal="right" vertical="center" wrapText="1"/>
    </xf>
    <xf numFmtId="0" fontId="15" fillId="5" borderId="7" xfId="3" applyFont="1" applyFill="1" applyBorder="1" applyAlignment="1">
      <alignment horizontal="right" vertical="center" wrapText="1"/>
    </xf>
    <xf numFmtId="0" fontId="16" fillId="3" borderId="30" xfId="3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43" fontId="3" fillId="0" borderId="29" xfId="1" applyFont="1" applyBorder="1" applyAlignment="1">
      <alignment horizontal="center" vertical="center"/>
    </xf>
    <xf numFmtId="43" fontId="3" fillId="0" borderId="26" xfId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textRotation="90"/>
    </xf>
    <xf numFmtId="0" fontId="9" fillId="0" borderId="12" xfId="0" applyFont="1" applyBorder="1" applyAlignment="1">
      <alignment horizontal="center" vertical="center" textRotation="90"/>
    </xf>
    <xf numFmtId="0" fontId="9" fillId="0" borderId="24" xfId="0" applyFont="1" applyBorder="1" applyAlignment="1">
      <alignment horizontal="center" vertical="center" textRotation="90" wrapText="1"/>
    </xf>
    <xf numFmtId="0" fontId="8" fillId="0" borderId="25" xfId="0" applyFont="1" applyBorder="1"/>
    <xf numFmtId="0" fontId="8" fillId="0" borderId="13" xfId="0" applyFont="1" applyBorder="1"/>
    <xf numFmtId="0" fontId="8" fillId="0" borderId="14" xfId="0" applyFont="1" applyBorder="1"/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0" fontId="5" fillId="4" borderId="6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5" fillId="3" borderId="6" xfId="2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5" xfId="0" applyFont="1" applyBorder="1"/>
    <xf numFmtId="0" fontId="9" fillId="0" borderId="13" xfId="0" applyFont="1" applyBorder="1" applyAlignment="1">
      <alignment horizontal="center" vertical="center" textRotation="90" wrapText="1"/>
    </xf>
    <xf numFmtId="0" fontId="9" fillId="0" borderId="14" xfId="0" applyFont="1" applyBorder="1"/>
    <xf numFmtId="0" fontId="9" fillId="0" borderId="13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 textRotation="90"/>
    </xf>
    <xf numFmtId="0" fontId="9" fillId="0" borderId="10" xfId="0" applyFont="1" applyBorder="1" applyAlignment="1">
      <alignment horizontal="center" vertical="center" textRotation="90" wrapText="1"/>
    </xf>
    <xf numFmtId="0" fontId="9" fillId="0" borderId="11" xfId="0" applyFont="1" applyBorder="1"/>
    <xf numFmtId="0" fontId="9" fillId="0" borderId="15" xfId="0" applyFont="1" applyBorder="1"/>
    <xf numFmtId="0" fontId="9" fillId="0" borderId="16" xfId="0" applyFont="1" applyBorder="1"/>
  </cellXfs>
  <cellStyles count="4">
    <cellStyle name="Comma" xfId="1" builtinId="3"/>
    <cellStyle name="Normal" xfId="0" builtinId="0"/>
    <cellStyle name="Normal 7" xfId="2"/>
    <cellStyle name="Normal_برنامه دفتر سياسي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170086</xdr:colOff>
      <xdr:row>0</xdr:row>
      <xdr:rowOff>34018</xdr:rowOff>
    </xdr:from>
    <xdr:to>
      <xdr:col>3</xdr:col>
      <xdr:colOff>1624905</xdr:colOff>
      <xdr:row>0</xdr:row>
      <xdr:rowOff>548368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8011255" y="34018"/>
          <a:ext cx="1454819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99"/>
  <sheetViews>
    <sheetView rightToLeft="1" tabSelected="1" zoomScale="84" zoomScaleNormal="84" workbookViewId="0">
      <pane ySplit="2" topLeftCell="A3" activePane="bottomLeft" state="frozen"/>
      <selection activeCell="D1" sqref="D1"/>
      <selection pane="bottomLeft" sqref="A1:D1"/>
    </sheetView>
  </sheetViews>
  <sheetFormatPr defaultColWidth="9" defaultRowHeight="21"/>
  <cols>
    <col min="1" max="1" width="3.25" style="60" customWidth="1"/>
    <col min="2" max="2" width="2.625" style="61" customWidth="1"/>
    <col min="3" max="3" width="5.375" style="61" customWidth="1"/>
    <col min="4" max="4" width="28.125" style="62" customWidth="1"/>
    <col min="5" max="5" width="24.25" style="1" customWidth="1"/>
    <col min="6" max="9" width="11.125" style="63" customWidth="1"/>
    <col min="10" max="17" width="11.125" style="64" customWidth="1"/>
    <col min="18" max="18" width="9.375" style="65" customWidth="1"/>
    <col min="19" max="16384" width="9" style="1"/>
  </cols>
  <sheetData>
    <row r="1" spans="1:18" ht="45.75" customHeight="1" thickTop="1">
      <c r="A1" s="108"/>
      <c r="B1" s="109"/>
      <c r="C1" s="109"/>
      <c r="D1" s="109"/>
      <c r="E1" s="106" t="s">
        <v>59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 t="s">
        <v>58</v>
      </c>
      <c r="Q1" s="106"/>
      <c r="R1" s="107"/>
    </row>
    <row r="2" spans="1:18" ht="23.25" customHeight="1">
      <c r="A2" s="110" t="s">
        <v>0</v>
      </c>
      <c r="B2" s="111"/>
      <c r="C2" s="111"/>
      <c r="D2" s="111"/>
      <c r="E2" s="112"/>
      <c r="F2" s="2" t="s">
        <v>1</v>
      </c>
      <c r="G2" s="3" t="s">
        <v>2</v>
      </c>
      <c r="H2" s="3" t="s">
        <v>3</v>
      </c>
      <c r="I2" s="3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4" t="s">
        <v>12</v>
      </c>
      <c r="R2" s="5" t="s">
        <v>13</v>
      </c>
    </row>
    <row r="3" spans="1:18" ht="26.25" customHeight="1">
      <c r="A3" s="84" t="s">
        <v>14</v>
      </c>
      <c r="B3" s="114" t="s">
        <v>15</v>
      </c>
      <c r="C3" s="115"/>
      <c r="D3" s="90" t="s">
        <v>16</v>
      </c>
      <c r="E3" s="91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8">
        <f>SUM(F3:Q3)</f>
        <v>0</v>
      </c>
    </row>
    <row r="4" spans="1:18" s="12" customFormat="1" ht="26.25" customHeight="1">
      <c r="A4" s="85"/>
      <c r="B4" s="103"/>
      <c r="C4" s="104"/>
      <c r="D4" s="92" t="s">
        <v>56</v>
      </c>
      <c r="E4" s="93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1">
        <f t="shared" ref="R4:R21" si="0">SUM(F4:Q4)</f>
        <v>0</v>
      </c>
    </row>
    <row r="5" spans="1:18" ht="26.25" customHeight="1">
      <c r="A5" s="85"/>
      <c r="B5" s="103"/>
      <c r="C5" s="104"/>
      <c r="D5" s="90" t="s">
        <v>57</v>
      </c>
      <c r="E5" s="91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8">
        <f t="shared" si="0"/>
        <v>0</v>
      </c>
    </row>
    <row r="6" spans="1:18" s="12" customFormat="1" ht="26.25" customHeight="1">
      <c r="A6" s="85"/>
      <c r="B6" s="103"/>
      <c r="C6" s="104"/>
      <c r="D6" s="92" t="s">
        <v>17</v>
      </c>
      <c r="E6" s="93"/>
      <c r="F6" s="9"/>
      <c r="G6" s="9"/>
      <c r="H6" s="9"/>
      <c r="I6" s="9"/>
      <c r="J6" s="10"/>
      <c r="K6" s="10"/>
      <c r="L6" s="10"/>
      <c r="M6" s="10"/>
      <c r="N6" s="10"/>
      <c r="O6" s="10"/>
      <c r="P6" s="10"/>
      <c r="Q6" s="10"/>
      <c r="R6" s="11">
        <f t="shared" si="0"/>
        <v>0</v>
      </c>
    </row>
    <row r="7" spans="1:18" ht="26.25" customHeight="1">
      <c r="A7" s="85"/>
      <c r="B7" s="103"/>
      <c r="C7" s="104"/>
      <c r="D7" s="90" t="s">
        <v>18</v>
      </c>
      <c r="E7" s="91"/>
      <c r="F7" s="6"/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8">
        <f t="shared" si="0"/>
        <v>0</v>
      </c>
    </row>
    <row r="8" spans="1:18" s="12" customFormat="1" ht="26.25" customHeight="1">
      <c r="A8" s="85"/>
      <c r="B8" s="103"/>
      <c r="C8" s="104"/>
      <c r="D8" s="92" t="s">
        <v>19</v>
      </c>
      <c r="E8" s="93"/>
      <c r="F8" s="9"/>
      <c r="G8" s="9"/>
      <c r="H8" s="9"/>
      <c r="I8" s="9"/>
      <c r="J8" s="10"/>
      <c r="K8" s="10"/>
      <c r="L8" s="10"/>
      <c r="M8" s="10"/>
      <c r="N8" s="10"/>
      <c r="O8" s="10"/>
      <c r="P8" s="10"/>
      <c r="Q8" s="10"/>
      <c r="R8" s="11">
        <f t="shared" si="0"/>
        <v>0</v>
      </c>
    </row>
    <row r="9" spans="1:18" ht="26.25" customHeight="1">
      <c r="A9" s="85"/>
      <c r="B9" s="103"/>
      <c r="C9" s="104"/>
      <c r="D9" s="90" t="s">
        <v>20</v>
      </c>
      <c r="E9" s="91"/>
      <c r="F9" s="6"/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8">
        <f t="shared" si="0"/>
        <v>0</v>
      </c>
    </row>
    <row r="10" spans="1:18" s="12" customFormat="1" ht="26.25" customHeight="1">
      <c r="A10" s="85"/>
      <c r="B10" s="103"/>
      <c r="C10" s="104"/>
      <c r="D10" s="92" t="s">
        <v>21</v>
      </c>
      <c r="E10" s="93"/>
      <c r="F10" s="9"/>
      <c r="G10" s="9"/>
      <c r="H10" s="9"/>
      <c r="I10" s="9"/>
      <c r="J10" s="10"/>
      <c r="K10" s="10"/>
      <c r="L10" s="10"/>
      <c r="M10" s="10"/>
      <c r="N10" s="10"/>
      <c r="O10" s="10"/>
      <c r="P10" s="10"/>
      <c r="Q10" s="10"/>
      <c r="R10" s="11">
        <f t="shared" si="0"/>
        <v>0</v>
      </c>
    </row>
    <row r="11" spans="1:18" ht="26.25" customHeight="1">
      <c r="A11" s="85"/>
      <c r="B11" s="103"/>
      <c r="C11" s="104"/>
      <c r="D11" s="90" t="s">
        <v>22</v>
      </c>
      <c r="E11" s="91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8">
        <f t="shared" si="0"/>
        <v>0</v>
      </c>
    </row>
    <row r="12" spans="1:18" s="12" customFormat="1" ht="26.25" customHeight="1">
      <c r="A12" s="85"/>
      <c r="B12" s="105"/>
      <c r="C12" s="104"/>
      <c r="D12" s="92" t="s">
        <v>23</v>
      </c>
      <c r="E12" s="93"/>
      <c r="F12" s="9"/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0"/>
      <c r="R12" s="13">
        <f t="shared" si="0"/>
        <v>0</v>
      </c>
    </row>
    <row r="13" spans="1:18" ht="26.25" customHeight="1">
      <c r="A13" s="85"/>
      <c r="B13" s="105"/>
      <c r="C13" s="104"/>
      <c r="D13" s="90" t="s">
        <v>24</v>
      </c>
      <c r="E13" s="91"/>
      <c r="F13" s="6"/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8">
        <f t="shared" si="0"/>
        <v>0</v>
      </c>
    </row>
    <row r="14" spans="1:18" s="12" customFormat="1" ht="26.25" customHeight="1">
      <c r="A14" s="85"/>
      <c r="B14" s="105"/>
      <c r="C14" s="104"/>
      <c r="D14" s="92" t="s">
        <v>25</v>
      </c>
      <c r="E14" s="93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  <c r="R14" s="11">
        <f t="shared" si="0"/>
        <v>0</v>
      </c>
    </row>
    <row r="15" spans="1:18" ht="26.25" customHeight="1">
      <c r="A15" s="85"/>
      <c r="B15" s="105"/>
      <c r="C15" s="104"/>
      <c r="D15" s="90" t="s">
        <v>26</v>
      </c>
      <c r="E15" s="91"/>
      <c r="F15" s="6"/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8">
        <f t="shared" si="0"/>
        <v>0</v>
      </c>
    </row>
    <row r="16" spans="1:18" s="12" customFormat="1" ht="26.25" customHeight="1">
      <c r="A16" s="85"/>
      <c r="B16" s="105"/>
      <c r="C16" s="104"/>
      <c r="D16" s="92" t="s">
        <v>27</v>
      </c>
      <c r="E16" s="93"/>
      <c r="F16" s="9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1">
        <f t="shared" si="0"/>
        <v>0</v>
      </c>
    </row>
    <row r="17" spans="1:18" ht="26.25" customHeight="1">
      <c r="A17" s="85"/>
      <c r="B17" s="105"/>
      <c r="C17" s="104"/>
      <c r="D17" s="90" t="s">
        <v>28</v>
      </c>
      <c r="E17" s="91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  <c r="R17" s="8">
        <f t="shared" si="0"/>
        <v>0</v>
      </c>
    </row>
    <row r="18" spans="1:18" s="12" customFormat="1" ht="26.25" customHeight="1">
      <c r="A18" s="85"/>
      <c r="B18" s="105"/>
      <c r="C18" s="104"/>
      <c r="D18" s="92" t="s">
        <v>29</v>
      </c>
      <c r="E18" s="93"/>
      <c r="F18" s="9"/>
      <c r="G18" s="9"/>
      <c r="H18" s="9"/>
      <c r="I18" s="9"/>
      <c r="J18" s="10"/>
      <c r="K18" s="10"/>
      <c r="L18" s="10"/>
      <c r="M18" s="10"/>
      <c r="N18" s="10"/>
      <c r="O18" s="10"/>
      <c r="P18" s="10"/>
      <c r="Q18" s="10"/>
      <c r="R18" s="11">
        <f t="shared" si="0"/>
        <v>0</v>
      </c>
    </row>
    <row r="19" spans="1:18" ht="26.25" customHeight="1">
      <c r="A19" s="85"/>
      <c r="B19" s="105"/>
      <c r="C19" s="104"/>
      <c r="D19" s="90" t="s">
        <v>30</v>
      </c>
      <c r="E19" s="91"/>
      <c r="F19" s="6"/>
      <c r="G19" s="6"/>
      <c r="H19" s="6"/>
      <c r="I19" s="6"/>
      <c r="J19" s="7"/>
      <c r="K19" s="7"/>
      <c r="L19" s="7"/>
      <c r="M19" s="7"/>
      <c r="N19" s="7"/>
      <c r="O19" s="7"/>
      <c r="P19" s="7"/>
      <c r="Q19" s="7"/>
      <c r="R19" s="8">
        <f t="shared" si="0"/>
        <v>0</v>
      </c>
    </row>
    <row r="20" spans="1:18" s="12" customFormat="1" ht="26.25" customHeight="1" thickBot="1">
      <c r="A20" s="85"/>
      <c r="B20" s="116"/>
      <c r="C20" s="117"/>
      <c r="D20" s="92" t="s">
        <v>31</v>
      </c>
      <c r="E20" s="93"/>
      <c r="F20" s="14"/>
      <c r="G20" s="14"/>
      <c r="H20" s="14"/>
      <c r="I20" s="14"/>
      <c r="J20" s="15"/>
      <c r="K20" s="15"/>
      <c r="L20" s="15"/>
      <c r="M20" s="15"/>
      <c r="N20" s="15"/>
      <c r="O20" s="15"/>
      <c r="P20" s="15"/>
      <c r="Q20" s="15"/>
      <c r="R20" s="16">
        <f t="shared" si="0"/>
        <v>0</v>
      </c>
    </row>
    <row r="21" spans="1:18" ht="26.25" customHeight="1" thickBot="1">
      <c r="A21" s="85"/>
      <c r="B21" s="99" t="s">
        <v>32</v>
      </c>
      <c r="C21" s="100"/>
      <c r="D21" s="100"/>
      <c r="E21" s="101"/>
      <c r="F21" s="17">
        <f>SUM(F3:F20)</f>
        <v>0</v>
      </c>
      <c r="G21" s="17">
        <f t="shared" ref="G21:Q21" si="1">SUM(G3:G20)</f>
        <v>0</v>
      </c>
      <c r="H21" s="17">
        <f t="shared" si="1"/>
        <v>0</v>
      </c>
      <c r="I21" s="17">
        <f t="shared" si="1"/>
        <v>0</v>
      </c>
      <c r="J21" s="18">
        <f t="shared" si="1"/>
        <v>0</v>
      </c>
      <c r="K21" s="17">
        <f t="shared" si="1"/>
        <v>0</v>
      </c>
      <c r="L21" s="17">
        <f t="shared" si="1"/>
        <v>0</v>
      </c>
      <c r="M21" s="17">
        <f t="shared" si="1"/>
        <v>0</v>
      </c>
      <c r="N21" s="17">
        <f t="shared" si="1"/>
        <v>0</v>
      </c>
      <c r="O21" s="17">
        <f t="shared" si="1"/>
        <v>0</v>
      </c>
      <c r="P21" s="17">
        <f t="shared" si="1"/>
        <v>0</v>
      </c>
      <c r="Q21" s="17">
        <f t="shared" si="1"/>
        <v>0</v>
      </c>
      <c r="R21" s="19">
        <f t="shared" si="0"/>
        <v>0</v>
      </c>
    </row>
    <row r="22" spans="1:18" ht="26.25" customHeight="1">
      <c r="A22" s="85"/>
      <c r="B22" s="86" t="s">
        <v>33</v>
      </c>
      <c r="C22" s="102"/>
      <c r="D22" s="90" t="str">
        <f>"پشتيباني نرم افزارها"</f>
        <v>پشتيباني نرم افزارها</v>
      </c>
      <c r="E22" s="91" t="str">
        <f>"پشتيباني نرم افزارها"</f>
        <v>پشتيباني نرم افزارها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>
        <f>SUM(F22:Q22)</f>
        <v>0</v>
      </c>
    </row>
    <row r="23" spans="1:18" s="12" customFormat="1" ht="26.25" customHeight="1">
      <c r="A23" s="85"/>
      <c r="B23" s="103"/>
      <c r="C23" s="104"/>
      <c r="D23" s="92" t="str">
        <f>"هزينه هاي اينترنت"</f>
        <v>هزينه هاي اينترنت</v>
      </c>
      <c r="E23" s="93" t="str">
        <f>"هزينه هاي اينترنت"</f>
        <v>هزينه هاي اينترنت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>
        <f t="shared" ref="R23:R70" si="2">SUM(F23:Q23)</f>
        <v>0</v>
      </c>
    </row>
    <row r="24" spans="1:18" ht="26.25" customHeight="1">
      <c r="A24" s="85"/>
      <c r="B24" s="103"/>
      <c r="C24" s="104"/>
      <c r="D24" s="90" t="str">
        <f>"حسابرسي وبازرسي"</f>
        <v>حسابرسي وبازرسي</v>
      </c>
      <c r="E24" s="91" t="str">
        <f>"حسابرسي وبازرسي"</f>
        <v>حسابرسي وبازرسي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1">
        <f t="shared" si="2"/>
        <v>0</v>
      </c>
    </row>
    <row r="25" spans="1:18" s="12" customFormat="1" ht="26.25" customHeight="1">
      <c r="A25" s="85"/>
      <c r="B25" s="103"/>
      <c r="C25" s="104"/>
      <c r="D25" s="92" t="str">
        <f>"مشاوره وكارشناسي"</f>
        <v>مشاوره وكارشناسي</v>
      </c>
      <c r="E25" s="93" t="str">
        <f>"مشاوره وكارشناسي"</f>
        <v>مشاوره وكارشناسي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>
        <f t="shared" si="2"/>
        <v>0</v>
      </c>
    </row>
    <row r="26" spans="1:18" ht="26.25" customHeight="1">
      <c r="A26" s="85"/>
      <c r="B26" s="103"/>
      <c r="C26" s="104"/>
      <c r="D26" s="90" t="str">
        <f>"جرائم"</f>
        <v>جرائم</v>
      </c>
      <c r="E26" s="91" t="str">
        <f>"جرائم"</f>
        <v>جرائم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1">
        <f t="shared" si="2"/>
        <v>0</v>
      </c>
    </row>
    <row r="27" spans="1:18" s="12" customFormat="1" ht="26.25" customHeight="1">
      <c r="A27" s="85"/>
      <c r="B27" s="103"/>
      <c r="C27" s="104"/>
      <c r="D27" s="92" t="str">
        <f>"عوارض"</f>
        <v>عوارض</v>
      </c>
      <c r="E27" s="93" t="str">
        <f>"عوارض"</f>
        <v>عوارض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>
        <f t="shared" si="2"/>
        <v>0</v>
      </c>
    </row>
    <row r="28" spans="1:18" ht="26.25" customHeight="1">
      <c r="A28" s="85"/>
      <c r="B28" s="103"/>
      <c r="C28" s="104"/>
      <c r="D28" s="90" t="str">
        <f>"آموزشي"</f>
        <v>آموزشي</v>
      </c>
      <c r="E28" s="91" t="str">
        <f>"آموزشي"</f>
        <v>آموزشي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>
        <f t="shared" si="2"/>
        <v>0</v>
      </c>
    </row>
    <row r="29" spans="1:18" s="12" customFormat="1" ht="26.25" customHeight="1">
      <c r="A29" s="85"/>
      <c r="B29" s="103"/>
      <c r="C29" s="104"/>
      <c r="D29" s="92" t="str">
        <f>"رفاهي وورزشي"</f>
        <v>رفاهي وورزشي</v>
      </c>
      <c r="E29" s="93" t="str">
        <f>"رفاهي وورزشي"</f>
        <v>رفاهي وورزشي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3">
        <f t="shared" si="2"/>
        <v>0</v>
      </c>
    </row>
    <row r="30" spans="1:18" ht="26.25" customHeight="1">
      <c r="A30" s="85"/>
      <c r="B30" s="103"/>
      <c r="C30" s="104"/>
      <c r="D30" s="90" t="str">
        <f>"آبدارخانه وپذيرايي"</f>
        <v>آبدارخانه وپذيرايي</v>
      </c>
      <c r="E30" s="91" t="str">
        <f>"آبدارخانه وپذيرايي"</f>
        <v>آبدارخانه وپذيرايي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1">
        <f t="shared" si="2"/>
        <v>0</v>
      </c>
    </row>
    <row r="31" spans="1:18" s="12" customFormat="1" ht="26.25" customHeight="1">
      <c r="A31" s="85"/>
      <c r="B31" s="103"/>
      <c r="C31" s="104"/>
      <c r="D31" s="92" t="str">
        <f>"رستوران وغذاخوري"</f>
        <v>رستوران وغذاخوري</v>
      </c>
      <c r="E31" s="93" t="str">
        <f>"رستوران وغذاخوري"</f>
        <v>رستوران وغذاخوري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3">
        <f t="shared" si="2"/>
        <v>0</v>
      </c>
    </row>
    <row r="32" spans="1:18" ht="26.25" customHeight="1">
      <c r="A32" s="85"/>
      <c r="B32" s="103"/>
      <c r="C32" s="104"/>
      <c r="D32" s="90" t="str">
        <f>"آگهي وتبليغات"</f>
        <v>آگهي وتبليغات</v>
      </c>
      <c r="E32" s="91" t="str">
        <f>"آگهي وتبليغات"</f>
        <v>آگهي وتبليغات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>
        <f t="shared" si="2"/>
        <v>0</v>
      </c>
    </row>
    <row r="33" spans="1:18" s="12" customFormat="1" ht="26.25" customHeight="1">
      <c r="A33" s="85"/>
      <c r="B33" s="103"/>
      <c r="C33" s="104"/>
      <c r="D33" s="92" t="str">
        <f>"سميناروهمايش"</f>
        <v>سميناروهمايش</v>
      </c>
      <c r="E33" s="93" t="str">
        <f>"سميناروهمايش"</f>
        <v>سميناروهمايش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3">
        <f t="shared" si="2"/>
        <v>0</v>
      </c>
    </row>
    <row r="34" spans="1:18" ht="26.25" customHeight="1">
      <c r="A34" s="85"/>
      <c r="B34" s="103"/>
      <c r="C34" s="104"/>
      <c r="D34" s="90" t="str">
        <f>"نوشت افزاروملزومات مصرفي"</f>
        <v>نوشت افزاروملزومات مصرفي</v>
      </c>
      <c r="E34" s="91" t="str">
        <f>"نوشت افزاروملزومات مصرفي"</f>
        <v>نوشت افزاروملزومات مصرفي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>
        <f t="shared" si="2"/>
        <v>0</v>
      </c>
    </row>
    <row r="35" spans="1:18" s="12" customFormat="1" ht="26.25" customHeight="1">
      <c r="A35" s="85"/>
      <c r="B35" s="103"/>
      <c r="C35" s="104"/>
      <c r="D35" s="92" t="str">
        <f>"چاپ وتكثير"</f>
        <v>چاپ وتكثير</v>
      </c>
      <c r="E35" s="93" t="str">
        <f>"چاپ وتكثير"</f>
        <v>چاپ وتكثير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3">
        <f t="shared" si="2"/>
        <v>0</v>
      </c>
    </row>
    <row r="36" spans="1:18" ht="26.25" customHeight="1">
      <c r="A36" s="85"/>
      <c r="B36" s="103"/>
      <c r="C36" s="104"/>
      <c r="D36" s="90" t="str">
        <f>"كتب ونشريات ومجلات"</f>
        <v>كتب ونشريات ومجلات</v>
      </c>
      <c r="E36" s="91" t="str">
        <f>"كتب ونشريات ومجلات"</f>
        <v>كتب ونشريات ومجلات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>
        <f t="shared" si="2"/>
        <v>0</v>
      </c>
    </row>
    <row r="37" spans="1:18" s="12" customFormat="1" ht="26.25" customHeight="1">
      <c r="A37" s="85"/>
      <c r="B37" s="103"/>
      <c r="C37" s="104"/>
      <c r="D37" s="92" t="str">
        <f>"اعيادومراسم ومناسبتها"</f>
        <v>اعيادومراسم ومناسبتها</v>
      </c>
      <c r="E37" s="93" t="str">
        <f>"اعيادومراسم ومناسبتها"</f>
        <v>اعيادومراسم ومناسبتها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3">
        <f t="shared" si="2"/>
        <v>0</v>
      </c>
    </row>
    <row r="38" spans="1:18" ht="26.25" customHeight="1">
      <c r="A38" s="85"/>
      <c r="B38" s="103"/>
      <c r="C38" s="104"/>
      <c r="D38" s="90" t="str">
        <f>"ثبتي ودبيرخانه"</f>
        <v>ثبتي ودبيرخانه</v>
      </c>
      <c r="E38" s="91" t="str">
        <f>"ثبتي ودبيرخانه"</f>
        <v>ثبتي ودبيرخانه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1">
        <f t="shared" si="2"/>
        <v>0</v>
      </c>
    </row>
    <row r="39" spans="1:18" s="12" customFormat="1" ht="26.25" customHeight="1">
      <c r="A39" s="85"/>
      <c r="B39" s="103"/>
      <c r="C39" s="104"/>
      <c r="D39" s="92" t="str">
        <f>"سوخت وگاز"</f>
        <v>سوخت وگاز</v>
      </c>
      <c r="E39" s="93" t="str">
        <f>"سوخت وگاز"</f>
        <v>سوخت وگاز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3">
        <f t="shared" si="2"/>
        <v>0</v>
      </c>
    </row>
    <row r="40" spans="1:18" ht="26.25" customHeight="1">
      <c r="A40" s="85"/>
      <c r="B40" s="103"/>
      <c r="C40" s="104"/>
      <c r="D40" s="90" t="str">
        <f>"شارژ تجهيزات اطفاءحريق"</f>
        <v>شارژ تجهيزات اطفاءحريق</v>
      </c>
      <c r="E40" s="91" t="str">
        <f>"شارژ تجهيزات اطفاءحريق"</f>
        <v>شارژ تجهيزات اطفاءحريق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1">
        <f t="shared" si="2"/>
        <v>0</v>
      </c>
    </row>
    <row r="41" spans="1:18" s="12" customFormat="1" ht="26.25" customHeight="1">
      <c r="A41" s="85"/>
      <c r="B41" s="103"/>
      <c r="C41" s="104"/>
      <c r="D41" s="92" t="str">
        <f>"هزينه آب وبرق"</f>
        <v>هزينه آب وبرق</v>
      </c>
      <c r="E41" s="93" t="str">
        <f>"هزينه آب وبرق"</f>
        <v>هزينه آب وبرق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3">
        <f t="shared" si="2"/>
        <v>0</v>
      </c>
    </row>
    <row r="42" spans="1:18" ht="26.25" customHeight="1">
      <c r="A42" s="85"/>
      <c r="B42" s="103"/>
      <c r="C42" s="104"/>
      <c r="D42" s="90" t="str">
        <f>"پست ءتلفن ثابت وهمراه"</f>
        <v>پست ءتلفن ثابت وهمراه</v>
      </c>
      <c r="E42" s="91" t="str">
        <f>"پست ءتلفن ثابت وهمراه"</f>
        <v>پست ءتلفن ثابت وهمراه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1">
        <f t="shared" si="2"/>
        <v>0</v>
      </c>
    </row>
    <row r="43" spans="1:18" s="12" customFormat="1" ht="26.25" customHeight="1">
      <c r="A43" s="85"/>
      <c r="B43" s="103"/>
      <c r="C43" s="104"/>
      <c r="D43" s="92" t="str">
        <f>"شركت درمناقصه"</f>
        <v>شركت درمناقصه</v>
      </c>
      <c r="E43" s="93" t="str">
        <f>"شركت درمناقصه"</f>
        <v>شركت درمناقصه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3">
        <f t="shared" si="2"/>
        <v>0</v>
      </c>
    </row>
    <row r="44" spans="1:18" ht="26.25" customHeight="1">
      <c r="A44" s="85"/>
      <c r="B44" s="103"/>
      <c r="C44" s="104"/>
      <c r="D44" s="90" t="str">
        <f>"طرح محروميت زدايي"</f>
        <v>طرح محروميت زدايي</v>
      </c>
      <c r="E44" s="91" t="str">
        <f>"طرح محروميت زدايي"</f>
        <v>طرح محروميت زدايي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1">
        <f t="shared" si="2"/>
        <v>0</v>
      </c>
    </row>
    <row r="45" spans="1:18" s="12" customFormat="1" ht="26.25" customHeight="1">
      <c r="A45" s="85"/>
      <c r="B45" s="103"/>
      <c r="C45" s="104"/>
      <c r="D45" s="92" t="str">
        <f>"ترددوآژانس"</f>
        <v>ترددوآژانس</v>
      </c>
      <c r="E45" s="93" t="str">
        <f>"ترددوآژانس"</f>
        <v>ترددوآژانس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3">
        <f t="shared" si="2"/>
        <v>0</v>
      </c>
    </row>
    <row r="46" spans="1:18" ht="26.25" customHeight="1">
      <c r="A46" s="85"/>
      <c r="B46" s="103"/>
      <c r="C46" s="104"/>
      <c r="D46" s="90" t="str">
        <f>"حمل ونقل تخليه وبارگيري"</f>
        <v>حمل ونقل تخليه وبارگيري</v>
      </c>
      <c r="E46" s="91" t="str">
        <f>"حمل ونقل تخليه وبارگيري"</f>
        <v>حمل ونقل تخليه وبارگيري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1">
        <f t="shared" si="2"/>
        <v>0</v>
      </c>
    </row>
    <row r="47" spans="1:18" s="12" customFormat="1" ht="26.25" customHeight="1">
      <c r="A47" s="85"/>
      <c r="B47" s="103"/>
      <c r="C47" s="104"/>
      <c r="D47" s="92" t="str">
        <f>"مطالعات وتحقيقات"</f>
        <v>مطالعات وتحقيقات</v>
      </c>
      <c r="E47" s="93" t="str">
        <f>"مطالعات وتحقيقات"</f>
        <v>مطالعات وتحقيقات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3">
        <f t="shared" si="2"/>
        <v>0</v>
      </c>
    </row>
    <row r="48" spans="1:18" ht="26.25" customHeight="1">
      <c r="A48" s="85"/>
      <c r="B48" s="103"/>
      <c r="C48" s="104"/>
      <c r="D48" s="90" t="str">
        <f>"اجاره ساختمان"</f>
        <v>اجاره ساختمان</v>
      </c>
      <c r="E48" s="91" t="str">
        <f>"اجاره ساختمان"</f>
        <v>اجاره ساختمان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1">
        <f t="shared" si="2"/>
        <v>0</v>
      </c>
    </row>
    <row r="49" spans="1:18" s="12" customFormat="1" ht="26.25" customHeight="1">
      <c r="A49" s="85"/>
      <c r="B49" s="103"/>
      <c r="C49" s="104"/>
      <c r="D49" s="92" t="str">
        <f>"اجاره ماشين آلات"</f>
        <v>اجاره ماشين آلات</v>
      </c>
      <c r="E49" s="93" t="str">
        <f>"اجاره ماشين آلات"</f>
        <v>اجاره ماشين آلات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3">
        <f t="shared" si="2"/>
        <v>0</v>
      </c>
    </row>
    <row r="50" spans="1:18" ht="26.25" customHeight="1">
      <c r="A50" s="85"/>
      <c r="B50" s="103"/>
      <c r="C50" s="104"/>
      <c r="D50" s="90" t="str">
        <f>"اجاره وسائط نقليه"</f>
        <v>اجاره وسائط نقليه</v>
      </c>
      <c r="E50" s="91" t="str">
        <f>"اجاره وسائط نقليه"</f>
        <v>اجاره وسائط نقليه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1">
        <f t="shared" si="2"/>
        <v>0</v>
      </c>
    </row>
    <row r="51" spans="1:18" s="12" customFormat="1" ht="26.25" customHeight="1">
      <c r="A51" s="85"/>
      <c r="B51" s="103"/>
      <c r="C51" s="104"/>
      <c r="D51" s="92" t="str">
        <f>"سايراجاره ها"</f>
        <v>سايراجاره ها</v>
      </c>
      <c r="E51" s="93" t="str">
        <f>"سايراجاره ها"</f>
        <v>سايراجاره ها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3">
        <f t="shared" si="2"/>
        <v>0</v>
      </c>
    </row>
    <row r="52" spans="1:18" ht="26.25" customHeight="1">
      <c r="A52" s="85"/>
      <c r="B52" s="103"/>
      <c r="C52" s="104"/>
      <c r="D52" s="90" t="str">
        <f>"تعميرونگهداري ساختمان"</f>
        <v>تعميرونگهداري ساختمان</v>
      </c>
      <c r="E52" s="91" t="str">
        <f>"تعميرونگهداري ساختمان"</f>
        <v>تعميرونگهداري ساختمان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1">
        <f t="shared" si="2"/>
        <v>0</v>
      </c>
    </row>
    <row r="53" spans="1:18" s="12" customFormat="1" ht="26.25" customHeight="1">
      <c r="A53" s="85"/>
      <c r="B53" s="103"/>
      <c r="C53" s="104"/>
      <c r="D53" s="92" t="str">
        <f>"تعميرونگهداري تاسيسات ومستحدثات"</f>
        <v>تعميرونگهداري تاسيسات ومستحدثات</v>
      </c>
      <c r="E53" s="93" t="str">
        <f>"تعميرونگهداري تاسيسات ومستحدثات"</f>
        <v>تعميرونگهداري تاسيسات ومستحدثات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3">
        <f t="shared" si="2"/>
        <v>0</v>
      </c>
    </row>
    <row r="54" spans="1:18" ht="26.25" customHeight="1">
      <c r="A54" s="85"/>
      <c r="B54" s="103"/>
      <c r="C54" s="104"/>
      <c r="D54" s="90" t="str">
        <f>"تعميرونگهداري ماشين آلات"</f>
        <v>تعميرونگهداري ماشين آلات</v>
      </c>
      <c r="E54" s="91" t="str">
        <f>"تعميرونگهداري ماشين آلات"</f>
        <v>تعميرونگهداري ماشين آلات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1">
        <f t="shared" si="2"/>
        <v>0</v>
      </c>
    </row>
    <row r="55" spans="1:18" s="12" customFormat="1" ht="26.25" customHeight="1">
      <c r="A55" s="85"/>
      <c r="B55" s="103"/>
      <c r="C55" s="104"/>
      <c r="D55" s="92" t="str">
        <f>"تعميرونگهداري تجهيزات"</f>
        <v>تعميرونگهداري تجهيزات</v>
      </c>
      <c r="E55" s="93" t="str">
        <f>"تعميرونگهداري تجهيزات"</f>
        <v>تعميرونگهداري تجهيزات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3">
        <f t="shared" si="2"/>
        <v>0</v>
      </c>
    </row>
    <row r="56" spans="1:18" ht="26.25" customHeight="1">
      <c r="A56" s="85"/>
      <c r="B56" s="103"/>
      <c r="C56" s="104"/>
      <c r="D56" s="90" t="str">
        <f>"تعميرونگهداري وسائط نقليه"</f>
        <v>تعميرونگهداري وسائط نقليه</v>
      </c>
      <c r="E56" s="91" t="str">
        <f>"تعميرونگهداري وسائط نقليه"</f>
        <v>تعميرونگهداري وسائط نقليه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1">
        <f t="shared" si="2"/>
        <v>0</v>
      </c>
    </row>
    <row r="57" spans="1:18" s="12" customFormat="1" ht="26.25" customHeight="1">
      <c r="A57" s="85"/>
      <c r="B57" s="103"/>
      <c r="C57" s="104"/>
      <c r="D57" s="92" t="str">
        <f>"تعميرونگهداري اثاثه ومنصوبات"</f>
        <v>تعميرونگهداري اثاثه ومنصوبات</v>
      </c>
      <c r="E57" s="93" t="str">
        <f>"تعميرونگهداري اثاثه ومنصوبات"</f>
        <v>تعميرونگهداري اثاثه ومنصوبات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3">
        <f t="shared" si="2"/>
        <v>0</v>
      </c>
    </row>
    <row r="58" spans="1:18" ht="26.25" customHeight="1">
      <c r="A58" s="85"/>
      <c r="B58" s="103"/>
      <c r="C58" s="104"/>
      <c r="D58" s="90" t="str">
        <f>"تعميرونگهداري ابزارآلات وقالبها"</f>
        <v>تعميرونگهداري ابزارآلات وقالبها</v>
      </c>
      <c r="E58" s="91" t="str">
        <f>"تعميرونگهداري ابزارآلات وقالبها"</f>
        <v>تعميرونگهداري ابزارآلات وقالبها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1">
        <f t="shared" si="2"/>
        <v>0</v>
      </c>
    </row>
    <row r="59" spans="1:18" s="12" customFormat="1" ht="26.25" customHeight="1">
      <c r="A59" s="85"/>
      <c r="B59" s="103"/>
      <c r="C59" s="104"/>
      <c r="D59" s="92" t="str">
        <f>"استهلاك ساختمان"</f>
        <v>استهلاك ساختمان</v>
      </c>
      <c r="E59" s="93" t="str">
        <f>"استهلاك ساختمان"</f>
        <v>استهلاك ساختمان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3">
        <f t="shared" si="2"/>
        <v>0</v>
      </c>
    </row>
    <row r="60" spans="1:18" ht="26.25" customHeight="1">
      <c r="A60" s="85"/>
      <c r="B60" s="103"/>
      <c r="C60" s="104"/>
      <c r="D60" s="90" t="str">
        <f>"استهلاك تاسيسات"</f>
        <v>استهلاك تاسيسات</v>
      </c>
      <c r="E60" s="91" t="str">
        <f>"استهلاك تاسيسات"</f>
        <v>استهلاك تاسيسات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1">
        <f t="shared" si="2"/>
        <v>0</v>
      </c>
    </row>
    <row r="61" spans="1:18" s="12" customFormat="1" ht="26.25" customHeight="1">
      <c r="A61" s="85"/>
      <c r="B61" s="105"/>
      <c r="C61" s="104"/>
      <c r="D61" s="92" t="str">
        <f>"استهلاك ماشين آلات"</f>
        <v>استهلاك ماشين آلات</v>
      </c>
      <c r="E61" s="93" t="str">
        <f>"استهلاك ماشين آلات"</f>
        <v>استهلاك ماشين آلات</v>
      </c>
      <c r="F61" s="10"/>
      <c r="G61" s="10"/>
      <c r="H61" s="10"/>
      <c r="I61" s="10"/>
      <c r="J61" s="10"/>
      <c r="K61" s="10"/>
      <c r="L61" s="10"/>
      <c r="M61" s="24"/>
      <c r="N61" s="10"/>
      <c r="O61" s="10"/>
      <c r="P61" s="10"/>
      <c r="Q61" s="10"/>
      <c r="R61" s="11">
        <f t="shared" si="2"/>
        <v>0</v>
      </c>
    </row>
    <row r="62" spans="1:18" ht="26.25" customHeight="1">
      <c r="A62" s="85"/>
      <c r="B62" s="105"/>
      <c r="C62" s="104"/>
      <c r="D62" s="90" t="str">
        <f>"استهلاك تجهيزات"</f>
        <v>استهلاك تجهيزات</v>
      </c>
      <c r="E62" s="91" t="str">
        <f>"استهلاك تجهيزات"</f>
        <v>استهلاك تجهيزات</v>
      </c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8">
        <f t="shared" si="2"/>
        <v>0</v>
      </c>
    </row>
    <row r="63" spans="1:18" s="12" customFormat="1" ht="26.25" customHeight="1">
      <c r="A63" s="85"/>
      <c r="B63" s="105"/>
      <c r="C63" s="104"/>
      <c r="D63" s="92" t="str">
        <f>"استهلاك وسائط نقليه"</f>
        <v>استهلاك وسائط نقليه</v>
      </c>
      <c r="E63" s="93" t="str">
        <f>"استهلاك وسائط نقليه"</f>
        <v>استهلاك وسائط نقليه</v>
      </c>
      <c r="F63" s="10"/>
      <c r="G63" s="10"/>
      <c r="H63" s="10"/>
      <c r="I63" s="10"/>
      <c r="J63" s="10"/>
      <c r="K63" s="10"/>
      <c r="L63" s="10"/>
      <c r="M63" s="24"/>
      <c r="N63" s="10"/>
      <c r="O63" s="10"/>
      <c r="P63" s="10"/>
      <c r="Q63" s="10"/>
      <c r="R63" s="11">
        <f t="shared" si="2"/>
        <v>0</v>
      </c>
    </row>
    <row r="64" spans="1:18" ht="26.25" customHeight="1">
      <c r="A64" s="85"/>
      <c r="B64" s="105"/>
      <c r="C64" s="104"/>
      <c r="D64" s="90" t="str">
        <f>"استهلاك اثاثيه ومنصوبات"</f>
        <v>استهلاك اثاثيه ومنصوبات</v>
      </c>
      <c r="E64" s="91" t="str">
        <f>"استهلاك اثاثيه ومنصوبات"</f>
        <v>استهلاك اثاثيه ومنصوبات</v>
      </c>
      <c r="F64" s="25"/>
      <c r="G64" s="25"/>
      <c r="H64" s="25"/>
      <c r="I64" s="25"/>
      <c r="J64" s="25"/>
      <c r="K64" s="25"/>
      <c r="L64" s="25"/>
      <c r="M64" s="26"/>
      <c r="N64" s="25"/>
      <c r="O64" s="25"/>
      <c r="P64" s="25"/>
      <c r="Q64" s="25"/>
      <c r="R64" s="8">
        <f t="shared" si="2"/>
        <v>0</v>
      </c>
    </row>
    <row r="65" spans="1:18" s="12" customFormat="1" ht="26.25" customHeight="1">
      <c r="A65" s="85"/>
      <c r="B65" s="105"/>
      <c r="C65" s="104"/>
      <c r="D65" s="92" t="str">
        <f>"استهلاك ابزارآلات وقالبها"</f>
        <v>استهلاك ابزارآلات وقالبها</v>
      </c>
      <c r="E65" s="93" t="str">
        <f>"استهلاك ابزارآلات وقالبها"</f>
        <v>استهلاك ابزارآلات وقالبها</v>
      </c>
      <c r="F65" s="10"/>
      <c r="G65" s="10"/>
      <c r="H65" s="10"/>
      <c r="I65" s="10"/>
      <c r="J65" s="10"/>
      <c r="K65" s="10"/>
      <c r="L65" s="10"/>
      <c r="M65" s="24"/>
      <c r="N65" s="10"/>
      <c r="O65" s="10"/>
      <c r="P65" s="10"/>
      <c r="Q65" s="10"/>
      <c r="R65" s="11">
        <f t="shared" si="2"/>
        <v>0</v>
      </c>
    </row>
    <row r="66" spans="1:18" ht="26.25" customHeight="1">
      <c r="A66" s="85"/>
      <c r="B66" s="105"/>
      <c r="C66" s="104"/>
      <c r="D66" s="90" t="str">
        <f>"استهلاك دارائيهاي نامشهود"</f>
        <v>استهلاك دارائيهاي نامشهود</v>
      </c>
      <c r="E66" s="91" t="str">
        <f>"استهلاك دارائيهاي نامشهود"</f>
        <v>استهلاك دارائيهاي نامشهود</v>
      </c>
      <c r="F66" s="25"/>
      <c r="G66" s="25"/>
      <c r="H66" s="25"/>
      <c r="I66" s="25"/>
      <c r="J66" s="25"/>
      <c r="K66" s="25"/>
      <c r="L66" s="25"/>
      <c r="M66" s="26"/>
      <c r="N66" s="25"/>
      <c r="O66" s="25"/>
      <c r="P66" s="25"/>
      <c r="Q66" s="25"/>
      <c r="R66" s="8">
        <f t="shared" si="2"/>
        <v>0</v>
      </c>
    </row>
    <row r="67" spans="1:18" s="12" customFormat="1" ht="26.25" customHeight="1">
      <c r="A67" s="85"/>
      <c r="B67" s="105"/>
      <c r="C67" s="104"/>
      <c r="D67" s="92" t="str">
        <f>"بيمه ساختمان وانبار"</f>
        <v>بيمه ساختمان وانبار</v>
      </c>
      <c r="E67" s="93" t="str">
        <f>"بيمه ساختمان وانبار"</f>
        <v>بيمه ساختمان وانبار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1">
        <f t="shared" si="2"/>
        <v>0</v>
      </c>
    </row>
    <row r="68" spans="1:18" ht="26.25" customHeight="1">
      <c r="A68" s="85"/>
      <c r="B68" s="105"/>
      <c r="C68" s="104"/>
      <c r="D68" s="90" t="str">
        <f>"بيمه وسائط نقليه وماشين آلات"</f>
        <v>بيمه وسائط نقليه وماشين آلات</v>
      </c>
      <c r="E68" s="91" t="str">
        <f>"بيمه وسائط نقليه وماشين آلات"</f>
        <v>بيمه وسائط نقليه وماشين آلات</v>
      </c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8">
        <f t="shared" si="2"/>
        <v>0</v>
      </c>
    </row>
    <row r="69" spans="1:18" s="12" customFormat="1" ht="26.25" customHeight="1">
      <c r="A69" s="85"/>
      <c r="B69" s="105"/>
      <c r="C69" s="104"/>
      <c r="D69" s="92" t="str">
        <f>"سايربيمه ها"</f>
        <v>سايربيمه ها</v>
      </c>
      <c r="E69" s="93" t="str">
        <f>"سايربيمه ها"</f>
        <v>سايربيمه ها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1">
        <f t="shared" si="2"/>
        <v>0</v>
      </c>
    </row>
    <row r="70" spans="1:18" ht="21" customHeight="1" thickBot="1">
      <c r="A70" s="85"/>
      <c r="B70" s="105"/>
      <c r="C70" s="104"/>
      <c r="D70" s="90" t="str">
        <f>"هزينه مطالبات مشكوك الوصول"</f>
        <v>هزينه مطالبات مشكوك الوصول</v>
      </c>
      <c r="E70" s="91" t="str">
        <f>"هزينه مطالبات مشكوك الوصول"</f>
        <v>هزينه مطالبات مشكوك الوصول</v>
      </c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8">
        <f t="shared" si="2"/>
        <v>0</v>
      </c>
    </row>
    <row r="71" spans="1:18" s="12" customFormat="1" ht="26.25" customHeight="1" thickBot="1">
      <c r="A71" s="85"/>
      <c r="B71" s="96" t="s">
        <v>34</v>
      </c>
      <c r="C71" s="97"/>
      <c r="D71" s="97"/>
      <c r="E71" s="98"/>
      <c r="F71" s="27">
        <f>SUM(F22:F70)</f>
        <v>0</v>
      </c>
      <c r="G71" s="27">
        <f t="shared" ref="G71:R71" si="3">SUM(G22:G70)</f>
        <v>0</v>
      </c>
      <c r="H71" s="27">
        <f t="shared" si="3"/>
        <v>0</v>
      </c>
      <c r="I71" s="27">
        <f t="shared" si="3"/>
        <v>0</v>
      </c>
      <c r="J71" s="27">
        <f t="shared" si="3"/>
        <v>0</v>
      </c>
      <c r="K71" s="27">
        <f t="shared" si="3"/>
        <v>0</v>
      </c>
      <c r="L71" s="27">
        <f t="shared" si="3"/>
        <v>0</v>
      </c>
      <c r="M71" s="27">
        <f t="shared" si="3"/>
        <v>0</v>
      </c>
      <c r="N71" s="27">
        <f t="shared" si="3"/>
        <v>0</v>
      </c>
      <c r="O71" s="27">
        <f t="shared" si="3"/>
        <v>0</v>
      </c>
      <c r="P71" s="27">
        <f t="shared" si="3"/>
        <v>0</v>
      </c>
      <c r="Q71" s="27">
        <f t="shared" si="3"/>
        <v>0</v>
      </c>
      <c r="R71" s="28">
        <f t="shared" si="3"/>
        <v>0</v>
      </c>
    </row>
    <row r="72" spans="1:18" ht="26.25" customHeight="1">
      <c r="A72" s="85"/>
      <c r="B72" s="86" t="s">
        <v>35</v>
      </c>
      <c r="C72" s="87"/>
      <c r="D72" s="90" t="s">
        <v>36</v>
      </c>
      <c r="E72" s="91" t="str">
        <f>"پشتيباني نرم افزارها"</f>
        <v>پشتيباني نرم افزارها</v>
      </c>
      <c r="F72" s="29"/>
      <c r="G72" s="29"/>
      <c r="H72" s="29"/>
      <c r="I72" s="20"/>
      <c r="J72" s="20"/>
      <c r="K72" s="20"/>
      <c r="L72" s="20"/>
      <c r="M72" s="20"/>
      <c r="N72" s="20"/>
      <c r="O72" s="20"/>
      <c r="P72" s="20"/>
      <c r="Q72" s="20"/>
      <c r="R72" s="21">
        <f>SUM(F72:Q72)</f>
        <v>0</v>
      </c>
    </row>
    <row r="73" spans="1:18" s="12" customFormat="1" ht="26.25" customHeight="1">
      <c r="A73" s="85"/>
      <c r="B73" s="88"/>
      <c r="C73" s="89"/>
      <c r="D73" s="92" t="s">
        <v>37</v>
      </c>
      <c r="E73" s="93" t="str">
        <f>"هزينه هاي اينترنت"</f>
        <v>هزينه هاي اينترنت</v>
      </c>
      <c r="F73" s="30"/>
      <c r="G73" s="30"/>
      <c r="H73" s="30"/>
      <c r="I73" s="10"/>
      <c r="J73" s="10"/>
      <c r="K73" s="10"/>
      <c r="L73" s="10"/>
      <c r="M73" s="10"/>
      <c r="N73" s="10"/>
      <c r="O73" s="10"/>
      <c r="P73" s="10"/>
      <c r="Q73" s="10"/>
      <c r="R73" s="11">
        <f t="shared" ref="R73:R79" si="4">SUM(F73:Q73)</f>
        <v>0</v>
      </c>
    </row>
    <row r="74" spans="1:18" s="33" customFormat="1" ht="26.25" customHeight="1">
      <c r="A74" s="85"/>
      <c r="B74" s="88"/>
      <c r="C74" s="89"/>
      <c r="D74" s="94" t="s">
        <v>38</v>
      </c>
      <c r="E74" s="95" t="str">
        <f>"حسابرسي وبازرسي"</f>
        <v>حسابرسي وبازرسي</v>
      </c>
      <c r="F74" s="31"/>
      <c r="G74" s="31"/>
      <c r="H74" s="31"/>
      <c r="I74" s="7"/>
      <c r="J74" s="7"/>
      <c r="K74" s="7"/>
      <c r="L74" s="7"/>
      <c r="M74" s="7"/>
      <c r="N74" s="7"/>
      <c r="O74" s="7"/>
      <c r="P74" s="7"/>
      <c r="Q74" s="7"/>
      <c r="R74" s="32">
        <f t="shared" si="4"/>
        <v>0</v>
      </c>
    </row>
    <row r="75" spans="1:18" s="12" customFormat="1" ht="26.25" customHeight="1">
      <c r="A75" s="85"/>
      <c r="B75" s="88"/>
      <c r="C75" s="89"/>
      <c r="D75" s="92" t="s">
        <v>39</v>
      </c>
      <c r="E75" s="93" t="str">
        <f>"مشاوره وكارشناسي"</f>
        <v>مشاوره وكارشناسي</v>
      </c>
      <c r="F75" s="30"/>
      <c r="G75" s="30"/>
      <c r="H75" s="30"/>
      <c r="I75" s="10"/>
      <c r="J75" s="10"/>
      <c r="K75" s="10"/>
      <c r="L75" s="10"/>
      <c r="M75" s="10"/>
      <c r="N75" s="10"/>
      <c r="O75" s="10"/>
      <c r="P75" s="10"/>
      <c r="Q75" s="10"/>
      <c r="R75" s="11">
        <f t="shared" si="4"/>
        <v>0</v>
      </c>
    </row>
    <row r="76" spans="1:18" s="33" customFormat="1" ht="26.25" customHeight="1">
      <c r="A76" s="85"/>
      <c r="B76" s="88"/>
      <c r="C76" s="89"/>
      <c r="D76" s="94" t="s">
        <v>40</v>
      </c>
      <c r="E76" s="95" t="str">
        <f>"جرائم"</f>
        <v>جرائم</v>
      </c>
      <c r="F76" s="31"/>
      <c r="G76" s="31"/>
      <c r="H76" s="31"/>
      <c r="I76" s="7"/>
      <c r="J76" s="7"/>
      <c r="K76" s="7"/>
      <c r="L76" s="7"/>
      <c r="M76" s="7"/>
      <c r="N76" s="7"/>
      <c r="O76" s="7"/>
      <c r="P76" s="7"/>
      <c r="Q76" s="7"/>
      <c r="R76" s="32">
        <f t="shared" si="4"/>
        <v>0</v>
      </c>
    </row>
    <row r="77" spans="1:18" s="12" customFormat="1" ht="26.25" customHeight="1">
      <c r="A77" s="85"/>
      <c r="B77" s="88"/>
      <c r="C77" s="89"/>
      <c r="D77" s="92" t="s">
        <v>41</v>
      </c>
      <c r="E77" s="93" t="str">
        <f>"عوارض"</f>
        <v>عوارض</v>
      </c>
      <c r="F77" s="30"/>
      <c r="G77" s="30"/>
      <c r="H77" s="30"/>
      <c r="I77" s="10"/>
      <c r="J77" s="10"/>
      <c r="K77" s="10"/>
      <c r="L77" s="10"/>
      <c r="M77" s="10"/>
      <c r="N77" s="10"/>
      <c r="O77" s="10"/>
      <c r="P77" s="10"/>
      <c r="Q77" s="10"/>
      <c r="R77" s="11">
        <f t="shared" si="4"/>
        <v>0</v>
      </c>
    </row>
    <row r="78" spans="1:18" s="33" customFormat="1" ht="26.25" customHeight="1">
      <c r="A78" s="85"/>
      <c r="B78" s="88"/>
      <c r="C78" s="89"/>
      <c r="D78" s="94" t="s">
        <v>42</v>
      </c>
      <c r="E78" s="95" t="str">
        <f>"آموزشي"</f>
        <v>آموزشي</v>
      </c>
      <c r="F78" s="31"/>
      <c r="G78" s="31"/>
      <c r="H78" s="31"/>
      <c r="I78" s="7"/>
      <c r="J78" s="7"/>
      <c r="K78" s="7"/>
      <c r="L78" s="7"/>
      <c r="M78" s="7"/>
      <c r="N78" s="7"/>
      <c r="O78" s="7"/>
      <c r="P78" s="7"/>
      <c r="Q78" s="7"/>
      <c r="R78" s="32">
        <f t="shared" si="4"/>
        <v>0</v>
      </c>
    </row>
    <row r="79" spans="1:18" s="12" customFormat="1" ht="26.25" customHeight="1" thickBot="1">
      <c r="A79" s="85"/>
      <c r="B79" s="88"/>
      <c r="C79" s="89"/>
      <c r="D79" s="92" t="s">
        <v>43</v>
      </c>
      <c r="E79" s="93" t="str">
        <f>"رفاهي وورزشي"</f>
        <v>رفاهي وورزشي</v>
      </c>
      <c r="F79" s="30"/>
      <c r="G79" s="30"/>
      <c r="H79" s="30"/>
      <c r="I79" s="10"/>
      <c r="J79" s="10"/>
      <c r="K79" s="10"/>
      <c r="L79" s="10"/>
      <c r="M79" s="10"/>
      <c r="N79" s="10"/>
      <c r="O79" s="10"/>
      <c r="P79" s="10"/>
      <c r="Q79" s="10"/>
      <c r="R79" s="11">
        <f t="shared" si="4"/>
        <v>0</v>
      </c>
    </row>
    <row r="80" spans="1:18" ht="26.25" customHeight="1" thickBot="1">
      <c r="A80" s="113"/>
      <c r="B80" s="79" t="s">
        <v>44</v>
      </c>
      <c r="C80" s="80"/>
      <c r="D80" s="80"/>
      <c r="E80" s="81"/>
      <c r="F80" s="34">
        <f>SUM(F72:F79)</f>
        <v>0</v>
      </c>
      <c r="G80" s="34">
        <f t="shared" ref="G80:R80" si="5">SUM(G72:G79)</f>
        <v>0</v>
      </c>
      <c r="H80" s="34">
        <f t="shared" si="5"/>
        <v>0</v>
      </c>
      <c r="I80" s="34">
        <f t="shared" si="5"/>
        <v>0</v>
      </c>
      <c r="J80" s="34">
        <f t="shared" si="5"/>
        <v>0</v>
      </c>
      <c r="K80" s="34">
        <f t="shared" si="5"/>
        <v>0</v>
      </c>
      <c r="L80" s="34">
        <f t="shared" si="5"/>
        <v>0</v>
      </c>
      <c r="M80" s="34">
        <f t="shared" si="5"/>
        <v>0</v>
      </c>
      <c r="N80" s="34">
        <f t="shared" si="5"/>
        <v>0</v>
      </c>
      <c r="O80" s="34">
        <f t="shared" si="5"/>
        <v>0</v>
      </c>
      <c r="P80" s="34">
        <f t="shared" si="5"/>
        <v>0</v>
      </c>
      <c r="Q80" s="34">
        <f t="shared" si="5"/>
        <v>0</v>
      </c>
      <c r="R80" s="35">
        <f t="shared" si="5"/>
        <v>0</v>
      </c>
    </row>
    <row r="81" spans="1:18" ht="26.25" customHeight="1">
      <c r="A81" s="82" t="s">
        <v>45</v>
      </c>
      <c r="B81" s="83"/>
      <c r="C81" s="83"/>
      <c r="D81" s="83"/>
      <c r="E81" s="83"/>
      <c r="F81" s="36">
        <f t="shared" ref="F81:Q81" si="6">F80+F71+F21</f>
        <v>0</v>
      </c>
      <c r="G81" s="36">
        <f t="shared" si="6"/>
        <v>0</v>
      </c>
      <c r="H81" s="36">
        <f t="shared" si="6"/>
        <v>0</v>
      </c>
      <c r="I81" s="36">
        <f t="shared" si="6"/>
        <v>0</v>
      </c>
      <c r="J81" s="36">
        <f t="shared" si="6"/>
        <v>0</v>
      </c>
      <c r="K81" s="36">
        <f t="shared" si="6"/>
        <v>0</v>
      </c>
      <c r="L81" s="36">
        <f t="shared" si="6"/>
        <v>0</v>
      </c>
      <c r="M81" s="36">
        <f t="shared" si="6"/>
        <v>0</v>
      </c>
      <c r="N81" s="36">
        <f t="shared" si="6"/>
        <v>0</v>
      </c>
      <c r="O81" s="36">
        <f t="shared" si="6"/>
        <v>0</v>
      </c>
      <c r="P81" s="36">
        <f t="shared" si="6"/>
        <v>0</v>
      </c>
      <c r="Q81" s="36">
        <f t="shared" si="6"/>
        <v>0</v>
      </c>
      <c r="R81" s="37">
        <f t="shared" ref="R81" si="7">SUM(F81:Q81)</f>
        <v>0</v>
      </c>
    </row>
    <row r="82" spans="1:18" ht="46.5" customHeight="1">
      <c r="A82" s="84" t="s">
        <v>46</v>
      </c>
      <c r="B82" s="38" t="s">
        <v>47</v>
      </c>
      <c r="C82" s="38" t="s">
        <v>48</v>
      </c>
      <c r="D82" s="73" t="s">
        <v>49</v>
      </c>
      <c r="E82" s="73"/>
      <c r="F82" s="39" t="s">
        <v>1</v>
      </c>
      <c r="G82" s="39" t="s">
        <v>2</v>
      </c>
      <c r="H82" s="39" t="s">
        <v>3</v>
      </c>
      <c r="I82" s="39" t="s">
        <v>4</v>
      </c>
      <c r="J82" s="4" t="s">
        <v>5</v>
      </c>
      <c r="K82" s="4" t="s">
        <v>6</v>
      </c>
      <c r="L82" s="4" t="s">
        <v>7</v>
      </c>
      <c r="M82" s="4" t="s">
        <v>8</v>
      </c>
      <c r="N82" s="4" t="s">
        <v>9</v>
      </c>
      <c r="O82" s="4" t="s">
        <v>10</v>
      </c>
      <c r="P82" s="4" t="s">
        <v>11</v>
      </c>
      <c r="Q82" s="4" t="s">
        <v>12</v>
      </c>
      <c r="R82" s="40" t="s">
        <v>13</v>
      </c>
    </row>
    <row r="83" spans="1:18" ht="19.5" customHeight="1">
      <c r="A83" s="85"/>
      <c r="B83" s="74" t="s">
        <v>50</v>
      </c>
      <c r="C83" s="41"/>
      <c r="D83" s="76"/>
      <c r="E83" s="76"/>
      <c r="F83" s="42"/>
      <c r="G83" s="42"/>
      <c r="H83" s="42"/>
      <c r="I83" s="42"/>
      <c r="J83" s="43"/>
      <c r="K83" s="43"/>
      <c r="L83" s="43"/>
      <c r="M83" s="43"/>
      <c r="N83" s="43"/>
      <c r="O83" s="43"/>
      <c r="P83" s="43"/>
      <c r="Q83" s="43"/>
      <c r="R83" s="8">
        <f>SUM(F83:Q83)</f>
        <v>0</v>
      </c>
    </row>
    <row r="84" spans="1:18" ht="19.5" customHeight="1">
      <c r="A84" s="85"/>
      <c r="B84" s="74"/>
      <c r="C84" s="41"/>
      <c r="D84" s="76"/>
      <c r="E84" s="76"/>
      <c r="F84" s="42"/>
      <c r="G84" s="42"/>
      <c r="H84" s="42"/>
      <c r="I84" s="42"/>
      <c r="J84" s="43"/>
      <c r="K84" s="43"/>
      <c r="L84" s="43"/>
      <c r="M84" s="43"/>
      <c r="N84" s="43"/>
      <c r="O84" s="43"/>
      <c r="P84" s="43"/>
      <c r="Q84" s="43"/>
      <c r="R84" s="8">
        <f>SUM(F84:Q84)</f>
        <v>0</v>
      </c>
    </row>
    <row r="85" spans="1:18" ht="19.5" customHeight="1">
      <c r="A85" s="85"/>
      <c r="B85" s="74"/>
      <c r="C85" s="41"/>
      <c r="D85" s="77"/>
      <c r="E85" s="77"/>
      <c r="F85" s="44"/>
      <c r="G85" s="44"/>
      <c r="H85" s="44"/>
      <c r="I85" s="44"/>
      <c r="J85" s="45"/>
      <c r="K85" s="45"/>
      <c r="L85" s="45"/>
      <c r="M85" s="45"/>
      <c r="N85" s="45"/>
      <c r="O85" s="45"/>
      <c r="P85" s="45"/>
      <c r="Q85" s="45"/>
      <c r="R85" s="46">
        <f>SUM(F85:Q85)</f>
        <v>0</v>
      </c>
    </row>
    <row r="86" spans="1:18" ht="19.5" customHeight="1">
      <c r="A86" s="85"/>
      <c r="B86" s="74"/>
      <c r="C86" s="41"/>
      <c r="D86" s="76"/>
      <c r="E86" s="76"/>
      <c r="F86" s="42"/>
      <c r="G86" s="42"/>
      <c r="H86" s="42"/>
      <c r="I86" s="42"/>
      <c r="J86" s="43"/>
      <c r="K86" s="43"/>
      <c r="L86" s="43"/>
      <c r="M86" s="43"/>
      <c r="N86" s="43"/>
      <c r="O86" s="43"/>
      <c r="P86" s="43"/>
      <c r="Q86" s="43"/>
      <c r="R86" s="8">
        <f>SUM(F86:Q86)</f>
        <v>0</v>
      </c>
    </row>
    <row r="87" spans="1:18" ht="19.5" customHeight="1" thickBot="1">
      <c r="A87" s="85"/>
      <c r="B87" s="74"/>
      <c r="C87" s="41"/>
      <c r="D87" s="77"/>
      <c r="E87" s="77"/>
      <c r="F87" s="44"/>
      <c r="G87" s="44"/>
      <c r="H87" s="44"/>
      <c r="I87" s="44"/>
      <c r="J87" s="45"/>
      <c r="K87" s="45"/>
      <c r="L87" s="45"/>
      <c r="M87" s="45"/>
      <c r="N87" s="44"/>
      <c r="O87" s="45"/>
      <c r="P87" s="45"/>
      <c r="Q87" s="45"/>
      <c r="R87" s="46">
        <f>SUM(F87:Q87)</f>
        <v>0</v>
      </c>
    </row>
    <row r="88" spans="1:18" ht="22.5" customHeight="1" thickBot="1">
      <c r="A88" s="85"/>
      <c r="B88" s="74"/>
      <c r="C88" s="72" t="s">
        <v>60</v>
      </c>
      <c r="D88" s="72"/>
      <c r="E88" s="72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8"/>
    </row>
    <row r="89" spans="1:18" ht="32.25" customHeight="1">
      <c r="A89" s="85"/>
      <c r="B89" s="38" t="s">
        <v>47</v>
      </c>
      <c r="C89" s="38" t="s">
        <v>48</v>
      </c>
      <c r="D89" s="73" t="s">
        <v>49</v>
      </c>
      <c r="E89" s="73"/>
      <c r="F89" s="39" t="s">
        <v>1</v>
      </c>
      <c r="G89" s="39" t="s">
        <v>2</v>
      </c>
      <c r="H89" s="39" t="s">
        <v>3</v>
      </c>
      <c r="I89" s="39" t="s">
        <v>4</v>
      </c>
      <c r="J89" s="4" t="s">
        <v>5</v>
      </c>
      <c r="K89" s="4" t="s">
        <v>6</v>
      </c>
      <c r="L89" s="4" t="s">
        <v>7</v>
      </c>
      <c r="M89" s="4" t="s">
        <v>8</v>
      </c>
      <c r="N89" s="4" t="s">
        <v>9</v>
      </c>
      <c r="O89" s="4" t="s">
        <v>10</v>
      </c>
      <c r="P89" s="4" t="s">
        <v>11</v>
      </c>
      <c r="Q89" s="4" t="s">
        <v>12</v>
      </c>
      <c r="R89" s="40" t="s">
        <v>13</v>
      </c>
    </row>
    <row r="90" spans="1:18" ht="26.25" customHeight="1">
      <c r="A90" s="85"/>
      <c r="B90" s="74" t="s">
        <v>51</v>
      </c>
      <c r="C90" s="41"/>
      <c r="D90" s="76"/>
      <c r="E90" s="76"/>
      <c r="F90" s="42"/>
      <c r="G90" s="42"/>
      <c r="H90" s="42"/>
      <c r="I90" s="42"/>
      <c r="J90" s="43"/>
      <c r="K90" s="43"/>
      <c r="L90" s="43"/>
      <c r="M90" s="43"/>
      <c r="N90" s="43"/>
      <c r="O90" s="43"/>
      <c r="P90" s="43"/>
      <c r="Q90" s="43"/>
      <c r="R90" s="8">
        <f t="shared" ref="R90:R95" si="8">SUM(F90:Q90)</f>
        <v>0</v>
      </c>
    </row>
    <row r="91" spans="1:18" ht="26.25" customHeight="1">
      <c r="A91" s="85"/>
      <c r="B91" s="74"/>
      <c r="C91" s="41"/>
      <c r="D91" s="77"/>
      <c r="E91" s="77"/>
      <c r="F91" s="44"/>
      <c r="G91" s="44"/>
      <c r="H91" s="44"/>
      <c r="I91" s="44"/>
      <c r="J91" s="45"/>
      <c r="K91" s="45"/>
      <c r="L91" s="45"/>
      <c r="M91" s="45"/>
      <c r="N91" s="45"/>
      <c r="O91" s="45"/>
      <c r="P91" s="45"/>
      <c r="Q91" s="45"/>
      <c r="R91" s="46">
        <f t="shared" si="8"/>
        <v>0</v>
      </c>
    </row>
    <row r="92" spans="1:18" ht="26.25" customHeight="1">
      <c r="A92" s="85"/>
      <c r="B92" s="74"/>
      <c r="C92" s="41"/>
      <c r="D92" s="76"/>
      <c r="E92" s="76"/>
      <c r="F92" s="42"/>
      <c r="G92" s="42"/>
      <c r="H92" s="42"/>
      <c r="I92" s="42"/>
      <c r="J92" s="43"/>
      <c r="K92" s="43"/>
      <c r="L92" s="43"/>
      <c r="M92" s="43"/>
      <c r="N92" s="43"/>
      <c r="O92" s="43"/>
      <c r="P92" s="43"/>
      <c r="Q92" s="43"/>
      <c r="R92" s="8">
        <f t="shared" si="8"/>
        <v>0</v>
      </c>
    </row>
    <row r="93" spans="1:18" ht="26.25" customHeight="1">
      <c r="A93" s="85"/>
      <c r="B93" s="74"/>
      <c r="C93" s="41"/>
      <c r="D93" s="77"/>
      <c r="E93" s="77"/>
      <c r="F93" s="44"/>
      <c r="G93" s="44"/>
      <c r="H93" s="44"/>
      <c r="I93" s="44"/>
      <c r="J93" s="45"/>
      <c r="K93" s="45"/>
      <c r="L93" s="45"/>
      <c r="M93" s="45"/>
      <c r="N93" s="45"/>
      <c r="O93" s="45"/>
      <c r="P93" s="45"/>
      <c r="Q93" s="45"/>
      <c r="R93" s="46">
        <f t="shared" si="8"/>
        <v>0</v>
      </c>
    </row>
    <row r="94" spans="1:18" ht="26.25" customHeight="1">
      <c r="A94" s="85"/>
      <c r="B94" s="74"/>
      <c r="C94" s="41"/>
      <c r="D94" s="76"/>
      <c r="E94" s="76"/>
      <c r="F94" s="42"/>
      <c r="G94" s="42"/>
      <c r="H94" s="42"/>
      <c r="I94" s="42"/>
      <c r="J94" s="43"/>
      <c r="K94" s="43"/>
      <c r="L94" s="43"/>
      <c r="M94" s="43"/>
      <c r="N94" s="43"/>
      <c r="O94" s="43"/>
      <c r="P94" s="43"/>
      <c r="Q94" s="43"/>
      <c r="R94" s="8">
        <f t="shared" si="8"/>
        <v>0</v>
      </c>
    </row>
    <row r="95" spans="1:18" ht="26.25" customHeight="1" thickBot="1">
      <c r="A95" s="85"/>
      <c r="B95" s="74"/>
      <c r="C95" s="41"/>
      <c r="D95" s="77"/>
      <c r="E95" s="77"/>
      <c r="F95" s="44"/>
      <c r="G95" s="44"/>
      <c r="H95" s="44"/>
      <c r="I95" s="44"/>
      <c r="J95" s="45"/>
      <c r="K95" s="45"/>
      <c r="L95" s="45"/>
      <c r="M95" s="45"/>
      <c r="N95" s="44"/>
      <c r="O95" s="45"/>
      <c r="P95" s="45"/>
      <c r="Q95" s="45"/>
      <c r="R95" s="46">
        <f t="shared" si="8"/>
        <v>0</v>
      </c>
    </row>
    <row r="96" spans="1:18" ht="27.75" customHeight="1" thickBot="1">
      <c r="A96" s="85"/>
      <c r="B96" s="75"/>
      <c r="C96" s="78" t="s">
        <v>52</v>
      </c>
      <c r="D96" s="78"/>
      <c r="E96" s="78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0"/>
    </row>
    <row r="97" spans="1:18" ht="27.75" customHeight="1" thickBot="1">
      <c r="A97" s="66" t="s">
        <v>53</v>
      </c>
      <c r="B97" s="67"/>
      <c r="C97" s="67"/>
      <c r="D97" s="67"/>
      <c r="E97" s="67"/>
      <c r="F97" s="51"/>
      <c r="G97" s="51"/>
      <c r="H97" s="51"/>
      <c r="I97" s="51"/>
      <c r="J97" s="52"/>
      <c r="K97" s="52"/>
      <c r="L97" s="52"/>
      <c r="M97" s="52"/>
      <c r="N97" s="52"/>
      <c r="O97" s="52"/>
      <c r="P97" s="52"/>
      <c r="Q97" s="52"/>
      <c r="R97" s="53"/>
    </row>
    <row r="98" spans="1:18" ht="22.5" customHeight="1" thickBot="1">
      <c r="A98" s="68" t="s">
        <v>54</v>
      </c>
      <c r="B98" s="69"/>
      <c r="C98" s="69"/>
      <c r="D98" s="69"/>
      <c r="E98" s="69"/>
      <c r="F98" s="54"/>
      <c r="G98" s="54"/>
      <c r="H98" s="54"/>
      <c r="I98" s="54"/>
      <c r="J98" s="55"/>
      <c r="K98" s="55"/>
      <c r="L98" s="55"/>
      <c r="M98" s="55"/>
      <c r="N98" s="55"/>
      <c r="O98" s="55"/>
      <c r="P98" s="55"/>
      <c r="Q98" s="55"/>
      <c r="R98" s="56"/>
    </row>
    <row r="99" spans="1:18" ht="27.75" customHeight="1" thickBot="1">
      <c r="A99" s="70" t="s">
        <v>55</v>
      </c>
      <c r="B99" s="71"/>
      <c r="C99" s="71"/>
      <c r="D99" s="71"/>
      <c r="E99" s="71"/>
      <c r="F99" s="57"/>
      <c r="G99" s="57"/>
      <c r="H99" s="57"/>
      <c r="I99" s="57"/>
      <c r="J99" s="58"/>
      <c r="K99" s="58"/>
      <c r="L99" s="58"/>
      <c r="M99" s="58"/>
      <c r="N99" s="58"/>
      <c r="O99" s="58"/>
      <c r="P99" s="58"/>
      <c r="Q99" s="58"/>
      <c r="R99" s="59"/>
    </row>
  </sheetData>
  <mergeCells count="108">
    <mergeCell ref="P1:R1"/>
    <mergeCell ref="A1:D1"/>
    <mergeCell ref="E1:O1"/>
    <mergeCell ref="A2:E2"/>
    <mergeCell ref="A3:A80"/>
    <mergeCell ref="B3:C20"/>
    <mergeCell ref="D3:E3"/>
    <mergeCell ref="D4:E4"/>
    <mergeCell ref="D5:E5"/>
    <mergeCell ref="D6:E6"/>
    <mergeCell ref="D7:E7"/>
    <mergeCell ref="D8:E8"/>
    <mergeCell ref="D15:E15"/>
    <mergeCell ref="D16:E16"/>
    <mergeCell ref="D17:E17"/>
    <mergeCell ref="D18:E18"/>
    <mergeCell ref="D19:E19"/>
    <mergeCell ref="D20:E20"/>
    <mergeCell ref="D9:E9"/>
    <mergeCell ref="D10:E10"/>
    <mergeCell ref="D11:E11"/>
    <mergeCell ref="D12:E12"/>
    <mergeCell ref="D13:E13"/>
    <mergeCell ref="D14:E14"/>
    <mergeCell ref="D30:E30"/>
    <mergeCell ref="D31:E31"/>
    <mergeCell ref="D32:E32"/>
    <mergeCell ref="D33:E33"/>
    <mergeCell ref="D34:E34"/>
    <mergeCell ref="D35:E35"/>
    <mergeCell ref="B21:E21"/>
    <mergeCell ref="B22:C70"/>
    <mergeCell ref="D22:E22"/>
    <mergeCell ref="D23:E23"/>
    <mergeCell ref="D24:E24"/>
    <mergeCell ref="D25:E25"/>
    <mergeCell ref="D26:E26"/>
    <mergeCell ref="D27:E27"/>
    <mergeCell ref="D28:E28"/>
    <mergeCell ref="D29:E29"/>
    <mergeCell ref="D42:E42"/>
    <mergeCell ref="D43:E43"/>
    <mergeCell ref="D44:E44"/>
    <mergeCell ref="D45:E45"/>
    <mergeCell ref="D46:E46"/>
    <mergeCell ref="D47:E47"/>
    <mergeCell ref="D36:E36"/>
    <mergeCell ref="D37:E37"/>
    <mergeCell ref="D38:E38"/>
    <mergeCell ref="D39:E39"/>
    <mergeCell ref="D40:E40"/>
    <mergeCell ref="D41:E41"/>
    <mergeCell ref="D54:E54"/>
    <mergeCell ref="D55:E55"/>
    <mergeCell ref="D56:E56"/>
    <mergeCell ref="D57:E57"/>
    <mergeCell ref="D58:E58"/>
    <mergeCell ref="D59:E59"/>
    <mergeCell ref="D48:E48"/>
    <mergeCell ref="D49:E49"/>
    <mergeCell ref="D50:E50"/>
    <mergeCell ref="D51:E51"/>
    <mergeCell ref="D52:E52"/>
    <mergeCell ref="D53:E53"/>
    <mergeCell ref="D66:E66"/>
    <mergeCell ref="D67:E67"/>
    <mergeCell ref="D68:E68"/>
    <mergeCell ref="D69:E69"/>
    <mergeCell ref="D70:E70"/>
    <mergeCell ref="B71:E71"/>
    <mergeCell ref="D60:E60"/>
    <mergeCell ref="D61:E61"/>
    <mergeCell ref="D62:E62"/>
    <mergeCell ref="D63:E63"/>
    <mergeCell ref="D64:E64"/>
    <mergeCell ref="D65:E65"/>
    <mergeCell ref="B72:C79"/>
    <mergeCell ref="D72:E72"/>
    <mergeCell ref="D73:E73"/>
    <mergeCell ref="D74:E74"/>
    <mergeCell ref="D75:E75"/>
    <mergeCell ref="D76:E76"/>
    <mergeCell ref="D77:E77"/>
    <mergeCell ref="D78:E78"/>
    <mergeCell ref="D79:E79"/>
    <mergeCell ref="B80:E80"/>
    <mergeCell ref="A81:E81"/>
    <mergeCell ref="A82:A96"/>
    <mergeCell ref="D82:E82"/>
    <mergeCell ref="B83:B88"/>
    <mergeCell ref="D83:E83"/>
    <mergeCell ref="D84:E84"/>
    <mergeCell ref="D85:E85"/>
    <mergeCell ref="D86:E86"/>
    <mergeCell ref="D87:E87"/>
    <mergeCell ref="A97:E97"/>
    <mergeCell ref="A98:E98"/>
    <mergeCell ref="A99:E99"/>
    <mergeCell ref="C88:E88"/>
    <mergeCell ref="D89:E89"/>
    <mergeCell ref="B90:B96"/>
    <mergeCell ref="D90:E90"/>
    <mergeCell ref="D91:E91"/>
    <mergeCell ref="D92:E92"/>
    <mergeCell ref="D93:E93"/>
    <mergeCell ref="D94:E94"/>
    <mergeCell ref="D95:E95"/>
    <mergeCell ref="C96:E96"/>
  </mergeCells>
  <pageMargins left="0.15748031496062992" right="0.15748031496062992" top="0.23622047244094491" bottom="0.15748031496062992" header="0.15748031496062992" footer="0.15748031496062992"/>
  <pageSetup paperSize="9"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تفكيك هزينه ها</vt:lpstr>
      <vt:lpstr>'تفكيك هزينه ها'!Print_Titles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abdolahian</dc:creator>
  <cp:lastModifiedBy>ramezanzadeh.h</cp:lastModifiedBy>
  <cp:lastPrinted>2017-02-28T07:10:15Z</cp:lastPrinted>
  <dcterms:created xsi:type="dcterms:W3CDTF">2017-01-26T07:22:20Z</dcterms:created>
  <dcterms:modified xsi:type="dcterms:W3CDTF">2017-02-28T07:10:22Z</dcterms:modified>
</cp:coreProperties>
</file>