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Wet-Dry Leaf Mass Calibration" sheetId="1" state="visible" r:id="rId2"/>
    <sheet name="wet-dry-cal_csv-style" sheetId="2" state="visible" r:id="rId3"/>
    <sheet name="Choice Assay Leaf Vial Data" sheetId="3" state="visible" r:id="rId4"/>
    <sheet name="Redo initial leaf mass" sheetId="4" state="visible" r:id="rId5"/>
    <sheet name="Redos_p-f_leaf-biomass" sheetId="5" state="visible" r:id="rId6"/>
    <sheet name="Choice_postfeeding_leaf_biomass" sheetId="6" state="visible" r:id="rId7"/>
    <sheet name="Vial_ID_Determination" sheetId="7" state="visible" r:id="rId8"/>
  </sheets>
  <externalReferences>
    <externalReference r:id="rId9"/>
  </externalReferences>
  <definedNames>
    <definedName function="false" hidden="true" localSheetId="2" name="_xlnm._FilterDatabase" vbProcedure="false">'Choice Assay Leaf Vial Data'!$A$1:$I$110</definedName>
    <definedName function="false" hidden="true" localSheetId="5" name="_xlnm._FilterDatabase" vbProcedure="false">Choice_postfeeding_leaf_biomass!$A$1:$F$109</definedName>
    <definedName function="false" hidden="true" localSheetId="6" name="_xlnm._FilterDatabase" vbProcedure="false">Vial_ID_Determination!$A$1:$M$109</definedName>
    <definedName function="false" hidden="false" localSheetId="0" name="_xlnm.Print_Titles" vbProcedure="false">'Wet-Dry Leaf Mass Calibration'!$1:$1</definedName>
    <definedName function="false" hidden="false" localSheetId="0" name="_xlnm.Print_Titles" vbProcedure="false">'Wet-Dry Leaf Mass Calibration'!$1:$1</definedName>
    <definedName function="false" hidden="false" localSheetId="2" name="_xlnm._FilterDatabase" vbProcedure="false">'Choice Assay Leaf Vial Data'!$A$1:$I$110</definedName>
    <definedName function="false" hidden="false" localSheetId="5" name="_xlnm._FilterDatabase" vbProcedure="false">Choice_postfeeding_leaf_biomass!$A$1:$F$109</definedName>
    <definedName function="false" hidden="false" localSheetId="6" name="_xlnm._FilterDatabase" vbProcedure="false">Vial_ID_Determination!$A$1:$M$109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H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Clay Morrow:
</t>
        </r>
        <r>
          <rPr>
            <sz val="9"/>
            <color rgb="FF000000"/>
            <rFont val="Tahoma"/>
            <family val="2"/>
            <charset val="1"/>
          </rPr>
          <t xml:space="preserve">Check Bags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update</t>
        </r>
        <r>
          <rPr>
            <sz val="9"/>
            <color rgb="FF000000"/>
            <rFont val="Tahoma"/>
            <family val="2"/>
            <charset val="1"/>
          </rPr>
          <t xml:space="preserve">: leaf numbers have been validated 12-Jun-2018
</t>
        </r>
      </text>
    </comment>
  </commentList>
</comments>
</file>

<file path=xl/sharedStrings.xml><?xml version="1.0" encoding="utf-8"?>
<sst xmlns="http://schemas.openxmlformats.org/spreadsheetml/2006/main" count="449" uniqueCount="138">
  <si>
    <t xml:space="preserve">#</t>
  </si>
  <si>
    <t xml:space="preserve">Genet</t>
  </si>
  <si>
    <t xml:space="preserve">Same</t>
  </si>
  <si>
    <t xml:space="preserve">SerialNo</t>
  </si>
  <si>
    <t xml:space="preserve">Tree.ID</t>
  </si>
  <si>
    <t xml:space="preserve">group</t>
  </si>
  <si>
    <t xml:space="preserve"># Leaves</t>
  </si>
  <si>
    <t xml:space="preserve">Aggregate Wet Mass (mg)</t>
  </si>
  <si>
    <t xml:space="preserve">Aggregate Dry Mass (mg)</t>
  </si>
  <si>
    <t xml:space="preserve">biomass (% wet mass)</t>
  </si>
  <si>
    <t xml:space="preserve">water content (% wet mass)</t>
  </si>
  <si>
    <t xml:space="preserve">redo</t>
  </si>
  <si>
    <t xml:space="preserve">Comments</t>
  </si>
  <si>
    <t xml:space="preserve">2_E_24</t>
  </si>
  <si>
    <t xml:space="preserve">slow</t>
  </si>
  <si>
    <t xml:space="preserve">Biomass %</t>
  </si>
  <si>
    <t xml:space="preserve">Water %</t>
  </si>
  <si>
    <t xml:space="preserve">2_F_23</t>
  </si>
  <si>
    <t xml:space="preserve">fast</t>
  </si>
  <si>
    <t xml:space="preserve">Max</t>
  </si>
  <si>
    <t xml:space="preserve">2_I_23</t>
  </si>
  <si>
    <t xml:space="preserve">med</t>
  </si>
  <si>
    <t xml:space="preserve">Min</t>
  </si>
  <si>
    <t xml:space="preserve">2_J_27</t>
  </si>
  <si>
    <t xml:space="preserve">Range</t>
  </si>
  <si>
    <t xml:space="preserve">2_J_28</t>
  </si>
  <si>
    <t xml:space="preserve">Var</t>
  </si>
  <si>
    <t xml:space="preserve">2_K_28</t>
  </si>
  <si>
    <t xml:space="preserve">SD</t>
  </si>
  <si>
    <t xml:space="preserve">2_K_25</t>
  </si>
  <si>
    <t xml:space="preserve">Mean</t>
  </si>
  <si>
    <t xml:space="preserve">2_N_27</t>
  </si>
  <si>
    <t xml:space="preserve">SE.T</t>
  </si>
  <si>
    <t xml:space="preserve">2_M_23</t>
  </si>
  <si>
    <t xml:space="preserve">SE.Norm</t>
  </si>
  <si>
    <t xml:space="preserve">3_N_1</t>
  </si>
  <si>
    <t xml:space="preserve">CI.Up.T</t>
  </si>
  <si>
    <t xml:space="preserve">3_N_2</t>
  </si>
  <si>
    <t xml:space="preserve">CI.Low.T</t>
  </si>
  <si>
    <t xml:space="preserve">2_H_28</t>
  </si>
  <si>
    <t xml:space="preserve">CI.Up.Norm</t>
  </si>
  <si>
    <t xml:space="preserve">3_L_11</t>
  </si>
  <si>
    <t xml:space="preserve">CI.Low.Norm</t>
  </si>
  <si>
    <t xml:space="preserve">3_A_19</t>
  </si>
  <si>
    <t xml:space="preserve">3_B_21</t>
  </si>
  <si>
    <t xml:space="preserve">3_B_23</t>
  </si>
  <si>
    <t xml:space="preserve">3_L_22</t>
  </si>
  <si>
    <t xml:space="preserve">3_F_26</t>
  </si>
  <si>
    <t xml:space="preserve">3_N_3</t>
  </si>
  <si>
    <t xml:space="preserve">3_B_7</t>
  </si>
  <si>
    <t xml:space="preserve">3_G_7</t>
  </si>
  <si>
    <t xml:space="preserve">3_M_7</t>
  </si>
  <si>
    <t xml:space="preserve">3_N_9</t>
  </si>
  <si>
    <t xml:space="preserve">3_F_13</t>
  </si>
  <si>
    <t xml:space="preserve">2_E_8</t>
  </si>
  <si>
    <t xml:space="preserve">2_C_25</t>
  </si>
  <si>
    <t xml:space="preserve">2_D_21</t>
  </si>
  <si>
    <t xml:space="preserve">2_H_14</t>
  </si>
  <si>
    <t xml:space="preserve">2_L_15</t>
  </si>
  <si>
    <t xml:space="preserve">2_E_22</t>
  </si>
  <si>
    <t xml:space="preserve">2_B_1</t>
  </si>
  <si>
    <t xml:space="preserve">2_I_1</t>
  </si>
  <si>
    <t xml:space="preserve">2_A_23</t>
  </si>
  <si>
    <t xml:space="preserve">2_E_19</t>
  </si>
  <si>
    <t xml:space="preserve">2_B_21</t>
  </si>
  <si>
    <t xml:space="preserve">2_J_3</t>
  </si>
  <si>
    <t xml:space="preserve">x</t>
  </si>
  <si>
    <t xml:space="preserve">calibration.id</t>
  </si>
  <si>
    <t xml:space="preserve">leaves.used</t>
  </si>
  <si>
    <t xml:space="preserve">agg.wetmass_mg</t>
  </si>
  <si>
    <t xml:space="preserve">agg.drymass_mg</t>
  </si>
  <si>
    <t xml:space="preserve">biomass.proportion_dry.div.wet</t>
  </si>
  <si>
    <t xml:space="preserve">water.proportion_1.minus.bioprop</t>
  </si>
  <si>
    <t xml:space="preserve">Vial ID</t>
  </si>
  <si>
    <t xml:space="preserve">Initial Leaf Mass (mg)</t>
  </si>
  <si>
    <t xml:space="preserve">Dish ID</t>
  </si>
  <si>
    <t xml:space="preserve">Estimated Initial Biomass (mg)</t>
  </si>
  <si>
    <t xml:space="preserve">Final Biomass (mg)</t>
  </si>
  <si>
    <t xml:space="preserve">Estimated Biomass Lost (mg)</t>
  </si>
  <si>
    <t xml:space="preserve">Order</t>
  </si>
  <si>
    <t xml:space="preserve">43B</t>
  </si>
  <si>
    <t xml:space="preserve">11B</t>
  </si>
  <si>
    <t xml:space="preserve">5B</t>
  </si>
  <si>
    <t xml:space="preserve">44B</t>
  </si>
  <si>
    <t xml:space="preserve">17B</t>
  </si>
  <si>
    <t xml:space="preserve">51B</t>
  </si>
  <si>
    <t xml:space="preserve">6B</t>
  </si>
  <si>
    <t xml:space="preserve">52B</t>
  </si>
  <si>
    <t xml:space="preserve">47B</t>
  </si>
  <si>
    <t xml:space="preserve">18B</t>
  </si>
  <si>
    <t xml:space="preserve">15B</t>
  </si>
  <si>
    <t xml:space="preserve">53B</t>
  </si>
  <si>
    <t xml:space="preserve">57B</t>
  </si>
  <si>
    <t xml:space="preserve">12B</t>
  </si>
  <si>
    <t xml:space="preserve">14B</t>
  </si>
  <si>
    <t xml:space="preserve">58B</t>
  </si>
  <si>
    <t xml:space="preserve">13B</t>
  </si>
  <si>
    <t xml:space="preserve">49B</t>
  </si>
  <si>
    <t xml:space="preserve">55B</t>
  </si>
  <si>
    <t xml:space="preserve">3B</t>
  </si>
  <si>
    <t xml:space="preserve">46B</t>
  </si>
  <si>
    <t xml:space="preserve">16B</t>
  </si>
  <si>
    <t xml:space="preserve">54B</t>
  </si>
  <si>
    <t xml:space="preserve">45B</t>
  </si>
  <si>
    <t xml:space="preserve">9B</t>
  </si>
  <si>
    <t xml:space="preserve">50B</t>
  </si>
  <si>
    <t xml:space="preserve">4B</t>
  </si>
  <si>
    <t xml:space="preserve">7B</t>
  </si>
  <si>
    <t xml:space="preserve">8B</t>
  </si>
  <si>
    <t xml:space="preserve">2B</t>
  </si>
  <si>
    <t xml:space="preserve">48B</t>
  </si>
  <si>
    <t xml:space="preserve">1B</t>
  </si>
  <si>
    <t xml:space="preserve">10B</t>
  </si>
  <si>
    <t xml:space="preserve">56B</t>
  </si>
  <si>
    <t xml:space="preserve">post-feeding biomass order</t>
  </si>
  <si>
    <t xml:space="preserve">Dish_#</t>
  </si>
  <si>
    <t xml:space="preserve">Leaf_Biomass_mg</t>
  </si>
  <si>
    <t xml:space="preserve">19B</t>
  </si>
  <si>
    <t xml:space="preserve">24B</t>
  </si>
  <si>
    <t xml:space="preserve">26B</t>
  </si>
  <si>
    <t xml:space="preserve">Vial#52B;4</t>
  </si>
  <si>
    <t xml:space="preserve">Vial#45B;3</t>
  </si>
  <si>
    <t xml:space="preserve">27B</t>
  </si>
  <si>
    <t xml:space="preserve">28B</t>
  </si>
  <si>
    <t xml:space="preserve">29B</t>
  </si>
  <si>
    <t xml:space="preserve">34B</t>
  </si>
  <si>
    <t xml:space="preserve">37B</t>
  </si>
  <si>
    <t xml:space="preserve">vial.id</t>
  </si>
  <si>
    <t xml:space="preserve">4; petiole completely detached during feeding</t>
  </si>
  <si>
    <t xml:space="preserve">1, maybe 2</t>
  </si>
  <si>
    <t xml:space="preserve">Dish.row_page1</t>
  </si>
  <si>
    <t xml:space="preserve">genet.1</t>
  </si>
  <si>
    <t xml:space="preserve">genet.2</t>
  </si>
  <si>
    <t xml:space="preserve">genet.3</t>
  </si>
  <si>
    <t xml:space="preserve">dish.col</t>
  </si>
  <si>
    <t xml:space="preserve">vial.1</t>
  </si>
  <si>
    <t xml:space="preserve">vial.2</t>
  </si>
  <si>
    <t xml:space="preserve">vial.3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</si>
</sst>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Wet-Dry Leaf Mass Calibration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'Wet-Dry Leaf Mass Calibration'!$J$1</c:f>
              <c:strCache>
                <c:ptCount val="1"/>
                <c:pt idx="0">
                  <c:v>Aggregate Dry Mass (mg)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'Wet-Dry Leaf Mass Calibration'!$I$2:$I$37</c:f>
              <c:numCache>
                <c:formatCode>General</c:formatCode>
                <c:ptCount val="36"/>
                <c:pt idx="0">
                  <c:v>585.3</c:v>
                </c:pt>
                <c:pt idx="1">
                  <c:v>719.4</c:v>
                </c:pt>
                <c:pt idx="2">
                  <c:v>1196.5</c:v>
                </c:pt>
                <c:pt idx="3">
                  <c:v>1038.5</c:v>
                </c:pt>
                <c:pt idx="4">
                  <c:v>709.3</c:v>
                </c:pt>
                <c:pt idx="5">
                  <c:v>1323.5</c:v>
                </c:pt>
                <c:pt idx="6">
                  <c:v>690.3</c:v>
                </c:pt>
                <c:pt idx="7">
                  <c:v>955.8</c:v>
                </c:pt>
                <c:pt idx="8">
                  <c:v>762.5</c:v>
                </c:pt>
                <c:pt idx="9">
                  <c:v>855</c:v>
                </c:pt>
                <c:pt idx="10">
                  <c:v>609.1</c:v>
                </c:pt>
                <c:pt idx="11">
                  <c:v>797</c:v>
                </c:pt>
                <c:pt idx="12">
                  <c:v>597.1</c:v>
                </c:pt>
                <c:pt idx="13">
                  <c:v>657.1</c:v>
                </c:pt>
                <c:pt idx="14">
                  <c:v>736.4</c:v>
                </c:pt>
                <c:pt idx="15">
                  <c:v>972.9</c:v>
                </c:pt>
                <c:pt idx="16">
                  <c:v>759</c:v>
                </c:pt>
                <c:pt idx="17">
                  <c:v>755.7</c:v>
                </c:pt>
                <c:pt idx="18">
                  <c:v>781.9</c:v>
                </c:pt>
                <c:pt idx="19">
                  <c:v>652.6</c:v>
                </c:pt>
                <c:pt idx="20">
                  <c:v>949.4</c:v>
                </c:pt>
                <c:pt idx="21">
                  <c:v>1111.5</c:v>
                </c:pt>
                <c:pt idx="22">
                  <c:v>683.9</c:v>
                </c:pt>
                <c:pt idx="23">
                  <c:v>973</c:v>
                </c:pt>
                <c:pt idx="24">
                  <c:v>691.9</c:v>
                </c:pt>
                <c:pt idx="25">
                  <c:v>793.8</c:v>
                </c:pt>
                <c:pt idx="26">
                  <c:v>956.3</c:v>
                </c:pt>
                <c:pt idx="27">
                  <c:v>923.4</c:v>
                </c:pt>
                <c:pt idx="28">
                  <c:v>585.3</c:v>
                </c:pt>
                <c:pt idx="29">
                  <c:v>842</c:v>
                </c:pt>
                <c:pt idx="30">
                  <c:v>933.2</c:v>
                </c:pt>
                <c:pt idx="31">
                  <c:v>1111.5</c:v>
                </c:pt>
                <c:pt idx="32">
                  <c:v>1171.1</c:v>
                </c:pt>
                <c:pt idx="33">
                  <c:v>1146.5</c:v>
                </c:pt>
                <c:pt idx="34">
                  <c:v>465.2</c:v>
                </c:pt>
                <c:pt idx="35">
                  <c:v>1003.6</c:v>
                </c:pt>
              </c:numCache>
            </c:numRef>
          </c:xVal>
          <c:yVal>
            <c:numRef>
              <c:f>'Wet-Dry Leaf Mass Calibration'!$J$2:$J$37</c:f>
              <c:numCache>
                <c:formatCode>General</c:formatCode>
                <c:ptCount val="36"/>
                <c:pt idx="0">
                  <c:v>190.2</c:v>
                </c:pt>
                <c:pt idx="1">
                  <c:v>226.5</c:v>
                </c:pt>
                <c:pt idx="2">
                  <c:v>432.2</c:v>
                </c:pt>
                <c:pt idx="3">
                  <c:v>323.2</c:v>
                </c:pt>
                <c:pt idx="4">
                  <c:v>215.7</c:v>
                </c:pt>
                <c:pt idx="5">
                  <c:v>419.4</c:v>
                </c:pt>
                <c:pt idx="6">
                  <c:v>241.6</c:v>
                </c:pt>
                <c:pt idx="7">
                  <c:v>383.5</c:v>
                </c:pt>
                <c:pt idx="8">
                  <c:v>278.9</c:v>
                </c:pt>
                <c:pt idx="9">
                  <c:v>325.2</c:v>
                </c:pt>
                <c:pt idx="10">
                  <c:v>205.1</c:v>
                </c:pt>
                <c:pt idx="11">
                  <c:v>284</c:v>
                </c:pt>
                <c:pt idx="12">
                  <c:v>239.1</c:v>
                </c:pt>
                <c:pt idx="13">
                  <c:v>222.2</c:v>
                </c:pt>
                <c:pt idx="14">
                  <c:v>288.5</c:v>
                </c:pt>
                <c:pt idx="15">
                  <c:v>300</c:v>
                </c:pt>
                <c:pt idx="16">
                  <c:v>255.6</c:v>
                </c:pt>
                <c:pt idx="17">
                  <c:v>252.9</c:v>
                </c:pt>
                <c:pt idx="18">
                  <c:v>304.1</c:v>
                </c:pt>
                <c:pt idx="19">
                  <c:v>242.3</c:v>
                </c:pt>
                <c:pt idx="20">
                  <c:v>309.8</c:v>
                </c:pt>
                <c:pt idx="21">
                  <c:v>333.5</c:v>
                </c:pt>
                <c:pt idx="22">
                  <c:v>231.6</c:v>
                </c:pt>
                <c:pt idx="23">
                  <c:v>332.4</c:v>
                </c:pt>
                <c:pt idx="24">
                  <c:v>186.4</c:v>
                </c:pt>
                <c:pt idx="25">
                  <c:v>292.5</c:v>
                </c:pt>
                <c:pt idx="26">
                  <c:v>317.1</c:v>
                </c:pt>
                <c:pt idx="27">
                  <c:v>314</c:v>
                </c:pt>
                <c:pt idx="28">
                  <c:v>181.8</c:v>
                </c:pt>
                <c:pt idx="29">
                  <c:v>264.2</c:v>
                </c:pt>
                <c:pt idx="30">
                  <c:v>338.3</c:v>
                </c:pt>
                <c:pt idx="31">
                  <c:v>319.6</c:v>
                </c:pt>
                <c:pt idx="32">
                  <c:v>421.2</c:v>
                </c:pt>
                <c:pt idx="33">
                  <c:v>349.4</c:v>
                </c:pt>
                <c:pt idx="34">
                  <c:v>164.5</c:v>
                </c:pt>
                <c:pt idx="35">
                  <c:v>308.9</c:v>
                </c:pt>
              </c:numCache>
            </c:numRef>
          </c:yVal>
          <c:smooth val="0"/>
        </c:ser>
        <c:axId val="69092857"/>
        <c:axId val="12676359"/>
      </c:scatterChart>
      <c:valAx>
        <c:axId val="690928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Wet Mass mg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676359"/>
        <c:crosses val="autoZero"/>
        <c:crossBetween val="midCat"/>
      </c:valAx>
      <c:valAx>
        <c:axId val="126763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Dry Mass mg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0928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285840</xdr:colOff>
      <xdr:row>16</xdr:row>
      <xdr:rowOff>100080</xdr:rowOff>
    </xdr:from>
    <xdr:to>
      <xdr:col>22</xdr:col>
      <xdr:colOff>590400</xdr:colOff>
      <xdr:row>32</xdr:row>
      <xdr:rowOff>38520</xdr:rowOff>
    </xdr:to>
    <xdr:graphicFrame>
      <xdr:nvGraphicFramePr>
        <xdr:cNvPr id="0" name="Chart 1"/>
        <xdr:cNvGraphicFramePr/>
      </xdr:nvGraphicFramePr>
      <xdr:xfrm>
        <a:off x="12468240" y="3481200"/>
        <a:ext cx="5781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457200</xdr:colOff>
      <xdr:row>4</xdr:row>
      <xdr:rowOff>0</xdr:rowOff>
    </xdr:from>
    <xdr:to>
      <xdr:col>12</xdr:col>
      <xdr:colOff>275760</xdr:colOff>
      <xdr:row>27</xdr:row>
      <xdr:rowOff>85320</xdr:rowOff>
    </xdr:to>
    <xdr:sp>
      <xdr:nvSpPr>
        <xdr:cNvPr id="1" name="CustomShape 1"/>
        <xdr:cNvSpPr/>
      </xdr:nvSpPr>
      <xdr:spPr>
        <a:xfrm>
          <a:off x="1266480" y="1056960"/>
          <a:ext cx="11563200" cy="44668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This page was used to determine the Vial IDs within each dish based upon the dish # and the corresponding genet/vial ID data in the Choice Assay Data (CAD) tab.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first, the row of the dish from CAD was determined in the dish.row_page1 column, then the genets were copied from that row (genet.1-3), vials were copied similarly, and then the vial.ID determines which of the 3 genets, the observation belongs to and then the corresponding vial is selected and written to "vial.id". This only works when sorting by Dish_#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Resorting will give errors but the values have been copied in colums O through AA.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hoice_Assay_Da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oice Assay Data"/>
    </sheetNames>
    <sheetDataSet>
      <sheetData sheetId="0">
        <row r="1">
          <cell r="A1" t="str">
            <v>Dish (Sample) ID</v>
          </cell>
        </row>
        <row r="1">
          <cell r="C1" t="str">
            <v>Genet 1</v>
          </cell>
          <cell r="D1" t="str">
            <v>Genet 2</v>
          </cell>
          <cell r="E1" t="str">
            <v>Genet 3</v>
          </cell>
          <cell r="F1" t="str">
            <v>Genet 1 Vial #</v>
          </cell>
          <cell r="G1" t="str">
            <v>Genet 2 Vial #</v>
          </cell>
          <cell r="H1" t="str">
            <v>Genet 3 Vial #</v>
          </cell>
        </row>
        <row r="2">
          <cell r="A2">
            <v>1</v>
          </cell>
        </row>
        <row r="2">
          <cell r="C2">
            <v>135</v>
          </cell>
          <cell r="D2">
            <v>203</v>
          </cell>
        </row>
        <row r="2">
          <cell r="F2">
            <v>16</v>
          </cell>
          <cell r="G2">
            <v>7</v>
          </cell>
        </row>
        <row r="3">
          <cell r="A3">
            <v>2</v>
          </cell>
        </row>
        <row r="3">
          <cell r="C3">
            <v>91</v>
          </cell>
          <cell r="D3">
            <v>268</v>
          </cell>
        </row>
        <row r="3">
          <cell r="F3">
            <v>4</v>
          </cell>
          <cell r="G3">
            <v>37</v>
          </cell>
        </row>
        <row r="4">
          <cell r="A4">
            <v>3</v>
          </cell>
        </row>
        <row r="4">
          <cell r="C4">
            <v>171</v>
          </cell>
          <cell r="D4">
            <v>178</v>
          </cell>
        </row>
        <row r="4">
          <cell r="F4">
            <v>82</v>
          </cell>
          <cell r="G4">
            <v>61</v>
          </cell>
        </row>
        <row r="5">
          <cell r="A5">
            <v>4</v>
          </cell>
        </row>
        <row r="5">
          <cell r="C5">
            <v>186</v>
          </cell>
          <cell r="D5">
            <v>368</v>
          </cell>
        </row>
        <row r="5">
          <cell r="F5">
            <v>64</v>
          </cell>
          <cell r="G5">
            <v>13</v>
          </cell>
        </row>
        <row r="6">
          <cell r="A6">
            <v>5</v>
          </cell>
        </row>
        <row r="6">
          <cell r="C6">
            <v>251</v>
          </cell>
          <cell r="D6">
            <v>6</v>
          </cell>
        </row>
        <row r="6">
          <cell r="F6">
            <v>106</v>
          </cell>
          <cell r="G6">
            <v>100</v>
          </cell>
        </row>
        <row r="7">
          <cell r="A7">
            <v>6</v>
          </cell>
        </row>
        <row r="7">
          <cell r="C7">
            <v>168</v>
          </cell>
          <cell r="D7">
            <v>335</v>
          </cell>
        </row>
        <row r="7">
          <cell r="F7">
            <v>94</v>
          </cell>
          <cell r="G7">
            <v>55</v>
          </cell>
        </row>
        <row r="8">
          <cell r="A8">
            <v>7</v>
          </cell>
        </row>
        <row r="8">
          <cell r="C8">
            <v>118</v>
          </cell>
          <cell r="D8">
            <v>189</v>
          </cell>
        </row>
        <row r="8">
          <cell r="F8">
            <v>46</v>
          </cell>
          <cell r="G8">
            <v>103</v>
          </cell>
        </row>
        <row r="9">
          <cell r="A9">
            <v>8</v>
          </cell>
        </row>
        <row r="9">
          <cell r="C9">
            <v>91</v>
          </cell>
          <cell r="D9">
            <v>66</v>
          </cell>
        </row>
        <row r="9">
          <cell r="F9">
            <v>5</v>
          </cell>
          <cell r="G9">
            <v>88</v>
          </cell>
        </row>
        <row r="10">
          <cell r="A10">
            <v>9</v>
          </cell>
        </row>
        <row r="10">
          <cell r="C10">
            <v>189</v>
          </cell>
          <cell r="D10">
            <v>178</v>
          </cell>
        </row>
        <row r="10">
          <cell r="F10">
            <v>104</v>
          </cell>
          <cell r="G10">
            <v>62</v>
          </cell>
        </row>
        <row r="11">
          <cell r="A11">
            <v>10</v>
          </cell>
        </row>
        <row r="11">
          <cell r="C11">
            <v>118</v>
          </cell>
          <cell r="D11">
            <v>310</v>
          </cell>
        </row>
        <row r="11">
          <cell r="F11">
            <v>47</v>
          </cell>
          <cell r="G11">
            <v>49</v>
          </cell>
        </row>
        <row r="12">
          <cell r="A12">
            <v>11</v>
          </cell>
        </row>
        <row r="12">
          <cell r="C12">
            <v>182</v>
          </cell>
          <cell r="D12">
            <v>268</v>
          </cell>
        </row>
        <row r="12">
          <cell r="F12">
            <v>25</v>
          </cell>
          <cell r="G12">
            <v>38</v>
          </cell>
        </row>
        <row r="13">
          <cell r="A13">
            <v>12</v>
          </cell>
        </row>
        <row r="13">
          <cell r="C13">
            <v>174</v>
          </cell>
          <cell r="D13">
            <v>336</v>
          </cell>
        </row>
        <row r="13">
          <cell r="F13">
            <v>19</v>
          </cell>
          <cell r="G13">
            <v>31</v>
          </cell>
        </row>
        <row r="14">
          <cell r="A14">
            <v>13</v>
          </cell>
        </row>
        <row r="14">
          <cell r="C14">
            <v>186</v>
          </cell>
          <cell r="D14">
            <v>310</v>
          </cell>
        </row>
        <row r="14">
          <cell r="F14">
            <v>65</v>
          </cell>
          <cell r="G14">
            <v>50</v>
          </cell>
        </row>
        <row r="15">
          <cell r="A15">
            <v>14</v>
          </cell>
        </row>
        <row r="15">
          <cell r="C15">
            <v>135</v>
          </cell>
          <cell r="D15">
            <v>66</v>
          </cell>
        </row>
        <row r="15">
          <cell r="F15">
            <v>17</v>
          </cell>
          <cell r="G15">
            <v>89</v>
          </cell>
        </row>
        <row r="16">
          <cell r="A16">
            <v>15</v>
          </cell>
        </row>
        <row r="16">
          <cell r="C16">
            <v>203</v>
          </cell>
          <cell r="D16">
            <v>335</v>
          </cell>
        </row>
        <row r="16">
          <cell r="F16">
            <v>8</v>
          </cell>
          <cell r="G16">
            <v>56</v>
          </cell>
        </row>
        <row r="17">
          <cell r="A17">
            <v>16</v>
          </cell>
        </row>
        <row r="17">
          <cell r="C17">
            <v>333</v>
          </cell>
          <cell r="D17">
            <v>138</v>
          </cell>
        </row>
        <row r="17">
          <cell r="F17">
            <v>10</v>
          </cell>
          <cell r="G17">
            <v>28</v>
          </cell>
        </row>
        <row r="18">
          <cell r="A18">
            <v>17</v>
          </cell>
        </row>
        <row r="18">
          <cell r="C18">
            <v>141</v>
          </cell>
          <cell r="D18">
            <v>256</v>
          </cell>
        </row>
        <row r="18">
          <cell r="F18">
            <v>43</v>
          </cell>
          <cell r="G18">
            <v>34</v>
          </cell>
        </row>
        <row r="19">
          <cell r="A19">
            <v>18</v>
          </cell>
        </row>
        <row r="19">
          <cell r="C19">
            <v>5</v>
          </cell>
          <cell r="D19">
            <v>158</v>
          </cell>
        </row>
        <row r="19">
          <cell r="F19">
            <v>70</v>
          </cell>
          <cell r="G19">
            <v>1</v>
          </cell>
        </row>
        <row r="20">
          <cell r="A20">
            <v>19</v>
          </cell>
        </row>
        <row r="20">
          <cell r="C20">
            <v>16</v>
          </cell>
          <cell r="D20">
            <v>143</v>
          </cell>
        </row>
        <row r="20">
          <cell r="F20">
            <v>67</v>
          </cell>
          <cell r="G20">
            <v>76</v>
          </cell>
        </row>
        <row r="21">
          <cell r="A21">
            <v>20</v>
          </cell>
        </row>
        <row r="21">
          <cell r="C21">
            <v>237</v>
          </cell>
          <cell r="D21">
            <v>256</v>
          </cell>
        </row>
        <row r="21">
          <cell r="F21">
            <v>52</v>
          </cell>
          <cell r="G21">
            <v>35</v>
          </cell>
        </row>
        <row r="22">
          <cell r="A22">
            <v>21</v>
          </cell>
        </row>
        <row r="22">
          <cell r="C22">
            <v>171</v>
          </cell>
          <cell r="D22">
            <v>24</v>
          </cell>
        </row>
        <row r="22">
          <cell r="F22">
            <v>83</v>
          </cell>
          <cell r="G22">
            <v>58</v>
          </cell>
        </row>
        <row r="23">
          <cell r="A23">
            <v>22</v>
          </cell>
        </row>
        <row r="23">
          <cell r="C23">
            <v>172</v>
          </cell>
          <cell r="D23">
            <v>168</v>
          </cell>
        </row>
        <row r="23">
          <cell r="F23">
            <v>79</v>
          </cell>
          <cell r="G23">
            <v>95</v>
          </cell>
        </row>
        <row r="24">
          <cell r="A24">
            <v>23</v>
          </cell>
        </row>
        <row r="24">
          <cell r="C24">
            <v>172</v>
          </cell>
          <cell r="D24">
            <v>207</v>
          </cell>
        </row>
        <row r="24">
          <cell r="F24">
            <v>80</v>
          </cell>
          <cell r="G24">
            <v>22</v>
          </cell>
        </row>
        <row r="25">
          <cell r="A25">
            <v>24</v>
          </cell>
        </row>
        <row r="25">
          <cell r="C25">
            <v>58</v>
          </cell>
          <cell r="D25">
            <v>24</v>
          </cell>
        </row>
        <row r="25">
          <cell r="F25">
            <v>85</v>
          </cell>
          <cell r="G25">
            <v>59</v>
          </cell>
        </row>
        <row r="26">
          <cell r="A26">
            <v>25</v>
          </cell>
        </row>
        <row r="26">
          <cell r="C26">
            <v>63</v>
          </cell>
          <cell r="D26">
            <v>5</v>
          </cell>
        </row>
        <row r="26">
          <cell r="F26">
            <v>91</v>
          </cell>
          <cell r="G26">
            <v>71</v>
          </cell>
        </row>
        <row r="27">
          <cell r="A27">
            <v>26</v>
          </cell>
        </row>
        <row r="27">
          <cell r="C27">
            <v>141</v>
          </cell>
          <cell r="D27">
            <v>207</v>
          </cell>
        </row>
        <row r="27">
          <cell r="F27">
            <v>44</v>
          </cell>
          <cell r="G27">
            <v>23</v>
          </cell>
        </row>
        <row r="28">
          <cell r="A28">
            <v>27</v>
          </cell>
        </row>
        <row r="28">
          <cell r="C28">
            <v>138</v>
          </cell>
          <cell r="D28">
            <v>158</v>
          </cell>
        </row>
        <row r="28">
          <cell r="F28">
            <v>29</v>
          </cell>
          <cell r="G28">
            <v>2</v>
          </cell>
        </row>
        <row r="29">
          <cell r="A29">
            <v>28</v>
          </cell>
        </row>
        <row r="29">
          <cell r="C29">
            <v>333</v>
          </cell>
          <cell r="D29">
            <v>320</v>
          </cell>
        </row>
        <row r="29">
          <cell r="F29">
            <v>11</v>
          </cell>
          <cell r="G29">
            <v>40</v>
          </cell>
        </row>
        <row r="30">
          <cell r="A30">
            <v>29</v>
          </cell>
        </row>
        <row r="30">
          <cell r="C30">
            <v>182</v>
          </cell>
          <cell r="D30">
            <v>6</v>
          </cell>
        </row>
        <row r="30">
          <cell r="F30">
            <v>26</v>
          </cell>
          <cell r="G30">
            <v>101</v>
          </cell>
        </row>
        <row r="31">
          <cell r="A31">
            <v>30</v>
          </cell>
        </row>
        <row r="31">
          <cell r="C31">
            <v>143</v>
          </cell>
          <cell r="D31">
            <v>176</v>
          </cell>
        </row>
        <row r="31">
          <cell r="F31">
            <v>77</v>
          </cell>
          <cell r="G31">
            <v>97</v>
          </cell>
        </row>
        <row r="32">
          <cell r="A32">
            <v>31</v>
          </cell>
        </row>
        <row r="32">
          <cell r="C32">
            <v>16</v>
          </cell>
          <cell r="D32">
            <v>320</v>
          </cell>
        </row>
        <row r="32">
          <cell r="F32">
            <v>68</v>
          </cell>
          <cell r="G32">
            <v>41</v>
          </cell>
        </row>
        <row r="33">
          <cell r="A33">
            <v>32</v>
          </cell>
        </row>
        <row r="33">
          <cell r="C33">
            <v>251</v>
          </cell>
          <cell r="D33">
            <v>318</v>
          </cell>
        </row>
        <row r="33">
          <cell r="F33">
            <v>107</v>
          </cell>
          <cell r="G33">
            <v>73</v>
          </cell>
        </row>
        <row r="34">
          <cell r="A34">
            <v>33</v>
          </cell>
        </row>
        <row r="34">
          <cell r="C34">
            <v>368</v>
          </cell>
          <cell r="D34">
            <v>176</v>
          </cell>
        </row>
        <row r="34">
          <cell r="F34">
            <v>14</v>
          </cell>
          <cell r="G34">
            <v>98</v>
          </cell>
        </row>
        <row r="35">
          <cell r="A35">
            <v>34</v>
          </cell>
        </row>
        <row r="35">
          <cell r="C35">
            <v>237</v>
          </cell>
          <cell r="D35">
            <v>58</v>
          </cell>
        </row>
        <row r="35">
          <cell r="F35">
            <v>53</v>
          </cell>
          <cell r="G35">
            <v>86</v>
          </cell>
        </row>
        <row r="36">
          <cell r="A36">
            <v>35</v>
          </cell>
        </row>
        <row r="36">
          <cell r="C36">
            <v>63</v>
          </cell>
          <cell r="D36">
            <v>336</v>
          </cell>
        </row>
        <row r="36">
          <cell r="F36">
            <v>92</v>
          </cell>
          <cell r="G36">
            <v>32</v>
          </cell>
        </row>
        <row r="37">
          <cell r="A37">
            <v>36</v>
          </cell>
        </row>
        <row r="37">
          <cell r="C37">
            <v>174</v>
          </cell>
          <cell r="D37">
            <v>318</v>
          </cell>
        </row>
        <row r="37">
          <cell r="F37">
            <v>20</v>
          </cell>
          <cell r="G37">
            <v>74</v>
          </cell>
        </row>
        <row r="38">
          <cell r="A38">
            <v>37</v>
          </cell>
        </row>
        <row r="38">
          <cell r="C38">
            <v>186</v>
          </cell>
          <cell r="D38">
            <v>58</v>
          </cell>
          <cell r="E38">
            <v>158</v>
          </cell>
          <cell r="F38">
            <v>66</v>
          </cell>
          <cell r="G38">
            <v>87</v>
          </cell>
          <cell r="H38">
            <v>3</v>
          </cell>
        </row>
        <row r="39">
          <cell r="A39">
            <v>38</v>
          </cell>
        </row>
        <row r="39">
          <cell r="C39">
            <v>135</v>
          </cell>
          <cell r="D39">
            <v>5</v>
          </cell>
          <cell r="E39">
            <v>268</v>
          </cell>
          <cell r="F39">
            <v>18</v>
          </cell>
          <cell r="G39">
            <v>72</v>
          </cell>
          <cell r="H39">
            <v>39</v>
          </cell>
        </row>
        <row r="40">
          <cell r="A40">
            <v>39</v>
          </cell>
        </row>
        <row r="40">
          <cell r="C40">
            <v>333</v>
          </cell>
          <cell r="D40">
            <v>174</v>
          </cell>
          <cell r="E40">
            <v>336</v>
          </cell>
          <cell r="F40">
            <v>12</v>
          </cell>
          <cell r="G40">
            <v>21</v>
          </cell>
          <cell r="H40">
            <v>33</v>
          </cell>
        </row>
        <row r="41">
          <cell r="A41">
            <v>40</v>
          </cell>
        </row>
        <row r="41">
          <cell r="C41">
            <v>237</v>
          </cell>
          <cell r="D41">
            <v>368</v>
          </cell>
          <cell r="E41">
            <v>66</v>
          </cell>
          <cell r="F41">
            <v>54</v>
          </cell>
          <cell r="G41">
            <v>15</v>
          </cell>
          <cell r="H41">
            <v>90</v>
          </cell>
        </row>
        <row r="42">
          <cell r="A42">
            <v>41</v>
          </cell>
        </row>
        <row r="42">
          <cell r="C42">
            <v>251</v>
          </cell>
          <cell r="D42">
            <v>168</v>
          </cell>
          <cell r="E42">
            <v>176</v>
          </cell>
          <cell r="F42">
            <v>108</v>
          </cell>
          <cell r="G42">
            <v>96</v>
          </cell>
          <cell r="H42">
            <v>99</v>
          </cell>
        </row>
        <row r="43">
          <cell r="A43">
            <v>42</v>
          </cell>
        </row>
        <row r="43">
          <cell r="C43">
            <v>141</v>
          </cell>
          <cell r="D43">
            <v>203</v>
          </cell>
          <cell r="E43">
            <v>207</v>
          </cell>
          <cell r="F43">
            <v>45</v>
          </cell>
          <cell r="G43">
            <v>9</v>
          </cell>
          <cell r="H43">
            <v>24</v>
          </cell>
        </row>
        <row r="44">
          <cell r="A44">
            <v>43</v>
          </cell>
        </row>
        <row r="44">
          <cell r="C44">
            <v>172</v>
          </cell>
          <cell r="D44">
            <v>138</v>
          </cell>
          <cell r="E44">
            <v>318</v>
          </cell>
          <cell r="F44">
            <v>81</v>
          </cell>
          <cell r="G44">
            <v>30</v>
          </cell>
          <cell r="H44">
            <v>75</v>
          </cell>
        </row>
        <row r="45">
          <cell r="A45">
            <v>44</v>
          </cell>
        </row>
        <row r="45">
          <cell r="C45">
            <v>182</v>
          </cell>
          <cell r="D45">
            <v>171</v>
          </cell>
          <cell r="E45">
            <v>256</v>
          </cell>
          <cell r="F45">
            <v>27</v>
          </cell>
          <cell r="G45">
            <v>84</v>
          </cell>
          <cell r="H45">
            <v>36</v>
          </cell>
        </row>
        <row r="46">
          <cell r="A46">
            <v>45</v>
          </cell>
        </row>
        <row r="46">
          <cell r="C46">
            <v>91</v>
          </cell>
          <cell r="D46">
            <v>143</v>
          </cell>
          <cell r="E46">
            <v>178</v>
          </cell>
          <cell r="F46">
            <v>6</v>
          </cell>
          <cell r="G46">
            <v>78</v>
          </cell>
          <cell r="H46">
            <v>63</v>
          </cell>
        </row>
        <row r="47">
          <cell r="A47">
            <v>46</v>
          </cell>
        </row>
        <row r="47">
          <cell r="C47">
            <v>63</v>
          </cell>
          <cell r="D47">
            <v>189</v>
          </cell>
          <cell r="E47">
            <v>6</v>
          </cell>
          <cell r="F47">
            <v>93</v>
          </cell>
          <cell r="G47">
            <v>105</v>
          </cell>
          <cell r="H47">
            <v>102</v>
          </cell>
        </row>
        <row r="48">
          <cell r="A48">
            <v>47</v>
          </cell>
        </row>
        <row r="48">
          <cell r="C48">
            <v>16</v>
          </cell>
          <cell r="D48">
            <v>320</v>
          </cell>
          <cell r="E48">
            <v>24</v>
          </cell>
          <cell r="F48">
            <v>69</v>
          </cell>
          <cell r="G48">
            <v>42</v>
          </cell>
          <cell r="H48">
            <v>60</v>
          </cell>
        </row>
        <row r="49">
          <cell r="A49">
            <v>48</v>
          </cell>
        </row>
        <row r="49">
          <cell r="C49">
            <v>118</v>
          </cell>
          <cell r="D49">
            <v>310</v>
          </cell>
          <cell r="E49">
            <v>335</v>
          </cell>
          <cell r="F49">
            <v>48</v>
          </cell>
          <cell r="G49">
            <v>51</v>
          </cell>
          <cell r="H49">
            <v>57</v>
          </cell>
        </row>
        <row r="50">
          <cell r="A50" t="str">
            <v>1B</v>
          </cell>
        </row>
        <row r="50">
          <cell r="C50" t="str">
            <v>135</v>
          </cell>
          <cell r="D50" t="str">
            <v>203</v>
          </cell>
        </row>
        <row r="50">
          <cell r="F50" t="str">
            <v>43B</v>
          </cell>
          <cell r="G50" t="str">
            <v>13B</v>
          </cell>
        </row>
        <row r="51">
          <cell r="A51" t="str">
            <v>2B</v>
          </cell>
        </row>
        <row r="51">
          <cell r="C51" t="str">
            <v>91</v>
          </cell>
          <cell r="D51" t="str">
            <v>268</v>
          </cell>
        </row>
        <row r="51">
          <cell r="F51" t="str">
            <v>11B</v>
          </cell>
          <cell r="G51" t="str">
            <v>49B</v>
          </cell>
        </row>
        <row r="52">
          <cell r="A52" t="str">
            <v>9B</v>
          </cell>
        </row>
        <row r="52">
          <cell r="C52" t="str">
            <v>189</v>
          </cell>
          <cell r="D52" t="str">
            <v>178</v>
          </cell>
        </row>
        <row r="52">
          <cell r="F52" t="str">
            <v>5B</v>
          </cell>
          <cell r="G52" t="str">
            <v>55B</v>
          </cell>
        </row>
        <row r="53">
          <cell r="A53" t="str">
            <v>14B</v>
          </cell>
        </row>
        <row r="53">
          <cell r="C53" t="str">
            <v>135</v>
          </cell>
          <cell r="D53" t="str">
            <v>66</v>
          </cell>
        </row>
        <row r="53">
          <cell r="F53" t="str">
            <v>44B</v>
          </cell>
          <cell r="G53" t="str">
            <v>3B</v>
          </cell>
        </row>
        <row r="54">
          <cell r="A54" t="str">
            <v>16B</v>
          </cell>
        </row>
        <row r="54">
          <cell r="C54" t="str">
            <v>333</v>
          </cell>
          <cell r="D54" t="str">
            <v>138</v>
          </cell>
        </row>
        <row r="54">
          <cell r="F54" t="str">
            <v>17B</v>
          </cell>
          <cell r="G54" t="str">
            <v>46B</v>
          </cell>
        </row>
        <row r="55">
          <cell r="A55" t="str">
            <v>17B</v>
          </cell>
        </row>
        <row r="55">
          <cell r="C55" t="str">
            <v>141</v>
          </cell>
          <cell r="D55" t="str">
            <v>256</v>
          </cell>
        </row>
        <row r="55">
          <cell r="F55" t="str">
            <v>51B</v>
          </cell>
          <cell r="G55" t="str">
            <v>16B</v>
          </cell>
        </row>
        <row r="56">
          <cell r="A56" t="str">
            <v>24B</v>
          </cell>
        </row>
        <row r="56">
          <cell r="C56" t="str">
            <v>58</v>
          </cell>
          <cell r="D56" t="str">
            <v>24</v>
          </cell>
        </row>
        <row r="56">
          <cell r="F56" t="str">
            <v>6B</v>
          </cell>
          <cell r="G56" t="str">
            <v>54B</v>
          </cell>
        </row>
        <row r="57">
          <cell r="A57" t="str">
            <v>26B</v>
          </cell>
        </row>
        <row r="57">
          <cell r="C57" t="str">
            <v>141</v>
          </cell>
          <cell r="D57" t="str">
            <v>207</v>
          </cell>
        </row>
        <row r="57">
          <cell r="F57" t="str">
            <v>52B</v>
          </cell>
          <cell r="G57" t="str">
            <v>45B</v>
          </cell>
        </row>
        <row r="58">
          <cell r="A58" t="str">
            <v>27B</v>
          </cell>
        </row>
        <row r="58">
          <cell r="C58" t="str">
            <v>138</v>
          </cell>
          <cell r="D58" t="str">
            <v>158</v>
          </cell>
        </row>
        <row r="58">
          <cell r="F58" t="str">
            <v>47B</v>
          </cell>
          <cell r="G58" t="str">
            <v>9B</v>
          </cell>
        </row>
        <row r="59">
          <cell r="A59" t="str">
            <v>28B</v>
          </cell>
        </row>
        <row r="59">
          <cell r="C59" t="str">
            <v>333</v>
          </cell>
          <cell r="D59" t="str">
            <v>320</v>
          </cell>
        </row>
        <row r="59">
          <cell r="F59" t="str">
            <v>18B</v>
          </cell>
          <cell r="G59" t="str">
            <v>50B</v>
          </cell>
        </row>
        <row r="60">
          <cell r="A60" t="str">
            <v>29B</v>
          </cell>
        </row>
        <row r="60">
          <cell r="C60" t="str">
            <v>182</v>
          </cell>
          <cell r="D60" t="str">
            <v>6</v>
          </cell>
        </row>
        <row r="60">
          <cell r="F60" t="str">
            <v>15B</v>
          </cell>
          <cell r="G60" t="str">
            <v>4B</v>
          </cell>
        </row>
        <row r="61">
          <cell r="A61" t="str">
            <v>34B</v>
          </cell>
        </row>
        <row r="61">
          <cell r="C61" t="str">
            <v>237</v>
          </cell>
          <cell r="D61" t="str">
            <v>58</v>
          </cell>
        </row>
        <row r="61">
          <cell r="F61" t="str">
            <v>53B</v>
          </cell>
          <cell r="G61" t="str">
            <v>7B</v>
          </cell>
        </row>
        <row r="62">
          <cell r="A62" t="str">
            <v>37B</v>
          </cell>
        </row>
        <row r="62">
          <cell r="C62" t="str">
            <v>186</v>
          </cell>
          <cell r="D62" t="str">
            <v>58</v>
          </cell>
          <cell r="E62" t="str">
            <v>158</v>
          </cell>
          <cell r="F62" t="str">
            <v>57B</v>
          </cell>
          <cell r="G62" t="str">
            <v>8B</v>
          </cell>
          <cell r="H62" t="str">
            <v>10B</v>
          </cell>
        </row>
        <row r="63">
          <cell r="A63" t="str">
            <v>45B</v>
          </cell>
        </row>
        <row r="63">
          <cell r="C63" t="str">
            <v>91</v>
          </cell>
          <cell r="D63" t="str">
            <v>143</v>
          </cell>
          <cell r="E63" t="str">
            <v>178</v>
          </cell>
          <cell r="F63" t="str">
            <v>12B</v>
          </cell>
          <cell r="G63" t="str">
            <v>2B</v>
          </cell>
          <cell r="H63" t="str">
            <v>56B</v>
          </cell>
        </row>
        <row r="64">
          <cell r="A64" t="str">
            <v>12B</v>
          </cell>
        </row>
        <row r="64">
          <cell r="C64" t="str">
            <v>174</v>
          </cell>
          <cell r="D64" t="str">
            <v>336</v>
          </cell>
        </row>
        <row r="64">
          <cell r="F64" t="str">
            <v>14B</v>
          </cell>
          <cell r="G64" t="str">
            <v>48B</v>
          </cell>
        </row>
        <row r="65">
          <cell r="A65" t="str">
            <v>19B</v>
          </cell>
        </row>
        <row r="65">
          <cell r="C65" t="str">
            <v>16</v>
          </cell>
          <cell r="D65" t="str">
            <v>143</v>
          </cell>
        </row>
        <row r="65">
          <cell r="F65" t="str">
            <v>58B</v>
          </cell>
          <cell r="G65" t="str">
            <v>1B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5"/>
  <cols>
    <col collapsed="false" hidden="false" max="2" min="1" style="0" width="8.57085020242915"/>
    <col collapsed="false" hidden="true" max="4" min="3" style="0" width="0"/>
    <col collapsed="false" hidden="false" max="7" min="5" style="0" width="9.10526315789474"/>
    <col collapsed="false" hidden="false" max="8" min="8" style="0" width="8.57085020242915"/>
    <col collapsed="false" hidden="false" max="9" min="9" style="0" width="10.1781376518219"/>
    <col collapsed="false" hidden="false" max="10" min="10" style="0" width="10.497975708502"/>
    <col collapsed="false" hidden="false" max="11" min="11" style="0" width="13.0688259109312"/>
    <col collapsed="false" hidden="false" max="12" min="12" style="0" width="9.10526315789474"/>
    <col collapsed="false" hidden="false" max="13" min="13" style="0" width="8.57085020242915"/>
    <col collapsed="false" hidden="false" max="14" min="14" style="0" width="23.4574898785425"/>
    <col collapsed="false" hidden="false" max="15" min="15" style="1" width="9.10526315789474"/>
    <col collapsed="false" hidden="false" max="18" min="16" style="0" width="9.10526315789474"/>
    <col collapsed="false" hidden="false" max="1025" min="19" style="0" width="8.57085020242915"/>
  </cols>
  <sheetData>
    <row r="1" s="2" customFormat="true" ht="59.25" hidden="false" customHeight="true" outlineLevel="0" collapsed="false">
      <c r="A1" s="2" t="s">
        <v>0</v>
      </c>
      <c r="B1" s="2" t="s">
        <v>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customFormat="false" ht="13.8" hidden="false" customHeight="false" outlineLevel="0" collapsed="false">
      <c r="A2" s="0" t="n">
        <v>1</v>
      </c>
      <c r="B2" s="0" t="n">
        <v>158</v>
      </c>
      <c r="C2" s="0" t="n">
        <v>158</v>
      </c>
      <c r="D2" s="0" t="n">
        <f aca="false">B2=C2</f>
        <v>1</v>
      </c>
      <c r="E2" s="0" t="n">
        <v>528</v>
      </c>
      <c r="F2" s="0" t="s">
        <v>13</v>
      </c>
      <c r="G2" s="0" t="s">
        <v>14</v>
      </c>
      <c r="H2" s="0" t="n">
        <v>4</v>
      </c>
      <c r="I2" s="0" t="n">
        <v>585.3</v>
      </c>
      <c r="J2" s="0" t="n">
        <v>190.2</v>
      </c>
      <c r="K2" s="0" t="n">
        <f aca="false">J2/I2</f>
        <v>0.324961558175295</v>
      </c>
      <c r="L2" s="0" t="n">
        <f aca="false">1-K2</f>
        <v>0.675038441824705</v>
      </c>
      <c r="O2" s="0"/>
      <c r="Q2" s="0" t="s">
        <v>15</v>
      </c>
      <c r="R2" s="0" t="s">
        <v>16</v>
      </c>
      <c r="U2" s="0" t="n">
        <f aca="false">(I2*0.3052)+27.454</f>
        <v>206.08756</v>
      </c>
    </row>
    <row r="3" customFormat="false" ht="13.8" hidden="false" customHeight="false" outlineLevel="0" collapsed="false">
      <c r="A3" s="0" t="n">
        <v>2</v>
      </c>
      <c r="B3" s="0" t="n">
        <v>91</v>
      </c>
      <c r="C3" s="0" t="n">
        <v>91</v>
      </c>
      <c r="D3" s="0" t="n">
        <f aca="false">B3=C3</f>
        <v>1</v>
      </c>
      <c r="E3" s="0" t="n">
        <v>555</v>
      </c>
      <c r="F3" s="0" t="s">
        <v>17</v>
      </c>
      <c r="G3" s="0" t="s">
        <v>18</v>
      </c>
      <c r="H3" s="0" t="n">
        <v>3</v>
      </c>
      <c r="I3" s="0" t="n">
        <v>719.4</v>
      </c>
      <c r="J3" s="0" t="n">
        <v>226.5</v>
      </c>
      <c r="K3" s="0" t="n">
        <f aca="false">J3/I3</f>
        <v>0.314845704753962</v>
      </c>
      <c r="L3" s="0" t="n">
        <f aca="false">1-K3</f>
        <v>0.685154295246038</v>
      </c>
      <c r="O3" s="0"/>
      <c r="P3" s="1" t="s">
        <v>19</v>
      </c>
      <c r="Q3" s="0" t="n">
        <f aca="false">MAX(K:K)</f>
        <v>0.401234567901235</v>
      </c>
      <c r="R3" s="0" t="n">
        <f aca="false">MAX(L:L)</f>
        <v>0.730596907067495</v>
      </c>
      <c r="U3" s="0" t="n">
        <f aca="false">(I2*0.2964)+35.713</f>
        <v>209.19592</v>
      </c>
    </row>
    <row r="4" customFormat="false" ht="13.8" hidden="false" customHeight="false" outlineLevel="0" collapsed="false">
      <c r="A4" s="0" t="n">
        <v>3</v>
      </c>
      <c r="B4" s="0" t="n">
        <v>203</v>
      </c>
      <c r="C4" s="0" t="n">
        <v>203</v>
      </c>
      <c r="D4" s="0" t="n">
        <f aca="false">B4=C4</f>
        <v>1</v>
      </c>
      <c r="E4" s="0" t="n">
        <v>639</v>
      </c>
      <c r="F4" s="0" t="s">
        <v>20</v>
      </c>
      <c r="G4" s="0" t="s">
        <v>21</v>
      </c>
      <c r="H4" s="0" t="n">
        <v>4</v>
      </c>
      <c r="I4" s="0" t="n">
        <v>1196.5</v>
      </c>
      <c r="J4" s="0" t="n">
        <v>432.2</v>
      </c>
      <c r="K4" s="0" t="n">
        <f aca="false">J4/I4</f>
        <v>0.36122022565817</v>
      </c>
      <c r="L4" s="0" t="n">
        <f aca="false">1-K4</f>
        <v>0.63877977434183</v>
      </c>
      <c r="O4" s="0"/>
      <c r="P4" s="1" t="s">
        <v>22</v>
      </c>
      <c r="Q4" s="0" t="n">
        <f aca="false">MIN(K:K)</f>
        <v>0.269403092932505</v>
      </c>
      <c r="R4" s="0" t="n">
        <f aca="false">MIN(L:L)</f>
        <v>0.598765432098765</v>
      </c>
    </row>
    <row r="5" customFormat="false" ht="13.8" hidden="false" customHeight="false" outlineLevel="0" collapsed="false">
      <c r="A5" s="0" t="n">
        <v>4</v>
      </c>
      <c r="B5" s="0" t="n">
        <v>333</v>
      </c>
      <c r="C5" s="0" t="n">
        <v>333</v>
      </c>
      <c r="D5" s="0" t="n">
        <f aca="false">B5=C5</f>
        <v>1</v>
      </c>
      <c r="E5" s="0" t="n">
        <v>671</v>
      </c>
      <c r="F5" s="0" t="s">
        <v>23</v>
      </c>
      <c r="G5" s="0" t="s">
        <v>18</v>
      </c>
      <c r="H5" s="0" t="n">
        <v>3</v>
      </c>
      <c r="I5" s="0" t="n">
        <v>1038.5</v>
      </c>
      <c r="J5" s="0" t="n">
        <v>323.2</v>
      </c>
      <c r="K5" s="0" t="n">
        <f aca="false">J5/I5</f>
        <v>0.311218103033221</v>
      </c>
      <c r="L5" s="0" t="n">
        <f aca="false">1-K5</f>
        <v>0.688781896966779</v>
      </c>
      <c r="O5" s="0"/>
      <c r="P5" s="1" t="s">
        <v>24</v>
      </c>
      <c r="Q5" s="0" t="n">
        <f aca="false">Q3-Q4</f>
        <v>0.13183147496873</v>
      </c>
      <c r="R5" s="0" t="n">
        <f aca="false">R3-R4</f>
        <v>0.13183147496873</v>
      </c>
    </row>
    <row r="6" customFormat="false" ht="13.8" hidden="false" customHeight="false" outlineLevel="0" collapsed="false">
      <c r="A6" s="0" t="n">
        <v>5</v>
      </c>
      <c r="B6" s="0" t="n">
        <v>368</v>
      </c>
      <c r="C6" s="0" t="n">
        <v>368</v>
      </c>
      <c r="D6" s="0" t="n">
        <f aca="false">B6=C6</f>
        <v>1</v>
      </c>
      <c r="E6" s="0" t="n">
        <v>672</v>
      </c>
      <c r="F6" s="0" t="s">
        <v>25</v>
      </c>
      <c r="G6" s="0" t="s">
        <v>21</v>
      </c>
      <c r="H6" s="0" t="n">
        <v>3</v>
      </c>
      <c r="I6" s="0" t="n">
        <v>709.3</v>
      </c>
      <c r="J6" s="0" t="n">
        <v>215.7</v>
      </c>
      <c r="K6" s="0" t="n">
        <f aca="false">J6/I6</f>
        <v>0.304102636402087</v>
      </c>
      <c r="L6" s="0" t="n">
        <f aca="false">1-K6</f>
        <v>0.695897363597913</v>
      </c>
      <c r="O6" s="0"/>
      <c r="P6" s="1" t="s">
        <v>26</v>
      </c>
      <c r="Q6" s="0" t="n">
        <f aca="false">VAR(K:K)</f>
        <v>0.000942566787775986</v>
      </c>
      <c r="R6" s="0" t="n">
        <f aca="false">VAR(L:L)</f>
        <v>0.000942566787775985</v>
      </c>
    </row>
    <row r="7" customFormat="false" ht="13.8" hidden="false" customHeight="false" outlineLevel="0" collapsed="false">
      <c r="A7" s="0" t="n">
        <v>6</v>
      </c>
      <c r="B7" s="0" t="n">
        <v>135</v>
      </c>
      <c r="C7" s="0" t="n">
        <v>135</v>
      </c>
      <c r="D7" s="0" t="n">
        <f aca="false">B7=C7</f>
        <v>1</v>
      </c>
      <c r="E7" s="0" t="n">
        <v>700</v>
      </c>
      <c r="F7" s="0" t="s">
        <v>27</v>
      </c>
      <c r="G7" s="0" t="s">
        <v>18</v>
      </c>
      <c r="H7" s="0" t="n">
        <v>4</v>
      </c>
      <c r="I7" s="0" t="n">
        <v>1323.5</v>
      </c>
      <c r="J7" s="0" t="n">
        <v>419.4</v>
      </c>
      <c r="K7" s="0" t="n">
        <f aca="false">J7/I7</f>
        <v>0.316887041934265</v>
      </c>
      <c r="L7" s="0" t="n">
        <f aca="false">1-K7</f>
        <v>0.683112958065735</v>
      </c>
      <c r="O7" s="0"/>
      <c r="P7" s="1" t="s">
        <v>28</v>
      </c>
      <c r="Q7" s="0" t="n">
        <f aca="false">_xlfn.STDEV.S(K:K)</f>
        <v>0.0307012505897722</v>
      </c>
      <c r="R7" s="0" t="n">
        <f aca="false">_xlfn.STDEV.S(L:L)</f>
        <v>0.0307012505897722</v>
      </c>
    </row>
    <row r="8" customFormat="false" ht="13.8" hidden="false" customHeight="false" outlineLevel="0" collapsed="false">
      <c r="A8" s="0" t="n">
        <v>7</v>
      </c>
      <c r="B8" s="0" t="n">
        <v>174</v>
      </c>
      <c r="C8" s="0" t="n">
        <v>174</v>
      </c>
      <c r="D8" s="0" t="n">
        <f aca="false">B8=C8</f>
        <v>1</v>
      </c>
      <c r="E8" s="0" t="n">
        <v>697</v>
      </c>
      <c r="F8" s="0" t="s">
        <v>29</v>
      </c>
      <c r="G8" s="0" t="s">
        <v>21</v>
      </c>
      <c r="H8" s="0" t="n">
        <v>3</v>
      </c>
      <c r="I8" s="0" t="n">
        <v>690.3</v>
      </c>
      <c r="J8" s="0" t="n">
        <v>241.6</v>
      </c>
      <c r="K8" s="0" t="n">
        <f aca="false">J8/I8</f>
        <v>0.349992756772418</v>
      </c>
      <c r="L8" s="0" t="n">
        <f aca="false">1-K8</f>
        <v>0.650007243227582</v>
      </c>
      <c r="O8" s="0"/>
      <c r="P8" s="1" t="s">
        <v>30</v>
      </c>
      <c r="Q8" s="0" t="n">
        <f aca="false">AVERAGE(K:K)</f>
        <v>0.341453207267573</v>
      </c>
      <c r="R8" s="0" t="n">
        <f aca="false">AVERAGE(L:L)</f>
        <v>0.658546792732427</v>
      </c>
    </row>
    <row r="9" customFormat="false" ht="13.8" hidden="false" customHeight="false" outlineLevel="0" collapsed="false">
      <c r="A9" s="0" t="n">
        <v>8</v>
      </c>
      <c r="B9" s="0" t="n">
        <v>207</v>
      </c>
      <c r="C9" s="0" t="n">
        <v>207</v>
      </c>
      <c r="D9" s="0" t="n">
        <f aca="false">B9=C9</f>
        <v>1</v>
      </c>
      <c r="E9" s="0" t="n">
        <v>783</v>
      </c>
      <c r="F9" s="0" t="s">
        <v>31</v>
      </c>
      <c r="G9" s="0" t="s">
        <v>14</v>
      </c>
      <c r="H9" s="0" t="n">
        <v>4</v>
      </c>
      <c r="I9" s="0" t="n">
        <v>955.8</v>
      </c>
      <c r="J9" s="0" t="n">
        <v>383.5</v>
      </c>
      <c r="K9" s="0" t="n">
        <f aca="false">J9/I9</f>
        <v>0.401234567901235</v>
      </c>
      <c r="L9" s="0" t="n">
        <f aca="false">1-K9</f>
        <v>0.598765432098765</v>
      </c>
      <c r="O9" s="0"/>
      <c r="P9" s="1" t="s">
        <v>32</v>
      </c>
      <c r="Q9" s="0" t="n">
        <f aca="false">_xlfn.CONFIDENCE.T(0.05,Q7,COUNT(L:L))</f>
        <v>0.00793097401152286</v>
      </c>
      <c r="R9" s="0" t="n">
        <f aca="false">_xlfn.CONFIDENCE.T(0.05,R7,COUNT(L:L))</f>
        <v>0.00793097401152286</v>
      </c>
    </row>
    <row r="10" customFormat="false" ht="13.8" hidden="false" customHeight="false" outlineLevel="0" collapsed="false">
      <c r="A10" s="0" t="n">
        <v>9</v>
      </c>
      <c r="B10" s="0" t="n">
        <v>182</v>
      </c>
      <c r="C10" s="0" t="n">
        <v>182</v>
      </c>
      <c r="D10" s="0" t="n">
        <f aca="false">B10=C10</f>
        <v>1</v>
      </c>
      <c r="E10" s="0" t="n">
        <v>751</v>
      </c>
      <c r="F10" s="0" t="s">
        <v>33</v>
      </c>
      <c r="G10" s="0" t="s">
        <v>18</v>
      </c>
      <c r="H10" s="0" t="n">
        <v>5</v>
      </c>
      <c r="I10" s="0" t="n">
        <v>762.5</v>
      </c>
      <c r="J10" s="0" t="n">
        <v>278.9</v>
      </c>
      <c r="K10" s="0" t="n">
        <f aca="false">J10/I10</f>
        <v>0.365770491803279</v>
      </c>
      <c r="L10" s="0" t="n">
        <f aca="false">1-K10</f>
        <v>0.634229508196721</v>
      </c>
      <c r="O10" s="0"/>
      <c r="P10" s="1" t="s">
        <v>34</v>
      </c>
      <c r="Q10" s="0" t="n">
        <f aca="false">_xlfn.CONFIDENCE.NORM(0.05,Q7,COUNT(L:L))</f>
        <v>0.00776834549201157</v>
      </c>
      <c r="R10" s="0" t="n">
        <f aca="false">_xlfn.CONFIDENCE.NORM(0.05,R7,COUNT(L:L))</f>
        <v>0.00776834549201157</v>
      </c>
    </row>
    <row r="11" customFormat="false" ht="13.8" hidden="false" customHeight="false" outlineLevel="0" collapsed="false">
      <c r="A11" s="0" t="n">
        <v>10</v>
      </c>
      <c r="B11" s="0" t="n">
        <v>138</v>
      </c>
      <c r="C11" s="0" t="n">
        <v>138</v>
      </c>
      <c r="D11" s="0" t="n">
        <f aca="false">B11=C11</f>
        <v>1</v>
      </c>
      <c r="E11" s="0" t="n">
        <v>1149</v>
      </c>
      <c r="F11" s="0" t="s">
        <v>35</v>
      </c>
      <c r="G11" s="0" t="s">
        <v>21</v>
      </c>
      <c r="H11" s="0" t="n">
        <v>3</v>
      </c>
      <c r="I11" s="0" t="n">
        <v>855</v>
      </c>
      <c r="J11" s="0" t="n">
        <v>325.2</v>
      </c>
      <c r="K11" s="0" t="n">
        <f aca="false">J11/I11</f>
        <v>0.380350877192982</v>
      </c>
      <c r="L11" s="0" t="n">
        <f aca="false">1-K11</f>
        <v>0.619649122807018</v>
      </c>
      <c r="O11" s="0"/>
      <c r="P11" s="1" t="s">
        <v>36</v>
      </c>
      <c r="Q11" s="0" t="n">
        <f aca="false">Q8+Q9</f>
        <v>0.349384181279095</v>
      </c>
      <c r="R11" s="0" t="n">
        <f aca="false">R8+R9</f>
        <v>0.66647776674395</v>
      </c>
    </row>
    <row r="12" customFormat="false" ht="13.8" hidden="false" customHeight="false" outlineLevel="0" collapsed="false">
      <c r="A12" s="0" t="n">
        <v>11</v>
      </c>
      <c r="B12" s="0" t="n">
        <v>336</v>
      </c>
      <c r="C12" s="0" t="n">
        <v>336</v>
      </c>
      <c r="D12" s="0" t="n">
        <f aca="false">B12=C12</f>
        <v>1</v>
      </c>
      <c r="E12" s="0" t="n">
        <v>1150</v>
      </c>
      <c r="F12" s="0" t="s">
        <v>37</v>
      </c>
      <c r="G12" s="0" t="s">
        <v>14</v>
      </c>
      <c r="H12" s="0" t="n">
        <v>3</v>
      </c>
      <c r="I12" s="0" t="n">
        <v>609.1</v>
      </c>
      <c r="J12" s="0" t="n">
        <v>205.1</v>
      </c>
      <c r="K12" s="0" t="n">
        <f aca="false">J12/I12</f>
        <v>0.336726317517649</v>
      </c>
      <c r="L12" s="0" t="n">
        <f aca="false">1-K12</f>
        <v>0.663273682482351</v>
      </c>
      <c r="O12" s="0"/>
      <c r="P12" s="1" t="s">
        <v>38</v>
      </c>
      <c r="Q12" s="0" t="n">
        <f aca="false">Q8-Q9</f>
        <v>0.33352223325605</v>
      </c>
      <c r="R12" s="0" t="n">
        <f aca="false">R8-R9</f>
        <v>0.650615818720904</v>
      </c>
    </row>
    <row r="13" customFormat="false" ht="13.8" hidden="false" customHeight="false" outlineLevel="0" collapsed="false">
      <c r="A13" s="0" t="n">
        <v>12</v>
      </c>
      <c r="B13" s="0" t="n">
        <v>256</v>
      </c>
      <c r="C13" s="0" t="n">
        <v>256</v>
      </c>
      <c r="D13" s="0" t="n">
        <f aca="false">B13=C13</f>
        <v>1</v>
      </c>
      <c r="E13" s="0" t="n">
        <v>616</v>
      </c>
      <c r="F13" s="0" t="s">
        <v>39</v>
      </c>
      <c r="G13" s="0" t="s">
        <v>14</v>
      </c>
      <c r="H13" s="0" t="n">
        <v>4</v>
      </c>
      <c r="I13" s="0" t="n">
        <v>797</v>
      </c>
      <c r="J13" s="0" t="n">
        <v>284</v>
      </c>
      <c r="K13" s="0" t="n">
        <f aca="false">J13/I13</f>
        <v>0.35633626097867</v>
      </c>
      <c r="L13" s="0" t="n">
        <f aca="false">1-K13</f>
        <v>0.64366373902133</v>
      </c>
      <c r="O13" s="0"/>
      <c r="P13" s="1" t="s">
        <v>40</v>
      </c>
      <c r="Q13" s="0" t="n">
        <f aca="false">Q8+Q10</f>
        <v>0.349221552759584</v>
      </c>
      <c r="R13" s="0" t="n">
        <f aca="false">R8+R10</f>
        <v>0.666315138224439</v>
      </c>
    </row>
    <row r="14" customFormat="false" ht="13.8" hidden="false" customHeight="false" outlineLevel="0" collapsed="false">
      <c r="A14" s="0" t="n">
        <v>13</v>
      </c>
      <c r="B14" s="0" t="n">
        <v>335</v>
      </c>
      <c r="C14" s="0" t="n">
        <v>335</v>
      </c>
      <c r="D14" s="0" t="n">
        <f aca="false">B14=C14</f>
        <v>1</v>
      </c>
      <c r="E14" s="0" t="n">
        <v>1103</v>
      </c>
      <c r="F14" s="0" t="s">
        <v>41</v>
      </c>
      <c r="G14" s="0" t="s">
        <v>14</v>
      </c>
      <c r="H14" s="3" t="n">
        <v>3</v>
      </c>
      <c r="I14" s="0" t="n">
        <v>597.1</v>
      </c>
      <c r="J14" s="0" t="n">
        <v>239.1</v>
      </c>
      <c r="K14" s="0" t="n">
        <f aca="false">J14/I14</f>
        <v>0.400435437950092</v>
      </c>
      <c r="L14" s="0" t="n">
        <f aca="false">1-K14</f>
        <v>0.599564562049908</v>
      </c>
      <c r="O14" s="0"/>
      <c r="P14" s="1" t="s">
        <v>42</v>
      </c>
      <c r="Q14" s="0" t="n">
        <f aca="false">Q8-Q10</f>
        <v>0.333684861775561</v>
      </c>
      <c r="R14" s="0" t="n">
        <f aca="false">R8-R10</f>
        <v>0.650778447240416</v>
      </c>
    </row>
    <row r="15" customFormat="false" ht="13.8" hidden="false" customHeight="false" outlineLevel="0" collapsed="false">
      <c r="A15" s="0" t="n">
        <v>14</v>
      </c>
      <c r="B15" s="0" t="n">
        <v>24</v>
      </c>
      <c r="C15" s="0" t="n">
        <v>24</v>
      </c>
      <c r="D15" s="0" t="n">
        <f aca="false">B15=C15</f>
        <v>1</v>
      </c>
      <c r="E15" s="0" t="n">
        <v>803</v>
      </c>
      <c r="F15" s="0" t="s">
        <v>43</v>
      </c>
      <c r="G15" s="0" t="s">
        <v>14</v>
      </c>
      <c r="H15" s="3" t="n">
        <v>3</v>
      </c>
      <c r="I15" s="0" t="n">
        <v>657.1</v>
      </c>
      <c r="J15" s="0" t="n">
        <v>222.2</v>
      </c>
      <c r="K15" s="0" t="n">
        <f aca="false">J15/I15</f>
        <v>0.338152488205752</v>
      </c>
      <c r="L15" s="0" t="n">
        <f aca="false">1-K15</f>
        <v>0.661847511794247</v>
      </c>
      <c r="O15" s="0"/>
    </row>
    <row r="16" customFormat="false" ht="13.8" hidden="false" customHeight="false" outlineLevel="0" collapsed="false">
      <c r="A16" s="0" t="n">
        <v>15</v>
      </c>
      <c r="B16" s="0" t="n">
        <v>178</v>
      </c>
      <c r="C16" s="0" t="n">
        <v>178</v>
      </c>
      <c r="D16" s="0" t="n">
        <f aca="false">B16=C16</f>
        <v>1</v>
      </c>
      <c r="E16" s="0" t="n">
        <v>833</v>
      </c>
      <c r="F16" s="0" t="s">
        <v>44</v>
      </c>
      <c r="G16" s="0" t="s">
        <v>14</v>
      </c>
      <c r="H16" s="3" t="n">
        <v>3</v>
      </c>
      <c r="I16" s="0" t="n">
        <v>736.4</v>
      </c>
      <c r="J16" s="0" t="n">
        <v>288.5</v>
      </c>
      <c r="K16" s="0" t="n">
        <f aca="false">J16/I16</f>
        <v>0.391770776751765</v>
      </c>
      <c r="L16" s="0" t="n">
        <f aca="false">1-K16</f>
        <v>0.608229223248235</v>
      </c>
      <c r="O16" s="0"/>
    </row>
    <row r="17" customFormat="false" ht="13.8" hidden="false" customHeight="false" outlineLevel="0" collapsed="false">
      <c r="A17" s="0" t="n">
        <v>16</v>
      </c>
      <c r="B17" s="0" t="n">
        <v>186</v>
      </c>
      <c r="C17" s="0" t="n">
        <v>186</v>
      </c>
      <c r="D17" s="0" t="n">
        <f aca="false">B17=C17</f>
        <v>1</v>
      </c>
      <c r="E17" s="0" t="n">
        <v>835</v>
      </c>
      <c r="F17" s="0" t="s">
        <v>45</v>
      </c>
      <c r="G17" s="0" t="s">
        <v>18</v>
      </c>
      <c r="H17" s="3" t="n">
        <v>4</v>
      </c>
      <c r="I17" s="0" t="n">
        <v>972.9</v>
      </c>
      <c r="J17" s="0" t="n">
        <v>300</v>
      </c>
      <c r="K17" s="0" t="n">
        <f aca="false">J17/I17</f>
        <v>0.308356460067838</v>
      </c>
      <c r="L17" s="0" t="n">
        <f aca="false">1-K17</f>
        <v>0.691643539932162</v>
      </c>
      <c r="O17" s="0"/>
    </row>
    <row r="18" customFormat="false" ht="13.8" hidden="false" customHeight="false" outlineLevel="0" collapsed="false">
      <c r="A18" s="0" t="n">
        <v>17</v>
      </c>
      <c r="B18" s="0" t="n">
        <v>16</v>
      </c>
      <c r="C18" s="0" t="n">
        <v>16</v>
      </c>
      <c r="D18" s="0" t="n">
        <f aca="false">B18=C18</f>
        <v>1</v>
      </c>
      <c r="E18" s="0" t="n">
        <v>1114</v>
      </c>
      <c r="F18" s="0" t="s">
        <v>46</v>
      </c>
      <c r="G18" s="0" t="s">
        <v>18</v>
      </c>
      <c r="H18" s="3" t="n">
        <v>3</v>
      </c>
      <c r="I18" s="0" t="n">
        <v>759</v>
      </c>
      <c r="J18" s="0" t="n">
        <v>255.6</v>
      </c>
      <c r="K18" s="0" t="n">
        <f aca="false">J18/I18</f>
        <v>0.336758893280632</v>
      </c>
      <c r="L18" s="0" t="n">
        <f aca="false">1-K18</f>
        <v>0.663241106719368</v>
      </c>
      <c r="O18" s="0"/>
    </row>
    <row r="19" customFormat="false" ht="13.8" hidden="false" customHeight="false" outlineLevel="0" collapsed="false">
      <c r="A19" s="0" t="n">
        <v>18</v>
      </c>
      <c r="B19" s="0" t="n">
        <v>5</v>
      </c>
      <c r="C19" s="0" t="n">
        <v>5</v>
      </c>
      <c r="D19" s="0" t="n">
        <f aca="false">B19=C19</f>
        <v>1</v>
      </c>
      <c r="E19" s="0" t="n">
        <v>950</v>
      </c>
      <c r="F19" s="0" t="s">
        <v>47</v>
      </c>
      <c r="G19" s="0" t="s">
        <v>21</v>
      </c>
      <c r="H19" s="3" t="n">
        <v>4</v>
      </c>
      <c r="I19" s="0" t="n">
        <v>755.7</v>
      </c>
      <c r="J19" s="0" t="n">
        <v>252.9</v>
      </c>
      <c r="K19" s="0" t="n">
        <f aca="false">J19/I19</f>
        <v>0.33465660976578</v>
      </c>
      <c r="L19" s="0" t="n">
        <f aca="false">1-K19</f>
        <v>0.66534339023422</v>
      </c>
      <c r="O19" s="0"/>
    </row>
    <row r="20" customFormat="false" ht="13.8" hidden="false" customHeight="false" outlineLevel="0" collapsed="false">
      <c r="A20" s="0" t="n">
        <v>19</v>
      </c>
      <c r="B20" s="0" t="n">
        <v>268</v>
      </c>
      <c r="C20" s="0" t="n">
        <v>268</v>
      </c>
      <c r="D20" s="0" t="n">
        <f aca="false">B20=C20</f>
        <v>1</v>
      </c>
      <c r="E20" s="0" t="n">
        <v>1151</v>
      </c>
      <c r="F20" s="0" t="s">
        <v>48</v>
      </c>
      <c r="G20" s="0" t="s">
        <v>14</v>
      </c>
      <c r="H20" s="3" t="n">
        <v>3</v>
      </c>
      <c r="I20" s="0" t="n">
        <v>781.9</v>
      </c>
      <c r="J20" s="0" t="n">
        <v>304.1</v>
      </c>
      <c r="K20" s="0" t="n">
        <f aca="false">J20/I20</f>
        <v>0.388924414886814</v>
      </c>
      <c r="L20" s="0" t="n">
        <f aca="false">1-K20</f>
        <v>0.611075585113186</v>
      </c>
      <c r="O20" s="0"/>
    </row>
    <row r="21" customFormat="false" ht="13.8" hidden="false" customHeight="false" outlineLevel="0" collapsed="false">
      <c r="A21" s="0" t="n">
        <v>20</v>
      </c>
      <c r="B21" s="0" t="n">
        <v>320</v>
      </c>
      <c r="C21" s="0" t="n">
        <v>320</v>
      </c>
      <c r="D21" s="0" t="n">
        <f aca="false">B21=C21</f>
        <v>1</v>
      </c>
      <c r="E21" s="0" t="n">
        <v>819</v>
      </c>
      <c r="F21" s="0" t="s">
        <v>49</v>
      </c>
      <c r="G21" s="0" t="s">
        <v>21</v>
      </c>
      <c r="H21" s="3" t="n">
        <v>3</v>
      </c>
      <c r="I21" s="0" t="n">
        <v>652.6</v>
      </c>
      <c r="J21" s="0" t="n">
        <v>242.3</v>
      </c>
      <c r="K21" s="0" t="n">
        <f aca="false">J21/I21</f>
        <v>0.371284094391664</v>
      </c>
      <c r="L21" s="0" t="n">
        <f aca="false">1-K21</f>
        <v>0.628715905608336</v>
      </c>
      <c r="O21" s="0"/>
    </row>
    <row r="22" customFormat="false" ht="13.8" hidden="false" customHeight="false" outlineLevel="0" collapsed="false">
      <c r="A22" s="0" t="n">
        <v>21</v>
      </c>
      <c r="B22" s="0" t="n">
        <v>141</v>
      </c>
      <c r="C22" s="0" t="n">
        <v>141</v>
      </c>
      <c r="D22" s="0" t="n">
        <f aca="false">B22=C22</f>
        <v>1</v>
      </c>
      <c r="E22" s="0" t="n">
        <v>959</v>
      </c>
      <c r="F22" s="0" t="s">
        <v>50</v>
      </c>
      <c r="G22" s="0" t="s">
        <v>18</v>
      </c>
      <c r="H22" s="3" t="n">
        <v>3</v>
      </c>
      <c r="I22" s="0" t="n">
        <v>949.4</v>
      </c>
      <c r="J22" s="0" t="n">
        <v>309.8</v>
      </c>
      <c r="K22" s="0" t="n">
        <f aca="false">J22/I22</f>
        <v>0.326311354539709</v>
      </c>
      <c r="L22" s="0" t="n">
        <f aca="false">1-K22</f>
        <v>0.673688645460291</v>
      </c>
      <c r="O22" s="0"/>
    </row>
    <row r="23" customFormat="false" ht="13.8" hidden="false" customHeight="false" outlineLevel="0" collapsed="false">
      <c r="A23" s="0" t="n">
        <v>22</v>
      </c>
      <c r="B23" s="0" t="n">
        <v>118</v>
      </c>
      <c r="C23" s="0" t="n">
        <v>118</v>
      </c>
      <c r="D23" s="0" t="n">
        <f aca="false">B23=C23</f>
        <v>1</v>
      </c>
      <c r="E23" s="0" t="n">
        <v>1127</v>
      </c>
      <c r="F23" s="0" t="s">
        <v>51</v>
      </c>
      <c r="G23" s="0" t="s">
        <v>18</v>
      </c>
      <c r="H23" s="3" t="n">
        <v>4</v>
      </c>
      <c r="I23" s="0" t="n">
        <v>1111.5</v>
      </c>
      <c r="J23" s="0" t="n">
        <v>333.5</v>
      </c>
      <c r="K23" s="0" t="n">
        <f aca="false">J23/I23</f>
        <v>0.300044984255511</v>
      </c>
      <c r="L23" s="0" t="n">
        <f aca="false">1-K23</f>
        <v>0.699955015744489</v>
      </c>
      <c r="O23" s="0"/>
    </row>
    <row r="24" customFormat="false" ht="13.8" hidden="false" customHeight="false" outlineLevel="0" collapsed="false">
      <c r="A24" s="0" t="n">
        <v>23</v>
      </c>
      <c r="B24" s="0" t="n">
        <v>310</v>
      </c>
      <c r="C24" s="0" t="n">
        <v>310</v>
      </c>
      <c r="D24" s="0" t="n">
        <f aca="false">B24=C24</f>
        <v>1</v>
      </c>
      <c r="E24" s="0" t="n">
        <v>1157</v>
      </c>
      <c r="F24" s="0" t="s">
        <v>52</v>
      </c>
      <c r="G24" s="0" t="s">
        <v>21</v>
      </c>
      <c r="H24" s="3" t="n">
        <v>4</v>
      </c>
      <c r="I24" s="0" t="n">
        <v>683.9</v>
      </c>
      <c r="J24" s="0" t="n">
        <v>231.6</v>
      </c>
      <c r="K24" s="0" t="n">
        <f aca="false">J24/I24</f>
        <v>0.338646000877321</v>
      </c>
      <c r="L24" s="0" t="n">
        <f aca="false">1-K24</f>
        <v>0.661353999122679</v>
      </c>
      <c r="O24" s="0"/>
    </row>
    <row r="25" customFormat="false" ht="13.8" hidden="false" customHeight="false" outlineLevel="0" collapsed="false">
      <c r="A25" s="0" t="n">
        <v>24</v>
      </c>
      <c r="B25" s="0" t="n">
        <v>237</v>
      </c>
      <c r="C25" s="0" t="n">
        <v>237</v>
      </c>
      <c r="D25" s="0" t="n">
        <f aca="false">B25=C25</f>
        <v>1</v>
      </c>
      <c r="E25" s="0" t="n">
        <v>937</v>
      </c>
      <c r="F25" s="0" t="s">
        <v>53</v>
      </c>
      <c r="G25" s="0" t="s">
        <v>18</v>
      </c>
      <c r="H25" s="3" t="n">
        <v>4</v>
      </c>
      <c r="I25" s="0" t="n">
        <v>973</v>
      </c>
      <c r="J25" s="0" t="n">
        <v>332.4</v>
      </c>
      <c r="K25" s="0" t="n">
        <f aca="false">J25/I25</f>
        <v>0.341623843782117</v>
      </c>
      <c r="L25" s="0" t="n">
        <f aca="false">1-K25</f>
        <v>0.658376156217883</v>
      </c>
      <c r="O25" s="0"/>
    </row>
    <row r="26" customFormat="false" ht="13.8" hidden="false" customHeight="false" outlineLevel="0" collapsed="false">
      <c r="A26" s="0" t="n">
        <v>25</v>
      </c>
      <c r="B26" s="0" t="n">
        <v>63</v>
      </c>
      <c r="C26" s="0" t="n">
        <v>63</v>
      </c>
      <c r="D26" s="0" t="n">
        <f aca="false">B26=C26</f>
        <v>1</v>
      </c>
      <c r="E26" s="0" t="n">
        <v>512</v>
      </c>
      <c r="F26" s="0" t="s">
        <v>54</v>
      </c>
      <c r="G26" s="0" t="s">
        <v>18</v>
      </c>
      <c r="H26" s="0" t="n">
        <v>3</v>
      </c>
      <c r="I26" s="0" t="n">
        <v>691.9</v>
      </c>
      <c r="J26" s="0" t="n">
        <v>186.4</v>
      </c>
      <c r="K26" s="0" t="n">
        <f aca="false">J26/I26</f>
        <v>0.269403092932505</v>
      </c>
      <c r="L26" s="0" t="n">
        <f aca="false">1-K26</f>
        <v>0.730596907067495</v>
      </c>
      <c r="O26" s="0"/>
    </row>
    <row r="27" customFormat="false" ht="13.8" hidden="false" customHeight="false" outlineLevel="0" collapsed="false">
      <c r="A27" s="0" t="n">
        <v>26</v>
      </c>
      <c r="B27" s="0" t="n">
        <v>168</v>
      </c>
      <c r="C27" s="0" t="n">
        <v>168</v>
      </c>
      <c r="D27" s="0" t="n">
        <f aca="false">B27=C27</f>
        <v>1</v>
      </c>
      <c r="E27" s="0" t="n">
        <v>473</v>
      </c>
      <c r="F27" s="0" t="s">
        <v>55</v>
      </c>
      <c r="G27" s="0" t="s">
        <v>21</v>
      </c>
      <c r="H27" s="0" t="n">
        <v>4</v>
      </c>
      <c r="I27" s="0" t="n">
        <v>793.8</v>
      </c>
      <c r="J27" s="0" t="n">
        <v>292.5</v>
      </c>
      <c r="K27" s="0" t="n">
        <f aca="false">J27/I27</f>
        <v>0.368480725623583</v>
      </c>
      <c r="L27" s="0" t="n">
        <f aca="false">1-K27</f>
        <v>0.631519274376417</v>
      </c>
      <c r="O27" s="0"/>
    </row>
    <row r="28" customFormat="false" ht="13.8" hidden="false" customHeight="false" outlineLevel="0" collapsed="false">
      <c r="A28" s="0" t="n">
        <v>27</v>
      </c>
      <c r="B28" s="0" t="n">
        <v>176</v>
      </c>
      <c r="C28" s="0" t="n">
        <v>176</v>
      </c>
      <c r="D28" s="0" t="n">
        <f aca="false">B28=C28</f>
        <v>1</v>
      </c>
      <c r="E28" s="0" t="n">
        <v>497</v>
      </c>
      <c r="F28" s="0" t="s">
        <v>56</v>
      </c>
      <c r="G28" s="0" t="s">
        <v>14</v>
      </c>
      <c r="H28" s="0" t="n">
        <v>4</v>
      </c>
      <c r="I28" s="0" t="n">
        <v>956.3</v>
      </c>
      <c r="J28" s="0" t="n">
        <v>317.1</v>
      </c>
      <c r="K28" s="0" t="n">
        <f aca="false">J28/I28</f>
        <v>0.33159050507163</v>
      </c>
      <c r="L28" s="0" t="n">
        <f aca="false">1-K28</f>
        <v>0.66840949492837</v>
      </c>
      <c r="O28" s="0"/>
    </row>
    <row r="29" customFormat="false" ht="13.8" hidden="false" customHeight="false" outlineLevel="0" collapsed="false">
      <c r="A29" s="0" t="n">
        <v>28</v>
      </c>
      <c r="B29" s="0" t="n">
        <v>6</v>
      </c>
      <c r="C29" s="0" t="n">
        <v>6</v>
      </c>
      <c r="D29" s="0" t="n">
        <f aca="false">B29=C29</f>
        <v>1</v>
      </c>
      <c r="E29" s="0" t="n">
        <v>602</v>
      </c>
      <c r="F29" s="0" t="s">
        <v>57</v>
      </c>
      <c r="G29" s="0" t="s">
        <v>14</v>
      </c>
      <c r="H29" s="0" t="n">
        <v>4</v>
      </c>
      <c r="I29" s="0" t="n">
        <v>923.4</v>
      </c>
      <c r="J29" s="0" t="n">
        <v>314</v>
      </c>
      <c r="K29" s="0" t="n">
        <f aca="false">J29/I29</f>
        <v>0.34004764998917</v>
      </c>
      <c r="L29" s="0" t="n">
        <f aca="false">1-K29</f>
        <v>0.65995235001083</v>
      </c>
      <c r="O29" s="0"/>
    </row>
    <row r="30" customFormat="false" ht="13.8" hidden="false" customHeight="false" outlineLevel="0" collapsed="false">
      <c r="A30" s="0" t="n">
        <v>29</v>
      </c>
      <c r="B30" s="0" t="n">
        <v>189</v>
      </c>
      <c r="C30" s="0" t="n">
        <v>189</v>
      </c>
      <c r="D30" s="0" t="n">
        <f aca="false">B30=C30</f>
        <v>1</v>
      </c>
      <c r="E30" s="0" t="n">
        <v>715</v>
      </c>
      <c r="F30" s="0" t="s">
        <v>58</v>
      </c>
      <c r="G30" s="0" t="s">
        <v>21</v>
      </c>
      <c r="H30" s="0" t="n">
        <v>3</v>
      </c>
      <c r="I30" s="0" t="n">
        <v>585.3</v>
      </c>
      <c r="J30" s="0" t="n">
        <v>181.8</v>
      </c>
      <c r="K30" s="0" t="n">
        <f aca="false">J30/I30</f>
        <v>0.310609943618657</v>
      </c>
      <c r="L30" s="0" t="n">
        <f aca="false">1-K30</f>
        <v>0.689390056381343</v>
      </c>
      <c r="O30" s="0"/>
    </row>
    <row r="31" customFormat="false" ht="13.8" hidden="false" customHeight="false" outlineLevel="0" collapsed="false">
      <c r="A31" s="0" t="n">
        <v>30</v>
      </c>
      <c r="B31" s="0" t="n">
        <v>251</v>
      </c>
      <c r="C31" s="0" t="n">
        <v>251</v>
      </c>
      <c r="D31" s="0" t="n">
        <f aca="false">B31=C31</f>
        <v>1</v>
      </c>
      <c r="E31" s="0" t="n">
        <v>526</v>
      </c>
      <c r="F31" s="0" t="s">
        <v>59</v>
      </c>
      <c r="G31" s="0" t="s">
        <v>18</v>
      </c>
      <c r="H31" s="0" t="n">
        <v>4</v>
      </c>
      <c r="I31" s="0" t="n">
        <v>842</v>
      </c>
      <c r="J31" s="0" t="n">
        <v>264.2</v>
      </c>
      <c r="K31" s="0" t="n">
        <f aca="false">J31/I31</f>
        <v>0.313776722090261</v>
      </c>
      <c r="L31" s="0" t="n">
        <f aca="false">1-K31</f>
        <v>0.686223277909739</v>
      </c>
      <c r="O31" s="0"/>
    </row>
    <row r="32" customFormat="false" ht="13.8" hidden="false" customHeight="false" outlineLevel="0" collapsed="false">
      <c r="A32" s="0" t="n">
        <v>31</v>
      </c>
      <c r="B32" s="0" t="n">
        <v>318</v>
      </c>
      <c r="C32" s="0" t="n">
        <v>318</v>
      </c>
      <c r="D32" s="0" t="n">
        <f aca="false">B32=C32</f>
        <v>1</v>
      </c>
      <c r="E32" s="0" t="n">
        <v>421</v>
      </c>
      <c r="F32" s="0" t="s">
        <v>60</v>
      </c>
      <c r="G32" s="0" t="s">
        <v>14</v>
      </c>
      <c r="H32" s="0" t="n">
        <v>4</v>
      </c>
      <c r="I32" s="0" t="n">
        <v>933.2</v>
      </c>
      <c r="J32" s="0" t="n">
        <v>338.3</v>
      </c>
      <c r="K32" s="0" t="n">
        <f aca="false">J32/I32</f>
        <v>0.362516073724818</v>
      </c>
      <c r="L32" s="0" t="n">
        <f aca="false">1-K32</f>
        <v>0.637483926275182</v>
      </c>
      <c r="O32" s="0"/>
    </row>
    <row r="33" customFormat="false" ht="13.8" hidden="false" customHeight="false" outlineLevel="0" collapsed="false">
      <c r="A33" s="0" t="n">
        <v>32</v>
      </c>
      <c r="B33" s="0" t="n">
        <v>143</v>
      </c>
      <c r="C33" s="0" t="n">
        <v>143</v>
      </c>
      <c r="D33" s="0" t="n">
        <f aca="false">B33=C33</f>
        <v>1</v>
      </c>
      <c r="E33" s="0" t="n">
        <v>617</v>
      </c>
      <c r="F33" s="0" t="s">
        <v>61</v>
      </c>
      <c r="G33" s="0" t="s">
        <v>21</v>
      </c>
      <c r="H33" s="0" t="n">
        <v>3</v>
      </c>
      <c r="I33" s="0" t="n">
        <v>1111.5</v>
      </c>
      <c r="J33" s="0" t="n">
        <v>319.6</v>
      </c>
      <c r="K33" s="0" t="n">
        <f aca="false">J33/I33</f>
        <v>0.287539361223572</v>
      </c>
      <c r="L33" s="0" t="n">
        <f aca="false">1-K33</f>
        <v>0.712460638776428</v>
      </c>
      <c r="O33" s="0"/>
    </row>
    <row r="34" customFormat="false" ht="13.8" hidden="false" customHeight="false" outlineLevel="0" collapsed="false">
      <c r="A34" s="0" t="n">
        <v>33</v>
      </c>
      <c r="B34" s="0" t="n">
        <v>171</v>
      </c>
      <c r="C34" s="0" t="n">
        <v>171</v>
      </c>
      <c r="D34" s="0" t="n">
        <f aca="false">B34=C34</f>
        <v>1</v>
      </c>
      <c r="E34" s="0" t="n">
        <v>415</v>
      </c>
      <c r="F34" s="0" t="s">
        <v>62</v>
      </c>
      <c r="G34" s="0" t="s">
        <v>21</v>
      </c>
      <c r="H34" s="0" t="n">
        <v>3</v>
      </c>
      <c r="I34" s="0" t="n">
        <v>1171.1</v>
      </c>
      <c r="J34" s="0" t="n">
        <v>421.2</v>
      </c>
      <c r="K34" s="0" t="n">
        <f aca="false">J34/I34</f>
        <v>0.359661856374349</v>
      </c>
      <c r="L34" s="0" t="n">
        <f aca="false">1-K34</f>
        <v>0.640338143625651</v>
      </c>
      <c r="O34" s="0"/>
    </row>
    <row r="35" customFormat="false" ht="13.8" hidden="false" customHeight="false" outlineLevel="0" collapsed="false">
      <c r="A35" s="0" t="n">
        <v>34</v>
      </c>
      <c r="B35" s="0" t="n">
        <v>172</v>
      </c>
      <c r="C35" s="0" t="n">
        <v>172</v>
      </c>
      <c r="D35" s="0" t="n">
        <f aca="false">B35=C35</f>
        <v>1</v>
      </c>
      <c r="E35" s="0" t="n">
        <v>523</v>
      </c>
      <c r="F35" s="0" t="s">
        <v>63</v>
      </c>
      <c r="G35" s="0" t="s">
        <v>18</v>
      </c>
      <c r="H35" s="0" t="n">
        <v>4</v>
      </c>
      <c r="I35" s="0" t="n">
        <v>1146.5</v>
      </c>
      <c r="J35" s="0" t="n">
        <v>349.4</v>
      </c>
      <c r="K35" s="0" t="n">
        <f aca="false">J35/I35</f>
        <v>0.304753597906672</v>
      </c>
      <c r="L35" s="0" t="n">
        <f aca="false">1-K35</f>
        <v>0.695246402093328</v>
      </c>
      <c r="O35" s="0"/>
    </row>
    <row r="36" customFormat="false" ht="13.8" hidden="false" customHeight="false" outlineLevel="0" collapsed="false">
      <c r="A36" s="0" t="n">
        <v>35</v>
      </c>
      <c r="B36" s="0" t="n">
        <v>58</v>
      </c>
      <c r="C36" s="0" t="n">
        <v>58</v>
      </c>
      <c r="D36" s="0" t="n">
        <f aca="false">B36=C36</f>
        <v>1</v>
      </c>
      <c r="E36" s="0" t="n">
        <v>441</v>
      </c>
      <c r="F36" s="0" t="s">
        <v>64</v>
      </c>
      <c r="G36" s="0" t="s">
        <v>21</v>
      </c>
      <c r="H36" s="0" t="n">
        <v>3</v>
      </c>
      <c r="I36" s="0" t="n">
        <v>465.2</v>
      </c>
      <c r="J36" s="0" t="n">
        <v>164.5</v>
      </c>
      <c r="K36" s="0" t="n">
        <f aca="false">J36/I36</f>
        <v>0.353611349957008</v>
      </c>
      <c r="L36" s="0" t="n">
        <f aca="false">1-K36</f>
        <v>0.646388650042992</v>
      </c>
      <c r="O36" s="0"/>
    </row>
    <row r="37" s="4" customFormat="true" ht="13.8" hidden="false" customHeight="false" outlineLevel="0" collapsed="false">
      <c r="A37" s="4" t="n">
        <v>36</v>
      </c>
      <c r="B37" s="4" t="n">
        <v>66</v>
      </c>
      <c r="C37" s="4" t="n">
        <v>66</v>
      </c>
      <c r="D37" s="4" t="n">
        <f aca="false">B37=C37</f>
        <v>1</v>
      </c>
      <c r="E37" s="4" t="n">
        <v>647</v>
      </c>
      <c r="F37" s="4" t="s">
        <v>65</v>
      </c>
      <c r="G37" s="4" t="s">
        <v>14</v>
      </c>
      <c r="H37" s="4" t="n">
        <v>4</v>
      </c>
      <c r="I37" s="4" t="n">
        <v>1003.6</v>
      </c>
      <c r="J37" s="4" t="n">
        <v>308.9</v>
      </c>
      <c r="K37" s="4" t="n">
        <f aca="false">J37/I37</f>
        <v>0.307791948983659</v>
      </c>
      <c r="L37" s="4" t="n">
        <f aca="false">1-K37</f>
        <v>0.692208051016341</v>
      </c>
      <c r="O37" s="5"/>
    </row>
    <row r="38" customFormat="false" ht="13.8" hidden="false" customHeight="false" outlineLevel="0" collapsed="false">
      <c r="A38" s="0" t="n">
        <v>37</v>
      </c>
      <c r="B38" s="6" t="n">
        <v>16</v>
      </c>
      <c r="E38" s="0" t="n">
        <v>1114</v>
      </c>
      <c r="F38" s="0" t="s">
        <v>46</v>
      </c>
      <c r="G38" s="0" t="s">
        <v>18</v>
      </c>
      <c r="H38" s="6" t="n">
        <v>3</v>
      </c>
      <c r="I38" s="6" t="n">
        <v>629</v>
      </c>
      <c r="J38" s="6" t="n">
        <v>212.8</v>
      </c>
      <c r="K38" s="6" t="n">
        <f aca="false">J38/I38</f>
        <v>0.338314785373609</v>
      </c>
      <c r="L38" s="6" t="n">
        <f aca="false">1-K38</f>
        <v>0.661685214626391</v>
      </c>
      <c r="M38" s="0" t="s">
        <v>66</v>
      </c>
    </row>
    <row r="39" customFormat="false" ht="13.8" hidden="false" customHeight="false" outlineLevel="0" collapsed="false">
      <c r="A39" s="7" t="n">
        <v>38</v>
      </c>
      <c r="B39" s="6" t="n">
        <v>186</v>
      </c>
      <c r="E39" s="0" t="n">
        <v>835</v>
      </c>
      <c r="F39" s="0" t="s">
        <v>45</v>
      </c>
      <c r="G39" s="0" t="s">
        <v>18</v>
      </c>
      <c r="H39" s="6" t="n">
        <v>3</v>
      </c>
      <c r="I39" s="6" t="n">
        <v>724.1</v>
      </c>
      <c r="J39" s="6" t="n">
        <v>245.8</v>
      </c>
      <c r="K39" s="6" t="n">
        <f aca="false">J39/I39</f>
        <v>0.339455876260185</v>
      </c>
      <c r="L39" s="6" t="n">
        <f aca="false">1-K39</f>
        <v>0.660544123739815</v>
      </c>
      <c r="M39" s="0" t="s">
        <v>66</v>
      </c>
    </row>
    <row r="40" customFormat="false" ht="13.8" hidden="false" customHeight="false" outlineLevel="0" collapsed="false">
      <c r="A40" s="7" t="n">
        <v>39</v>
      </c>
      <c r="B40" s="6" t="n">
        <v>178</v>
      </c>
      <c r="E40" s="0" t="n">
        <v>833</v>
      </c>
      <c r="F40" s="0" t="s">
        <v>44</v>
      </c>
      <c r="G40" s="0" t="s">
        <v>14</v>
      </c>
      <c r="H40" s="6" t="n">
        <v>2</v>
      </c>
      <c r="I40" s="6" t="n">
        <v>380.8</v>
      </c>
      <c r="J40" s="6" t="n">
        <v>138.8</v>
      </c>
      <c r="K40" s="6" t="n">
        <f aca="false">J40/I40</f>
        <v>0.364495798319328</v>
      </c>
      <c r="L40" s="6" t="n">
        <f aca="false">1-K40</f>
        <v>0.635504201680672</v>
      </c>
      <c r="M40" s="0" t="s">
        <v>66</v>
      </c>
    </row>
    <row r="41" customFormat="false" ht="13.8" hidden="false" customHeight="false" outlineLevel="0" collapsed="false">
      <c r="A41" s="7" t="n">
        <v>40</v>
      </c>
      <c r="B41" s="6" t="n">
        <v>24</v>
      </c>
      <c r="E41" s="0" t="n">
        <v>803</v>
      </c>
      <c r="F41" s="0" t="s">
        <v>43</v>
      </c>
      <c r="G41" s="0" t="s">
        <v>14</v>
      </c>
      <c r="H41" s="6" t="n">
        <v>3</v>
      </c>
      <c r="I41" s="6" t="n">
        <v>618.7</v>
      </c>
      <c r="J41" s="6" t="n">
        <v>216.1</v>
      </c>
      <c r="K41" s="6" t="n">
        <f aca="false">J41/I41</f>
        <v>0.349280749959593</v>
      </c>
      <c r="L41" s="6" t="n">
        <f aca="false">1-K41</f>
        <v>0.650719250040407</v>
      </c>
      <c r="M41" s="0" t="s">
        <v>66</v>
      </c>
    </row>
    <row r="42" customFormat="false" ht="13.8" hidden="false" customHeight="false" outlineLevel="0" collapsed="false">
      <c r="A42" s="7" t="n">
        <v>41</v>
      </c>
      <c r="B42" s="6" t="n">
        <v>237</v>
      </c>
      <c r="E42" s="0" t="n">
        <v>937</v>
      </c>
      <c r="F42" s="0" t="s">
        <v>53</v>
      </c>
      <c r="G42" s="0" t="s">
        <v>18</v>
      </c>
      <c r="H42" s="6" t="n">
        <v>3</v>
      </c>
      <c r="I42" s="6" t="n">
        <v>686.5</v>
      </c>
      <c r="J42" s="6" t="n">
        <v>241</v>
      </c>
      <c r="K42" s="6" t="n">
        <f aca="false">J42/I42</f>
        <v>0.351056081573197</v>
      </c>
      <c r="L42" s="6" t="n">
        <f aca="false">1-K42</f>
        <v>0.648943918426803</v>
      </c>
      <c r="M42" s="0" t="s">
        <v>66</v>
      </c>
    </row>
    <row r="43" customFormat="false" ht="13.8" hidden="false" customHeight="false" outlineLevel="0" collapsed="false">
      <c r="A43" s="7" t="n">
        <v>42</v>
      </c>
      <c r="B43" s="6" t="n">
        <v>141</v>
      </c>
      <c r="E43" s="0" t="n">
        <v>959</v>
      </c>
      <c r="F43" s="0" t="s">
        <v>50</v>
      </c>
      <c r="G43" s="0" t="s">
        <v>18</v>
      </c>
      <c r="H43" s="6" t="n">
        <v>2</v>
      </c>
      <c r="I43" s="6" t="n">
        <v>697.1</v>
      </c>
      <c r="J43" s="6" t="n">
        <v>227.8</v>
      </c>
      <c r="K43" s="6" t="n">
        <f aca="false">J43/I43</f>
        <v>0.326782384162961</v>
      </c>
      <c r="L43" s="6" t="n">
        <f aca="false">1-K43</f>
        <v>0.673217615837039</v>
      </c>
      <c r="M43" s="0" t="s">
        <v>66</v>
      </c>
    </row>
    <row r="44" customFormat="false" ht="13.8" hidden="false" customHeight="false" outlineLevel="0" collapsed="false">
      <c r="A44" s="7" t="n">
        <v>43</v>
      </c>
      <c r="B44" s="6" t="n">
        <v>320</v>
      </c>
      <c r="E44" s="0" t="n">
        <v>819</v>
      </c>
      <c r="F44" s="0" t="s">
        <v>49</v>
      </c>
      <c r="G44" s="0" t="s">
        <v>21</v>
      </c>
      <c r="H44" s="6" t="n">
        <v>3</v>
      </c>
      <c r="I44" s="6" t="n">
        <v>740</v>
      </c>
      <c r="J44" s="6" t="n">
        <v>278.5</v>
      </c>
      <c r="K44" s="6" t="n">
        <f aca="false">J44/I44</f>
        <v>0.376351351351351</v>
      </c>
      <c r="L44" s="6" t="n">
        <f aca="false">1-K44</f>
        <v>0.623648648648649</v>
      </c>
      <c r="M44" s="0" t="s">
        <v>66</v>
      </c>
    </row>
    <row r="45" customFormat="false" ht="13.8" hidden="false" customHeight="false" outlineLevel="0" collapsed="false">
      <c r="A45" s="7" t="n">
        <v>44</v>
      </c>
      <c r="B45" s="6" t="n">
        <v>268</v>
      </c>
      <c r="E45" s="0" t="n">
        <v>1151</v>
      </c>
      <c r="F45" s="0" t="s">
        <v>48</v>
      </c>
      <c r="G45" s="0" t="s">
        <v>14</v>
      </c>
      <c r="H45" s="6" t="n">
        <v>4</v>
      </c>
      <c r="I45" s="6" t="n">
        <v>1357.8</v>
      </c>
      <c r="J45" s="6" t="n">
        <v>487.1</v>
      </c>
      <c r="K45" s="6" t="n">
        <f aca="false">J45/I45</f>
        <v>0.358742082780969</v>
      </c>
      <c r="L45" s="6" t="n">
        <f aca="false">1-K45</f>
        <v>0.641257917219031</v>
      </c>
      <c r="M45" s="0" t="s">
        <v>66</v>
      </c>
    </row>
    <row r="46" customFormat="false" ht="13.8" hidden="false" customHeight="false" outlineLevel="0" collapsed="false">
      <c r="A46" s="7" t="n">
        <v>45</v>
      </c>
      <c r="B46" s="6" t="n">
        <v>336</v>
      </c>
      <c r="E46" s="0" t="n">
        <v>1150</v>
      </c>
      <c r="F46" s="0" t="s">
        <v>37</v>
      </c>
      <c r="G46" s="0" t="s">
        <v>14</v>
      </c>
      <c r="H46" s="6" t="n">
        <v>3</v>
      </c>
      <c r="I46" s="6" t="n">
        <v>717.1</v>
      </c>
      <c r="J46" s="6" t="n">
        <v>270</v>
      </c>
      <c r="K46" s="6" t="n">
        <f aca="false">J46/I46</f>
        <v>0.376516524891926</v>
      </c>
      <c r="L46" s="6" t="n">
        <f aca="false">1-K46</f>
        <v>0.623483475108074</v>
      </c>
      <c r="M46" s="0" t="s">
        <v>66</v>
      </c>
    </row>
    <row r="47" customFormat="false" ht="13.8" hidden="false" customHeight="false" outlineLevel="0" collapsed="false">
      <c r="A47" s="7" t="n">
        <v>46</v>
      </c>
      <c r="B47" s="6" t="n">
        <v>138</v>
      </c>
      <c r="E47" s="0" t="n">
        <v>1149</v>
      </c>
      <c r="F47" s="0" t="s">
        <v>35</v>
      </c>
      <c r="G47" s="0" t="s">
        <v>21</v>
      </c>
      <c r="H47" s="6" t="n">
        <v>3</v>
      </c>
      <c r="I47" s="6" t="n">
        <v>606.3</v>
      </c>
      <c r="J47" s="6" t="n">
        <v>224.4</v>
      </c>
      <c r="K47" s="6" t="n">
        <f aca="false">J47/I47</f>
        <v>0.370113805047006</v>
      </c>
      <c r="L47" s="6" t="n">
        <f aca="false">1-K47</f>
        <v>0.629886194952993</v>
      </c>
      <c r="M47" s="0" t="s">
        <v>66</v>
      </c>
    </row>
    <row r="48" customFormat="false" ht="13.8" hidden="false" customHeight="false" outlineLevel="0" collapsed="false">
      <c r="A48" s="7" t="n">
        <v>47</v>
      </c>
      <c r="B48" s="6" t="n">
        <v>135</v>
      </c>
      <c r="E48" s="0" t="n">
        <v>700</v>
      </c>
      <c r="F48" s="0" t="s">
        <v>27</v>
      </c>
      <c r="G48" s="0" t="s">
        <v>18</v>
      </c>
      <c r="H48" s="6" t="n">
        <v>3</v>
      </c>
      <c r="I48" s="6" t="n">
        <v>784.8</v>
      </c>
      <c r="J48" s="6" t="n">
        <v>247.1</v>
      </c>
      <c r="K48" s="6" t="n">
        <f aca="false">J48/I48</f>
        <v>0.314857288481142</v>
      </c>
      <c r="L48" s="6" t="n">
        <f aca="false">1-K48</f>
        <v>0.685142711518858</v>
      </c>
      <c r="M48" s="0" t="s">
        <v>66</v>
      </c>
    </row>
    <row r="49" customFormat="false" ht="13.8" hidden="false" customHeight="false" outlineLevel="0" collapsed="false">
      <c r="A49" s="7" t="n">
        <v>48</v>
      </c>
      <c r="B49" s="6" t="n">
        <v>207</v>
      </c>
      <c r="E49" s="0" t="n">
        <v>783</v>
      </c>
      <c r="F49" s="0" t="s">
        <v>31</v>
      </c>
      <c r="G49" s="0" t="s">
        <v>14</v>
      </c>
      <c r="H49" s="6" t="n">
        <v>4</v>
      </c>
      <c r="I49" s="6" t="n">
        <v>950.3</v>
      </c>
      <c r="J49" s="6" t="n">
        <v>334.9</v>
      </c>
      <c r="K49" s="6" t="n">
        <f aca="false">J49/I49</f>
        <v>0.352415026833631</v>
      </c>
      <c r="L49" s="6" t="n">
        <f aca="false">1-K49</f>
        <v>0.647584973166369</v>
      </c>
      <c r="M49" s="0" t="s">
        <v>66</v>
      </c>
    </row>
    <row r="50" customFormat="false" ht="13.8" hidden="false" customHeight="false" outlineLevel="0" collapsed="false">
      <c r="A50" s="7" t="n">
        <v>49</v>
      </c>
      <c r="B50" s="6" t="n">
        <v>143</v>
      </c>
      <c r="E50" s="0" t="n">
        <v>617</v>
      </c>
      <c r="F50" s="0" t="s">
        <v>61</v>
      </c>
      <c r="G50" s="0" t="s">
        <v>21</v>
      </c>
      <c r="H50" s="6" t="n">
        <v>3</v>
      </c>
      <c r="I50" s="6" t="n">
        <v>1842.2</v>
      </c>
      <c r="J50" s="6" t="n">
        <v>510.8</v>
      </c>
      <c r="K50" s="6" t="n">
        <f aca="false">J50/I50</f>
        <v>0.277277168602758</v>
      </c>
      <c r="L50" s="6" t="n">
        <f aca="false">1-K50</f>
        <v>0.722722831397242</v>
      </c>
      <c r="M50" s="0" t="s">
        <v>66</v>
      </c>
    </row>
    <row r="51" customFormat="false" ht="13.8" hidden="false" customHeight="false" outlineLevel="0" collapsed="false">
      <c r="A51" s="7" t="n">
        <v>50</v>
      </c>
      <c r="B51" s="6" t="n">
        <v>66</v>
      </c>
      <c r="E51" s="4" t="n">
        <v>647</v>
      </c>
      <c r="F51" s="4" t="s">
        <v>65</v>
      </c>
      <c r="G51" s="4" t="s">
        <v>14</v>
      </c>
      <c r="H51" s="6" t="n">
        <v>4</v>
      </c>
      <c r="I51" s="6" t="n">
        <v>986.5</v>
      </c>
      <c r="J51" s="6" t="n">
        <v>306.7</v>
      </c>
      <c r="K51" s="6" t="n">
        <f aca="false">J51/I51</f>
        <v>0.310897110998479</v>
      </c>
      <c r="L51" s="6" t="n">
        <f aca="false">1-K51</f>
        <v>0.689102889001521</v>
      </c>
      <c r="M51" s="0" t="s">
        <v>66</v>
      </c>
    </row>
    <row r="52" customFormat="false" ht="13.8" hidden="false" customHeight="false" outlineLevel="0" collapsed="false">
      <c r="A52" s="7" t="n">
        <v>51</v>
      </c>
      <c r="B52" s="6" t="n">
        <v>6</v>
      </c>
      <c r="E52" s="0" t="n">
        <v>602</v>
      </c>
      <c r="F52" s="0" t="s">
        <v>57</v>
      </c>
      <c r="G52" s="0" t="s">
        <v>14</v>
      </c>
      <c r="H52" s="6" t="n">
        <v>4</v>
      </c>
      <c r="I52" s="6" t="n">
        <v>854.1</v>
      </c>
      <c r="J52" s="6" t="n">
        <v>308.2</v>
      </c>
      <c r="K52" s="6" t="n">
        <f aca="false">J52/I52</f>
        <v>0.360847675916169</v>
      </c>
      <c r="L52" s="6" t="n">
        <f aca="false">1-K52</f>
        <v>0.639152324083831</v>
      </c>
      <c r="M52" s="0" t="s">
        <v>66</v>
      </c>
    </row>
    <row r="53" customFormat="false" ht="13.8" hidden="false" customHeight="false" outlineLevel="0" collapsed="false">
      <c r="A53" s="7" t="n">
        <v>52</v>
      </c>
      <c r="B53" s="6" t="n">
        <v>189</v>
      </c>
      <c r="E53" s="0" t="n">
        <v>715</v>
      </c>
      <c r="F53" s="0" t="s">
        <v>58</v>
      </c>
      <c r="G53" s="0" t="s">
        <v>21</v>
      </c>
      <c r="H53" s="6" t="n">
        <v>5</v>
      </c>
      <c r="I53" s="6" t="n">
        <v>736.4</v>
      </c>
      <c r="J53" s="6" t="n">
        <v>232.5</v>
      </c>
      <c r="K53" s="6" t="n">
        <f aca="false">J53/I53</f>
        <v>0.315725149375339</v>
      </c>
      <c r="L53" s="6" t="n">
        <f aca="false">1-K53</f>
        <v>0.684274850624661</v>
      </c>
      <c r="M53" s="0" t="s">
        <v>66</v>
      </c>
    </row>
    <row r="54" customFormat="false" ht="13.8" hidden="false" customHeight="false" outlineLevel="0" collapsed="false">
      <c r="A54" s="7" t="n">
        <v>53</v>
      </c>
      <c r="B54" s="6" t="n">
        <v>58</v>
      </c>
      <c r="E54" s="0" t="n">
        <v>441</v>
      </c>
      <c r="F54" s="0" t="s">
        <v>64</v>
      </c>
      <c r="G54" s="0" t="s">
        <v>21</v>
      </c>
      <c r="H54" s="6" t="n">
        <v>3</v>
      </c>
      <c r="I54" s="6" t="n">
        <v>655.2</v>
      </c>
      <c r="J54" s="6" t="n">
        <v>233</v>
      </c>
      <c r="K54" s="6" t="n">
        <f aca="false">J54/I54</f>
        <v>0.355616605616606</v>
      </c>
      <c r="L54" s="6" t="n">
        <f aca="false">1-K54</f>
        <v>0.644383394383394</v>
      </c>
      <c r="M54" s="0" t="s">
        <v>66</v>
      </c>
    </row>
    <row r="55" customFormat="false" ht="13.8" hidden="false" customHeight="false" outlineLevel="0" collapsed="false">
      <c r="A55" s="7" t="n">
        <v>54</v>
      </c>
      <c r="B55" s="6" t="n">
        <v>158</v>
      </c>
      <c r="E55" s="0" t="n">
        <v>528</v>
      </c>
      <c r="F55" s="0" t="s">
        <v>13</v>
      </c>
      <c r="G55" s="0" t="s">
        <v>14</v>
      </c>
      <c r="H55" s="6" t="n">
        <v>3</v>
      </c>
      <c r="I55" s="6" t="n">
        <v>567.8</v>
      </c>
      <c r="J55" s="6" t="n">
        <v>201.2</v>
      </c>
      <c r="K55" s="6" t="n">
        <f aca="false">J55/I55</f>
        <v>0.354350123282846</v>
      </c>
      <c r="L55" s="6" t="n">
        <f aca="false">1-K55</f>
        <v>0.645649876717154</v>
      </c>
      <c r="M55" s="0" t="s">
        <v>66</v>
      </c>
    </row>
    <row r="56" customFormat="false" ht="13.8" hidden="false" customHeight="false" outlineLevel="0" collapsed="false">
      <c r="A56" s="7" t="n">
        <v>55</v>
      </c>
      <c r="B56" s="6" t="n">
        <v>91</v>
      </c>
      <c r="E56" s="0" t="n">
        <v>555</v>
      </c>
      <c r="F56" s="0" t="s">
        <v>17</v>
      </c>
      <c r="G56" s="0" t="s">
        <v>18</v>
      </c>
      <c r="H56" s="6" t="n">
        <v>3</v>
      </c>
      <c r="I56" s="6" t="n">
        <v>748.8</v>
      </c>
      <c r="J56" s="6" t="n">
        <v>211.7</v>
      </c>
      <c r="K56" s="6" t="n">
        <f aca="false">J56/I56</f>
        <v>0.282719017094017</v>
      </c>
      <c r="L56" s="6" t="n">
        <f aca="false">1-K56</f>
        <v>0.717280982905983</v>
      </c>
      <c r="M56" s="0" t="s">
        <v>66</v>
      </c>
    </row>
    <row r="57" customFormat="false" ht="13.8" hidden="false" customHeight="false" outlineLevel="0" collapsed="false">
      <c r="A57" s="7" t="n">
        <v>56</v>
      </c>
      <c r="B57" s="6" t="n">
        <v>203</v>
      </c>
      <c r="E57" s="0" t="n">
        <v>639</v>
      </c>
      <c r="F57" s="0" t="s">
        <v>20</v>
      </c>
      <c r="G57" s="0" t="s">
        <v>21</v>
      </c>
      <c r="H57" s="6" t="n">
        <v>3</v>
      </c>
      <c r="I57" s="6" t="n">
        <v>1073</v>
      </c>
      <c r="J57" s="6" t="n">
        <v>393.6</v>
      </c>
      <c r="K57" s="6" t="n">
        <f aca="false">J57/I57</f>
        <v>0.366821994408201</v>
      </c>
      <c r="L57" s="6" t="n">
        <f aca="false">1-K57</f>
        <v>0.633178005591799</v>
      </c>
      <c r="M57" s="0" t="s">
        <v>66</v>
      </c>
    </row>
    <row r="58" customFormat="false" ht="13.8" hidden="false" customHeight="false" outlineLevel="0" collapsed="false">
      <c r="A58" s="7" t="n">
        <v>57</v>
      </c>
      <c r="B58" s="6" t="n">
        <v>174</v>
      </c>
      <c r="E58" s="0" t="n">
        <v>697</v>
      </c>
      <c r="F58" s="0" t="s">
        <v>29</v>
      </c>
      <c r="G58" s="0" t="s">
        <v>21</v>
      </c>
      <c r="H58" s="6" t="n">
        <v>3</v>
      </c>
      <c r="I58" s="6" t="n">
        <v>1070.9</v>
      </c>
      <c r="J58" s="6" t="n">
        <v>409.8</v>
      </c>
      <c r="K58" s="6" t="n">
        <f aca="false">J58/I58</f>
        <v>0.382668783266411</v>
      </c>
      <c r="L58" s="6" t="n">
        <f aca="false">1-K58</f>
        <v>0.617331216733589</v>
      </c>
      <c r="M58" s="0" t="s">
        <v>66</v>
      </c>
    </row>
    <row r="59" customFormat="false" ht="13.8" hidden="false" customHeight="false" outlineLevel="0" collapsed="false">
      <c r="A59" s="7" t="n">
        <v>58</v>
      </c>
      <c r="B59" s="6" t="n">
        <v>182</v>
      </c>
      <c r="E59" s="0" t="n">
        <v>751</v>
      </c>
      <c r="F59" s="0" t="s">
        <v>33</v>
      </c>
      <c r="G59" s="0" t="s">
        <v>18</v>
      </c>
      <c r="H59" s="6" t="n">
        <v>4</v>
      </c>
      <c r="I59" s="6" t="n">
        <v>712.1</v>
      </c>
      <c r="J59" s="6" t="n">
        <v>258.8</v>
      </c>
      <c r="K59" s="6" t="n">
        <f aca="false">J59/I59</f>
        <v>0.363432102232832</v>
      </c>
      <c r="L59" s="6" t="n">
        <f aca="false">1-K59</f>
        <v>0.636567897767168</v>
      </c>
      <c r="M59" s="0" t="s">
        <v>66</v>
      </c>
    </row>
    <row r="60" customFormat="false" ht="13.8" hidden="false" customHeight="false" outlineLevel="0" collapsed="false">
      <c r="A60" s="7" t="n">
        <v>59</v>
      </c>
      <c r="B60" s="6" t="n">
        <v>256</v>
      </c>
      <c r="E60" s="0" t="n">
        <v>616</v>
      </c>
      <c r="F60" s="0" t="s">
        <v>39</v>
      </c>
      <c r="G60" s="0" t="s">
        <v>14</v>
      </c>
      <c r="H60" s="6" t="n">
        <v>3</v>
      </c>
      <c r="I60" s="6" t="n">
        <v>800.1</v>
      </c>
      <c r="J60" s="6" t="n">
        <v>292.7</v>
      </c>
      <c r="K60" s="6" t="n">
        <f aca="false">J60/I60</f>
        <v>0.365829271341082</v>
      </c>
      <c r="L60" s="6" t="n">
        <f aca="false">1-K60</f>
        <v>0.634170728658918</v>
      </c>
      <c r="M60" s="0" t="s">
        <v>66</v>
      </c>
    </row>
    <row r="61" customFormat="false" ht="13.8" hidden="false" customHeight="false" outlineLevel="0" collapsed="false">
      <c r="A61" s="7" t="n">
        <v>60</v>
      </c>
      <c r="B61" s="6" t="n">
        <v>333</v>
      </c>
      <c r="E61" s="0" t="n">
        <v>671</v>
      </c>
      <c r="F61" s="0" t="s">
        <v>23</v>
      </c>
      <c r="G61" s="0" t="s">
        <v>18</v>
      </c>
      <c r="H61" s="6" t="n">
        <v>3</v>
      </c>
      <c r="I61" s="6" t="n">
        <v>636.5</v>
      </c>
      <c r="J61" s="6" t="n">
        <v>205.1</v>
      </c>
      <c r="K61" s="6" t="n">
        <f aca="false">J61/I61</f>
        <v>0.322230950510605</v>
      </c>
      <c r="L61" s="6" t="n">
        <f aca="false">1-K61</f>
        <v>0.677769049489395</v>
      </c>
      <c r="M61" s="0" t="s">
        <v>66</v>
      </c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3.8"/>
  <cols>
    <col collapsed="false" hidden="false" max="1025" min="1" style="0" width="9.1417004048583"/>
  </cols>
  <sheetData>
    <row r="1" s="8" customFormat="true" ht="50.2" hidden="false" customHeight="true" outlineLevel="0" collapsed="false">
      <c r="A1" s="8" t="s">
        <v>67</v>
      </c>
      <c r="B1" s="8" t="s">
        <v>1</v>
      </c>
      <c r="C1" s="8" t="s">
        <v>3</v>
      </c>
      <c r="D1" s="8" t="s">
        <v>4</v>
      </c>
      <c r="E1" s="8" t="s">
        <v>5</v>
      </c>
      <c r="F1" s="8" t="s">
        <v>68</v>
      </c>
      <c r="G1" s="8" t="s">
        <v>69</v>
      </c>
      <c r="H1" s="8" t="s">
        <v>70</v>
      </c>
      <c r="I1" s="8" t="s">
        <v>71</v>
      </c>
      <c r="J1" s="8" t="s">
        <v>72</v>
      </c>
      <c r="K1" s="8" t="s">
        <v>11</v>
      </c>
      <c r="L1" s="8" t="s">
        <v>12</v>
      </c>
    </row>
    <row r="2" customFormat="false" ht="13.8" hidden="false" customHeight="false" outlineLevel="0" collapsed="false">
      <c r="A2" s="0" t="n">
        <v>1</v>
      </c>
      <c r="B2" s="0" t="n">
        <v>158</v>
      </c>
      <c r="C2" s="0" t="n">
        <v>528</v>
      </c>
      <c r="D2" s="0" t="s">
        <v>13</v>
      </c>
      <c r="E2" s="0" t="s">
        <v>14</v>
      </c>
      <c r="F2" s="0" t="n">
        <v>4</v>
      </c>
      <c r="G2" s="0" t="n">
        <v>585.3</v>
      </c>
      <c r="H2" s="0" t="n">
        <v>190.2</v>
      </c>
      <c r="I2" s="0" t="n">
        <v>0.324961558175295</v>
      </c>
      <c r="J2" s="0" t="n">
        <v>0.675038441824705</v>
      </c>
    </row>
    <row r="3" customFormat="false" ht="13.8" hidden="false" customHeight="false" outlineLevel="0" collapsed="false">
      <c r="A3" s="0" t="n">
        <v>2</v>
      </c>
      <c r="B3" s="0" t="n">
        <v>91</v>
      </c>
      <c r="C3" s="0" t="n">
        <v>555</v>
      </c>
      <c r="D3" s="0" t="s">
        <v>17</v>
      </c>
      <c r="E3" s="0" t="s">
        <v>18</v>
      </c>
      <c r="F3" s="0" t="n">
        <v>3</v>
      </c>
      <c r="G3" s="0" t="n">
        <v>719.4</v>
      </c>
      <c r="H3" s="0" t="n">
        <v>226.5</v>
      </c>
      <c r="I3" s="0" t="n">
        <v>0.314845704753962</v>
      </c>
      <c r="J3" s="0" t="n">
        <v>0.685154295246038</v>
      </c>
    </row>
    <row r="4" customFormat="false" ht="13.8" hidden="false" customHeight="false" outlineLevel="0" collapsed="false">
      <c r="A4" s="0" t="n">
        <v>3</v>
      </c>
      <c r="B4" s="0" t="n">
        <v>203</v>
      </c>
      <c r="C4" s="0" t="n">
        <v>639</v>
      </c>
      <c r="D4" s="0" t="s">
        <v>20</v>
      </c>
      <c r="E4" s="0" t="s">
        <v>21</v>
      </c>
      <c r="F4" s="0" t="n">
        <v>4</v>
      </c>
      <c r="G4" s="0" t="n">
        <v>1196.5</v>
      </c>
      <c r="H4" s="0" t="n">
        <v>432.2</v>
      </c>
      <c r="I4" s="0" t="n">
        <v>0.36122022565817</v>
      </c>
      <c r="J4" s="0" t="n">
        <v>0.63877977434183</v>
      </c>
    </row>
    <row r="5" customFormat="false" ht="13.8" hidden="false" customHeight="false" outlineLevel="0" collapsed="false">
      <c r="A5" s="0" t="n">
        <v>4</v>
      </c>
      <c r="B5" s="0" t="n">
        <v>333</v>
      </c>
      <c r="C5" s="0" t="n">
        <v>671</v>
      </c>
      <c r="D5" s="0" t="s">
        <v>23</v>
      </c>
      <c r="E5" s="0" t="s">
        <v>18</v>
      </c>
      <c r="F5" s="0" t="n">
        <v>3</v>
      </c>
      <c r="G5" s="0" t="n">
        <v>1038.5</v>
      </c>
      <c r="H5" s="0" t="n">
        <v>323.2</v>
      </c>
      <c r="I5" s="0" t="n">
        <v>0.311218103033221</v>
      </c>
      <c r="J5" s="0" t="n">
        <v>0.688781896966779</v>
      </c>
    </row>
    <row r="6" customFormat="false" ht="13.8" hidden="false" customHeight="false" outlineLevel="0" collapsed="false">
      <c r="A6" s="0" t="n">
        <v>5</v>
      </c>
      <c r="B6" s="0" t="n">
        <v>368</v>
      </c>
      <c r="C6" s="0" t="n">
        <v>672</v>
      </c>
      <c r="D6" s="0" t="s">
        <v>25</v>
      </c>
      <c r="E6" s="0" t="s">
        <v>21</v>
      </c>
      <c r="F6" s="0" t="n">
        <v>3</v>
      </c>
      <c r="G6" s="0" t="n">
        <v>709.3</v>
      </c>
      <c r="H6" s="0" t="n">
        <v>215.7</v>
      </c>
      <c r="I6" s="0" t="n">
        <v>0.304102636402087</v>
      </c>
      <c r="J6" s="0" t="n">
        <v>0.695897363597913</v>
      </c>
    </row>
    <row r="7" customFormat="false" ht="13.8" hidden="false" customHeight="false" outlineLevel="0" collapsed="false">
      <c r="A7" s="0" t="n">
        <v>6</v>
      </c>
      <c r="B7" s="0" t="n">
        <v>135</v>
      </c>
      <c r="C7" s="0" t="n">
        <v>700</v>
      </c>
      <c r="D7" s="0" t="s">
        <v>27</v>
      </c>
      <c r="E7" s="0" t="s">
        <v>18</v>
      </c>
      <c r="F7" s="0" t="n">
        <v>4</v>
      </c>
      <c r="G7" s="0" t="n">
        <v>1323.5</v>
      </c>
      <c r="H7" s="0" t="n">
        <v>419.4</v>
      </c>
      <c r="I7" s="0" t="n">
        <v>0.316887041934265</v>
      </c>
      <c r="J7" s="0" t="n">
        <v>0.683112958065735</v>
      </c>
    </row>
    <row r="8" customFormat="false" ht="13.8" hidden="false" customHeight="false" outlineLevel="0" collapsed="false">
      <c r="A8" s="0" t="n">
        <v>7</v>
      </c>
      <c r="B8" s="0" t="n">
        <v>174</v>
      </c>
      <c r="C8" s="0" t="n">
        <v>697</v>
      </c>
      <c r="D8" s="0" t="s">
        <v>29</v>
      </c>
      <c r="E8" s="0" t="s">
        <v>21</v>
      </c>
      <c r="F8" s="0" t="n">
        <v>3</v>
      </c>
      <c r="G8" s="0" t="n">
        <v>690.3</v>
      </c>
      <c r="H8" s="0" t="n">
        <v>241.6</v>
      </c>
      <c r="I8" s="0" t="n">
        <v>0.349992756772418</v>
      </c>
      <c r="J8" s="0" t="n">
        <v>0.650007243227582</v>
      </c>
    </row>
    <row r="9" customFormat="false" ht="13.8" hidden="false" customHeight="false" outlineLevel="0" collapsed="false">
      <c r="A9" s="0" t="n">
        <v>8</v>
      </c>
      <c r="B9" s="0" t="n">
        <v>207</v>
      </c>
      <c r="C9" s="0" t="n">
        <v>783</v>
      </c>
      <c r="D9" s="0" t="s">
        <v>31</v>
      </c>
      <c r="E9" s="0" t="s">
        <v>14</v>
      </c>
      <c r="F9" s="0" t="n">
        <v>4</v>
      </c>
      <c r="G9" s="0" t="n">
        <v>955.8</v>
      </c>
      <c r="H9" s="0" t="n">
        <v>383.5</v>
      </c>
      <c r="I9" s="0" t="n">
        <v>0.401234567901235</v>
      </c>
      <c r="J9" s="0" t="n">
        <v>0.598765432098765</v>
      </c>
    </row>
    <row r="10" customFormat="false" ht="13.8" hidden="false" customHeight="false" outlineLevel="0" collapsed="false">
      <c r="A10" s="0" t="n">
        <v>9</v>
      </c>
      <c r="B10" s="0" t="n">
        <v>182</v>
      </c>
      <c r="C10" s="0" t="n">
        <v>751</v>
      </c>
      <c r="D10" s="0" t="s">
        <v>33</v>
      </c>
      <c r="E10" s="0" t="s">
        <v>18</v>
      </c>
      <c r="F10" s="0" t="n">
        <v>5</v>
      </c>
      <c r="G10" s="0" t="n">
        <v>762.5</v>
      </c>
      <c r="H10" s="0" t="n">
        <v>278.9</v>
      </c>
      <c r="I10" s="0" t="n">
        <v>0.365770491803279</v>
      </c>
      <c r="J10" s="0" t="n">
        <v>0.634229508196721</v>
      </c>
    </row>
    <row r="11" customFormat="false" ht="13.8" hidden="false" customHeight="false" outlineLevel="0" collapsed="false">
      <c r="A11" s="0" t="n">
        <v>10</v>
      </c>
      <c r="B11" s="0" t="n">
        <v>138</v>
      </c>
      <c r="C11" s="0" t="n">
        <v>1149</v>
      </c>
      <c r="D11" s="0" t="s">
        <v>35</v>
      </c>
      <c r="E11" s="0" t="s">
        <v>21</v>
      </c>
      <c r="F11" s="0" t="n">
        <v>3</v>
      </c>
      <c r="G11" s="0" t="n">
        <v>855</v>
      </c>
      <c r="H11" s="0" t="n">
        <v>325.2</v>
      </c>
      <c r="I11" s="0" t="n">
        <v>0.380350877192982</v>
      </c>
      <c r="J11" s="0" t="n">
        <v>0.619649122807018</v>
      </c>
    </row>
    <row r="12" customFormat="false" ht="13.8" hidden="false" customHeight="false" outlineLevel="0" collapsed="false">
      <c r="A12" s="0" t="n">
        <v>11</v>
      </c>
      <c r="B12" s="0" t="n">
        <v>336</v>
      </c>
      <c r="C12" s="0" t="n">
        <v>1150</v>
      </c>
      <c r="D12" s="0" t="s">
        <v>37</v>
      </c>
      <c r="E12" s="0" t="s">
        <v>14</v>
      </c>
      <c r="F12" s="0" t="n">
        <v>3</v>
      </c>
      <c r="G12" s="0" t="n">
        <v>609.1</v>
      </c>
      <c r="H12" s="0" t="n">
        <v>205.1</v>
      </c>
      <c r="I12" s="0" t="n">
        <v>0.336726317517649</v>
      </c>
      <c r="J12" s="0" t="n">
        <v>0.663273682482351</v>
      </c>
    </row>
    <row r="13" customFormat="false" ht="13.8" hidden="false" customHeight="false" outlineLevel="0" collapsed="false">
      <c r="A13" s="0" t="n">
        <v>12</v>
      </c>
      <c r="B13" s="0" t="n">
        <v>256</v>
      </c>
      <c r="C13" s="0" t="n">
        <v>616</v>
      </c>
      <c r="D13" s="0" t="s">
        <v>39</v>
      </c>
      <c r="E13" s="0" t="s">
        <v>14</v>
      </c>
      <c r="F13" s="0" t="n">
        <v>4</v>
      </c>
      <c r="G13" s="0" t="n">
        <v>797</v>
      </c>
      <c r="H13" s="0" t="n">
        <v>284</v>
      </c>
      <c r="I13" s="0" t="n">
        <v>0.35633626097867</v>
      </c>
      <c r="J13" s="0" t="n">
        <v>0.64366373902133</v>
      </c>
    </row>
    <row r="14" customFormat="false" ht="13.8" hidden="false" customHeight="false" outlineLevel="0" collapsed="false">
      <c r="A14" s="0" t="n">
        <v>13</v>
      </c>
      <c r="B14" s="0" t="n">
        <v>335</v>
      </c>
      <c r="C14" s="0" t="n">
        <v>1103</v>
      </c>
      <c r="D14" s="0" t="s">
        <v>41</v>
      </c>
      <c r="E14" s="0" t="s">
        <v>14</v>
      </c>
      <c r="F14" s="0" t="n">
        <v>3</v>
      </c>
      <c r="G14" s="0" t="n">
        <v>597.1</v>
      </c>
      <c r="H14" s="0" t="n">
        <v>239.1</v>
      </c>
      <c r="I14" s="0" t="n">
        <v>0.400435437950092</v>
      </c>
      <c r="J14" s="0" t="n">
        <v>0.599564562049908</v>
      </c>
    </row>
    <row r="15" customFormat="false" ht="13.8" hidden="false" customHeight="false" outlineLevel="0" collapsed="false">
      <c r="A15" s="0" t="n">
        <v>14</v>
      </c>
      <c r="B15" s="0" t="n">
        <v>24</v>
      </c>
      <c r="C15" s="0" t="n">
        <v>803</v>
      </c>
      <c r="D15" s="0" t="s">
        <v>43</v>
      </c>
      <c r="E15" s="0" t="s">
        <v>14</v>
      </c>
      <c r="F15" s="0" t="n">
        <v>3</v>
      </c>
      <c r="G15" s="0" t="n">
        <v>657.1</v>
      </c>
      <c r="H15" s="0" t="n">
        <v>222.2</v>
      </c>
      <c r="I15" s="0" t="n">
        <v>0.338152488205752</v>
      </c>
      <c r="J15" s="0" t="n">
        <v>0.661847511794247</v>
      </c>
    </row>
    <row r="16" customFormat="false" ht="13.8" hidden="false" customHeight="false" outlineLevel="0" collapsed="false">
      <c r="A16" s="0" t="n">
        <v>15</v>
      </c>
      <c r="B16" s="0" t="n">
        <v>178</v>
      </c>
      <c r="C16" s="0" t="n">
        <v>833</v>
      </c>
      <c r="D16" s="0" t="s">
        <v>44</v>
      </c>
      <c r="E16" s="0" t="s">
        <v>14</v>
      </c>
      <c r="F16" s="0" t="n">
        <v>3</v>
      </c>
      <c r="G16" s="0" t="n">
        <v>736.4</v>
      </c>
      <c r="H16" s="0" t="n">
        <v>288.5</v>
      </c>
      <c r="I16" s="0" t="n">
        <v>0.391770776751765</v>
      </c>
      <c r="J16" s="0" t="n">
        <v>0.608229223248235</v>
      </c>
    </row>
    <row r="17" customFormat="false" ht="13.8" hidden="false" customHeight="false" outlineLevel="0" collapsed="false">
      <c r="A17" s="0" t="n">
        <v>16</v>
      </c>
      <c r="B17" s="0" t="n">
        <v>186</v>
      </c>
      <c r="C17" s="0" t="n">
        <v>835</v>
      </c>
      <c r="D17" s="0" t="s">
        <v>45</v>
      </c>
      <c r="E17" s="0" t="s">
        <v>18</v>
      </c>
      <c r="F17" s="0" t="n">
        <v>4</v>
      </c>
      <c r="G17" s="0" t="n">
        <v>972.9</v>
      </c>
      <c r="H17" s="0" t="n">
        <v>300</v>
      </c>
      <c r="I17" s="0" t="n">
        <v>0.308356460067838</v>
      </c>
      <c r="J17" s="0" t="n">
        <v>0.691643539932162</v>
      </c>
    </row>
    <row r="18" customFormat="false" ht="13.8" hidden="false" customHeight="false" outlineLevel="0" collapsed="false">
      <c r="A18" s="0" t="n">
        <v>17</v>
      </c>
      <c r="B18" s="0" t="n">
        <v>16</v>
      </c>
      <c r="C18" s="0" t="n">
        <v>1114</v>
      </c>
      <c r="D18" s="0" t="s">
        <v>46</v>
      </c>
      <c r="E18" s="0" t="s">
        <v>18</v>
      </c>
      <c r="F18" s="0" t="n">
        <v>3</v>
      </c>
      <c r="G18" s="0" t="n">
        <v>759</v>
      </c>
      <c r="H18" s="0" t="n">
        <v>255.6</v>
      </c>
      <c r="I18" s="0" t="n">
        <v>0.336758893280632</v>
      </c>
      <c r="J18" s="0" t="n">
        <v>0.663241106719368</v>
      </c>
    </row>
    <row r="19" customFormat="false" ht="13.8" hidden="false" customHeight="false" outlineLevel="0" collapsed="false">
      <c r="A19" s="0" t="n">
        <v>18</v>
      </c>
      <c r="B19" s="0" t="n">
        <v>5</v>
      </c>
      <c r="C19" s="0" t="n">
        <v>950</v>
      </c>
      <c r="D19" s="0" t="s">
        <v>47</v>
      </c>
      <c r="E19" s="0" t="s">
        <v>21</v>
      </c>
      <c r="F19" s="0" t="n">
        <v>4</v>
      </c>
      <c r="G19" s="0" t="n">
        <v>755.7</v>
      </c>
      <c r="H19" s="0" t="n">
        <v>252.9</v>
      </c>
      <c r="I19" s="0" t="n">
        <v>0.33465660976578</v>
      </c>
      <c r="J19" s="0" t="n">
        <v>0.66534339023422</v>
      </c>
    </row>
    <row r="20" customFormat="false" ht="13.8" hidden="false" customHeight="false" outlineLevel="0" collapsed="false">
      <c r="A20" s="0" t="n">
        <v>19</v>
      </c>
      <c r="B20" s="0" t="n">
        <v>268</v>
      </c>
      <c r="C20" s="0" t="n">
        <v>1151</v>
      </c>
      <c r="D20" s="0" t="s">
        <v>48</v>
      </c>
      <c r="E20" s="0" t="s">
        <v>14</v>
      </c>
      <c r="F20" s="0" t="n">
        <v>3</v>
      </c>
      <c r="G20" s="0" t="n">
        <v>781.9</v>
      </c>
      <c r="H20" s="0" t="n">
        <v>304.1</v>
      </c>
      <c r="I20" s="0" t="n">
        <v>0.388924414886814</v>
      </c>
      <c r="J20" s="0" t="n">
        <v>0.611075585113186</v>
      </c>
    </row>
    <row r="21" customFormat="false" ht="13.8" hidden="false" customHeight="false" outlineLevel="0" collapsed="false">
      <c r="A21" s="0" t="n">
        <v>20</v>
      </c>
      <c r="B21" s="0" t="n">
        <v>320</v>
      </c>
      <c r="C21" s="0" t="n">
        <v>819</v>
      </c>
      <c r="D21" s="0" t="s">
        <v>49</v>
      </c>
      <c r="E21" s="0" t="s">
        <v>21</v>
      </c>
      <c r="F21" s="0" t="n">
        <v>3</v>
      </c>
      <c r="G21" s="0" t="n">
        <v>652.6</v>
      </c>
      <c r="H21" s="0" t="n">
        <v>242.3</v>
      </c>
      <c r="I21" s="0" t="n">
        <v>0.371284094391664</v>
      </c>
      <c r="J21" s="0" t="n">
        <v>0.628715905608336</v>
      </c>
    </row>
    <row r="22" customFormat="false" ht="13.8" hidden="false" customHeight="false" outlineLevel="0" collapsed="false">
      <c r="A22" s="0" t="n">
        <v>21</v>
      </c>
      <c r="B22" s="0" t="n">
        <v>141</v>
      </c>
      <c r="C22" s="0" t="n">
        <v>959</v>
      </c>
      <c r="D22" s="0" t="s">
        <v>50</v>
      </c>
      <c r="E22" s="0" t="s">
        <v>18</v>
      </c>
      <c r="F22" s="0" t="n">
        <v>3</v>
      </c>
      <c r="G22" s="0" t="n">
        <v>949.4</v>
      </c>
      <c r="H22" s="0" t="n">
        <v>309.8</v>
      </c>
      <c r="I22" s="0" t="n">
        <v>0.326311354539709</v>
      </c>
      <c r="J22" s="0" t="n">
        <v>0.673688645460291</v>
      </c>
    </row>
    <row r="23" customFormat="false" ht="13.8" hidden="false" customHeight="false" outlineLevel="0" collapsed="false">
      <c r="A23" s="0" t="n">
        <v>22</v>
      </c>
      <c r="B23" s="0" t="n">
        <v>118</v>
      </c>
      <c r="C23" s="0" t="n">
        <v>1127</v>
      </c>
      <c r="D23" s="0" t="s">
        <v>51</v>
      </c>
      <c r="E23" s="0" t="s">
        <v>18</v>
      </c>
      <c r="F23" s="0" t="n">
        <v>4</v>
      </c>
      <c r="G23" s="0" t="n">
        <v>1111.5</v>
      </c>
      <c r="H23" s="0" t="n">
        <v>333.5</v>
      </c>
      <c r="I23" s="0" t="n">
        <v>0.300044984255511</v>
      </c>
      <c r="J23" s="0" t="n">
        <v>0.699955015744489</v>
      </c>
    </row>
    <row r="24" customFormat="false" ht="13.8" hidden="false" customHeight="false" outlineLevel="0" collapsed="false">
      <c r="A24" s="0" t="n">
        <v>23</v>
      </c>
      <c r="B24" s="0" t="n">
        <v>310</v>
      </c>
      <c r="C24" s="0" t="n">
        <v>1157</v>
      </c>
      <c r="D24" s="0" t="s">
        <v>52</v>
      </c>
      <c r="E24" s="0" t="s">
        <v>21</v>
      </c>
      <c r="F24" s="0" t="n">
        <v>4</v>
      </c>
      <c r="G24" s="0" t="n">
        <v>683.9</v>
      </c>
      <c r="H24" s="0" t="n">
        <v>231.6</v>
      </c>
      <c r="I24" s="0" t="n">
        <v>0.338646000877321</v>
      </c>
      <c r="J24" s="0" t="n">
        <v>0.661353999122679</v>
      </c>
    </row>
    <row r="25" customFormat="false" ht="13.8" hidden="false" customHeight="false" outlineLevel="0" collapsed="false">
      <c r="A25" s="0" t="n">
        <v>24</v>
      </c>
      <c r="B25" s="0" t="n">
        <v>237</v>
      </c>
      <c r="C25" s="0" t="n">
        <v>937</v>
      </c>
      <c r="D25" s="0" t="s">
        <v>53</v>
      </c>
      <c r="E25" s="0" t="s">
        <v>18</v>
      </c>
      <c r="F25" s="0" t="n">
        <v>4</v>
      </c>
      <c r="G25" s="0" t="n">
        <v>973</v>
      </c>
      <c r="H25" s="0" t="n">
        <v>332.4</v>
      </c>
      <c r="I25" s="0" t="n">
        <v>0.341623843782117</v>
      </c>
      <c r="J25" s="0" t="n">
        <v>0.658376156217883</v>
      </c>
    </row>
    <row r="26" customFormat="false" ht="13.8" hidden="false" customHeight="false" outlineLevel="0" collapsed="false">
      <c r="A26" s="0" t="n">
        <v>25</v>
      </c>
      <c r="B26" s="0" t="n">
        <v>63</v>
      </c>
      <c r="C26" s="0" t="n">
        <v>512</v>
      </c>
      <c r="D26" s="0" t="s">
        <v>54</v>
      </c>
      <c r="E26" s="0" t="s">
        <v>18</v>
      </c>
      <c r="F26" s="0" t="n">
        <v>3</v>
      </c>
      <c r="G26" s="0" t="n">
        <v>691.9</v>
      </c>
      <c r="H26" s="0" t="n">
        <v>186.4</v>
      </c>
      <c r="I26" s="0" t="n">
        <v>0.269403092932505</v>
      </c>
      <c r="J26" s="0" t="n">
        <v>0.730596907067495</v>
      </c>
    </row>
    <row r="27" customFormat="false" ht="13.8" hidden="false" customHeight="false" outlineLevel="0" collapsed="false">
      <c r="A27" s="0" t="n">
        <v>26</v>
      </c>
      <c r="B27" s="0" t="n">
        <v>168</v>
      </c>
      <c r="C27" s="0" t="n">
        <v>473</v>
      </c>
      <c r="D27" s="0" t="s">
        <v>55</v>
      </c>
      <c r="E27" s="0" t="s">
        <v>21</v>
      </c>
      <c r="F27" s="0" t="n">
        <v>4</v>
      </c>
      <c r="G27" s="0" t="n">
        <v>793.8</v>
      </c>
      <c r="H27" s="0" t="n">
        <v>292.5</v>
      </c>
      <c r="I27" s="0" t="n">
        <v>0.368480725623583</v>
      </c>
      <c r="J27" s="0" t="n">
        <v>0.631519274376417</v>
      </c>
    </row>
    <row r="28" customFormat="false" ht="13.8" hidden="false" customHeight="false" outlineLevel="0" collapsed="false">
      <c r="A28" s="0" t="n">
        <v>27</v>
      </c>
      <c r="B28" s="0" t="n">
        <v>176</v>
      </c>
      <c r="C28" s="0" t="n">
        <v>497</v>
      </c>
      <c r="D28" s="0" t="s">
        <v>56</v>
      </c>
      <c r="E28" s="0" t="s">
        <v>14</v>
      </c>
      <c r="F28" s="0" t="n">
        <v>4</v>
      </c>
      <c r="G28" s="0" t="n">
        <v>956.3</v>
      </c>
      <c r="H28" s="0" t="n">
        <v>317.1</v>
      </c>
      <c r="I28" s="0" t="n">
        <v>0.33159050507163</v>
      </c>
      <c r="J28" s="0" t="n">
        <v>0.66840949492837</v>
      </c>
    </row>
    <row r="29" customFormat="false" ht="13.8" hidden="false" customHeight="false" outlineLevel="0" collapsed="false">
      <c r="A29" s="0" t="n">
        <v>28</v>
      </c>
      <c r="B29" s="0" t="n">
        <v>6</v>
      </c>
      <c r="C29" s="0" t="n">
        <v>602</v>
      </c>
      <c r="D29" s="0" t="s">
        <v>57</v>
      </c>
      <c r="E29" s="0" t="s">
        <v>14</v>
      </c>
      <c r="F29" s="0" t="n">
        <v>4</v>
      </c>
      <c r="G29" s="0" t="n">
        <v>923.4</v>
      </c>
      <c r="H29" s="0" t="n">
        <v>314</v>
      </c>
      <c r="I29" s="0" t="n">
        <v>0.34004764998917</v>
      </c>
      <c r="J29" s="0" t="n">
        <v>0.65995235001083</v>
      </c>
    </row>
    <row r="30" customFormat="false" ht="13.8" hidden="false" customHeight="false" outlineLevel="0" collapsed="false">
      <c r="A30" s="0" t="n">
        <v>29</v>
      </c>
      <c r="B30" s="0" t="n">
        <v>189</v>
      </c>
      <c r="C30" s="0" t="n">
        <v>715</v>
      </c>
      <c r="D30" s="0" t="s">
        <v>58</v>
      </c>
      <c r="E30" s="0" t="s">
        <v>21</v>
      </c>
      <c r="F30" s="0" t="n">
        <v>3</v>
      </c>
      <c r="G30" s="0" t="n">
        <v>585.3</v>
      </c>
      <c r="H30" s="0" t="n">
        <v>181.8</v>
      </c>
      <c r="I30" s="0" t="n">
        <v>0.310609943618657</v>
      </c>
      <c r="J30" s="0" t="n">
        <v>0.689390056381343</v>
      </c>
    </row>
    <row r="31" customFormat="false" ht="13.8" hidden="false" customHeight="false" outlineLevel="0" collapsed="false">
      <c r="A31" s="0" t="n">
        <v>30</v>
      </c>
      <c r="B31" s="0" t="n">
        <v>251</v>
      </c>
      <c r="C31" s="0" t="n">
        <v>526</v>
      </c>
      <c r="D31" s="0" t="s">
        <v>59</v>
      </c>
      <c r="E31" s="0" t="s">
        <v>18</v>
      </c>
      <c r="F31" s="0" t="n">
        <v>4</v>
      </c>
      <c r="G31" s="0" t="n">
        <v>842</v>
      </c>
      <c r="H31" s="0" t="n">
        <v>264.2</v>
      </c>
      <c r="I31" s="0" t="n">
        <v>0.313776722090261</v>
      </c>
      <c r="J31" s="0" t="n">
        <v>0.686223277909739</v>
      </c>
    </row>
    <row r="32" customFormat="false" ht="13.8" hidden="false" customHeight="false" outlineLevel="0" collapsed="false">
      <c r="A32" s="0" t="n">
        <v>31</v>
      </c>
      <c r="B32" s="0" t="n">
        <v>318</v>
      </c>
      <c r="C32" s="0" t="n">
        <v>421</v>
      </c>
      <c r="D32" s="0" t="s">
        <v>60</v>
      </c>
      <c r="E32" s="0" t="s">
        <v>14</v>
      </c>
      <c r="F32" s="0" t="n">
        <v>4</v>
      </c>
      <c r="G32" s="0" t="n">
        <v>933.2</v>
      </c>
      <c r="H32" s="0" t="n">
        <v>338.3</v>
      </c>
      <c r="I32" s="0" t="n">
        <v>0.362516073724818</v>
      </c>
      <c r="J32" s="0" t="n">
        <v>0.637483926275182</v>
      </c>
    </row>
    <row r="33" customFormat="false" ht="13.8" hidden="false" customHeight="false" outlineLevel="0" collapsed="false">
      <c r="A33" s="0" t="n">
        <v>32</v>
      </c>
      <c r="B33" s="0" t="n">
        <v>143</v>
      </c>
      <c r="C33" s="0" t="n">
        <v>617</v>
      </c>
      <c r="D33" s="0" t="s">
        <v>61</v>
      </c>
      <c r="E33" s="0" t="s">
        <v>21</v>
      </c>
      <c r="F33" s="0" t="n">
        <v>3</v>
      </c>
      <c r="G33" s="0" t="n">
        <v>1111.5</v>
      </c>
      <c r="H33" s="0" t="n">
        <v>319.6</v>
      </c>
      <c r="I33" s="0" t="n">
        <v>0.287539361223572</v>
      </c>
      <c r="J33" s="0" t="n">
        <v>0.712460638776428</v>
      </c>
    </row>
    <row r="34" customFormat="false" ht="13.8" hidden="false" customHeight="false" outlineLevel="0" collapsed="false">
      <c r="A34" s="0" t="n">
        <v>33</v>
      </c>
      <c r="B34" s="0" t="n">
        <v>171</v>
      </c>
      <c r="C34" s="0" t="n">
        <v>415</v>
      </c>
      <c r="D34" s="0" t="s">
        <v>62</v>
      </c>
      <c r="E34" s="0" t="s">
        <v>21</v>
      </c>
      <c r="F34" s="0" t="n">
        <v>3</v>
      </c>
      <c r="G34" s="0" t="n">
        <v>1171.1</v>
      </c>
      <c r="H34" s="0" t="n">
        <v>421.2</v>
      </c>
      <c r="I34" s="0" t="n">
        <v>0.359661856374349</v>
      </c>
      <c r="J34" s="0" t="n">
        <v>0.640338143625651</v>
      </c>
    </row>
    <row r="35" customFormat="false" ht="13.8" hidden="false" customHeight="false" outlineLevel="0" collapsed="false">
      <c r="A35" s="0" t="n">
        <v>34</v>
      </c>
      <c r="B35" s="0" t="n">
        <v>172</v>
      </c>
      <c r="C35" s="0" t="n">
        <v>523</v>
      </c>
      <c r="D35" s="0" t="s">
        <v>63</v>
      </c>
      <c r="E35" s="0" t="s">
        <v>18</v>
      </c>
      <c r="F35" s="0" t="n">
        <v>4</v>
      </c>
      <c r="G35" s="0" t="n">
        <v>1146.5</v>
      </c>
      <c r="H35" s="0" t="n">
        <v>349.4</v>
      </c>
      <c r="I35" s="0" t="n">
        <v>0.304753597906672</v>
      </c>
      <c r="J35" s="0" t="n">
        <v>0.695246402093328</v>
      </c>
    </row>
    <row r="36" customFormat="false" ht="13.8" hidden="false" customHeight="false" outlineLevel="0" collapsed="false">
      <c r="A36" s="0" t="n">
        <v>35</v>
      </c>
      <c r="B36" s="0" t="n">
        <v>58</v>
      </c>
      <c r="C36" s="0" t="n">
        <v>441</v>
      </c>
      <c r="D36" s="0" t="s">
        <v>64</v>
      </c>
      <c r="E36" s="0" t="s">
        <v>21</v>
      </c>
      <c r="F36" s="0" t="n">
        <v>3</v>
      </c>
      <c r="G36" s="0" t="n">
        <v>465.2</v>
      </c>
      <c r="H36" s="0" t="n">
        <v>164.5</v>
      </c>
      <c r="I36" s="0" t="n">
        <v>0.353611349957008</v>
      </c>
      <c r="J36" s="0" t="n">
        <v>0.646388650042992</v>
      </c>
    </row>
    <row r="37" customFormat="false" ht="13.8" hidden="false" customHeight="false" outlineLevel="0" collapsed="false">
      <c r="A37" s="0" t="n">
        <v>36</v>
      </c>
      <c r="B37" s="0" t="n">
        <v>66</v>
      </c>
      <c r="C37" s="0" t="n">
        <v>647</v>
      </c>
      <c r="D37" s="0" t="s">
        <v>65</v>
      </c>
      <c r="E37" s="0" t="s">
        <v>14</v>
      </c>
      <c r="F37" s="0" t="n">
        <v>4</v>
      </c>
      <c r="G37" s="0" t="n">
        <v>1003.6</v>
      </c>
      <c r="H37" s="0" t="n">
        <v>308.9</v>
      </c>
      <c r="I37" s="0" t="n">
        <v>0.307791948983659</v>
      </c>
      <c r="J37" s="0" t="n">
        <v>0.692208051016341</v>
      </c>
    </row>
    <row r="38" customFormat="false" ht="13.8" hidden="false" customHeight="false" outlineLevel="0" collapsed="false">
      <c r="A38" s="0" t="n">
        <v>37</v>
      </c>
      <c r="B38" s="0" t="n">
        <v>16</v>
      </c>
      <c r="C38" s="0" t="n">
        <v>1114</v>
      </c>
      <c r="D38" s="0" t="s">
        <v>46</v>
      </c>
      <c r="E38" s="0" t="s">
        <v>18</v>
      </c>
      <c r="F38" s="0" t="n">
        <v>3</v>
      </c>
      <c r="G38" s="0" t="n">
        <v>629</v>
      </c>
      <c r="H38" s="0" t="n">
        <v>212.8</v>
      </c>
      <c r="I38" s="0" t="n">
        <v>0.338314785373609</v>
      </c>
      <c r="J38" s="0" t="n">
        <v>0.661685214626391</v>
      </c>
      <c r="K38" s="0" t="s">
        <v>66</v>
      </c>
    </row>
    <row r="39" customFormat="false" ht="13.8" hidden="false" customHeight="false" outlineLevel="0" collapsed="false">
      <c r="A39" s="0" t="n">
        <v>38</v>
      </c>
      <c r="B39" s="0" t="n">
        <v>186</v>
      </c>
      <c r="C39" s="0" t="n">
        <v>835</v>
      </c>
      <c r="D39" s="0" t="s">
        <v>45</v>
      </c>
      <c r="E39" s="0" t="s">
        <v>18</v>
      </c>
      <c r="F39" s="0" t="n">
        <v>3</v>
      </c>
      <c r="G39" s="0" t="n">
        <v>724.1</v>
      </c>
      <c r="H39" s="0" t="n">
        <v>245.8</v>
      </c>
      <c r="I39" s="0" t="n">
        <v>0.339455876260185</v>
      </c>
      <c r="J39" s="0" t="n">
        <v>0.660544123739815</v>
      </c>
      <c r="K39" s="0" t="s">
        <v>66</v>
      </c>
    </row>
    <row r="40" customFormat="false" ht="13.8" hidden="false" customHeight="false" outlineLevel="0" collapsed="false">
      <c r="A40" s="0" t="n">
        <v>39</v>
      </c>
      <c r="B40" s="0" t="n">
        <v>178</v>
      </c>
      <c r="C40" s="0" t="n">
        <v>833</v>
      </c>
      <c r="D40" s="0" t="s">
        <v>44</v>
      </c>
      <c r="E40" s="0" t="s">
        <v>14</v>
      </c>
      <c r="F40" s="0" t="n">
        <v>2</v>
      </c>
      <c r="G40" s="0" t="n">
        <v>380.8</v>
      </c>
      <c r="H40" s="0" t="n">
        <v>138.8</v>
      </c>
      <c r="I40" s="0" t="n">
        <v>0.364495798319328</v>
      </c>
      <c r="J40" s="0" t="n">
        <v>0.635504201680672</v>
      </c>
      <c r="K40" s="0" t="s">
        <v>66</v>
      </c>
    </row>
    <row r="41" customFormat="false" ht="13.8" hidden="false" customHeight="false" outlineLevel="0" collapsed="false">
      <c r="A41" s="0" t="n">
        <v>40</v>
      </c>
      <c r="B41" s="0" t="n">
        <v>24</v>
      </c>
      <c r="C41" s="0" t="n">
        <v>803</v>
      </c>
      <c r="D41" s="0" t="s">
        <v>43</v>
      </c>
      <c r="E41" s="0" t="s">
        <v>14</v>
      </c>
      <c r="F41" s="0" t="n">
        <v>3</v>
      </c>
      <c r="G41" s="0" t="n">
        <v>618.7</v>
      </c>
      <c r="H41" s="0" t="n">
        <v>216.1</v>
      </c>
      <c r="I41" s="0" t="n">
        <v>0.349280749959593</v>
      </c>
      <c r="J41" s="0" t="n">
        <v>0.650719250040407</v>
      </c>
      <c r="K41" s="0" t="s">
        <v>66</v>
      </c>
    </row>
    <row r="42" customFormat="false" ht="13.8" hidden="false" customHeight="false" outlineLevel="0" collapsed="false">
      <c r="A42" s="0" t="n">
        <v>41</v>
      </c>
      <c r="B42" s="0" t="n">
        <v>237</v>
      </c>
      <c r="C42" s="0" t="n">
        <v>937</v>
      </c>
      <c r="D42" s="0" t="s">
        <v>53</v>
      </c>
      <c r="E42" s="0" t="s">
        <v>18</v>
      </c>
      <c r="F42" s="0" t="n">
        <v>3</v>
      </c>
      <c r="G42" s="0" t="n">
        <v>686.5</v>
      </c>
      <c r="H42" s="0" t="n">
        <v>241</v>
      </c>
      <c r="I42" s="0" t="n">
        <v>0.351056081573197</v>
      </c>
      <c r="J42" s="0" t="n">
        <v>0.648943918426803</v>
      </c>
      <c r="K42" s="0" t="s">
        <v>66</v>
      </c>
    </row>
    <row r="43" customFormat="false" ht="13.8" hidden="false" customHeight="false" outlineLevel="0" collapsed="false">
      <c r="A43" s="0" t="n">
        <v>42</v>
      </c>
      <c r="B43" s="0" t="n">
        <v>141</v>
      </c>
      <c r="C43" s="0" t="n">
        <v>959</v>
      </c>
      <c r="D43" s="0" t="s">
        <v>50</v>
      </c>
      <c r="E43" s="0" t="s">
        <v>18</v>
      </c>
      <c r="F43" s="0" t="n">
        <v>2</v>
      </c>
      <c r="G43" s="0" t="n">
        <v>697.1</v>
      </c>
      <c r="H43" s="0" t="n">
        <v>227.8</v>
      </c>
      <c r="I43" s="0" t="n">
        <v>0.326782384162961</v>
      </c>
      <c r="J43" s="0" t="n">
        <v>0.673217615837039</v>
      </c>
      <c r="K43" s="0" t="s">
        <v>66</v>
      </c>
    </row>
    <row r="44" customFormat="false" ht="13.8" hidden="false" customHeight="false" outlineLevel="0" collapsed="false">
      <c r="A44" s="0" t="n">
        <v>43</v>
      </c>
      <c r="B44" s="0" t="n">
        <v>320</v>
      </c>
      <c r="C44" s="0" t="n">
        <v>819</v>
      </c>
      <c r="D44" s="0" t="s">
        <v>49</v>
      </c>
      <c r="E44" s="0" t="s">
        <v>21</v>
      </c>
      <c r="F44" s="0" t="n">
        <v>3</v>
      </c>
      <c r="G44" s="0" t="n">
        <v>740</v>
      </c>
      <c r="H44" s="0" t="n">
        <v>278.5</v>
      </c>
      <c r="I44" s="0" t="n">
        <v>0.376351351351351</v>
      </c>
      <c r="J44" s="0" t="n">
        <v>0.623648648648649</v>
      </c>
      <c r="K44" s="0" t="s">
        <v>66</v>
      </c>
    </row>
    <row r="45" customFormat="false" ht="13.8" hidden="false" customHeight="false" outlineLevel="0" collapsed="false">
      <c r="A45" s="0" t="n">
        <v>44</v>
      </c>
      <c r="B45" s="0" t="n">
        <v>268</v>
      </c>
      <c r="C45" s="0" t="n">
        <v>1151</v>
      </c>
      <c r="D45" s="0" t="s">
        <v>48</v>
      </c>
      <c r="E45" s="0" t="s">
        <v>14</v>
      </c>
      <c r="F45" s="0" t="n">
        <v>4</v>
      </c>
      <c r="G45" s="0" t="n">
        <v>1357.8</v>
      </c>
      <c r="H45" s="0" t="n">
        <v>487.1</v>
      </c>
      <c r="I45" s="0" t="n">
        <v>0.358742082780969</v>
      </c>
      <c r="J45" s="0" t="n">
        <v>0.641257917219031</v>
      </c>
      <c r="K45" s="0" t="s">
        <v>66</v>
      </c>
    </row>
    <row r="46" customFormat="false" ht="13.8" hidden="false" customHeight="false" outlineLevel="0" collapsed="false">
      <c r="A46" s="0" t="n">
        <v>45</v>
      </c>
      <c r="B46" s="0" t="n">
        <v>336</v>
      </c>
      <c r="C46" s="0" t="n">
        <v>1150</v>
      </c>
      <c r="D46" s="0" t="s">
        <v>37</v>
      </c>
      <c r="E46" s="0" t="s">
        <v>14</v>
      </c>
      <c r="F46" s="0" t="n">
        <v>3</v>
      </c>
      <c r="G46" s="0" t="n">
        <v>717.1</v>
      </c>
      <c r="H46" s="0" t="n">
        <v>270</v>
      </c>
      <c r="I46" s="0" t="n">
        <v>0.376516524891926</v>
      </c>
      <c r="J46" s="0" t="n">
        <v>0.623483475108074</v>
      </c>
      <c r="K46" s="0" t="s">
        <v>66</v>
      </c>
    </row>
    <row r="47" customFormat="false" ht="13.8" hidden="false" customHeight="false" outlineLevel="0" collapsed="false">
      <c r="A47" s="0" t="n">
        <v>46</v>
      </c>
      <c r="B47" s="0" t="n">
        <v>138</v>
      </c>
      <c r="C47" s="0" t="n">
        <v>1149</v>
      </c>
      <c r="D47" s="0" t="s">
        <v>35</v>
      </c>
      <c r="E47" s="0" t="s">
        <v>21</v>
      </c>
      <c r="F47" s="0" t="n">
        <v>3</v>
      </c>
      <c r="G47" s="0" t="n">
        <v>606.3</v>
      </c>
      <c r="H47" s="0" t="n">
        <v>224.4</v>
      </c>
      <c r="I47" s="0" t="n">
        <v>0.370113805047006</v>
      </c>
      <c r="J47" s="0" t="n">
        <v>0.629886194952993</v>
      </c>
      <c r="K47" s="0" t="s">
        <v>66</v>
      </c>
    </row>
    <row r="48" customFormat="false" ht="13.8" hidden="false" customHeight="false" outlineLevel="0" collapsed="false">
      <c r="A48" s="0" t="n">
        <v>47</v>
      </c>
      <c r="B48" s="0" t="n">
        <v>135</v>
      </c>
      <c r="C48" s="0" t="n">
        <v>700</v>
      </c>
      <c r="D48" s="0" t="s">
        <v>27</v>
      </c>
      <c r="E48" s="0" t="s">
        <v>18</v>
      </c>
      <c r="F48" s="0" t="n">
        <v>3</v>
      </c>
      <c r="G48" s="0" t="n">
        <v>784.8</v>
      </c>
      <c r="H48" s="0" t="n">
        <v>247.1</v>
      </c>
      <c r="I48" s="0" t="n">
        <v>0.314857288481142</v>
      </c>
      <c r="J48" s="0" t="n">
        <v>0.685142711518858</v>
      </c>
      <c r="K48" s="0" t="s">
        <v>66</v>
      </c>
    </row>
    <row r="49" customFormat="false" ht="13.8" hidden="false" customHeight="false" outlineLevel="0" collapsed="false">
      <c r="A49" s="0" t="n">
        <v>48</v>
      </c>
      <c r="B49" s="0" t="n">
        <v>207</v>
      </c>
      <c r="C49" s="0" t="n">
        <v>783</v>
      </c>
      <c r="D49" s="0" t="s">
        <v>31</v>
      </c>
      <c r="E49" s="0" t="s">
        <v>14</v>
      </c>
      <c r="F49" s="0" t="n">
        <v>4</v>
      </c>
      <c r="G49" s="0" t="n">
        <v>950.3</v>
      </c>
      <c r="H49" s="0" t="n">
        <v>334.9</v>
      </c>
      <c r="I49" s="0" t="n">
        <v>0.352415026833631</v>
      </c>
      <c r="J49" s="0" t="n">
        <v>0.647584973166369</v>
      </c>
      <c r="K49" s="0" t="s">
        <v>66</v>
      </c>
    </row>
    <row r="50" customFormat="false" ht="13.8" hidden="false" customHeight="false" outlineLevel="0" collapsed="false">
      <c r="A50" s="0" t="n">
        <v>49</v>
      </c>
      <c r="B50" s="0" t="n">
        <v>143</v>
      </c>
      <c r="C50" s="0" t="n">
        <v>617</v>
      </c>
      <c r="D50" s="0" t="s">
        <v>61</v>
      </c>
      <c r="E50" s="0" t="s">
        <v>21</v>
      </c>
      <c r="F50" s="0" t="n">
        <v>3</v>
      </c>
      <c r="G50" s="0" t="n">
        <v>1842.2</v>
      </c>
      <c r="H50" s="0" t="n">
        <v>510.8</v>
      </c>
      <c r="I50" s="0" t="n">
        <v>0.277277168602758</v>
      </c>
      <c r="J50" s="0" t="n">
        <v>0.722722831397242</v>
      </c>
      <c r="K50" s="0" t="s">
        <v>66</v>
      </c>
    </row>
    <row r="51" customFormat="false" ht="13.8" hidden="false" customHeight="false" outlineLevel="0" collapsed="false">
      <c r="A51" s="0" t="n">
        <v>50</v>
      </c>
      <c r="B51" s="0" t="n">
        <v>66</v>
      </c>
      <c r="C51" s="0" t="n">
        <v>647</v>
      </c>
      <c r="D51" s="0" t="s">
        <v>65</v>
      </c>
      <c r="E51" s="0" t="s">
        <v>14</v>
      </c>
      <c r="F51" s="0" t="n">
        <v>4</v>
      </c>
      <c r="G51" s="0" t="n">
        <v>986.5</v>
      </c>
      <c r="H51" s="0" t="n">
        <v>306.7</v>
      </c>
      <c r="I51" s="0" t="n">
        <v>0.310897110998479</v>
      </c>
      <c r="J51" s="0" t="n">
        <v>0.689102889001521</v>
      </c>
      <c r="K51" s="0" t="s">
        <v>66</v>
      </c>
    </row>
    <row r="52" customFormat="false" ht="13.8" hidden="false" customHeight="false" outlineLevel="0" collapsed="false">
      <c r="A52" s="0" t="n">
        <v>51</v>
      </c>
      <c r="B52" s="0" t="n">
        <v>6</v>
      </c>
      <c r="C52" s="0" t="n">
        <v>602</v>
      </c>
      <c r="D52" s="0" t="s">
        <v>57</v>
      </c>
      <c r="E52" s="0" t="s">
        <v>14</v>
      </c>
      <c r="F52" s="0" t="n">
        <v>4</v>
      </c>
      <c r="G52" s="0" t="n">
        <v>854.1</v>
      </c>
      <c r="H52" s="0" t="n">
        <v>308.2</v>
      </c>
      <c r="I52" s="0" t="n">
        <v>0.360847675916169</v>
      </c>
      <c r="J52" s="0" t="n">
        <v>0.639152324083831</v>
      </c>
      <c r="K52" s="0" t="s">
        <v>66</v>
      </c>
    </row>
    <row r="53" customFormat="false" ht="13.8" hidden="false" customHeight="false" outlineLevel="0" collapsed="false">
      <c r="A53" s="0" t="n">
        <v>52</v>
      </c>
      <c r="B53" s="0" t="n">
        <v>189</v>
      </c>
      <c r="C53" s="0" t="n">
        <v>715</v>
      </c>
      <c r="D53" s="0" t="s">
        <v>58</v>
      </c>
      <c r="E53" s="0" t="s">
        <v>21</v>
      </c>
      <c r="F53" s="0" t="n">
        <v>5</v>
      </c>
      <c r="G53" s="0" t="n">
        <v>736.4</v>
      </c>
      <c r="H53" s="0" t="n">
        <v>232.5</v>
      </c>
      <c r="I53" s="0" t="n">
        <v>0.315725149375339</v>
      </c>
      <c r="J53" s="0" t="n">
        <v>0.684274850624661</v>
      </c>
      <c r="K53" s="0" t="s">
        <v>66</v>
      </c>
    </row>
    <row r="54" customFormat="false" ht="13.8" hidden="false" customHeight="false" outlineLevel="0" collapsed="false">
      <c r="A54" s="0" t="n">
        <v>53</v>
      </c>
      <c r="B54" s="0" t="n">
        <v>58</v>
      </c>
      <c r="C54" s="0" t="n">
        <v>441</v>
      </c>
      <c r="D54" s="0" t="s">
        <v>64</v>
      </c>
      <c r="E54" s="0" t="s">
        <v>21</v>
      </c>
      <c r="F54" s="0" t="n">
        <v>3</v>
      </c>
      <c r="G54" s="0" t="n">
        <v>655.2</v>
      </c>
      <c r="H54" s="0" t="n">
        <v>233</v>
      </c>
      <c r="I54" s="0" t="n">
        <v>0.355616605616606</v>
      </c>
      <c r="J54" s="0" t="n">
        <v>0.644383394383394</v>
      </c>
      <c r="K54" s="0" t="s">
        <v>66</v>
      </c>
    </row>
    <row r="55" customFormat="false" ht="13.8" hidden="false" customHeight="false" outlineLevel="0" collapsed="false">
      <c r="A55" s="0" t="n">
        <v>54</v>
      </c>
      <c r="B55" s="0" t="n">
        <v>158</v>
      </c>
      <c r="C55" s="0" t="n">
        <v>528</v>
      </c>
      <c r="D55" s="0" t="s">
        <v>13</v>
      </c>
      <c r="E55" s="0" t="s">
        <v>14</v>
      </c>
      <c r="F55" s="0" t="n">
        <v>3</v>
      </c>
      <c r="G55" s="0" t="n">
        <v>567.8</v>
      </c>
      <c r="H55" s="0" t="n">
        <v>201.2</v>
      </c>
      <c r="I55" s="0" t="n">
        <v>0.354350123282846</v>
      </c>
      <c r="J55" s="0" t="n">
        <v>0.645649876717154</v>
      </c>
      <c r="K55" s="0" t="s">
        <v>66</v>
      </c>
    </row>
    <row r="56" customFormat="false" ht="13.8" hidden="false" customHeight="false" outlineLevel="0" collapsed="false">
      <c r="A56" s="0" t="n">
        <v>55</v>
      </c>
      <c r="B56" s="0" t="n">
        <v>91</v>
      </c>
      <c r="C56" s="0" t="n">
        <v>555</v>
      </c>
      <c r="D56" s="0" t="s">
        <v>17</v>
      </c>
      <c r="E56" s="0" t="s">
        <v>18</v>
      </c>
      <c r="F56" s="0" t="n">
        <v>3</v>
      </c>
      <c r="G56" s="0" t="n">
        <v>748.8</v>
      </c>
      <c r="H56" s="0" t="n">
        <v>211.7</v>
      </c>
      <c r="I56" s="0" t="n">
        <v>0.282719017094017</v>
      </c>
      <c r="J56" s="0" t="n">
        <v>0.717280982905983</v>
      </c>
      <c r="K56" s="0" t="s">
        <v>66</v>
      </c>
    </row>
    <row r="57" customFormat="false" ht="13.8" hidden="false" customHeight="false" outlineLevel="0" collapsed="false">
      <c r="A57" s="0" t="n">
        <v>56</v>
      </c>
      <c r="B57" s="0" t="n">
        <v>203</v>
      </c>
      <c r="C57" s="0" t="n">
        <v>639</v>
      </c>
      <c r="D57" s="0" t="s">
        <v>20</v>
      </c>
      <c r="E57" s="0" t="s">
        <v>21</v>
      </c>
      <c r="F57" s="0" t="n">
        <v>3</v>
      </c>
      <c r="G57" s="0" t="n">
        <v>1073</v>
      </c>
      <c r="H57" s="0" t="n">
        <v>393.6</v>
      </c>
      <c r="I57" s="0" t="n">
        <v>0.366821994408201</v>
      </c>
      <c r="J57" s="0" t="n">
        <v>0.633178005591799</v>
      </c>
      <c r="K57" s="0" t="s">
        <v>66</v>
      </c>
    </row>
    <row r="58" customFormat="false" ht="13.8" hidden="false" customHeight="false" outlineLevel="0" collapsed="false">
      <c r="A58" s="0" t="n">
        <v>57</v>
      </c>
      <c r="B58" s="0" t="n">
        <v>174</v>
      </c>
      <c r="C58" s="0" t="n">
        <v>697</v>
      </c>
      <c r="D58" s="0" t="s">
        <v>29</v>
      </c>
      <c r="E58" s="0" t="s">
        <v>21</v>
      </c>
      <c r="F58" s="0" t="n">
        <v>3</v>
      </c>
      <c r="G58" s="0" t="n">
        <v>1070.9</v>
      </c>
      <c r="H58" s="0" t="n">
        <v>409.8</v>
      </c>
      <c r="I58" s="0" t="n">
        <v>0.382668783266411</v>
      </c>
      <c r="J58" s="0" t="n">
        <v>0.617331216733589</v>
      </c>
      <c r="K58" s="0" t="s">
        <v>66</v>
      </c>
    </row>
    <row r="59" customFormat="false" ht="13.8" hidden="false" customHeight="false" outlineLevel="0" collapsed="false">
      <c r="A59" s="0" t="n">
        <v>58</v>
      </c>
      <c r="B59" s="0" t="n">
        <v>182</v>
      </c>
      <c r="C59" s="0" t="n">
        <v>751</v>
      </c>
      <c r="D59" s="0" t="s">
        <v>33</v>
      </c>
      <c r="E59" s="0" t="s">
        <v>18</v>
      </c>
      <c r="F59" s="0" t="n">
        <v>4</v>
      </c>
      <c r="G59" s="0" t="n">
        <v>712.1</v>
      </c>
      <c r="H59" s="0" t="n">
        <v>258.8</v>
      </c>
      <c r="I59" s="0" t="n">
        <v>0.363432102232832</v>
      </c>
      <c r="J59" s="0" t="n">
        <v>0.636567897767168</v>
      </c>
      <c r="K59" s="0" t="s">
        <v>66</v>
      </c>
    </row>
    <row r="60" customFormat="false" ht="13.8" hidden="false" customHeight="false" outlineLevel="0" collapsed="false">
      <c r="A60" s="0" t="n">
        <v>59</v>
      </c>
      <c r="B60" s="0" t="n">
        <v>256</v>
      </c>
      <c r="C60" s="0" t="n">
        <v>616</v>
      </c>
      <c r="D60" s="0" t="s">
        <v>39</v>
      </c>
      <c r="E60" s="0" t="s">
        <v>14</v>
      </c>
      <c r="F60" s="0" t="n">
        <v>3</v>
      </c>
      <c r="G60" s="0" t="n">
        <v>800.1</v>
      </c>
      <c r="H60" s="0" t="n">
        <v>292.7</v>
      </c>
      <c r="I60" s="0" t="n">
        <v>0.365829271341082</v>
      </c>
      <c r="J60" s="0" t="n">
        <v>0.634170728658918</v>
      </c>
      <c r="K60" s="0" t="s">
        <v>66</v>
      </c>
    </row>
    <row r="61" customFormat="false" ht="13.8" hidden="false" customHeight="false" outlineLevel="0" collapsed="false">
      <c r="A61" s="0" t="n">
        <v>60</v>
      </c>
      <c r="B61" s="0" t="n">
        <v>333</v>
      </c>
      <c r="C61" s="0" t="n">
        <v>671</v>
      </c>
      <c r="D61" s="0" t="s">
        <v>23</v>
      </c>
      <c r="E61" s="0" t="s">
        <v>18</v>
      </c>
      <c r="F61" s="0" t="n">
        <v>3</v>
      </c>
      <c r="G61" s="0" t="n">
        <v>636.5</v>
      </c>
      <c r="H61" s="0" t="n">
        <v>205.1</v>
      </c>
      <c r="I61" s="0" t="n">
        <v>0.322230950510605</v>
      </c>
      <c r="J61" s="0" t="n">
        <v>0.677769049489395</v>
      </c>
      <c r="K61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0"/>
  <sheetViews>
    <sheetView windowProtection="false" showFormulas="false" showGridLines="true" showRowColHeaders="true" showZeros="true" rightToLeft="false" tabSelected="false" showOutlineSymbols="true" defaultGridColor="true" view="normal" topLeftCell="A99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5" min="1" style="9" width="9.10526315789474"/>
    <col collapsed="false" hidden="false" max="6" min="6" style="9" width="12.748987854251"/>
    <col collapsed="false" hidden="false" max="7" min="7" style="9" width="9.10526315789474"/>
    <col collapsed="false" hidden="false" max="8" min="8" style="9" width="12.748987854251"/>
    <col collapsed="false" hidden="false" max="9" min="9" style="0" width="11.1417004048583"/>
    <col collapsed="false" hidden="false" max="10" min="10" style="0" width="9.10526315789474"/>
    <col collapsed="false" hidden="false" max="1025" min="11" style="0" width="8.57085020242915"/>
  </cols>
  <sheetData>
    <row r="1" s="12" customFormat="true" ht="45" hidden="false" customHeight="true" outlineLevel="0" collapsed="false">
      <c r="A1" s="10" t="s">
        <v>73</v>
      </c>
      <c r="B1" s="10" t="s">
        <v>1</v>
      </c>
      <c r="C1" s="10" t="s">
        <v>3</v>
      </c>
      <c r="D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  <c r="I1" s="11" t="s">
        <v>12</v>
      </c>
    </row>
    <row r="2" customFormat="false" ht="15" hidden="false" customHeight="false" outlineLevel="0" collapsed="false">
      <c r="A2" s="13" t="n">
        <v>1</v>
      </c>
      <c r="B2" s="13" t="n">
        <v>158</v>
      </c>
      <c r="C2" s="13" t="n">
        <v>528</v>
      </c>
      <c r="D2" s="13" t="n">
        <v>227.3</v>
      </c>
      <c r="E2" s="13" t="n">
        <v>18</v>
      </c>
      <c r="F2" s="13"/>
      <c r="G2" s="13"/>
      <c r="H2" s="13" t="n">
        <f aca="false">(F2-G2)</f>
        <v>0</v>
      </c>
    </row>
    <row r="3" customFormat="false" ht="15" hidden="false" customHeight="false" outlineLevel="0" collapsed="false">
      <c r="A3" s="9" t="n">
        <v>2</v>
      </c>
      <c r="B3" s="9" t="n">
        <v>158</v>
      </c>
      <c r="C3" s="9" t="n">
        <v>528</v>
      </c>
      <c r="D3" s="9" t="n">
        <v>134</v>
      </c>
      <c r="E3" s="13" t="n">
        <v>27</v>
      </c>
      <c r="F3" s="0"/>
      <c r="G3" s="0"/>
      <c r="H3" s="9" t="n">
        <f aca="false">(F3-G3)</f>
        <v>0</v>
      </c>
    </row>
    <row r="4" customFormat="false" ht="15" hidden="false" customHeight="false" outlineLevel="0" collapsed="false">
      <c r="A4" s="9" t="n">
        <v>3</v>
      </c>
      <c r="B4" s="9" t="n">
        <v>158</v>
      </c>
      <c r="C4" s="9" t="n">
        <v>528</v>
      </c>
      <c r="D4" s="9" t="n">
        <v>224.7</v>
      </c>
      <c r="E4" s="13" t="n">
        <v>37</v>
      </c>
      <c r="F4" s="0"/>
      <c r="G4" s="0"/>
      <c r="H4" s="9" t="n">
        <f aca="false">(F4-G4)</f>
        <v>0</v>
      </c>
    </row>
    <row r="5" customFormat="false" ht="15" hidden="false" customHeight="false" outlineLevel="0" collapsed="false">
      <c r="A5" s="9" t="n">
        <v>4</v>
      </c>
      <c r="B5" s="9" t="n">
        <v>91</v>
      </c>
      <c r="C5" s="9" t="n">
        <v>555</v>
      </c>
      <c r="D5" s="9" t="n">
        <v>322.6</v>
      </c>
      <c r="E5" s="13" t="n">
        <v>2</v>
      </c>
      <c r="F5" s="0"/>
      <c r="G5" s="0"/>
      <c r="H5" s="9" t="n">
        <f aca="false">(F5-G5)</f>
        <v>0</v>
      </c>
    </row>
    <row r="6" customFormat="false" ht="15" hidden="false" customHeight="false" outlineLevel="0" collapsed="false">
      <c r="A6" s="9" t="n">
        <v>5</v>
      </c>
      <c r="B6" s="9" t="n">
        <v>91</v>
      </c>
      <c r="C6" s="9" t="n">
        <v>555</v>
      </c>
      <c r="D6" s="9" t="n">
        <v>328.9</v>
      </c>
      <c r="E6" s="13" t="n">
        <v>8</v>
      </c>
      <c r="F6" s="0"/>
      <c r="G6" s="0"/>
      <c r="H6" s="9" t="n">
        <f aca="false">(F6-G6)</f>
        <v>0</v>
      </c>
    </row>
    <row r="7" customFormat="false" ht="15" hidden="false" customHeight="false" outlineLevel="0" collapsed="false">
      <c r="A7" s="9" t="n">
        <v>6</v>
      </c>
      <c r="B7" s="9" t="n">
        <v>91</v>
      </c>
      <c r="C7" s="9" t="n">
        <v>555</v>
      </c>
      <c r="D7" s="9" t="n">
        <v>320</v>
      </c>
      <c r="E7" s="13" t="n">
        <v>45</v>
      </c>
      <c r="F7" s="0"/>
      <c r="G7" s="0"/>
      <c r="H7" s="9" t="n">
        <f aca="false">(F7-G7)</f>
        <v>0</v>
      </c>
    </row>
    <row r="8" customFormat="false" ht="15" hidden="false" customHeight="false" outlineLevel="0" collapsed="false">
      <c r="A8" s="9" t="n">
        <v>7</v>
      </c>
      <c r="B8" s="9" t="n">
        <v>203</v>
      </c>
      <c r="C8" s="9" t="n">
        <v>639</v>
      </c>
      <c r="D8" s="9" t="n">
        <v>332.8</v>
      </c>
      <c r="E8" s="13" t="n">
        <v>1</v>
      </c>
      <c r="F8" s="0"/>
      <c r="G8" s="0"/>
      <c r="H8" s="9" t="n">
        <f aca="false">(F8-G8)</f>
        <v>0</v>
      </c>
    </row>
    <row r="9" customFormat="false" ht="15" hidden="false" customHeight="false" outlineLevel="0" collapsed="false">
      <c r="A9" s="9" t="n">
        <v>8</v>
      </c>
      <c r="B9" s="9" t="n">
        <v>203</v>
      </c>
      <c r="C9" s="9" t="n">
        <v>639</v>
      </c>
      <c r="D9" s="9" t="n">
        <v>333.5</v>
      </c>
      <c r="E9" s="13" t="n">
        <v>15</v>
      </c>
      <c r="F9" s="0"/>
      <c r="G9" s="0"/>
      <c r="H9" s="9" t="n">
        <f aca="false">(F9-G9)</f>
        <v>0</v>
      </c>
    </row>
    <row r="10" customFormat="false" ht="15" hidden="false" customHeight="false" outlineLevel="0" collapsed="false">
      <c r="A10" s="9" t="n">
        <v>9</v>
      </c>
      <c r="B10" s="9" t="n">
        <v>203</v>
      </c>
      <c r="C10" s="9" t="n">
        <v>639</v>
      </c>
      <c r="D10" s="9" t="n">
        <v>356.9</v>
      </c>
      <c r="E10" s="13" t="n">
        <v>42</v>
      </c>
      <c r="F10" s="0"/>
      <c r="G10" s="0"/>
      <c r="H10" s="9" t="n">
        <f aca="false">(F10-G10)</f>
        <v>0</v>
      </c>
    </row>
    <row r="11" customFormat="false" ht="15" hidden="false" customHeight="false" outlineLevel="0" collapsed="false">
      <c r="A11" s="9" t="n">
        <v>10</v>
      </c>
      <c r="B11" s="9" t="n">
        <v>333</v>
      </c>
      <c r="C11" s="9" t="n">
        <v>671</v>
      </c>
      <c r="D11" s="9" t="n">
        <v>359.8</v>
      </c>
      <c r="E11" s="13" t="n">
        <v>16</v>
      </c>
      <c r="F11" s="0"/>
      <c r="G11" s="0"/>
      <c r="H11" s="9" t="n">
        <f aca="false">(F11-G11)</f>
        <v>0</v>
      </c>
    </row>
    <row r="12" customFormat="false" ht="15" hidden="false" customHeight="false" outlineLevel="0" collapsed="false">
      <c r="A12" s="9" t="n">
        <v>11</v>
      </c>
      <c r="B12" s="9" t="n">
        <v>333</v>
      </c>
      <c r="C12" s="9" t="n">
        <v>671</v>
      </c>
      <c r="D12" s="9" t="n">
        <v>360.6</v>
      </c>
      <c r="E12" s="13" t="n">
        <v>28</v>
      </c>
      <c r="F12" s="0"/>
      <c r="G12" s="0"/>
      <c r="H12" s="9" t="n">
        <f aca="false">(F12-G12)</f>
        <v>0</v>
      </c>
    </row>
    <row r="13" customFormat="false" ht="15" hidden="false" customHeight="false" outlineLevel="0" collapsed="false">
      <c r="A13" s="9" t="n">
        <v>12</v>
      </c>
      <c r="B13" s="9" t="n">
        <v>333</v>
      </c>
      <c r="C13" s="9" t="n">
        <v>671</v>
      </c>
      <c r="D13" s="9" t="n">
        <v>462.3</v>
      </c>
      <c r="E13" s="13" t="n">
        <v>39</v>
      </c>
      <c r="F13" s="0"/>
      <c r="G13" s="0"/>
      <c r="H13" s="9" t="n">
        <f aca="false">(F13-G13)</f>
        <v>0</v>
      </c>
    </row>
    <row r="14" customFormat="false" ht="15" hidden="false" customHeight="false" outlineLevel="0" collapsed="false">
      <c r="A14" s="9" t="n">
        <v>13</v>
      </c>
      <c r="B14" s="9" t="n">
        <v>368</v>
      </c>
      <c r="C14" s="9" t="n">
        <v>672</v>
      </c>
      <c r="D14" s="9" t="n">
        <v>326.9</v>
      </c>
      <c r="E14" s="13" t="n">
        <v>4</v>
      </c>
      <c r="F14" s="0"/>
      <c r="G14" s="0"/>
      <c r="H14" s="9" t="n">
        <f aca="false">(F14-G14)</f>
        <v>0</v>
      </c>
    </row>
    <row r="15" customFormat="false" ht="15" hidden="false" customHeight="false" outlineLevel="0" collapsed="false">
      <c r="A15" s="9" t="n">
        <v>14</v>
      </c>
      <c r="B15" s="9" t="n">
        <v>368</v>
      </c>
      <c r="C15" s="9" t="n">
        <v>672</v>
      </c>
      <c r="D15" s="9" t="n">
        <v>263.1</v>
      </c>
      <c r="E15" s="13" t="n">
        <v>33</v>
      </c>
      <c r="F15" s="0"/>
      <c r="G15" s="0"/>
      <c r="H15" s="9" t="n">
        <f aca="false">(F15-G15)</f>
        <v>0</v>
      </c>
    </row>
    <row r="16" customFormat="false" ht="15" hidden="false" customHeight="false" outlineLevel="0" collapsed="false">
      <c r="A16" s="9" t="n">
        <v>15</v>
      </c>
      <c r="B16" s="9" t="n">
        <v>368</v>
      </c>
      <c r="C16" s="9" t="n">
        <v>672</v>
      </c>
      <c r="D16" s="9" t="n">
        <v>246.7</v>
      </c>
      <c r="E16" s="13" t="n">
        <v>40</v>
      </c>
      <c r="F16" s="0"/>
      <c r="G16" s="0"/>
      <c r="H16" s="9" t="n">
        <f aca="false">(F16-G16)</f>
        <v>0</v>
      </c>
    </row>
    <row r="17" customFormat="false" ht="15" hidden="false" customHeight="false" outlineLevel="0" collapsed="false">
      <c r="A17" s="9" t="n">
        <v>16</v>
      </c>
      <c r="B17" s="9" t="n">
        <v>135</v>
      </c>
      <c r="C17" s="9" t="n">
        <v>700</v>
      </c>
      <c r="D17" s="9" t="n">
        <v>317.7</v>
      </c>
      <c r="E17" s="13" t="n">
        <v>1</v>
      </c>
      <c r="F17" s="0"/>
      <c r="G17" s="0"/>
      <c r="H17" s="9" t="n">
        <f aca="false">(F17-G17)</f>
        <v>0</v>
      </c>
    </row>
    <row r="18" customFormat="false" ht="15" hidden="false" customHeight="false" outlineLevel="0" collapsed="false">
      <c r="A18" s="9" t="n">
        <v>17</v>
      </c>
      <c r="B18" s="9" t="n">
        <v>135</v>
      </c>
      <c r="C18" s="9" t="n">
        <v>700</v>
      </c>
      <c r="D18" s="9" t="n">
        <v>371.2</v>
      </c>
      <c r="E18" s="13" t="n">
        <v>14</v>
      </c>
      <c r="F18" s="0"/>
      <c r="G18" s="0"/>
      <c r="H18" s="9" t="n">
        <f aca="false">(F18-G18)</f>
        <v>0</v>
      </c>
    </row>
    <row r="19" customFormat="false" ht="15" hidden="false" customHeight="false" outlineLevel="0" collapsed="false">
      <c r="A19" s="9" t="n">
        <v>18</v>
      </c>
      <c r="B19" s="9" t="n">
        <v>135</v>
      </c>
      <c r="C19" s="9" t="n">
        <v>700</v>
      </c>
      <c r="D19" s="9" t="n">
        <v>621.5</v>
      </c>
      <c r="E19" s="13" t="n">
        <v>38</v>
      </c>
      <c r="F19" s="0"/>
      <c r="G19" s="0"/>
      <c r="H19" s="9" t="n">
        <f aca="false">(F19-G19)</f>
        <v>0</v>
      </c>
    </row>
    <row r="20" customFormat="false" ht="15" hidden="false" customHeight="false" outlineLevel="0" collapsed="false">
      <c r="A20" s="9" t="n">
        <v>19</v>
      </c>
      <c r="B20" s="9" t="n">
        <v>174</v>
      </c>
      <c r="C20" s="9" t="n">
        <v>679</v>
      </c>
      <c r="D20" s="9" t="n">
        <v>228.9</v>
      </c>
      <c r="E20" s="13" t="n">
        <v>12</v>
      </c>
      <c r="F20" s="0"/>
      <c r="G20" s="0"/>
      <c r="H20" s="9" t="n">
        <f aca="false">(F20-G20)</f>
        <v>0</v>
      </c>
    </row>
    <row r="21" customFormat="false" ht="15" hidden="false" customHeight="false" outlineLevel="0" collapsed="false">
      <c r="A21" s="9" t="n">
        <v>20</v>
      </c>
      <c r="B21" s="9" t="n">
        <v>174</v>
      </c>
      <c r="C21" s="9" t="n">
        <v>679</v>
      </c>
      <c r="D21" s="9" t="n">
        <v>251.3</v>
      </c>
      <c r="E21" s="13" t="n">
        <v>36</v>
      </c>
      <c r="F21" s="0"/>
      <c r="G21" s="0"/>
      <c r="H21" s="9" t="n">
        <f aca="false">(F21-G21)</f>
        <v>0</v>
      </c>
    </row>
    <row r="22" customFormat="false" ht="15" hidden="false" customHeight="false" outlineLevel="0" collapsed="false">
      <c r="A22" s="9" t="n">
        <v>21</v>
      </c>
      <c r="B22" s="9" t="n">
        <v>174</v>
      </c>
      <c r="C22" s="9" t="n">
        <v>679</v>
      </c>
      <c r="D22" s="9" t="n">
        <v>293.7</v>
      </c>
      <c r="E22" s="13" t="n">
        <v>39</v>
      </c>
      <c r="F22" s="0"/>
      <c r="G22" s="0"/>
      <c r="H22" s="9" t="n">
        <f aca="false">(F22-G22)</f>
        <v>0</v>
      </c>
    </row>
    <row r="23" customFormat="false" ht="15" hidden="false" customHeight="false" outlineLevel="0" collapsed="false">
      <c r="A23" s="9" t="n">
        <v>22</v>
      </c>
      <c r="B23" s="9" t="n">
        <v>207</v>
      </c>
      <c r="C23" s="9" t="n">
        <v>783</v>
      </c>
      <c r="D23" s="9" t="n">
        <v>247.2</v>
      </c>
      <c r="E23" s="13" t="n">
        <v>23</v>
      </c>
      <c r="F23" s="0"/>
      <c r="G23" s="0"/>
      <c r="H23" s="9" t="n">
        <f aca="false">(F23-G23)</f>
        <v>0</v>
      </c>
    </row>
    <row r="24" customFormat="false" ht="15" hidden="false" customHeight="false" outlineLevel="0" collapsed="false">
      <c r="A24" s="9" t="n">
        <v>23</v>
      </c>
      <c r="B24" s="9" t="n">
        <v>207</v>
      </c>
      <c r="C24" s="9" t="n">
        <v>783</v>
      </c>
      <c r="D24" s="9" t="n">
        <v>287.4</v>
      </c>
      <c r="E24" s="13" t="n">
        <v>26</v>
      </c>
      <c r="F24" s="0"/>
      <c r="G24" s="0"/>
      <c r="H24" s="9" t="n">
        <f aca="false">(F24-G24)</f>
        <v>0</v>
      </c>
    </row>
    <row r="25" customFormat="false" ht="15" hidden="false" customHeight="false" outlineLevel="0" collapsed="false">
      <c r="A25" s="9" t="n">
        <v>24</v>
      </c>
      <c r="B25" s="9" t="n">
        <v>207</v>
      </c>
      <c r="C25" s="9" t="n">
        <v>783</v>
      </c>
      <c r="D25" s="9" t="n">
        <v>265.5</v>
      </c>
      <c r="E25" s="13" t="n">
        <v>42</v>
      </c>
      <c r="F25" s="0"/>
      <c r="G25" s="0"/>
      <c r="H25" s="9" t="n">
        <f aca="false">(F25-G25)</f>
        <v>0</v>
      </c>
    </row>
    <row r="26" customFormat="false" ht="15" hidden="false" customHeight="false" outlineLevel="0" collapsed="false">
      <c r="A26" s="9" t="n">
        <v>25</v>
      </c>
      <c r="B26" s="9" t="n">
        <v>182</v>
      </c>
      <c r="C26" s="9" t="n">
        <v>751</v>
      </c>
      <c r="D26" s="9" t="n">
        <v>195.2</v>
      </c>
      <c r="E26" s="13" t="n">
        <v>11</v>
      </c>
      <c r="F26" s="0"/>
      <c r="G26" s="0"/>
      <c r="H26" s="9" t="n">
        <f aca="false">(F26-G26)</f>
        <v>0</v>
      </c>
    </row>
    <row r="27" customFormat="false" ht="15" hidden="false" customHeight="false" outlineLevel="0" collapsed="false">
      <c r="A27" s="9" t="n">
        <v>26</v>
      </c>
      <c r="B27" s="9" t="n">
        <v>182</v>
      </c>
      <c r="C27" s="9" t="n">
        <v>751</v>
      </c>
      <c r="D27" s="9" t="n">
        <v>192.5</v>
      </c>
      <c r="E27" s="13" t="n">
        <v>29</v>
      </c>
      <c r="F27" s="0"/>
      <c r="G27" s="0"/>
      <c r="H27" s="9" t="n">
        <f aca="false">(F27-G27)</f>
        <v>0</v>
      </c>
    </row>
    <row r="28" customFormat="false" ht="15" hidden="false" customHeight="false" outlineLevel="0" collapsed="false">
      <c r="A28" s="9" t="n">
        <v>27</v>
      </c>
      <c r="B28" s="9" t="n">
        <v>182</v>
      </c>
      <c r="C28" s="9" t="n">
        <v>751</v>
      </c>
      <c r="D28" s="9" t="n">
        <v>185.2</v>
      </c>
      <c r="E28" s="13" t="n">
        <v>44</v>
      </c>
      <c r="F28" s="0"/>
      <c r="G28" s="0"/>
      <c r="H28" s="9" t="n">
        <f aca="false">(F28-G28)</f>
        <v>0</v>
      </c>
    </row>
    <row r="29" customFormat="false" ht="15" hidden="false" customHeight="false" outlineLevel="0" collapsed="false">
      <c r="A29" s="9" t="n">
        <v>28</v>
      </c>
      <c r="B29" s="9" t="n">
        <v>138</v>
      </c>
      <c r="C29" s="9" t="n">
        <v>1149</v>
      </c>
      <c r="D29" s="9" t="n">
        <v>300.4</v>
      </c>
      <c r="E29" s="13" t="n">
        <v>16</v>
      </c>
      <c r="F29" s="0"/>
      <c r="G29" s="0"/>
      <c r="H29" s="9" t="n">
        <f aca="false">(F29-G29)</f>
        <v>0</v>
      </c>
    </row>
    <row r="30" customFormat="false" ht="15" hidden="false" customHeight="false" outlineLevel="0" collapsed="false">
      <c r="A30" s="9" t="n">
        <v>29</v>
      </c>
      <c r="B30" s="9" t="n">
        <v>138</v>
      </c>
      <c r="C30" s="9" t="n">
        <v>1149</v>
      </c>
      <c r="D30" s="9" t="n">
        <v>270.8</v>
      </c>
      <c r="E30" s="13" t="n">
        <v>27</v>
      </c>
      <c r="F30" s="0"/>
      <c r="G30" s="0"/>
      <c r="H30" s="9" t="n">
        <f aca="false">(F30-G30)</f>
        <v>0</v>
      </c>
    </row>
    <row r="31" customFormat="false" ht="15" hidden="false" customHeight="false" outlineLevel="0" collapsed="false">
      <c r="A31" s="9" t="n">
        <v>30</v>
      </c>
      <c r="B31" s="9" t="n">
        <v>138</v>
      </c>
      <c r="C31" s="9" t="n">
        <v>1149</v>
      </c>
      <c r="D31" s="9" t="n">
        <v>232.3</v>
      </c>
      <c r="E31" s="13" t="n">
        <v>43</v>
      </c>
      <c r="F31" s="0"/>
      <c r="G31" s="0"/>
      <c r="H31" s="9" t="n">
        <f aca="false">(F31-G31)</f>
        <v>0</v>
      </c>
    </row>
    <row r="32" customFormat="false" ht="15" hidden="false" customHeight="false" outlineLevel="0" collapsed="false">
      <c r="A32" s="9" t="n">
        <v>31</v>
      </c>
      <c r="B32" s="9" t="n">
        <v>336</v>
      </c>
      <c r="C32" s="9" t="n">
        <v>1150</v>
      </c>
      <c r="D32" s="9" t="n">
        <v>212.1</v>
      </c>
      <c r="E32" s="13" t="n">
        <v>12</v>
      </c>
      <c r="F32" s="0"/>
      <c r="G32" s="0"/>
      <c r="H32" s="9" t="n">
        <f aca="false">(F32-G32)</f>
        <v>0</v>
      </c>
    </row>
    <row r="33" customFormat="false" ht="15" hidden="false" customHeight="false" outlineLevel="0" collapsed="false">
      <c r="A33" s="9" t="n">
        <v>32</v>
      </c>
      <c r="B33" s="9" t="n">
        <v>336</v>
      </c>
      <c r="C33" s="9" t="n">
        <v>1150</v>
      </c>
      <c r="D33" s="9" t="n">
        <v>234.6</v>
      </c>
      <c r="E33" s="13" t="n">
        <v>35</v>
      </c>
      <c r="F33" s="0"/>
      <c r="G33" s="0"/>
      <c r="H33" s="9" t="n">
        <f aca="false">(F33-G33)</f>
        <v>0</v>
      </c>
    </row>
    <row r="34" customFormat="false" ht="15" hidden="false" customHeight="false" outlineLevel="0" collapsed="false">
      <c r="A34" s="9" t="n">
        <v>33</v>
      </c>
      <c r="B34" s="9" t="n">
        <v>336</v>
      </c>
      <c r="C34" s="9" t="n">
        <v>1150</v>
      </c>
      <c r="D34" s="9" t="n">
        <v>197.2</v>
      </c>
      <c r="E34" s="13" t="n">
        <v>39</v>
      </c>
      <c r="F34" s="0"/>
      <c r="G34" s="0"/>
      <c r="H34" s="9" t="n">
        <f aca="false">(F34-G34)</f>
        <v>0</v>
      </c>
    </row>
    <row r="35" customFormat="false" ht="15" hidden="false" customHeight="false" outlineLevel="0" collapsed="false">
      <c r="A35" s="9" t="n">
        <v>34</v>
      </c>
      <c r="B35" s="9" t="n">
        <v>256</v>
      </c>
      <c r="C35" s="9" t="n">
        <v>616</v>
      </c>
      <c r="D35" s="9" t="n">
        <v>336.8</v>
      </c>
      <c r="E35" s="13" t="n">
        <v>17</v>
      </c>
      <c r="F35" s="0"/>
      <c r="G35" s="0"/>
      <c r="H35" s="9" t="n">
        <f aca="false">(F35-G35)</f>
        <v>0</v>
      </c>
    </row>
    <row r="36" customFormat="false" ht="15" hidden="false" customHeight="false" outlineLevel="0" collapsed="false">
      <c r="A36" s="9" t="n">
        <v>35</v>
      </c>
      <c r="B36" s="9" t="n">
        <v>256</v>
      </c>
      <c r="C36" s="9" t="n">
        <v>616</v>
      </c>
      <c r="D36" s="9" t="n">
        <v>325.4</v>
      </c>
      <c r="E36" s="13" t="n">
        <v>20</v>
      </c>
      <c r="F36" s="0"/>
      <c r="G36" s="0"/>
      <c r="H36" s="9" t="n">
        <f aca="false">(F36-G36)</f>
        <v>0</v>
      </c>
    </row>
    <row r="37" customFormat="false" ht="15" hidden="false" customHeight="false" outlineLevel="0" collapsed="false">
      <c r="A37" s="9" t="n">
        <v>36</v>
      </c>
      <c r="B37" s="9" t="n">
        <v>256</v>
      </c>
      <c r="C37" s="9" t="n">
        <v>616</v>
      </c>
      <c r="D37" s="9" t="n">
        <v>277.2</v>
      </c>
      <c r="E37" s="13" t="n">
        <v>44</v>
      </c>
      <c r="F37" s="0"/>
      <c r="G37" s="0"/>
      <c r="H37" s="9" t="n">
        <f aca="false">(F37-G37)</f>
        <v>0</v>
      </c>
    </row>
    <row r="38" customFormat="false" ht="15" hidden="false" customHeight="false" outlineLevel="0" collapsed="false">
      <c r="A38" s="9" t="n">
        <v>37</v>
      </c>
      <c r="B38" s="9" t="n">
        <v>268</v>
      </c>
      <c r="C38" s="9" t="n">
        <v>1151</v>
      </c>
      <c r="D38" s="9" t="n">
        <v>279.5</v>
      </c>
      <c r="E38" s="13" t="n">
        <v>2</v>
      </c>
      <c r="F38" s="0"/>
      <c r="G38" s="0"/>
      <c r="H38" s="9" t="n">
        <f aca="false">(F38-G38)</f>
        <v>0</v>
      </c>
    </row>
    <row r="39" customFormat="false" ht="15" hidden="false" customHeight="false" outlineLevel="0" collapsed="false">
      <c r="A39" s="9" t="n">
        <v>38</v>
      </c>
      <c r="B39" s="9" t="n">
        <v>268</v>
      </c>
      <c r="C39" s="9" t="n">
        <v>1151</v>
      </c>
      <c r="D39" s="9" t="n">
        <v>247.5</v>
      </c>
      <c r="E39" s="13" t="n">
        <v>11</v>
      </c>
      <c r="F39" s="0"/>
      <c r="G39" s="0"/>
      <c r="H39" s="9" t="n">
        <f aca="false">(F39-G39)</f>
        <v>0</v>
      </c>
    </row>
    <row r="40" customFormat="false" ht="15" hidden="false" customHeight="false" outlineLevel="0" collapsed="false">
      <c r="A40" s="9" t="n">
        <v>39</v>
      </c>
      <c r="B40" s="9" t="n">
        <v>268</v>
      </c>
      <c r="C40" s="9" t="n">
        <v>1151</v>
      </c>
      <c r="D40" s="9" t="n">
        <v>217.3</v>
      </c>
      <c r="E40" s="13" t="n">
        <v>38</v>
      </c>
      <c r="F40" s="0"/>
      <c r="G40" s="0"/>
      <c r="H40" s="9" t="n">
        <f aca="false">(F40-G40)</f>
        <v>0</v>
      </c>
    </row>
    <row r="41" customFormat="false" ht="15" hidden="false" customHeight="false" outlineLevel="0" collapsed="false">
      <c r="A41" s="9" t="n">
        <v>40</v>
      </c>
      <c r="B41" s="9" t="n">
        <v>320</v>
      </c>
      <c r="C41" s="9" t="n">
        <v>819</v>
      </c>
      <c r="D41" s="9" t="n">
        <v>290.9</v>
      </c>
      <c r="E41" s="13" t="n">
        <v>28</v>
      </c>
      <c r="F41" s="0"/>
      <c r="G41" s="0"/>
      <c r="H41" s="9" t="n">
        <f aca="false">(F41-G41)</f>
        <v>0</v>
      </c>
    </row>
    <row r="42" customFormat="false" ht="15" hidden="false" customHeight="false" outlineLevel="0" collapsed="false">
      <c r="A42" s="9" t="n">
        <v>41</v>
      </c>
      <c r="B42" s="9" t="n">
        <v>320</v>
      </c>
      <c r="C42" s="9" t="n">
        <v>819</v>
      </c>
      <c r="D42" s="9" t="n">
        <v>233.6</v>
      </c>
      <c r="E42" s="13" t="n">
        <v>31</v>
      </c>
      <c r="F42" s="0"/>
      <c r="G42" s="0"/>
      <c r="H42" s="9" t="n">
        <f aca="false">(F42-G42)</f>
        <v>0</v>
      </c>
    </row>
    <row r="43" customFormat="false" ht="15" hidden="false" customHeight="false" outlineLevel="0" collapsed="false">
      <c r="A43" s="9" t="n">
        <v>42</v>
      </c>
      <c r="B43" s="9" t="n">
        <v>320</v>
      </c>
      <c r="C43" s="9" t="n">
        <v>819</v>
      </c>
      <c r="D43" s="9" t="n">
        <v>269</v>
      </c>
      <c r="E43" s="13" t="n">
        <v>47</v>
      </c>
      <c r="F43" s="0"/>
      <c r="G43" s="0"/>
      <c r="H43" s="9" t="n">
        <f aca="false">(F43-G43)</f>
        <v>0</v>
      </c>
    </row>
    <row r="44" customFormat="false" ht="15" hidden="false" customHeight="false" outlineLevel="0" collapsed="false">
      <c r="A44" s="9" t="n">
        <v>43</v>
      </c>
      <c r="B44" s="9" t="n">
        <v>141</v>
      </c>
      <c r="C44" s="9" t="n">
        <v>959</v>
      </c>
      <c r="D44" s="9" t="n">
        <v>446.3</v>
      </c>
      <c r="E44" s="13" t="n">
        <v>17</v>
      </c>
      <c r="F44" s="0"/>
      <c r="G44" s="0"/>
      <c r="H44" s="9" t="n">
        <f aca="false">(F44-G44)</f>
        <v>0</v>
      </c>
    </row>
    <row r="45" customFormat="false" ht="15" hidden="false" customHeight="false" outlineLevel="0" collapsed="false">
      <c r="A45" s="9" t="n">
        <v>44</v>
      </c>
      <c r="B45" s="9" t="n">
        <v>141</v>
      </c>
      <c r="C45" s="9" t="n">
        <v>959</v>
      </c>
      <c r="D45" s="9" t="n">
        <v>323.2</v>
      </c>
      <c r="E45" s="13" t="n">
        <v>26</v>
      </c>
      <c r="F45" s="0"/>
      <c r="G45" s="0"/>
      <c r="H45" s="9" t="n">
        <f aca="false">(F45-G45)</f>
        <v>0</v>
      </c>
    </row>
    <row r="46" customFormat="false" ht="15" hidden="false" customHeight="false" outlineLevel="0" collapsed="false">
      <c r="A46" s="9" t="n">
        <v>45</v>
      </c>
      <c r="B46" s="9" t="n">
        <v>141</v>
      </c>
      <c r="C46" s="9" t="n">
        <v>959</v>
      </c>
      <c r="D46" s="9" t="n">
        <v>339.5</v>
      </c>
      <c r="E46" s="13" t="n">
        <v>42</v>
      </c>
      <c r="F46" s="0"/>
      <c r="G46" s="0"/>
      <c r="H46" s="9" t="n">
        <f aca="false">(F46-G46)</f>
        <v>0</v>
      </c>
    </row>
    <row r="47" customFormat="false" ht="15" hidden="false" customHeight="false" outlineLevel="0" collapsed="false">
      <c r="A47" s="9" t="n">
        <v>46</v>
      </c>
      <c r="B47" s="9" t="n">
        <v>118</v>
      </c>
      <c r="C47" s="9" t="n">
        <v>1127</v>
      </c>
      <c r="D47" s="9" t="n">
        <v>257.7</v>
      </c>
      <c r="E47" s="13" t="n">
        <v>7</v>
      </c>
      <c r="F47" s="0"/>
      <c r="G47" s="0"/>
      <c r="H47" s="9" t="n">
        <f aca="false">(F47-G47)</f>
        <v>0</v>
      </c>
    </row>
    <row r="48" customFormat="false" ht="15" hidden="false" customHeight="false" outlineLevel="0" collapsed="false">
      <c r="A48" s="9" t="n">
        <v>47</v>
      </c>
      <c r="B48" s="9" t="n">
        <v>118</v>
      </c>
      <c r="C48" s="9" t="n">
        <v>1127</v>
      </c>
      <c r="D48" s="9" t="n">
        <v>259.3</v>
      </c>
      <c r="E48" s="13" t="n">
        <v>10</v>
      </c>
      <c r="F48" s="0"/>
      <c r="G48" s="0"/>
      <c r="H48" s="9" t="n">
        <f aca="false">(F48-G48)</f>
        <v>0</v>
      </c>
    </row>
    <row r="49" customFormat="false" ht="15" hidden="false" customHeight="false" outlineLevel="0" collapsed="false">
      <c r="A49" s="9" t="n">
        <v>48</v>
      </c>
      <c r="B49" s="9" t="n">
        <v>118</v>
      </c>
      <c r="C49" s="9" t="n">
        <v>1127</v>
      </c>
      <c r="D49" s="9" t="n">
        <v>319.2</v>
      </c>
      <c r="E49" s="13" t="n">
        <v>48</v>
      </c>
      <c r="F49" s="0"/>
      <c r="G49" s="0"/>
      <c r="H49" s="9" t="n">
        <f aca="false">(F49-G49)</f>
        <v>0</v>
      </c>
    </row>
    <row r="50" customFormat="false" ht="15" hidden="false" customHeight="false" outlineLevel="0" collapsed="false">
      <c r="A50" s="9" t="n">
        <v>49</v>
      </c>
      <c r="B50" s="9" t="n">
        <v>310</v>
      </c>
      <c r="C50" s="9" t="n">
        <v>1157</v>
      </c>
      <c r="D50" s="9" t="n">
        <v>232.8</v>
      </c>
      <c r="E50" s="13" t="n">
        <v>10</v>
      </c>
      <c r="F50" s="0"/>
      <c r="G50" s="0"/>
      <c r="H50" s="9" t="n">
        <f aca="false">(F50-G50)</f>
        <v>0</v>
      </c>
    </row>
    <row r="51" customFormat="false" ht="15" hidden="false" customHeight="false" outlineLevel="0" collapsed="false">
      <c r="A51" s="9" t="n">
        <v>50</v>
      </c>
      <c r="B51" s="9" t="n">
        <v>310</v>
      </c>
      <c r="C51" s="9" t="n">
        <v>1157</v>
      </c>
      <c r="D51" s="9" t="n">
        <v>259.6</v>
      </c>
      <c r="E51" s="13" t="n">
        <v>13</v>
      </c>
      <c r="F51" s="0"/>
      <c r="G51" s="0"/>
      <c r="H51" s="9" t="n">
        <f aca="false">(F51-G51)</f>
        <v>0</v>
      </c>
    </row>
    <row r="52" customFormat="false" ht="15" hidden="false" customHeight="false" outlineLevel="0" collapsed="false">
      <c r="A52" s="9" t="n">
        <v>51</v>
      </c>
      <c r="B52" s="9" t="n">
        <v>310</v>
      </c>
      <c r="C52" s="9" t="n">
        <v>1157</v>
      </c>
      <c r="D52" s="9" t="n">
        <v>235.2</v>
      </c>
      <c r="E52" s="13" t="n">
        <v>48</v>
      </c>
      <c r="F52" s="0"/>
      <c r="G52" s="0"/>
      <c r="H52" s="9" t="n">
        <f aca="false">(F52-G52)</f>
        <v>0</v>
      </c>
    </row>
    <row r="53" customFormat="false" ht="15" hidden="false" customHeight="false" outlineLevel="0" collapsed="false">
      <c r="A53" s="9" t="n">
        <v>52</v>
      </c>
      <c r="B53" s="9" t="n">
        <v>237</v>
      </c>
      <c r="C53" s="9" t="n">
        <v>937</v>
      </c>
      <c r="D53" s="9" t="n">
        <v>260.6</v>
      </c>
      <c r="E53" s="13" t="n">
        <v>20</v>
      </c>
      <c r="F53" s="0"/>
      <c r="G53" s="0"/>
      <c r="H53" s="9" t="n">
        <f aca="false">(F53-G53)</f>
        <v>0</v>
      </c>
    </row>
    <row r="54" customFormat="false" ht="15" hidden="false" customHeight="false" outlineLevel="0" collapsed="false">
      <c r="A54" s="9" t="n">
        <v>53</v>
      </c>
      <c r="B54" s="9" t="n">
        <v>237</v>
      </c>
      <c r="C54" s="9" t="n">
        <v>937</v>
      </c>
      <c r="D54" s="9" t="n">
        <v>290.2</v>
      </c>
      <c r="E54" s="13" t="n">
        <v>34</v>
      </c>
      <c r="F54" s="0"/>
      <c r="G54" s="0"/>
      <c r="H54" s="9" t="n">
        <f aca="false">(F54-G54)</f>
        <v>0</v>
      </c>
    </row>
    <row r="55" customFormat="false" ht="15" hidden="false" customHeight="false" outlineLevel="0" collapsed="false">
      <c r="A55" s="9" t="n">
        <v>54</v>
      </c>
      <c r="B55" s="9" t="n">
        <v>237</v>
      </c>
      <c r="C55" s="9" t="n">
        <v>937</v>
      </c>
      <c r="D55" s="9" t="n">
        <v>261.5</v>
      </c>
      <c r="E55" s="13" t="n">
        <v>40</v>
      </c>
      <c r="F55" s="0"/>
      <c r="G55" s="0"/>
      <c r="H55" s="9" t="n">
        <f aca="false">(F55-G55)</f>
        <v>0</v>
      </c>
    </row>
    <row r="56" customFormat="false" ht="15" hidden="false" customHeight="false" outlineLevel="0" collapsed="false">
      <c r="A56" s="9" t="n">
        <v>55</v>
      </c>
      <c r="B56" s="9" t="n">
        <v>335</v>
      </c>
      <c r="C56" s="9" t="n">
        <v>1103</v>
      </c>
      <c r="D56" s="9" t="n">
        <v>249.8</v>
      </c>
      <c r="E56" s="13" t="n">
        <v>6</v>
      </c>
      <c r="F56" s="0"/>
      <c r="G56" s="0"/>
      <c r="H56" s="9" t="n">
        <f aca="false">(F56-G56)</f>
        <v>0</v>
      </c>
    </row>
    <row r="57" customFormat="false" ht="15" hidden="false" customHeight="false" outlineLevel="0" collapsed="false">
      <c r="A57" s="9" t="n">
        <v>56</v>
      </c>
      <c r="B57" s="9" t="n">
        <v>335</v>
      </c>
      <c r="C57" s="9" t="n">
        <v>1103</v>
      </c>
      <c r="D57" s="9" t="n">
        <v>201.7</v>
      </c>
      <c r="E57" s="13" t="n">
        <v>15</v>
      </c>
      <c r="F57" s="0"/>
      <c r="G57" s="0"/>
      <c r="H57" s="9" t="n">
        <f aca="false">(F57-G57)</f>
        <v>0</v>
      </c>
    </row>
    <row r="58" customFormat="false" ht="15" hidden="false" customHeight="false" outlineLevel="0" collapsed="false">
      <c r="A58" s="9" t="n">
        <v>57</v>
      </c>
      <c r="B58" s="9" t="n">
        <v>335</v>
      </c>
      <c r="C58" s="9" t="n">
        <v>1103</v>
      </c>
      <c r="D58" s="9" t="n">
        <v>190.7</v>
      </c>
      <c r="E58" s="13" t="n">
        <v>48</v>
      </c>
      <c r="F58" s="0"/>
      <c r="G58" s="0"/>
      <c r="H58" s="9" t="n">
        <f aca="false">(F58-G58)</f>
        <v>0</v>
      </c>
    </row>
    <row r="59" customFormat="false" ht="15" hidden="false" customHeight="false" outlineLevel="0" collapsed="false">
      <c r="A59" s="9" t="n">
        <v>58</v>
      </c>
      <c r="B59" s="9" t="n">
        <v>24</v>
      </c>
      <c r="C59" s="9" t="n">
        <v>803</v>
      </c>
      <c r="D59" s="9" t="n">
        <v>230.2</v>
      </c>
      <c r="E59" s="13" t="n">
        <v>21</v>
      </c>
      <c r="F59" s="0"/>
      <c r="G59" s="0"/>
      <c r="H59" s="9" t="n">
        <f aca="false">(F59-G59)</f>
        <v>0</v>
      </c>
    </row>
    <row r="60" customFormat="false" ht="15" hidden="false" customHeight="false" outlineLevel="0" collapsed="false">
      <c r="A60" s="9" t="n">
        <v>59</v>
      </c>
      <c r="B60" s="9" t="n">
        <v>24</v>
      </c>
      <c r="C60" s="9" t="n">
        <v>803</v>
      </c>
      <c r="D60" s="9" t="n">
        <v>195.9</v>
      </c>
      <c r="E60" s="13" t="n">
        <v>24</v>
      </c>
      <c r="F60" s="0"/>
      <c r="G60" s="0"/>
      <c r="H60" s="9" t="n">
        <f aca="false">(F60-G60)</f>
        <v>0</v>
      </c>
    </row>
    <row r="61" customFormat="false" ht="15" hidden="false" customHeight="false" outlineLevel="0" collapsed="false">
      <c r="A61" s="9" t="n">
        <v>60</v>
      </c>
      <c r="B61" s="9" t="n">
        <v>24</v>
      </c>
      <c r="C61" s="9" t="n">
        <v>803</v>
      </c>
      <c r="D61" s="9" t="n">
        <v>281.5</v>
      </c>
      <c r="E61" s="13" t="n">
        <v>47</v>
      </c>
      <c r="F61" s="0"/>
      <c r="G61" s="0"/>
      <c r="H61" s="9" t="n">
        <f aca="false">(F61-G61)</f>
        <v>0</v>
      </c>
    </row>
    <row r="62" customFormat="false" ht="15" hidden="false" customHeight="false" outlineLevel="0" collapsed="false">
      <c r="A62" s="9" t="n">
        <v>61</v>
      </c>
      <c r="B62" s="9" t="n">
        <v>178</v>
      </c>
      <c r="C62" s="9" t="n">
        <v>833</v>
      </c>
      <c r="D62" s="9" t="n">
        <v>249.9</v>
      </c>
      <c r="E62" s="13" t="n">
        <v>3</v>
      </c>
      <c r="F62" s="0"/>
      <c r="G62" s="0"/>
      <c r="H62" s="9" t="n">
        <f aca="false">(F62-G62)</f>
        <v>0</v>
      </c>
    </row>
    <row r="63" customFormat="false" ht="15" hidden="false" customHeight="false" outlineLevel="0" collapsed="false">
      <c r="A63" s="9" t="n">
        <v>62</v>
      </c>
      <c r="B63" s="9" t="n">
        <v>178</v>
      </c>
      <c r="C63" s="9" t="n">
        <v>833</v>
      </c>
      <c r="D63" s="9" t="n">
        <v>259.1</v>
      </c>
      <c r="E63" s="13" t="n">
        <v>9</v>
      </c>
      <c r="F63" s="0"/>
      <c r="G63" s="0"/>
      <c r="H63" s="9" t="n">
        <f aca="false">(F63-G63)</f>
        <v>0</v>
      </c>
    </row>
    <row r="64" customFormat="false" ht="15" hidden="false" customHeight="false" outlineLevel="0" collapsed="false">
      <c r="A64" s="9" t="n">
        <v>63</v>
      </c>
      <c r="B64" s="9" t="n">
        <v>178</v>
      </c>
      <c r="C64" s="9" t="n">
        <v>833</v>
      </c>
      <c r="D64" s="9" t="n">
        <v>221.4</v>
      </c>
      <c r="E64" s="13" t="n">
        <v>45</v>
      </c>
      <c r="F64" s="0"/>
      <c r="G64" s="0"/>
      <c r="H64" s="9" t="n">
        <f aca="false">(F64-G64)</f>
        <v>0</v>
      </c>
    </row>
    <row r="65" customFormat="false" ht="15" hidden="false" customHeight="false" outlineLevel="0" collapsed="false">
      <c r="A65" s="9" t="n">
        <v>64</v>
      </c>
      <c r="B65" s="9" t="n">
        <v>186</v>
      </c>
      <c r="C65" s="9" t="n">
        <v>835</v>
      </c>
      <c r="D65" s="9" t="n">
        <v>328.2</v>
      </c>
      <c r="E65" s="13" t="n">
        <v>4</v>
      </c>
      <c r="F65" s="0"/>
      <c r="G65" s="0"/>
      <c r="H65" s="9" t="n">
        <f aca="false">(F65-G65)</f>
        <v>0</v>
      </c>
    </row>
    <row r="66" customFormat="false" ht="15" hidden="false" customHeight="false" outlineLevel="0" collapsed="false">
      <c r="A66" s="9" t="n">
        <v>65</v>
      </c>
      <c r="B66" s="9" t="n">
        <v>186</v>
      </c>
      <c r="C66" s="9" t="n">
        <v>835</v>
      </c>
      <c r="D66" s="9" t="n">
        <v>288.1</v>
      </c>
      <c r="E66" s="13" t="n">
        <v>13</v>
      </c>
      <c r="F66" s="0"/>
      <c r="G66" s="0"/>
      <c r="H66" s="9" t="n">
        <f aca="false">(F66-G66)</f>
        <v>0</v>
      </c>
    </row>
    <row r="67" customFormat="false" ht="15" hidden="false" customHeight="false" outlineLevel="0" collapsed="false">
      <c r="A67" s="9" t="n">
        <v>66</v>
      </c>
      <c r="B67" s="9" t="n">
        <v>186</v>
      </c>
      <c r="C67" s="9" t="n">
        <v>835</v>
      </c>
      <c r="D67" s="9" t="n">
        <v>347.1</v>
      </c>
      <c r="E67" s="13" t="n">
        <v>37</v>
      </c>
      <c r="F67" s="0"/>
      <c r="G67" s="0"/>
      <c r="H67" s="9" t="n">
        <f aca="false">(F67-G67)</f>
        <v>0</v>
      </c>
    </row>
    <row r="68" customFormat="false" ht="15" hidden="false" customHeight="false" outlineLevel="0" collapsed="false">
      <c r="A68" s="9" t="n">
        <v>67</v>
      </c>
      <c r="B68" s="9" t="n">
        <v>16</v>
      </c>
      <c r="C68" s="9" t="n">
        <v>1114</v>
      </c>
      <c r="D68" s="9" t="n">
        <v>277.9</v>
      </c>
      <c r="E68" s="13" t="n">
        <v>19</v>
      </c>
      <c r="F68" s="0"/>
      <c r="G68" s="0"/>
      <c r="H68" s="9" t="n">
        <f aca="false">(F68-G68)</f>
        <v>0</v>
      </c>
    </row>
    <row r="69" customFormat="false" ht="15" hidden="false" customHeight="false" outlineLevel="0" collapsed="false">
      <c r="A69" s="9" t="n">
        <v>68</v>
      </c>
      <c r="B69" s="9" t="n">
        <v>16</v>
      </c>
      <c r="C69" s="9" t="n">
        <v>1114</v>
      </c>
      <c r="D69" s="9" t="n">
        <v>223.2</v>
      </c>
      <c r="E69" s="13" t="n">
        <v>31</v>
      </c>
      <c r="F69" s="0"/>
      <c r="G69" s="0"/>
      <c r="H69" s="9" t="n">
        <f aca="false">(F69-G69)</f>
        <v>0</v>
      </c>
    </row>
    <row r="70" customFormat="false" ht="15" hidden="false" customHeight="false" outlineLevel="0" collapsed="false">
      <c r="A70" s="9" t="n">
        <v>69</v>
      </c>
      <c r="B70" s="9" t="n">
        <v>16</v>
      </c>
      <c r="C70" s="9" t="n">
        <v>1114</v>
      </c>
      <c r="D70" s="9" t="n">
        <v>233.8</v>
      </c>
      <c r="E70" s="13" t="n">
        <v>47</v>
      </c>
      <c r="F70" s="0"/>
      <c r="G70" s="0"/>
      <c r="H70" s="9" t="n">
        <f aca="false">(F70-G70)</f>
        <v>0</v>
      </c>
    </row>
    <row r="71" customFormat="false" ht="15" hidden="false" customHeight="false" outlineLevel="0" collapsed="false">
      <c r="A71" s="9" t="n">
        <v>70</v>
      </c>
      <c r="B71" s="9" t="n">
        <v>5</v>
      </c>
      <c r="C71" s="9" t="n">
        <v>950</v>
      </c>
      <c r="D71" s="9" t="n">
        <v>236.9</v>
      </c>
      <c r="E71" s="13" t="n">
        <v>18</v>
      </c>
      <c r="F71" s="0"/>
      <c r="G71" s="0"/>
      <c r="H71" s="9" t="n">
        <f aca="false">(F71-G71)</f>
        <v>0</v>
      </c>
    </row>
    <row r="72" customFormat="false" ht="15" hidden="false" customHeight="false" outlineLevel="0" collapsed="false">
      <c r="A72" s="9" t="n">
        <v>71</v>
      </c>
      <c r="B72" s="9" t="n">
        <v>5</v>
      </c>
      <c r="C72" s="9" t="n">
        <v>950</v>
      </c>
      <c r="D72" s="9" t="n">
        <v>236.7</v>
      </c>
      <c r="E72" s="13" t="n">
        <v>25</v>
      </c>
      <c r="F72" s="0"/>
      <c r="G72" s="0"/>
      <c r="H72" s="9" t="n">
        <f aca="false">(F72-G72)</f>
        <v>0</v>
      </c>
    </row>
    <row r="73" customFormat="false" ht="15" hidden="false" customHeight="false" outlineLevel="0" collapsed="false">
      <c r="A73" s="9" t="n">
        <v>72</v>
      </c>
      <c r="B73" s="9" t="n">
        <v>5</v>
      </c>
      <c r="C73" s="9" t="n">
        <v>950</v>
      </c>
      <c r="D73" s="9" t="n">
        <v>247.1</v>
      </c>
      <c r="E73" s="13" t="n">
        <v>38</v>
      </c>
      <c r="F73" s="0"/>
      <c r="G73" s="0"/>
      <c r="H73" s="9" t="n">
        <f aca="false">(F73-G73)</f>
        <v>0</v>
      </c>
    </row>
    <row r="74" customFormat="false" ht="15" hidden="false" customHeight="false" outlineLevel="0" collapsed="false">
      <c r="A74" s="9" t="n">
        <v>73</v>
      </c>
      <c r="B74" s="9" t="n">
        <v>318</v>
      </c>
      <c r="C74" s="9" t="n">
        <v>421</v>
      </c>
      <c r="D74" s="9" t="n">
        <v>287.6</v>
      </c>
      <c r="E74" s="13" t="n">
        <v>32</v>
      </c>
      <c r="F74" s="0"/>
      <c r="G74" s="0"/>
      <c r="H74" s="9" t="n">
        <f aca="false">(F74-G74)</f>
        <v>0</v>
      </c>
    </row>
    <row r="75" customFormat="false" ht="15" hidden="false" customHeight="false" outlineLevel="0" collapsed="false">
      <c r="A75" s="9" t="n">
        <v>74</v>
      </c>
      <c r="B75" s="9" t="n">
        <v>318</v>
      </c>
      <c r="C75" s="9" t="n">
        <v>421</v>
      </c>
      <c r="D75" s="9" t="n">
        <v>256.3</v>
      </c>
      <c r="E75" s="13" t="n">
        <v>36</v>
      </c>
      <c r="F75" s="0"/>
      <c r="G75" s="0"/>
      <c r="H75" s="9" t="n">
        <f aca="false">(F75-G75)</f>
        <v>0</v>
      </c>
    </row>
    <row r="76" customFormat="false" ht="15" hidden="false" customHeight="false" outlineLevel="0" collapsed="false">
      <c r="A76" s="9" t="n">
        <v>75</v>
      </c>
      <c r="B76" s="9" t="n">
        <v>318</v>
      </c>
      <c r="C76" s="9" t="n">
        <v>421</v>
      </c>
      <c r="D76" s="9" t="n">
        <v>307</v>
      </c>
      <c r="E76" s="9" t="n">
        <v>43</v>
      </c>
      <c r="F76" s="0"/>
      <c r="G76" s="0"/>
      <c r="H76" s="9" t="n">
        <f aca="false">(F76-G76)</f>
        <v>0</v>
      </c>
    </row>
    <row r="77" customFormat="false" ht="15" hidden="false" customHeight="false" outlineLevel="0" collapsed="false">
      <c r="A77" s="9" t="n">
        <v>76</v>
      </c>
      <c r="B77" s="9" t="n">
        <v>143</v>
      </c>
      <c r="C77" s="9" t="n">
        <v>617</v>
      </c>
      <c r="D77" s="9" t="n">
        <v>440.7</v>
      </c>
      <c r="E77" s="9" t="n">
        <v>19</v>
      </c>
      <c r="F77" s="0"/>
      <c r="G77" s="0"/>
      <c r="H77" s="9" t="n">
        <f aca="false">(F77-G77)</f>
        <v>0</v>
      </c>
    </row>
    <row r="78" customFormat="false" ht="15" hidden="false" customHeight="false" outlineLevel="0" collapsed="false">
      <c r="A78" s="9" t="n">
        <v>77</v>
      </c>
      <c r="B78" s="9" t="n">
        <v>143</v>
      </c>
      <c r="C78" s="9" t="n">
        <v>617</v>
      </c>
      <c r="D78" s="9" t="n">
        <v>397.2</v>
      </c>
      <c r="E78" s="9" t="n">
        <v>30</v>
      </c>
      <c r="F78" s="0"/>
      <c r="G78" s="0"/>
      <c r="H78" s="9" t="n">
        <f aca="false">(F78-G78)</f>
        <v>0</v>
      </c>
    </row>
    <row r="79" customFormat="false" ht="15" hidden="false" customHeight="false" outlineLevel="0" collapsed="false">
      <c r="A79" s="9" t="n">
        <v>78</v>
      </c>
      <c r="B79" s="9" t="n">
        <v>143</v>
      </c>
      <c r="C79" s="9" t="n">
        <v>617</v>
      </c>
      <c r="D79" s="9" t="n">
        <v>424.4</v>
      </c>
      <c r="E79" s="9" t="n">
        <v>45</v>
      </c>
      <c r="F79" s="0"/>
      <c r="G79" s="0"/>
      <c r="H79" s="9" t="n">
        <f aca="false">(F79-G79)</f>
        <v>0</v>
      </c>
    </row>
    <row r="80" customFormat="false" ht="15" hidden="false" customHeight="false" outlineLevel="0" collapsed="false">
      <c r="A80" s="9" t="n">
        <v>79</v>
      </c>
      <c r="B80" s="9" t="n">
        <v>172</v>
      </c>
      <c r="C80" s="9" t="n">
        <v>523</v>
      </c>
      <c r="D80" s="9" t="n">
        <v>316.2</v>
      </c>
      <c r="E80" s="9" t="n">
        <v>22</v>
      </c>
      <c r="F80" s="0"/>
      <c r="G80" s="0"/>
      <c r="H80" s="9" t="n">
        <f aca="false">(F80-G80)</f>
        <v>0</v>
      </c>
    </row>
    <row r="81" customFormat="false" ht="15" hidden="false" customHeight="false" outlineLevel="0" collapsed="false">
      <c r="A81" s="9" t="n">
        <v>80</v>
      </c>
      <c r="B81" s="9" t="n">
        <v>172</v>
      </c>
      <c r="C81" s="9" t="n">
        <v>523</v>
      </c>
      <c r="D81" s="9" t="n">
        <v>361.9</v>
      </c>
      <c r="E81" s="9" t="n">
        <v>23</v>
      </c>
      <c r="F81" s="0"/>
      <c r="G81" s="0"/>
      <c r="H81" s="9" t="n">
        <f aca="false">(F81-G81)</f>
        <v>0</v>
      </c>
    </row>
    <row r="82" customFormat="false" ht="15" hidden="false" customHeight="false" outlineLevel="0" collapsed="false">
      <c r="A82" s="9" t="n">
        <v>81</v>
      </c>
      <c r="B82" s="9" t="n">
        <v>172</v>
      </c>
      <c r="C82" s="9" t="n">
        <v>523</v>
      </c>
      <c r="D82" s="9" t="n">
        <v>304.1</v>
      </c>
      <c r="E82" s="9" t="n">
        <v>43</v>
      </c>
      <c r="F82" s="0"/>
      <c r="G82" s="0"/>
      <c r="H82" s="9" t="n">
        <f aca="false">(F82-G82)</f>
        <v>0</v>
      </c>
    </row>
    <row r="83" customFormat="false" ht="15" hidden="false" customHeight="false" outlineLevel="0" collapsed="false">
      <c r="A83" s="9" t="n">
        <v>82</v>
      </c>
      <c r="B83" s="9" t="n">
        <v>171</v>
      </c>
      <c r="C83" s="9" t="n">
        <v>415</v>
      </c>
      <c r="D83" s="9" t="n">
        <v>358.1</v>
      </c>
      <c r="E83" s="9" t="n">
        <v>3</v>
      </c>
      <c r="F83" s="0"/>
      <c r="G83" s="0"/>
      <c r="H83" s="9" t="n">
        <f aca="false">(F83-G83)</f>
        <v>0</v>
      </c>
    </row>
    <row r="84" customFormat="false" ht="15" hidden="false" customHeight="false" outlineLevel="0" collapsed="false">
      <c r="A84" s="9" t="n">
        <v>83</v>
      </c>
      <c r="B84" s="9" t="n">
        <v>171</v>
      </c>
      <c r="C84" s="9" t="n">
        <v>415</v>
      </c>
      <c r="D84" s="9" t="n">
        <v>381.4</v>
      </c>
      <c r="E84" s="9" t="n">
        <v>21</v>
      </c>
      <c r="F84" s="0"/>
      <c r="G84" s="0"/>
      <c r="H84" s="9" t="n">
        <f aca="false">(F84-G84)</f>
        <v>0</v>
      </c>
    </row>
    <row r="85" customFormat="false" ht="15" hidden="false" customHeight="false" outlineLevel="0" collapsed="false">
      <c r="A85" s="9" t="n">
        <v>84</v>
      </c>
      <c r="B85" s="9" t="n">
        <v>171</v>
      </c>
      <c r="C85" s="9" t="n">
        <v>415</v>
      </c>
      <c r="D85" s="9" t="n">
        <v>324</v>
      </c>
      <c r="E85" s="9" t="n">
        <v>44</v>
      </c>
      <c r="F85" s="0"/>
      <c r="G85" s="0"/>
      <c r="H85" s="9" t="n">
        <f aca="false">(F85-G85)</f>
        <v>0</v>
      </c>
    </row>
    <row r="86" customFormat="false" ht="15" hidden="false" customHeight="false" outlineLevel="0" collapsed="false">
      <c r="A86" s="9" t="n">
        <v>85</v>
      </c>
      <c r="B86" s="9" t="n">
        <v>58</v>
      </c>
      <c r="C86" s="9" t="n">
        <v>441</v>
      </c>
      <c r="D86" s="9" t="n">
        <v>158.5</v>
      </c>
      <c r="E86" s="9" t="n">
        <v>24</v>
      </c>
      <c r="F86" s="0"/>
      <c r="G86" s="0"/>
      <c r="H86" s="9" t="n">
        <f aca="false">(F86-G86)</f>
        <v>0</v>
      </c>
    </row>
    <row r="87" customFormat="false" ht="15" hidden="false" customHeight="false" outlineLevel="0" collapsed="false">
      <c r="A87" s="9" t="n">
        <v>86</v>
      </c>
      <c r="B87" s="9" t="n">
        <v>58</v>
      </c>
      <c r="C87" s="9" t="n">
        <v>441</v>
      </c>
      <c r="D87" s="9" t="n">
        <v>140.6</v>
      </c>
      <c r="E87" s="9" t="n">
        <v>34</v>
      </c>
      <c r="F87" s="0"/>
      <c r="G87" s="0"/>
      <c r="H87" s="9" t="n">
        <f aca="false">(F87-G87)</f>
        <v>0</v>
      </c>
    </row>
    <row r="88" customFormat="false" ht="15" hidden="false" customHeight="false" outlineLevel="0" collapsed="false">
      <c r="A88" s="9" t="n">
        <v>87</v>
      </c>
      <c r="B88" s="9" t="n">
        <v>58</v>
      </c>
      <c r="C88" s="9" t="n">
        <v>441</v>
      </c>
      <c r="D88" s="9" t="n">
        <v>211.8</v>
      </c>
      <c r="E88" s="9" t="n">
        <v>37</v>
      </c>
      <c r="F88" s="0"/>
      <c r="G88" s="0"/>
      <c r="H88" s="9" t="n">
        <f aca="false">(F88-G88)</f>
        <v>0</v>
      </c>
    </row>
    <row r="89" customFormat="false" ht="15" hidden="false" customHeight="false" outlineLevel="0" collapsed="false">
      <c r="A89" s="9" t="n">
        <v>88</v>
      </c>
      <c r="B89" s="9" t="n">
        <v>66</v>
      </c>
      <c r="C89" s="9" t="n">
        <v>647</v>
      </c>
      <c r="D89" s="9" t="n">
        <v>352.9</v>
      </c>
      <c r="E89" s="9" t="n">
        <v>8</v>
      </c>
      <c r="F89" s="0"/>
      <c r="G89" s="0"/>
      <c r="H89" s="9" t="n">
        <f aca="false">(F89-G89)</f>
        <v>0</v>
      </c>
    </row>
    <row r="90" customFormat="false" ht="15" hidden="false" customHeight="false" outlineLevel="0" collapsed="false">
      <c r="A90" s="9" t="n">
        <v>89</v>
      </c>
      <c r="B90" s="9" t="n">
        <v>66</v>
      </c>
      <c r="C90" s="9" t="n">
        <v>647</v>
      </c>
      <c r="D90" s="9" t="n">
        <v>303</v>
      </c>
      <c r="E90" s="9" t="n">
        <v>14</v>
      </c>
      <c r="F90" s="0"/>
      <c r="G90" s="0"/>
      <c r="H90" s="9" t="n">
        <f aca="false">(F90-G90)</f>
        <v>0</v>
      </c>
    </row>
    <row r="91" customFormat="false" ht="15" hidden="false" customHeight="false" outlineLevel="0" collapsed="false">
      <c r="A91" s="9" t="n">
        <v>90</v>
      </c>
      <c r="B91" s="9" t="n">
        <v>66</v>
      </c>
      <c r="C91" s="9" t="n">
        <v>647</v>
      </c>
      <c r="D91" s="9" t="n">
        <v>321.2</v>
      </c>
      <c r="E91" s="9" t="n">
        <v>40</v>
      </c>
      <c r="F91" s="0"/>
      <c r="G91" s="0"/>
      <c r="H91" s="9" t="n">
        <f aca="false">(F91-G91)</f>
        <v>0</v>
      </c>
    </row>
    <row r="92" customFormat="false" ht="15" hidden="false" customHeight="false" outlineLevel="0" collapsed="false">
      <c r="A92" s="9" t="n">
        <v>91</v>
      </c>
      <c r="B92" s="9" t="n">
        <v>63</v>
      </c>
      <c r="C92" s="9" t="n">
        <v>512</v>
      </c>
      <c r="D92" s="9" t="n">
        <v>231.9</v>
      </c>
      <c r="E92" s="9" t="n">
        <v>25</v>
      </c>
      <c r="F92" s="0"/>
      <c r="G92" s="0"/>
      <c r="H92" s="9" t="n">
        <f aca="false">(F92-G92)</f>
        <v>0</v>
      </c>
    </row>
    <row r="93" customFormat="false" ht="15" hidden="false" customHeight="false" outlineLevel="0" collapsed="false">
      <c r="A93" s="9" t="n">
        <v>92</v>
      </c>
      <c r="B93" s="9" t="n">
        <v>63</v>
      </c>
      <c r="C93" s="9" t="n">
        <v>512</v>
      </c>
      <c r="D93" s="9" t="n">
        <v>279.5</v>
      </c>
      <c r="E93" s="9" t="n">
        <v>35</v>
      </c>
      <c r="F93" s="0"/>
      <c r="G93" s="0"/>
      <c r="H93" s="9" t="n">
        <f aca="false">(F93-G93)</f>
        <v>0</v>
      </c>
    </row>
    <row r="94" customFormat="false" ht="15" hidden="false" customHeight="false" outlineLevel="0" collapsed="false">
      <c r="A94" s="9" t="n">
        <v>93</v>
      </c>
      <c r="B94" s="9" t="n">
        <v>63</v>
      </c>
      <c r="C94" s="9" t="n">
        <v>512</v>
      </c>
      <c r="D94" s="9" t="n">
        <v>217.9</v>
      </c>
      <c r="E94" s="9" t="n">
        <v>46</v>
      </c>
      <c r="F94" s="0"/>
      <c r="G94" s="0"/>
      <c r="H94" s="9" t="n">
        <f aca="false">(F94-G94)</f>
        <v>0</v>
      </c>
    </row>
    <row r="95" customFormat="false" ht="15" hidden="false" customHeight="false" outlineLevel="0" collapsed="false">
      <c r="A95" s="9" t="n">
        <v>94</v>
      </c>
      <c r="B95" s="9" t="n">
        <v>168</v>
      </c>
      <c r="C95" s="9" t="n">
        <v>743</v>
      </c>
      <c r="D95" s="9" t="n">
        <v>237</v>
      </c>
      <c r="E95" s="9" t="n">
        <v>6</v>
      </c>
      <c r="F95" s="0"/>
      <c r="G95" s="0"/>
      <c r="H95" s="9" t="n">
        <f aca="false">(F95-G95)</f>
        <v>0</v>
      </c>
    </row>
    <row r="96" customFormat="false" ht="15" hidden="false" customHeight="false" outlineLevel="0" collapsed="false">
      <c r="A96" s="9" t="n">
        <v>95</v>
      </c>
      <c r="B96" s="9" t="n">
        <v>168</v>
      </c>
      <c r="C96" s="9" t="n">
        <v>473</v>
      </c>
      <c r="D96" s="9" t="n">
        <v>249.1</v>
      </c>
      <c r="E96" s="9" t="n">
        <v>22</v>
      </c>
      <c r="F96" s="0"/>
      <c r="G96" s="0"/>
      <c r="H96" s="9" t="n">
        <f aca="false">(F96-G96)</f>
        <v>0</v>
      </c>
    </row>
    <row r="97" customFormat="false" ht="15" hidden="false" customHeight="false" outlineLevel="0" collapsed="false">
      <c r="A97" s="9" t="n">
        <v>96</v>
      </c>
      <c r="B97" s="9" t="n">
        <v>168</v>
      </c>
      <c r="C97" s="9" t="n">
        <v>473</v>
      </c>
      <c r="D97" s="9" t="n">
        <v>233.9</v>
      </c>
      <c r="E97" s="9" t="n">
        <v>41</v>
      </c>
      <c r="F97" s="0"/>
      <c r="G97" s="0"/>
      <c r="H97" s="9" t="n">
        <f aca="false">(F97-G97)</f>
        <v>0</v>
      </c>
    </row>
    <row r="98" customFormat="false" ht="15" hidden="false" customHeight="false" outlineLevel="0" collapsed="false">
      <c r="A98" s="9" t="n">
        <v>97</v>
      </c>
      <c r="B98" s="9" t="n">
        <v>176</v>
      </c>
      <c r="C98" s="9" t="n">
        <v>497</v>
      </c>
      <c r="D98" s="9" t="n">
        <v>267.9</v>
      </c>
      <c r="E98" s="9" t="n">
        <v>30</v>
      </c>
      <c r="F98" s="0"/>
      <c r="G98" s="0"/>
      <c r="H98" s="9" t="n">
        <f aca="false">(F98-G98)</f>
        <v>0</v>
      </c>
    </row>
    <row r="99" customFormat="false" ht="15" hidden="false" customHeight="false" outlineLevel="0" collapsed="false">
      <c r="A99" s="9" t="n">
        <v>98</v>
      </c>
      <c r="B99" s="9" t="n">
        <v>176</v>
      </c>
      <c r="C99" s="9" t="n">
        <v>497</v>
      </c>
      <c r="D99" s="9" t="n">
        <v>301.2</v>
      </c>
      <c r="E99" s="9" t="n">
        <v>33</v>
      </c>
      <c r="F99" s="0"/>
      <c r="G99" s="0"/>
      <c r="H99" s="9" t="n">
        <f aca="false">(F99-G99)</f>
        <v>0</v>
      </c>
    </row>
    <row r="100" customFormat="false" ht="15" hidden="false" customHeight="false" outlineLevel="0" collapsed="false">
      <c r="A100" s="9" t="n">
        <v>99</v>
      </c>
      <c r="B100" s="9" t="n">
        <v>176</v>
      </c>
      <c r="C100" s="9" t="n">
        <v>497</v>
      </c>
      <c r="D100" s="9" t="n">
        <v>311.1</v>
      </c>
      <c r="E100" s="9" t="n">
        <v>41</v>
      </c>
      <c r="F100" s="0"/>
      <c r="G100" s="0"/>
      <c r="H100" s="9" t="n">
        <f aca="false">(F100-G100)</f>
        <v>0</v>
      </c>
    </row>
    <row r="101" customFormat="false" ht="15" hidden="false" customHeight="false" outlineLevel="0" collapsed="false">
      <c r="A101" s="9" t="n">
        <v>100</v>
      </c>
      <c r="B101" s="9" t="n">
        <v>6</v>
      </c>
      <c r="C101" s="9" t="n">
        <v>602</v>
      </c>
      <c r="D101" s="9" t="n">
        <v>296.3</v>
      </c>
      <c r="E101" s="9" t="n">
        <v>5</v>
      </c>
      <c r="F101" s="0"/>
      <c r="G101" s="0"/>
      <c r="H101" s="9" t="n">
        <f aca="false">(F101-G101)</f>
        <v>0</v>
      </c>
    </row>
    <row r="102" customFormat="false" ht="15" hidden="false" customHeight="false" outlineLevel="0" collapsed="false">
      <c r="A102" s="9" t="n">
        <v>101</v>
      </c>
      <c r="B102" s="9" t="n">
        <v>6</v>
      </c>
      <c r="C102" s="9" t="n">
        <v>602</v>
      </c>
      <c r="D102" s="9" t="n">
        <v>248.9</v>
      </c>
      <c r="E102" s="9" t="n">
        <v>29</v>
      </c>
      <c r="F102" s="0"/>
      <c r="G102" s="0"/>
      <c r="H102" s="9" t="n">
        <f aca="false">(F102-G102)</f>
        <v>0</v>
      </c>
    </row>
    <row r="103" customFormat="false" ht="15" hidden="false" customHeight="false" outlineLevel="0" collapsed="false">
      <c r="A103" s="9" t="n">
        <v>102</v>
      </c>
      <c r="B103" s="9" t="n">
        <v>6</v>
      </c>
      <c r="C103" s="9" t="n">
        <v>602</v>
      </c>
      <c r="D103" s="9" t="n">
        <v>281.8</v>
      </c>
      <c r="E103" s="9" t="n">
        <v>46</v>
      </c>
      <c r="F103" s="0"/>
      <c r="G103" s="0"/>
      <c r="H103" s="9" t="n">
        <f aca="false">(F103-G103)</f>
        <v>0</v>
      </c>
    </row>
    <row r="104" customFormat="false" ht="15" hidden="false" customHeight="false" outlineLevel="0" collapsed="false">
      <c r="A104" s="9" t="n">
        <v>103</v>
      </c>
      <c r="B104" s="9" t="n">
        <v>189</v>
      </c>
      <c r="C104" s="9" t="n">
        <v>715</v>
      </c>
      <c r="D104" s="9" t="n">
        <v>188.1</v>
      </c>
      <c r="E104" s="9" t="n">
        <v>7</v>
      </c>
      <c r="F104" s="0"/>
      <c r="G104" s="0"/>
      <c r="H104" s="9" t="n">
        <f aca="false">(F104-G104)</f>
        <v>0</v>
      </c>
    </row>
    <row r="105" customFormat="false" ht="15" hidden="false" customHeight="false" outlineLevel="0" collapsed="false">
      <c r="A105" s="9" t="n">
        <v>104</v>
      </c>
      <c r="B105" s="9" t="n">
        <v>189</v>
      </c>
      <c r="C105" s="9" t="n">
        <v>715</v>
      </c>
      <c r="D105" s="9" t="n">
        <v>226.6</v>
      </c>
      <c r="E105" s="9" t="n">
        <v>9</v>
      </c>
      <c r="F105" s="0"/>
      <c r="G105" s="0"/>
      <c r="H105" s="9" t="n">
        <f aca="false">(F105-G105)</f>
        <v>0</v>
      </c>
    </row>
    <row r="106" customFormat="false" ht="15" hidden="false" customHeight="false" outlineLevel="0" collapsed="false">
      <c r="A106" s="9" t="n">
        <v>105</v>
      </c>
      <c r="B106" s="9" t="n">
        <v>189</v>
      </c>
      <c r="C106" s="9" t="n">
        <v>715</v>
      </c>
      <c r="D106" s="9" t="n">
        <v>220.7</v>
      </c>
      <c r="E106" s="9" t="n">
        <v>46</v>
      </c>
      <c r="F106" s="0"/>
      <c r="G106" s="0"/>
      <c r="H106" s="9" t="n">
        <f aca="false">(F106-G106)</f>
        <v>0</v>
      </c>
    </row>
    <row r="107" customFormat="false" ht="15" hidden="false" customHeight="false" outlineLevel="0" collapsed="false">
      <c r="A107" s="9" t="n">
        <v>106</v>
      </c>
      <c r="B107" s="9" t="n">
        <v>251</v>
      </c>
      <c r="C107" s="9" t="n">
        <v>526</v>
      </c>
      <c r="D107" s="9" t="n">
        <v>258.2</v>
      </c>
      <c r="E107" s="9" t="n">
        <v>5</v>
      </c>
      <c r="F107" s="0"/>
      <c r="G107" s="0"/>
      <c r="H107" s="9" t="n">
        <f aca="false">(F107-G107)</f>
        <v>0</v>
      </c>
    </row>
    <row r="108" customFormat="false" ht="15" hidden="false" customHeight="false" outlineLevel="0" collapsed="false">
      <c r="A108" s="9" t="n">
        <v>107</v>
      </c>
      <c r="B108" s="9" t="n">
        <v>251</v>
      </c>
      <c r="C108" s="9" t="n">
        <v>526</v>
      </c>
      <c r="D108" s="9" t="n">
        <v>250.7</v>
      </c>
      <c r="E108" s="9" t="n">
        <v>32</v>
      </c>
      <c r="F108" s="0"/>
      <c r="G108" s="0"/>
      <c r="H108" s="9" t="n">
        <f aca="false">(F108-G108)</f>
        <v>0</v>
      </c>
    </row>
    <row r="109" customFormat="false" ht="15.75" hidden="false" customHeight="false" outlineLevel="0" collapsed="false">
      <c r="A109" s="14" t="n">
        <v>108</v>
      </c>
      <c r="B109" s="14" t="n">
        <v>251</v>
      </c>
      <c r="C109" s="14" t="n">
        <v>526</v>
      </c>
      <c r="D109" s="14" t="n">
        <v>202.2</v>
      </c>
      <c r="E109" s="14" t="n">
        <v>41</v>
      </c>
      <c r="F109" s="14"/>
      <c r="G109" s="14"/>
      <c r="H109" s="14" t="n">
        <f aca="false">(F109-G109)</f>
        <v>0</v>
      </c>
    </row>
    <row r="110" customFormat="false" ht="15" hidden="false" customHeight="false" outlineLevel="0" collapsed="false">
      <c r="A110" s="13"/>
      <c r="B110" s="13"/>
      <c r="C110" s="13"/>
      <c r="D110" s="13"/>
      <c r="E110" s="13"/>
      <c r="F110" s="13"/>
      <c r="G110" s="13"/>
      <c r="H110" s="13"/>
    </row>
  </sheetData>
  <autoFilter ref="A1:I1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79</v>
      </c>
      <c r="B1" s="0" t="s">
        <v>73</v>
      </c>
      <c r="C1" s="0" t="s">
        <v>1</v>
      </c>
    </row>
    <row r="2" customFormat="false" ht="15" hidden="false" customHeight="false" outlineLevel="0" collapsed="false">
      <c r="A2" s="0" t="n">
        <v>1</v>
      </c>
      <c r="B2" s="0" t="s">
        <v>80</v>
      </c>
      <c r="C2" s="0" t="n">
        <v>135</v>
      </c>
      <c r="D2" s="0" t="n">
        <v>289.7</v>
      </c>
    </row>
    <row r="3" customFormat="false" ht="15" hidden="false" customHeight="false" outlineLevel="0" collapsed="false">
      <c r="A3" s="0" t="n">
        <v>2</v>
      </c>
      <c r="B3" s="0" t="s">
        <v>81</v>
      </c>
      <c r="C3" s="0" t="n">
        <v>91</v>
      </c>
      <c r="D3" s="0" t="n">
        <v>277.7</v>
      </c>
    </row>
    <row r="4" customFormat="false" ht="15" hidden="false" customHeight="false" outlineLevel="0" collapsed="false">
      <c r="A4" s="0" t="n">
        <v>3</v>
      </c>
      <c r="B4" s="0" t="s">
        <v>82</v>
      </c>
      <c r="C4" s="0" t="n">
        <v>189</v>
      </c>
      <c r="D4" s="0" t="n">
        <v>190.3</v>
      </c>
    </row>
    <row r="5" customFormat="false" ht="15" hidden="false" customHeight="false" outlineLevel="0" collapsed="false">
      <c r="A5" s="0" t="n">
        <v>4</v>
      </c>
      <c r="B5" s="0" t="s">
        <v>83</v>
      </c>
      <c r="C5" s="0" t="n">
        <v>135</v>
      </c>
      <c r="D5" s="0" t="n">
        <v>248</v>
      </c>
    </row>
    <row r="6" customFormat="false" ht="15" hidden="false" customHeight="false" outlineLevel="0" collapsed="false">
      <c r="A6" s="0" t="n">
        <v>5</v>
      </c>
      <c r="B6" s="0" t="s">
        <v>84</v>
      </c>
      <c r="C6" s="0" t="n">
        <v>333</v>
      </c>
      <c r="D6" s="0" t="n">
        <v>291</v>
      </c>
    </row>
    <row r="7" customFormat="false" ht="15" hidden="false" customHeight="false" outlineLevel="0" collapsed="false">
      <c r="A7" s="0" t="n">
        <v>6</v>
      </c>
      <c r="B7" s="0" t="s">
        <v>85</v>
      </c>
      <c r="C7" s="0" t="n">
        <v>141</v>
      </c>
      <c r="D7" s="0" t="n">
        <v>336</v>
      </c>
    </row>
    <row r="8" customFormat="false" ht="15" hidden="false" customHeight="false" outlineLevel="0" collapsed="false">
      <c r="A8" s="0" t="n">
        <v>7</v>
      </c>
      <c r="B8" s="0" t="s">
        <v>86</v>
      </c>
      <c r="C8" s="0" t="n">
        <v>58</v>
      </c>
      <c r="D8" s="0" t="n">
        <v>280.2</v>
      </c>
    </row>
    <row r="9" customFormat="false" ht="15" hidden="false" customHeight="false" outlineLevel="0" collapsed="false">
      <c r="A9" s="0" t="n">
        <v>8</v>
      </c>
      <c r="B9" s="0" t="s">
        <v>87</v>
      </c>
      <c r="C9" s="0" t="n">
        <v>141</v>
      </c>
      <c r="D9" s="0" t="n">
        <v>331.7</v>
      </c>
    </row>
    <row r="10" customFormat="false" ht="15" hidden="false" customHeight="false" outlineLevel="0" collapsed="false">
      <c r="A10" s="0" t="n">
        <v>9</v>
      </c>
      <c r="B10" s="0" t="s">
        <v>88</v>
      </c>
      <c r="C10" s="0" t="n">
        <v>138</v>
      </c>
      <c r="D10" s="0" t="n">
        <v>241.8</v>
      </c>
    </row>
    <row r="11" customFormat="false" ht="15" hidden="false" customHeight="false" outlineLevel="0" collapsed="false">
      <c r="A11" s="0" t="n">
        <v>10</v>
      </c>
      <c r="B11" s="0" t="s">
        <v>89</v>
      </c>
      <c r="C11" s="0" t="n">
        <v>333</v>
      </c>
      <c r="D11" s="0" t="n">
        <v>232</v>
      </c>
    </row>
    <row r="12" customFormat="false" ht="15" hidden="false" customHeight="false" outlineLevel="0" collapsed="false">
      <c r="A12" s="0" t="n">
        <v>11</v>
      </c>
      <c r="B12" s="0" t="s">
        <v>90</v>
      </c>
      <c r="C12" s="0" t="n">
        <v>182</v>
      </c>
      <c r="D12" s="0" t="n">
        <v>195.3</v>
      </c>
    </row>
    <row r="13" customFormat="false" ht="15" hidden="false" customHeight="false" outlineLevel="0" collapsed="false">
      <c r="A13" s="0" t="n">
        <v>12</v>
      </c>
      <c r="B13" s="0" t="s">
        <v>91</v>
      </c>
      <c r="C13" s="0" t="n">
        <v>237</v>
      </c>
      <c r="D13" s="0" t="n">
        <v>272.2</v>
      </c>
    </row>
    <row r="14" customFormat="false" ht="15" hidden="false" customHeight="false" outlineLevel="0" collapsed="false">
      <c r="A14" s="0" t="n">
        <v>13</v>
      </c>
      <c r="B14" s="0" t="s">
        <v>92</v>
      </c>
      <c r="C14" s="0" t="n">
        <v>186</v>
      </c>
      <c r="D14" s="0" t="n">
        <v>293</v>
      </c>
    </row>
    <row r="15" customFormat="false" ht="15" hidden="false" customHeight="false" outlineLevel="0" collapsed="false">
      <c r="A15" s="0" t="n">
        <v>14</v>
      </c>
      <c r="B15" s="0" t="s">
        <v>93</v>
      </c>
      <c r="C15" s="0" t="n">
        <v>91</v>
      </c>
      <c r="D15" s="0" t="n">
        <v>307.1</v>
      </c>
    </row>
    <row r="16" customFormat="false" ht="15" hidden="false" customHeight="false" outlineLevel="0" collapsed="false">
      <c r="A16" s="0" t="n">
        <v>15</v>
      </c>
      <c r="B16" s="0" t="s">
        <v>94</v>
      </c>
      <c r="C16" s="0" t="n">
        <v>174</v>
      </c>
      <c r="D16" s="0" t="n">
        <v>343.6</v>
      </c>
    </row>
    <row r="17" customFormat="false" ht="15" hidden="false" customHeight="false" outlineLevel="0" collapsed="false">
      <c r="A17" s="0" t="n">
        <v>16</v>
      </c>
      <c r="B17" s="0" t="s">
        <v>95</v>
      </c>
      <c r="C17" s="0" t="n">
        <v>16</v>
      </c>
      <c r="D17" s="0" t="n">
        <v>227.1</v>
      </c>
    </row>
    <row r="18" customFormat="false" ht="15" hidden="false" customHeight="false" outlineLevel="0" collapsed="false">
      <c r="A18" s="0" t="n">
        <v>17</v>
      </c>
      <c r="B18" s="0" t="s">
        <v>96</v>
      </c>
      <c r="C18" s="0" t="n">
        <v>203</v>
      </c>
      <c r="D18" s="0" t="n">
        <v>416.9</v>
      </c>
    </row>
    <row r="19" customFormat="false" ht="15" hidden="false" customHeight="false" outlineLevel="0" collapsed="false">
      <c r="A19" s="0" t="n">
        <v>18</v>
      </c>
      <c r="B19" s="0" t="s">
        <v>97</v>
      </c>
      <c r="C19" s="0" t="n">
        <v>268</v>
      </c>
      <c r="D19" s="0" t="n">
        <v>425.1</v>
      </c>
    </row>
    <row r="20" customFormat="false" ht="15" hidden="false" customHeight="false" outlineLevel="0" collapsed="false">
      <c r="A20" s="0" t="n">
        <v>19</v>
      </c>
      <c r="B20" s="0" t="s">
        <v>98</v>
      </c>
      <c r="C20" s="0" t="n">
        <v>178</v>
      </c>
      <c r="D20" s="0" t="n">
        <v>228.7</v>
      </c>
    </row>
    <row r="21" customFormat="false" ht="15" hidden="false" customHeight="false" outlineLevel="0" collapsed="false">
      <c r="A21" s="0" t="n">
        <v>20</v>
      </c>
      <c r="B21" s="0" t="s">
        <v>99</v>
      </c>
      <c r="C21" s="0" t="n">
        <v>66</v>
      </c>
      <c r="D21" s="0" t="n">
        <v>305.8</v>
      </c>
    </row>
    <row r="22" customFormat="false" ht="15" hidden="false" customHeight="false" outlineLevel="0" collapsed="false">
      <c r="A22" s="0" t="n">
        <v>21</v>
      </c>
      <c r="B22" s="0" t="s">
        <v>100</v>
      </c>
      <c r="C22" s="0" t="n">
        <v>138</v>
      </c>
      <c r="D22" s="0" t="n">
        <v>263.5</v>
      </c>
    </row>
    <row r="23" customFormat="false" ht="15" hidden="false" customHeight="false" outlineLevel="0" collapsed="false">
      <c r="A23" s="0" t="n">
        <v>22</v>
      </c>
      <c r="B23" s="0" t="s">
        <v>101</v>
      </c>
      <c r="C23" s="0" t="n">
        <v>256</v>
      </c>
      <c r="D23" s="0" t="n">
        <v>288.5</v>
      </c>
    </row>
    <row r="24" customFormat="false" ht="15" hidden="false" customHeight="false" outlineLevel="0" collapsed="false">
      <c r="A24" s="0" t="n">
        <v>23</v>
      </c>
      <c r="B24" s="0" t="s">
        <v>102</v>
      </c>
      <c r="C24" s="0" t="n">
        <v>24</v>
      </c>
      <c r="D24" s="0" t="n">
        <v>305.5</v>
      </c>
    </row>
    <row r="25" customFormat="false" ht="15" hidden="false" customHeight="false" outlineLevel="0" collapsed="false">
      <c r="A25" s="0" t="n">
        <v>24</v>
      </c>
      <c r="B25" s="0" t="s">
        <v>103</v>
      </c>
      <c r="C25" s="0" t="n">
        <v>207</v>
      </c>
      <c r="D25" s="0" t="n">
        <v>252.1</v>
      </c>
    </row>
    <row r="26" customFormat="false" ht="15" hidden="false" customHeight="false" outlineLevel="0" collapsed="false">
      <c r="A26" s="0" t="n">
        <v>25</v>
      </c>
      <c r="B26" s="0" t="s">
        <v>104</v>
      </c>
      <c r="C26" s="0" t="n">
        <v>158</v>
      </c>
      <c r="D26" s="0" t="n">
        <v>244.3</v>
      </c>
    </row>
    <row r="27" customFormat="false" ht="15" hidden="false" customHeight="false" outlineLevel="0" collapsed="false">
      <c r="A27" s="0" t="n">
        <v>26</v>
      </c>
      <c r="B27" s="0" t="s">
        <v>105</v>
      </c>
      <c r="C27" s="0" t="n">
        <v>320</v>
      </c>
      <c r="D27" s="0" t="n">
        <v>275.7</v>
      </c>
    </row>
    <row r="28" customFormat="false" ht="15" hidden="false" customHeight="false" outlineLevel="0" collapsed="false">
      <c r="A28" s="0" t="n">
        <v>27</v>
      </c>
      <c r="B28" s="0" t="s">
        <v>106</v>
      </c>
      <c r="C28" s="0" t="n">
        <v>6</v>
      </c>
      <c r="D28" s="0" t="n">
        <v>244.8</v>
      </c>
    </row>
    <row r="29" customFormat="false" ht="15" hidden="false" customHeight="false" outlineLevel="0" collapsed="false">
      <c r="A29" s="0" t="n">
        <v>28</v>
      </c>
      <c r="B29" s="0" t="s">
        <v>107</v>
      </c>
      <c r="C29" s="0" t="n">
        <v>58</v>
      </c>
      <c r="D29" s="0" t="n">
        <v>234.8</v>
      </c>
    </row>
    <row r="30" customFormat="false" ht="15" hidden="false" customHeight="false" outlineLevel="0" collapsed="false">
      <c r="A30" s="0" t="n">
        <v>29</v>
      </c>
      <c r="B30" s="0" t="s">
        <v>108</v>
      </c>
      <c r="C30" s="0" t="n">
        <v>58</v>
      </c>
      <c r="D30" s="0" t="n">
        <v>253.7</v>
      </c>
    </row>
    <row r="31" customFormat="false" ht="15" hidden="false" customHeight="false" outlineLevel="0" collapsed="false">
      <c r="A31" s="0" t="n">
        <v>30</v>
      </c>
      <c r="B31" s="0" t="s">
        <v>109</v>
      </c>
      <c r="C31" s="0" t="n">
        <v>143</v>
      </c>
      <c r="D31" s="0" t="n">
        <v>530.4</v>
      </c>
    </row>
    <row r="32" customFormat="false" ht="15" hidden="false" customHeight="false" outlineLevel="0" collapsed="false">
      <c r="A32" s="0" t="n">
        <v>31</v>
      </c>
      <c r="B32" s="0" t="s">
        <v>110</v>
      </c>
      <c r="C32" s="0" t="n">
        <v>336</v>
      </c>
      <c r="D32" s="0" t="n">
        <v>284.5</v>
      </c>
    </row>
    <row r="33" customFormat="false" ht="15" hidden="false" customHeight="false" outlineLevel="0" collapsed="false">
      <c r="A33" s="0" t="n">
        <v>32</v>
      </c>
      <c r="B33" s="0" t="s">
        <v>111</v>
      </c>
      <c r="C33" s="0" t="n">
        <v>143</v>
      </c>
      <c r="D33" s="0" t="n">
        <v>641.3</v>
      </c>
    </row>
    <row r="34" customFormat="false" ht="15" hidden="false" customHeight="false" outlineLevel="0" collapsed="false">
      <c r="A34" s="0" t="n">
        <v>33</v>
      </c>
      <c r="B34" s="0" t="s">
        <v>112</v>
      </c>
      <c r="C34" s="0" t="n">
        <v>158</v>
      </c>
      <c r="D34" s="0" t="n">
        <v>193.7</v>
      </c>
    </row>
    <row r="35" customFormat="false" ht="15" hidden="false" customHeight="false" outlineLevel="0" collapsed="false">
      <c r="A35" s="0" t="n">
        <v>34</v>
      </c>
      <c r="B35" s="0" t="s">
        <v>113</v>
      </c>
      <c r="C35" s="0" t="n">
        <v>178</v>
      </c>
      <c r="D35" s="0" t="n">
        <v>211.3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35" activeCellId="0" sqref="D35"/>
    </sheetView>
  </sheetViews>
  <sheetFormatPr defaultRowHeight="15"/>
  <cols>
    <col collapsed="false" hidden="true" max="1" min="1" style="0" width="0"/>
    <col collapsed="false" hidden="false" max="3" min="2" style="0" width="8.57085020242915"/>
    <col collapsed="false" hidden="false" max="4" min="4" style="0" width="14.7813765182186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114</v>
      </c>
      <c r="B1" s="0" t="s">
        <v>115</v>
      </c>
      <c r="C1" s="0" t="s">
        <v>1</v>
      </c>
      <c r="D1" s="0" t="s">
        <v>116</v>
      </c>
      <c r="E1" s="0" t="s">
        <v>12</v>
      </c>
    </row>
    <row r="2" customFormat="false" ht="15" hidden="false" customHeight="false" outlineLevel="0" collapsed="false">
      <c r="A2" s="0" t="n">
        <v>137</v>
      </c>
      <c r="B2" s="0" t="s">
        <v>93</v>
      </c>
      <c r="C2" s="0" t="n">
        <v>336</v>
      </c>
      <c r="D2" s="0" t="n">
        <v>68.3</v>
      </c>
      <c r="E2" s="0" t="n">
        <v>4</v>
      </c>
    </row>
    <row r="3" customFormat="false" ht="15" hidden="false" customHeight="false" outlineLevel="0" collapsed="false">
      <c r="A3" s="0" t="n">
        <v>138</v>
      </c>
      <c r="B3" s="0" t="s">
        <v>93</v>
      </c>
      <c r="C3" s="0" t="n">
        <v>174</v>
      </c>
      <c r="D3" s="0" t="n">
        <v>107.2</v>
      </c>
      <c r="E3" s="0" t="n">
        <v>4</v>
      </c>
    </row>
    <row r="4" customFormat="false" ht="15" hidden="false" customHeight="false" outlineLevel="0" collapsed="false">
      <c r="A4" s="0" t="n">
        <v>142</v>
      </c>
      <c r="B4" s="0" t="s">
        <v>94</v>
      </c>
      <c r="C4" s="0" t="n">
        <v>135</v>
      </c>
      <c r="D4" s="0" t="n">
        <v>79.9</v>
      </c>
      <c r="E4" s="0" t="n">
        <v>1</v>
      </c>
    </row>
    <row r="5" customFormat="false" ht="15" hidden="false" customHeight="false" outlineLevel="0" collapsed="false">
      <c r="A5" s="0" t="n">
        <v>141</v>
      </c>
      <c r="B5" s="0" t="s">
        <v>94</v>
      </c>
      <c r="C5" s="0" t="n">
        <v>66</v>
      </c>
      <c r="D5" s="0" t="n">
        <v>92</v>
      </c>
      <c r="E5" s="0" t="n">
        <v>2</v>
      </c>
    </row>
    <row r="6" customFormat="false" ht="15" hidden="false" customHeight="false" outlineLevel="0" collapsed="false">
      <c r="A6" s="0" t="n">
        <v>126</v>
      </c>
      <c r="B6" s="0" t="s">
        <v>101</v>
      </c>
      <c r="C6" s="0" t="n">
        <v>333</v>
      </c>
      <c r="D6" s="0" t="n">
        <v>85.3</v>
      </c>
      <c r="E6" s="0" t="n">
        <v>3</v>
      </c>
    </row>
    <row r="7" customFormat="false" ht="15" hidden="false" customHeight="false" outlineLevel="0" collapsed="false">
      <c r="A7" s="0" t="n">
        <v>127</v>
      </c>
      <c r="B7" s="0" t="s">
        <v>101</v>
      </c>
      <c r="C7" s="0" t="n">
        <v>138</v>
      </c>
      <c r="D7" s="0" t="n">
        <v>99.7</v>
      </c>
      <c r="E7" s="0" t="n">
        <v>1</v>
      </c>
    </row>
    <row r="8" customFormat="false" ht="15" hidden="false" customHeight="false" outlineLevel="0" collapsed="false">
      <c r="A8" s="0" t="n">
        <v>125</v>
      </c>
      <c r="B8" s="0" t="s">
        <v>84</v>
      </c>
      <c r="C8" s="0" t="n">
        <v>256</v>
      </c>
      <c r="D8" s="0" t="n">
        <v>105.6</v>
      </c>
      <c r="E8" s="0" t="n">
        <v>1</v>
      </c>
    </row>
    <row r="9" customFormat="false" ht="15" hidden="false" customHeight="false" outlineLevel="0" collapsed="false">
      <c r="A9" s="0" t="n">
        <v>124</v>
      </c>
      <c r="B9" s="0" t="s">
        <v>84</v>
      </c>
      <c r="C9" s="0" t="n">
        <v>141</v>
      </c>
      <c r="D9" s="0" t="n">
        <v>105.8</v>
      </c>
      <c r="E9" s="0" t="n">
        <v>3</v>
      </c>
    </row>
    <row r="10" customFormat="false" ht="15" hidden="false" customHeight="false" outlineLevel="0" collapsed="false">
      <c r="A10" s="0" t="n">
        <v>134</v>
      </c>
      <c r="B10" s="0" t="s">
        <v>117</v>
      </c>
      <c r="C10" s="0" t="n">
        <v>16</v>
      </c>
      <c r="D10" s="0" t="n">
        <v>83.5</v>
      </c>
      <c r="E10" s="0" t="n">
        <v>1</v>
      </c>
    </row>
    <row r="11" customFormat="false" ht="15" hidden="false" customHeight="false" outlineLevel="0" collapsed="false">
      <c r="A11" s="0" t="n">
        <v>133</v>
      </c>
      <c r="B11" s="0" t="s">
        <v>117</v>
      </c>
      <c r="C11" s="0" t="n">
        <v>143</v>
      </c>
      <c r="D11" s="0" t="n">
        <v>188.8</v>
      </c>
      <c r="E11" s="0" t="n">
        <v>1</v>
      </c>
    </row>
    <row r="12" customFormat="false" ht="15" hidden="false" customHeight="false" outlineLevel="0" collapsed="false">
      <c r="A12" s="0" t="n">
        <v>121</v>
      </c>
      <c r="B12" s="0" t="s">
        <v>111</v>
      </c>
      <c r="C12" s="0" t="n">
        <v>135</v>
      </c>
      <c r="D12" s="0" t="n">
        <v>86.7</v>
      </c>
      <c r="E12" s="0" t="n">
        <v>1</v>
      </c>
    </row>
    <row r="13" customFormat="false" ht="15" hidden="false" customHeight="false" outlineLevel="0" collapsed="false">
      <c r="A13" s="0" t="n">
        <v>120</v>
      </c>
      <c r="B13" s="0" t="s">
        <v>111</v>
      </c>
      <c r="C13" s="0" t="n">
        <v>203</v>
      </c>
      <c r="D13" s="0" t="n">
        <v>138.3</v>
      </c>
      <c r="E13" s="0" t="n">
        <v>3</v>
      </c>
    </row>
    <row r="14" customFormat="false" ht="15" hidden="false" customHeight="false" outlineLevel="0" collapsed="false">
      <c r="A14" s="0" t="n">
        <v>118</v>
      </c>
      <c r="B14" s="0" t="s">
        <v>118</v>
      </c>
      <c r="C14" s="0" t="n">
        <v>58</v>
      </c>
      <c r="D14" s="0" t="n">
        <v>74.5</v>
      </c>
      <c r="E14" s="0" t="n">
        <v>3</v>
      </c>
    </row>
    <row r="15" customFormat="false" ht="15" hidden="false" customHeight="false" outlineLevel="0" collapsed="false">
      <c r="A15" s="0" t="n">
        <v>119</v>
      </c>
      <c r="B15" s="0" t="s">
        <v>118</v>
      </c>
      <c r="C15" s="0" t="n">
        <v>24</v>
      </c>
      <c r="D15" s="0" t="n">
        <v>105.7</v>
      </c>
      <c r="E15" s="0" t="n">
        <v>2</v>
      </c>
    </row>
    <row r="16" customFormat="false" ht="15" hidden="false" customHeight="false" outlineLevel="0" collapsed="false">
      <c r="A16" s="0" t="n">
        <v>110</v>
      </c>
      <c r="B16" s="0" t="s">
        <v>119</v>
      </c>
      <c r="C16" s="0" t="n">
        <v>141</v>
      </c>
      <c r="D16" s="0" t="n">
        <v>68</v>
      </c>
      <c r="E16" s="0" t="s">
        <v>120</v>
      </c>
    </row>
    <row r="17" customFormat="false" ht="15" hidden="false" customHeight="false" outlineLevel="0" collapsed="false">
      <c r="A17" s="0" t="n">
        <v>109</v>
      </c>
      <c r="B17" s="0" t="s">
        <v>119</v>
      </c>
      <c r="C17" s="0" t="n">
        <v>207</v>
      </c>
      <c r="D17" s="0" t="n">
        <v>81.5</v>
      </c>
      <c r="E17" s="0" t="s">
        <v>121</v>
      </c>
    </row>
    <row r="18" customFormat="false" ht="15" hidden="false" customHeight="false" outlineLevel="0" collapsed="false">
      <c r="A18" s="0" t="n">
        <v>123</v>
      </c>
      <c r="B18" s="0" t="s">
        <v>122</v>
      </c>
      <c r="C18" s="0" t="n">
        <v>158</v>
      </c>
      <c r="D18" s="0" t="n">
        <v>58.2</v>
      </c>
      <c r="E18" s="0" t="n">
        <v>4</v>
      </c>
    </row>
    <row r="19" customFormat="false" ht="15" hidden="false" customHeight="false" outlineLevel="0" collapsed="false">
      <c r="A19" s="0" t="n">
        <v>122</v>
      </c>
      <c r="B19" s="0" t="s">
        <v>122</v>
      </c>
      <c r="C19" s="0" t="n">
        <v>138</v>
      </c>
      <c r="D19" s="0" t="n">
        <v>93.6</v>
      </c>
      <c r="E19" s="0" t="n">
        <v>1</v>
      </c>
    </row>
    <row r="20" customFormat="false" ht="15" hidden="false" customHeight="false" outlineLevel="0" collapsed="false">
      <c r="A20" s="0" t="n">
        <v>115</v>
      </c>
      <c r="B20" s="0" t="s">
        <v>123</v>
      </c>
      <c r="C20" s="0" t="n">
        <v>333</v>
      </c>
      <c r="D20" s="0" t="n">
        <v>42.5</v>
      </c>
      <c r="E20" s="0" t="n">
        <v>4</v>
      </c>
    </row>
    <row r="21" customFormat="false" ht="15" hidden="false" customHeight="false" outlineLevel="0" collapsed="false">
      <c r="A21" s="0" t="n">
        <v>114</v>
      </c>
      <c r="B21" s="0" t="s">
        <v>123</v>
      </c>
      <c r="C21" s="0" t="n">
        <v>320</v>
      </c>
      <c r="D21" s="0" t="n">
        <v>105.7</v>
      </c>
      <c r="E21" s="0" t="n">
        <v>1</v>
      </c>
    </row>
    <row r="22" customFormat="false" ht="15" hidden="false" customHeight="false" outlineLevel="0" collapsed="false">
      <c r="A22" s="0" t="n">
        <v>117</v>
      </c>
      <c r="B22" s="0" t="s">
        <v>124</v>
      </c>
      <c r="C22" s="0" t="n">
        <v>182</v>
      </c>
      <c r="D22" s="0" t="n">
        <v>73.5</v>
      </c>
      <c r="E22" s="0" t="n">
        <v>1</v>
      </c>
    </row>
    <row r="23" customFormat="false" ht="15" hidden="false" customHeight="false" outlineLevel="0" collapsed="false">
      <c r="A23" s="0" t="n">
        <v>116</v>
      </c>
      <c r="B23" s="0" t="s">
        <v>124</v>
      </c>
      <c r="C23" s="0" t="n">
        <v>6</v>
      </c>
      <c r="D23" s="0" t="n">
        <v>76.5</v>
      </c>
      <c r="E23" s="0" t="n">
        <v>3</v>
      </c>
    </row>
    <row r="24" customFormat="false" ht="15" hidden="false" customHeight="false" outlineLevel="0" collapsed="false">
      <c r="A24" s="0" t="n">
        <v>136</v>
      </c>
      <c r="B24" s="0" t="s">
        <v>109</v>
      </c>
      <c r="C24" s="0" t="n">
        <v>91</v>
      </c>
      <c r="D24" s="0" t="n">
        <v>57.1</v>
      </c>
      <c r="E24" s="0" t="n">
        <v>4</v>
      </c>
    </row>
    <row r="25" customFormat="false" ht="15" hidden="false" customHeight="false" outlineLevel="0" collapsed="false">
      <c r="A25" s="0" t="n">
        <v>135</v>
      </c>
      <c r="B25" s="0" t="s">
        <v>109</v>
      </c>
      <c r="C25" s="0" t="n">
        <v>268</v>
      </c>
      <c r="D25" s="0" t="n">
        <v>157.9</v>
      </c>
      <c r="E25" s="0" t="n">
        <v>2</v>
      </c>
    </row>
    <row r="26" customFormat="false" ht="15" hidden="false" customHeight="false" outlineLevel="0" collapsed="false">
      <c r="A26" s="0" t="n">
        <v>131</v>
      </c>
      <c r="B26" s="0" t="s">
        <v>125</v>
      </c>
      <c r="C26" s="0" t="n">
        <v>58</v>
      </c>
      <c r="D26" s="0" t="n">
        <v>82</v>
      </c>
      <c r="E26" s="0" t="n">
        <v>3</v>
      </c>
    </row>
    <row r="27" customFormat="false" ht="15" hidden="false" customHeight="false" outlineLevel="0" collapsed="false">
      <c r="A27" s="0" t="n">
        <v>132</v>
      </c>
      <c r="B27" s="0" t="s">
        <v>125</v>
      </c>
      <c r="C27" s="0" t="n">
        <v>237</v>
      </c>
      <c r="D27" s="0" t="n">
        <v>94.8</v>
      </c>
      <c r="E27" s="0" t="n">
        <v>1</v>
      </c>
    </row>
    <row r="28" customFormat="false" ht="15" hidden="false" customHeight="false" outlineLevel="0" collapsed="false">
      <c r="A28" s="0" t="n">
        <v>128</v>
      </c>
      <c r="B28" s="0" t="s">
        <v>126</v>
      </c>
      <c r="C28" s="0" t="n">
        <v>158</v>
      </c>
      <c r="D28" s="0" t="n">
        <v>67.8</v>
      </c>
      <c r="E28" s="0" t="n">
        <v>1</v>
      </c>
    </row>
    <row r="29" customFormat="false" ht="15" hidden="false" customHeight="false" outlineLevel="0" collapsed="false">
      <c r="A29" s="0" t="n">
        <v>129</v>
      </c>
      <c r="B29" s="0" t="s">
        <v>126</v>
      </c>
      <c r="C29" s="0" t="n">
        <v>58</v>
      </c>
      <c r="D29" s="0" t="n">
        <v>84.9</v>
      </c>
      <c r="E29" s="0" t="n">
        <v>1</v>
      </c>
    </row>
    <row r="30" customFormat="false" ht="15" hidden="false" customHeight="false" outlineLevel="0" collapsed="false">
      <c r="A30" s="0" t="n">
        <v>130</v>
      </c>
      <c r="B30" s="0" t="s">
        <v>126</v>
      </c>
      <c r="C30" s="0" t="n">
        <v>186</v>
      </c>
      <c r="D30" s="0" t="n">
        <v>94.3</v>
      </c>
      <c r="E30" s="0" t="n">
        <v>2</v>
      </c>
    </row>
    <row r="31" customFormat="false" ht="15" hidden="false" customHeight="false" outlineLevel="0" collapsed="false">
      <c r="A31" s="0" t="n">
        <v>113</v>
      </c>
      <c r="B31" s="0" t="s">
        <v>103</v>
      </c>
      <c r="C31" s="0" t="n">
        <v>178</v>
      </c>
      <c r="D31" s="0" t="n">
        <v>73.1</v>
      </c>
      <c r="E31" s="0" t="n">
        <v>2</v>
      </c>
    </row>
    <row r="32" customFormat="false" ht="15" hidden="false" customHeight="false" outlineLevel="0" collapsed="false">
      <c r="A32" s="0" t="n">
        <v>111</v>
      </c>
      <c r="B32" s="0" t="s">
        <v>103</v>
      </c>
      <c r="C32" s="0" t="n">
        <v>91</v>
      </c>
      <c r="D32" s="0" t="n">
        <v>89.2</v>
      </c>
      <c r="E32" s="0" t="n">
        <v>1</v>
      </c>
    </row>
    <row r="33" customFormat="false" ht="15" hidden="false" customHeight="false" outlineLevel="0" collapsed="false">
      <c r="A33" s="0" t="n">
        <v>112</v>
      </c>
      <c r="B33" s="0" t="s">
        <v>103</v>
      </c>
      <c r="C33" s="0" t="n">
        <v>143</v>
      </c>
      <c r="D33" s="0" t="n">
        <v>141.7</v>
      </c>
      <c r="E33" s="0" t="n">
        <v>3</v>
      </c>
    </row>
    <row r="34" customFormat="false" ht="15" hidden="false" customHeight="false" outlineLevel="0" collapsed="false">
      <c r="A34" s="0" t="n">
        <v>140</v>
      </c>
      <c r="B34" s="0" t="s">
        <v>104</v>
      </c>
      <c r="C34" s="0" t="n">
        <v>189</v>
      </c>
      <c r="D34" s="0" t="n">
        <v>56.5</v>
      </c>
      <c r="E34" s="0" t="n">
        <v>3</v>
      </c>
    </row>
    <row r="35" customFormat="false" ht="15" hidden="false" customHeight="false" outlineLevel="0" collapsed="false">
      <c r="A35" s="0" t="n">
        <v>139</v>
      </c>
      <c r="B35" s="0" t="s">
        <v>104</v>
      </c>
      <c r="C35" s="0" t="n">
        <v>178</v>
      </c>
      <c r="D35" s="0" t="n">
        <v>83.5</v>
      </c>
      <c r="E3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9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93" activePane="bottomLeft" state="frozen"/>
      <selection pane="topLeft" activeCell="B1" activeCellId="0" sqref="B1"/>
      <selection pane="bottomLeft" activeCell="D109" activeCellId="0" sqref="D109"/>
    </sheetView>
  </sheetViews>
  <sheetFormatPr defaultRowHeight="15"/>
  <cols>
    <col collapsed="false" hidden="false" max="1" min="1" style="3" width="9.10526315789474"/>
    <col collapsed="false" hidden="false" max="2" min="2" style="3" width="12.9595141700405"/>
    <col collapsed="false" hidden="false" max="3" min="3" style="15" width="9.10526315789474"/>
    <col collapsed="false" hidden="false" max="4" min="4" style="3" width="17.0323886639676"/>
    <col collapsed="false" hidden="false" max="6" min="5" style="3" width="9.10526315789474"/>
    <col collapsed="false" hidden="false" max="1025" min="7" style="0" width="8.57085020242915"/>
  </cols>
  <sheetData>
    <row r="1" s="18" customFormat="true" ht="38.25" hidden="false" customHeight="true" outlineLevel="0" collapsed="false">
      <c r="A1" s="16" t="s">
        <v>114</v>
      </c>
      <c r="B1" s="16" t="s">
        <v>115</v>
      </c>
      <c r="C1" s="17" t="s">
        <v>1</v>
      </c>
      <c r="D1" s="16" t="s">
        <v>116</v>
      </c>
      <c r="E1" s="16" t="s">
        <v>12</v>
      </c>
      <c r="F1" s="16" t="s">
        <v>127</v>
      </c>
      <c r="H1" s="19"/>
    </row>
    <row r="2" customFormat="false" ht="15" hidden="false" customHeight="false" outlineLevel="0" collapsed="false">
      <c r="A2" s="3" t="n">
        <v>69</v>
      </c>
      <c r="B2" s="3" t="n">
        <v>1</v>
      </c>
      <c r="C2" s="15" t="n">
        <v>203</v>
      </c>
      <c r="D2" s="3" t="n">
        <v>103.2</v>
      </c>
      <c r="E2" s="3" t="n">
        <v>3</v>
      </c>
      <c r="F2" s="3" t="n">
        <v>7</v>
      </c>
    </row>
    <row r="3" customFormat="false" ht="15" hidden="false" customHeight="false" outlineLevel="0" collapsed="false">
      <c r="A3" s="3" t="n">
        <v>70</v>
      </c>
      <c r="B3" s="3" t="n">
        <v>1</v>
      </c>
      <c r="C3" s="15" t="n">
        <v>135</v>
      </c>
      <c r="D3" s="3" t="n">
        <v>105.7</v>
      </c>
      <c r="E3" s="3" t="n">
        <v>1</v>
      </c>
      <c r="F3" s="3" t="n">
        <v>16</v>
      </c>
    </row>
    <row r="4" customFormat="false" ht="15" hidden="false" customHeight="false" outlineLevel="0" collapsed="false">
      <c r="A4" s="3" t="n">
        <v>71</v>
      </c>
      <c r="B4" s="3" t="n">
        <v>2</v>
      </c>
      <c r="C4" s="15" t="n">
        <v>268</v>
      </c>
      <c r="D4" s="3" t="n">
        <v>94.3</v>
      </c>
      <c r="E4" s="3" t="n">
        <v>3</v>
      </c>
      <c r="F4" s="3" t="n">
        <v>37</v>
      </c>
    </row>
    <row r="5" customFormat="false" ht="15" hidden="false" customHeight="false" outlineLevel="0" collapsed="false">
      <c r="A5" s="3" t="n">
        <v>72</v>
      </c>
      <c r="B5" s="3" t="n">
        <v>2</v>
      </c>
      <c r="C5" s="15" t="n">
        <v>91</v>
      </c>
      <c r="D5" s="3" t="n">
        <v>103.1</v>
      </c>
      <c r="E5" s="3" t="n">
        <v>1</v>
      </c>
      <c r="F5" s="3" t="n">
        <v>4</v>
      </c>
    </row>
    <row r="6" customFormat="false" ht="15" hidden="false" customHeight="false" outlineLevel="0" collapsed="false">
      <c r="A6" s="3" t="n">
        <v>73</v>
      </c>
      <c r="B6" s="3" t="n">
        <v>3</v>
      </c>
      <c r="C6" s="15" t="n">
        <v>171</v>
      </c>
      <c r="D6" s="3" t="n">
        <v>82.6</v>
      </c>
      <c r="E6" s="3" t="n">
        <v>4</v>
      </c>
      <c r="F6" s="3" t="n">
        <v>82</v>
      </c>
    </row>
    <row r="7" customFormat="false" ht="15" hidden="false" customHeight="false" outlineLevel="0" collapsed="false">
      <c r="A7" s="3" t="n">
        <v>74</v>
      </c>
      <c r="B7" s="3" t="n">
        <v>3</v>
      </c>
      <c r="C7" s="15" t="n">
        <v>178</v>
      </c>
      <c r="D7" s="3" t="n">
        <v>94.9</v>
      </c>
      <c r="E7" s="3" t="n">
        <v>1</v>
      </c>
      <c r="F7" s="3" t="n">
        <v>61</v>
      </c>
    </row>
    <row r="8" customFormat="false" ht="15" hidden="false" customHeight="false" outlineLevel="0" collapsed="false">
      <c r="A8" s="3" t="n">
        <v>75</v>
      </c>
      <c r="B8" s="3" t="n">
        <v>4</v>
      </c>
      <c r="C8" s="15" t="n">
        <v>186</v>
      </c>
      <c r="D8" s="3" t="n">
        <v>67.2</v>
      </c>
      <c r="E8" s="3" t="n">
        <v>4</v>
      </c>
      <c r="F8" s="3" t="n">
        <v>64</v>
      </c>
    </row>
    <row r="9" customFormat="false" ht="15" hidden="false" customHeight="false" outlineLevel="0" collapsed="false">
      <c r="A9" s="3" t="n">
        <v>76</v>
      </c>
      <c r="B9" s="3" t="n">
        <v>4</v>
      </c>
      <c r="C9" s="15" t="n">
        <v>368</v>
      </c>
      <c r="D9" s="3" t="n">
        <v>100.9</v>
      </c>
      <c r="E9" s="3" t="n">
        <v>2</v>
      </c>
      <c r="F9" s="3" t="n">
        <v>13</v>
      </c>
    </row>
    <row r="10" customFormat="false" ht="15" hidden="false" customHeight="false" outlineLevel="0" collapsed="false">
      <c r="A10" s="3" t="n">
        <v>77</v>
      </c>
      <c r="B10" s="3" t="n">
        <v>5</v>
      </c>
      <c r="C10" s="15" t="n">
        <v>251</v>
      </c>
      <c r="D10" s="3" t="n">
        <v>65.5</v>
      </c>
      <c r="E10" s="3" t="n">
        <v>3</v>
      </c>
      <c r="F10" s="3" t="n">
        <v>106</v>
      </c>
    </row>
    <row r="11" customFormat="false" ht="15" hidden="false" customHeight="false" outlineLevel="0" collapsed="false">
      <c r="A11" s="3" t="n">
        <v>78</v>
      </c>
      <c r="B11" s="3" t="n">
        <v>5</v>
      </c>
      <c r="C11" s="15" t="n">
        <v>6</v>
      </c>
      <c r="D11" s="3" t="n">
        <v>76.3</v>
      </c>
      <c r="E11" s="3" t="n">
        <v>3</v>
      </c>
      <c r="F11" s="3" t="n">
        <v>100</v>
      </c>
    </row>
    <row r="12" customFormat="false" ht="15" hidden="false" customHeight="false" outlineLevel="0" collapsed="false">
      <c r="A12" s="3" t="n">
        <v>79</v>
      </c>
      <c r="B12" s="3" t="n">
        <v>6</v>
      </c>
      <c r="C12" s="15" t="n">
        <v>168</v>
      </c>
      <c r="D12" s="3" t="n">
        <v>60.7</v>
      </c>
      <c r="E12" s="3" t="n">
        <v>4</v>
      </c>
      <c r="F12" s="3" t="n">
        <v>94</v>
      </c>
    </row>
    <row r="13" customFormat="false" ht="15" hidden="false" customHeight="false" outlineLevel="0" collapsed="false">
      <c r="A13" s="3" t="n">
        <v>80</v>
      </c>
      <c r="B13" s="3" t="n">
        <v>6</v>
      </c>
      <c r="C13" s="15" t="n">
        <v>335</v>
      </c>
      <c r="D13" s="3" t="n">
        <v>99.3</v>
      </c>
      <c r="E13" s="3" t="n">
        <v>2</v>
      </c>
      <c r="F13" s="3" t="n">
        <v>55</v>
      </c>
    </row>
    <row r="14" customFormat="false" ht="15" hidden="false" customHeight="false" outlineLevel="0" collapsed="false">
      <c r="A14" s="3" t="n">
        <v>81</v>
      </c>
      <c r="B14" s="3" t="n">
        <v>7</v>
      </c>
      <c r="C14" s="15" t="n">
        <v>118</v>
      </c>
      <c r="D14" s="3" t="n">
        <v>57.6</v>
      </c>
      <c r="E14" s="3" t="n">
        <v>4</v>
      </c>
      <c r="F14" s="3" t="n">
        <v>46</v>
      </c>
    </row>
    <row r="15" customFormat="false" ht="15" hidden="false" customHeight="false" outlineLevel="0" collapsed="false">
      <c r="A15" s="3" t="n">
        <v>82</v>
      </c>
      <c r="B15" s="3" t="n">
        <v>7</v>
      </c>
      <c r="C15" s="15" t="n">
        <v>189</v>
      </c>
      <c r="D15" s="3" t="n">
        <v>45.2</v>
      </c>
      <c r="E15" s="3" t="n">
        <v>4</v>
      </c>
      <c r="F15" s="3" t="n">
        <v>103</v>
      </c>
    </row>
    <row r="16" customFormat="false" ht="15" hidden="false" customHeight="false" outlineLevel="0" collapsed="false">
      <c r="A16" s="3" t="n">
        <v>40</v>
      </c>
      <c r="B16" s="3" t="n">
        <v>8</v>
      </c>
      <c r="C16" s="15" t="n">
        <v>66</v>
      </c>
      <c r="D16" s="3" t="n">
        <v>99.2</v>
      </c>
      <c r="E16" s="3" t="n">
        <v>2</v>
      </c>
      <c r="F16" s="3" t="n">
        <v>88</v>
      </c>
    </row>
    <row r="17" customFormat="false" ht="15" hidden="false" customHeight="false" outlineLevel="0" collapsed="false">
      <c r="A17" s="3" t="n">
        <v>41</v>
      </c>
      <c r="B17" s="3" t="n">
        <v>8</v>
      </c>
      <c r="C17" s="15" t="n">
        <v>91</v>
      </c>
      <c r="D17" s="3" t="n">
        <v>49.9</v>
      </c>
      <c r="E17" s="3" t="n">
        <v>4</v>
      </c>
      <c r="F17" s="3" t="n">
        <v>5</v>
      </c>
    </row>
    <row r="18" customFormat="false" ht="15" hidden="false" customHeight="false" outlineLevel="0" collapsed="false">
      <c r="A18" s="3" t="n">
        <v>42</v>
      </c>
      <c r="B18" s="3" t="n">
        <v>9</v>
      </c>
      <c r="C18" s="15" t="n">
        <v>189</v>
      </c>
      <c r="D18" s="3" t="n">
        <v>31.6</v>
      </c>
      <c r="E18" s="3" t="n">
        <v>4</v>
      </c>
      <c r="F18" s="3" t="n">
        <v>104</v>
      </c>
    </row>
    <row r="19" customFormat="false" ht="15" hidden="false" customHeight="false" outlineLevel="0" collapsed="false">
      <c r="A19" s="3" t="n">
        <v>43</v>
      </c>
      <c r="B19" s="3" t="n">
        <v>9</v>
      </c>
      <c r="C19" s="15" t="n">
        <v>178</v>
      </c>
      <c r="D19" s="3" t="n">
        <v>77.4</v>
      </c>
      <c r="E19" s="3" t="n">
        <v>3</v>
      </c>
      <c r="F19" s="3" t="n">
        <v>62</v>
      </c>
    </row>
    <row r="20" customFormat="false" ht="15" hidden="false" customHeight="false" outlineLevel="0" collapsed="false">
      <c r="A20" s="3" t="n">
        <v>44</v>
      </c>
      <c r="B20" s="3" t="n">
        <v>10</v>
      </c>
      <c r="C20" s="15" t="n">
        <v>118</v>
      </c>
      <c r="D20" s="3" t="n">
        <v>64.4</v>
      </c>
      <c r="E20" s="3" t="n">
        <v>4</v>
      </c>
      <c r="F20" s="3" t="n">
        <v>47</v>
      </c>
    </row>
    <row r="21" customFormat="false" ht="15" hidden="false" customHeight="false" outlineLevel="0" collapsed="false">
      <c r="A21" s="3" t="n">
        <v>45</v>
      </c>
      <c r="B21" s="3" t="n">
        <v>10</v>
      </c>
      <c r="C21" s="15" t="n">
        <v>310</v>
      </c>
      <c r="D21" s="3" t="n">
        <v>46.4</v>
      </c>
      <c r="E21" s="3" t="n">
        <v>4</v>
      </c>
      <c r="F21" s="3" t="n">
        <v>49</v>
      </c>
    </row>
    <row r="22" customFormat="false" ht="15" hidden="false" customHeight="false" outlineLevel="0" collapsed="false">
      <c r="A22" s="3" t="n">
        <v>46</v>
      </c>
      <c r="B22" s="3" t="n">
        <v>11</v>
      </c>
      <c r="C22" s="15" t="n">
        <v>268</v>
      </c>
      <c r="D22" s="3" t="n">
        <v>73.1</v>
      </c>
      <c r="E22" s="3" t="n">
        <v>3</v>
      </c>
      <c r="F22" s="3" t="n">
        <v>38</v>
      </c>
    </row>
    <row r="23" customFormat="false" ht="15" hidden="false" customHeight="false" outlineLevel="0" collapsed="false">
      <c r="A23" s="3" t="n">
        <v>47</v>
      </c>
      <c r="B23" s="3" t="n">
        <v>11</v>
      </c>
      <c r="C23" s="15" t="n">
        <v>182</v>
      </c>
      <c r="D23" s="3" t="n">
        <v>52</v>
      </c>
      <c r="E23" s="3" t="n">
        <v>4</v>
      </c>
      <c r="F23" s="3" t="n">
        <v>25</v>
      </c>
    </row>
    <row r="24" customFormat="false" ht="15" hidden="false" customHeight="false" outlineLevel="0" collapsed="false">
      <c r="A24" s="3" t="n">
        <v>48</v>
      </c>
      <c r="B24" s="3" t="n">
        <v>12</v>
      </c>
      <c r="C24" s="15" t="n">
        <v>174</v>
      </c>
      <c r="D24" s="3" t="n">
        <v>75.5</v>
      </c>
      <c r="E24" s="3" t="n">
        <v>2</v>
      </c>
      <c r="F24" s="3" t="n">
        <v>19</v>
      </c>
    </row>
    <row r="25" customFormat="false" ht="15" hidden="false" customHeight="false" outlineLevel="0" collapsed="false">
      <c r="A25" s="3" t="n">
        <v>49</v>
      </c>
      <c r="B25" s="3" t="n">
        <v>12</v>
      </c>
      <c r="C25" s="15" t="n">
        <v>336</v>
      </c>
      <c r="D25" s="3" t="n">
        <v>58.1</v>
      </c>
      <c r="E25" s="3" t="n">
        <v>4</v>
      </c>
      <c r="F25" s="3" t="n">
        <v>31</v>
      </c>
    </row>
    <row r="26" customFormat="false" ht="15" hidden="false" customHeight="false" outlineLevel="0" collapsed="false">
      <c r="A26" s="3" t="n">
        <v>50</v>
      </c>
      <c r="B26" s="3" t="n">
        <v>13</v>
      </c>
      <c r="C26" s="15" t="n">
        <v>186</v>
      </c>
      <c r="D26" s="3" t="n">
        <v>63.6</v>
      </c>
      <c r="E26" s="3" t="n">
        <v>4</v>
      </c>
      <c r="F26" s="3" t="n">
        <v>65</v>
      </c>
    </row>
    <row r="27" customFormat="false" ht="15" hidden="false" customHeight="false" outlineLevel="0" collapsed="false">
      <c r="A27" s="3" t="n">
        <v>51</v>
      </c>
      <c r="B27" s="3" t="n">
        <v>13</v>
      </c>
      <c r="C27" s="15" t="n">
        <v>310</v>
      </c>
      <c r="D27" s="3" t="n">
        <v>79</v>
      </c>
      <c r="E27" s="3" t="n">
        <v>3</v>
      </c>
      <c r="F27" s="3" t="n">
        <v>50</v>
      </c>
    </row>
    <row r="28" customFormat="false" ht="15" hidden="false" customHeight="false" outlineLevel="0" collapsed="false">
      <c r="A28" s="3" t="n">
        <v>1</v>
      </c>
      <c r="B28" s="3" t="n">
        <v>14</v>
      </c>
      <c r="C28" s="15" t="n">
        <v>135</v>
      </c>
      <c r="D28" s="3" t="n">
        <v>111.7</v>
      </c>
      <c r="E28" s="3" t="n">
        <v>2</v>
      </c>
      <c r="F28" s="3" t="n">
        <v>17</v>
      </c>
    </row>
    <row r="29" customFormat="false" ht="15" hidden="false" customHeight="false" outlineLevel="0" collapsed="false">
      <c r="A29" s="3" t="n">
        <v>2</v>
      </c>
      <c r="B29" s="3" t="n">
        <v>14</v>
      </c>
      <c r="C29" s="15" t="n">
        <v>66</v>
      </c>
      <c r="D29" s="3" t="n">
        <v>72.5</v>
      </c>
      <c r="E29" s="3" t="n">
        <v>4</v>
      </c>
      <c r="F29" s="3" t="n">
        <v>89</v>
      </c>
    </row>
    <row r="30" customFormat="false" ht="15" hidden="false" customHeight="false" outlineLevel="0" collapsed="false">
      <c r="A30" s="3" t="n">
        <v>3</v>
      </c>
      <c r="B30" s="3" t="n">
        <v>15</v>
      </c>
      <c r="C30" s="15" t="n">
        <v>203</v>
      </c>
      <c r="D30" s="3" t="n">
        <v>93.8</v>
      </c>
      <c r="E30" s="3" t="n">
        <v>3</v>
      </c>
      <c r="F30" s="3" t="n">
        <v>8</v>
      </c>
    </row>
    <row r="31" customFormat="false" ht="15" hidden="false" customHeight="false" outlineLevel="0" collapsed="false">
      <c r="A31" s="3" t="n">
        <v>4</v>
      </c>
      <c r="B31" s="3" t="n">
        <v>15</v>
      </c>
      <c r="C31" s="15" t="n">
        <v>335</v>
      </c>
      <c r="D31" s="3" t="n">
        <v>69.9</v>
      </c>
      <c r="E31" s="3" t="n">
        <v>2</v>
      </c>
      <c r="F31" s="3" t="n">
        <v>56</v>
      </c>
    </row>
    <row r="32" customFormat="false" ht="15" hidden="false" customHeight="false" outlineLevel="0" collapsed="false">
      <c r="A32" s="3" t="n">
        <v>5</v>
      </c>
      <c r="B32" s="3" t="n">
        <v>16</v>
      </c>
      <c r="C32" s="15" t="n">
        <v>333</v>
      </c>
      <c r="D32" s="3" t="n">
        <v>111.2</v>
      </c>
      <c r="E32" s="3" t="n">
        <v>1</v>
      </c>
      <c r="F32" s="3" t="n">
        <v>10</v>
      </c>
    </row>
    <row r="33" customFormat="false" ht="15" hidden="false" customHeight="false" outlineLevel="0" collapsed="false">
      <c r="A33" s="3" t="n">
        <v>6</v>
      </c>
      <c r="B33" s="3" t="n">
        <v>16</v>
      </c>
      <c r="C33" s="15" t="n">
        <v>138</v>
      </c>
      <c r="D33" s="3" t="n">
        <v>98.6</v>
      </c>
      <c r="E33" s="3" t="n">
        <v>3</v>
      </c>
      <c r="F33" s="3" t="n">
        <v>28</v>
      </c>
    </row>
    <row r="34" customFormat="false" ht="15" hidden="false" customHeight="false" outlineLevel="0" collapsed="false">
      <c r="A34" s="3" t="n">
        <v>7</v>
      </c>
      <c r="B34" s="3" t="n">
        <v>17</v>
      </c>
      <c r="C34" s="15" t="n">
        <v>141</v>
      </c>
      <c r="D34" s="3" t="n">
        <v>136.7</v>
      </c>
      <c r="E34" s="3" t="n">
        <v>2</v>
      </c>
      <c r="F34" s="3" t="n">
        <v>43</v>
      </c>
    </row>
    <row r="35" customFormat="false" ht="15" hidden="false" customHeight="false" outlineLevel="0" collapsed="false">
      <c r="A35" s="3" t="n">
        <v>8</v>
      </c>
      <c r="B35" s="3" t="n">
        <v>17</v>
      </c>
      <c r="C35" s="15" t="n">
        <v>256</v>
      </c>
      <c r="D35" s="3" t="n">
        <v>121.2</v>
      </c>
      <c r="E35" s="3" t="n">
        <v>1</v>
      </c>
      <c r="F35" s="3" t="n">
        <v>34</v>
      </c>
    </row>
    <row r="36" customFormat="false" ht="15" hidden="false" customHeight="false" outlineLevel="0" collapsed="false">
      <c r="A36" s="3" t="n">
        <v>9</v>
      </c>
      <c r="B36" s="3" t="n">
        <v>18</v>
      </c>
      <c r="C36" s="15" t="n">
        <v>5</v>
      </c>
      <c r="D36" s="3" t="n">
        <v>41.2</v>
      </c>
      <c r="E36" s="3" t="n">
        <v>4</v>
      </c>
      <c r="F36" s="3" t="n">
        <v>70</v>
      </c>
    </row>
    <row r="37" customFormat="false" ht="15" hidden="false" customHeight="false" outlineLevel="0" collapsed="false">
      <c r="A37" s="3" t="n">
        <v>10</v>
      </c>
      <c r="B37" s="3" t="n">
        <v>18</v>
      </c>
      <c r="C37" s="15" t="n">
        <v>158</v>
      </c>
      <c r="D37" s="3" t="n">
        <v>62.8</v>
      </c>
      <c r="E37" s="3" t="n">
        <v>3</v>
      </c>
      <c r="F37" s="3" t="n">
        <v>1</v>
      </c>
    </row>
    <row r="38" customFormat="false" ht="15" hidden="false" customHeight="false" outlineLevel="0" collapsed="false">
      <c r="A38" s="3" t="n">
        <v>97</v>
      </c>
      <c r="B38" s="3" t="n">
        <v>19</v>
      </c>
      <c r="C38" s="15" t="n">
        <v>16</v>
      </c>
      <c r="D38" s="3" t="n">
        <v>97.1</v>
      </c>
      <c r="E38" s="3" t="n">
        <v>1</v>
      </c>
      <c r="F38" s="3" t="n">
        <v>67</v>
      </c>
    </row>
    <row r="39" customFormat="false" ht="15" hidden="false" customHeight="false" outlineLevel="0" collapsed="false">
      <c r="A39" s="3" t="n">
        <v>98</v>
      </c>
      <c r="B39" s="3" t="n">
        <v>19</v>
      </c>
      <c r="C39" s="15" t="n">
        <v>143</v>
      </c>
      <c r="D39" s="3" t="n">
        <v>109.3</v>
      </c>
      <c r="E39" s="3" t="n">
        <v>3</v>
      </c>
      <c r="F39" s="3" t="n">
        <v>76</v>
      </c>
    </row>
    <row r="40" customFormat="false" ht="15" hidden="false" customHeight="false" outlineLevel="0" collapsed="false">
      <c r="A40" s="3" t="n">
        <v>99</v>
      </c>
      <c r="B40" s="3" t="n">
        <v>20</v>
      </c>
      <c r="C40" s="15" t="n">
        <v>237</v>
      </c>
      <c r="D40" s="3" t="n">
        <v>81.1</v>
      </c>
      <c r="E40" s="3" t="n">
        <v>3</v>
      </c>
      <c r="F40" s="3" t="n">
        <v>52</v>
      </c>
    </row>
    <row r="41" customFormat="false" ht="15" hidden="false" customHeight="false" outlineLevel="0" collapsed="false">
      <c r="A41" s="3" t="n">
        <v>100</v>
      </c>
      <c r="B41" s="3" t="n">
        <v>20</v>
      </c>
      <c r="C41" s="15" t="n">
        <v>256</v>
      </c>
      <c r="D41" s="3" t="n">
        <v>85.5</v>
      </c>
      <c r="E41" s="3" t="n">
        <v>4</v>
      </c>
      <c r="F41" s="3" t="n">
        <v>35</v>
      </c>
    </row>
    <row r="42" customFormat="false" ht="15" hidden="false" customHeight="false" outlineLevel="0" collapsed="false">
      <c r="A42" s="3" t="n">
        <v>11</v>
      </c>
      <c r="B42" s="3" t="n">
        <v>21</v>
      </c>
      <c r="C42" s="15" t="n">
        <v>171</v>
      </c>
      <c r="D42" s="3" t="n">
        <v>110.8</v>
      </c>
      <c r="E42" s="3" t="n">
        <v>4</v>
      </c>
      <c r="F42" s="3" t="n">
        <v>83</v>
      </c>
    </row>
    <row r="43" customFormat="false" ht="15" hidden="false" customHeight="false" outlineLevel="0" collapsed="false">
      <c r="A43" s="3" t="n">
        <v>12</v>
      </c>
      <c r="B43" s="3" t="n">
        <v>21</v>
      </c>
      <c r="C43" s="15" t="n">
        <v>24</v>
      </c>
      <c r="D43" s="3" t="n">
        <v>64.7</v>
      </c>
      <c r="E43" s="3" t="n">
        <v>3</v>
      </c>
      <c r="F43" s="3" t="n">
        <v>58</v>
      </c>
    </row>
    <row r="44" customFormat="false" ht="15" hidden="false" customHeight="false" outlineLevel="0" collapsed="false">
      <c r="A44" s="3" t="n">
        <v>13</v>
      </c>
      <c r="B44" s="3" t="n">
        <v>22</v>
      </c>
      <c r="C44" s="15" t="n">
        <v>172</v>
      </c>
      <c r="D44" s="3" t="n">
        <v>81.9</v>
      </c>
      <c r="E44" s="3" t="n">
        <v>3</v>
      </c>
      <c r="F44" s="3" t="n">
        <v>79</v>
      </c>
    </row>
    <row r="45" customFormat="false" ht="15" hidden="false" customHeight="false" outlineLevel="0" collapsed="false">
      <c r="A45" s="3" t="n">
        <v>14</v>
      </c>
      <c r="B45" s="3" t="n">
        <v>22</v>
      </c>
      <c r="C45" s="15" t="n">
        <v>168</v>
      </c>
      <c r="D45" s="3" t="n">
        <v>86.1</v>
      </c>
      <c r="E45" s="3" t="n">
        <v>2</v>
      </c>
      <c r="F45" s="3" t="n">
        <v>95</v>
      </c>
    </row>
    <row r="46" customFormat="false" ht="15" hidden="false" customHeight="false" outlineLevel="0" collapsed="false">
      <c r="A46" s="3" t="n">
        <v>101</v>
      </c>
      <c r="B46" s="3" t="n">
        <v>23</v>
      </c>
      <c r="C46" s="15" t="n">
        <v>172</v>
      </c>
      <c r="D46" s="3" t="n">
        <v>84.5</v>
      </c>
      <c r="E46" s="3" t="n">
        <v>4</v>
      </c>
      <c r="F46" s="3" t="n">
        <v>80</v>
      </c>
    </row>
    <row r="47" customFormat="false" ht="15" hidden="false" customHeight="false" outlineLevel="0" collapsed="false">
      <c r="A47" s="3" t="n">
        <v>102</v>
      </c>
      <c r="B47" s="3" t="n">
        <v>23</v>
      </c>
      <c r="C47" s="15" t="n">
        <v>207</v>
      </c>
      <c r="D47" s="3" t="n">
        <v>86.6</v>
      </c>
      <c r="E47" s="3" t="n">
        <v>3</v>
      </c>
      <c r="F47" s="3" t="n">
        <v>22</v>
      </c>
    </row>
    <row r="48" customFormat="false" ht="15" hidden="false" customHeight="false" outlineLevel="0" collapsed="false">
      <c r="A48" s="3" t="n">
        <v>103</v>
      </c>
      <c r="B48" s="3" t="n">
        <v>24</v>
      </c>
      <c r="C48" s="15" t="n">
        <v>24</v>
      </c>
      <c r="D48" s="3" t="n">
        <v>63</v>
      </c>
      <c r="E48" s="3" t="n">
        <v>1</v>
      </c>
      <c r="F48" s="3" t="n">
        <v>59</v>
      </c>
    </row>
    <row r="49" customFormat="false" ht="15" hidden="false" customHeight="false" outlineLevel="0" collapsed="false">
      <c r="A49" s="3" t="n">
        <v>104</v>
      </c>
      <c r="B49" s="3" t="n">
        <v>24</v>
      </c>
      <c r="C49" s="15" t="n">
        <v>58</v>
      </c>
      <c r="D49" s="3" t="n">
        <v>38.3</v>
      </c>
      <c r="E49" s="3" t="n">
        <v>3</v>
      </c>
      <c r="F49" s="3" t="n">
        <v>85</v>
      </c>
    </row>
    <row r="50" customFormat="false" ht="15" hidden="false" customHeight="false" outlineLevel="0" collapsed="false">
      <c r="A50" s="3" t="n">
        <v>105</v>
      </c>
      <c r="B50" s="3" t="n">
        <v>25</v>
      </c>
      <c r="C50" s="15" t="n">
        <v>63</v>
      </c>
      <c r="D50" s="3" t="n">
        <v>66.6</v>
      </c>
      <c r="E50" s="3" t="n">
        <v>1</v>
      </c>
      <c r="F50" s="3" t="n">
        <v>91</v>
      </c>
    </row>
    <row r="51" customFormat="false" ht="15" hidden="false" customHeight="false" outlineLevel="0" collapsed="false">
      <c r="A51" s="3" t="n">
        <v>106</v>
      </c>
      <c r="B51" s="3" t="n">
        <v>25</v>
      </c>
      <c r="C51" s="15" t="n">
        <v>5</v>
      </c>
      <c r="D51" s="3" t="n">
        <v>27.5</v>
      </c>
      <c r="E51" s="3" t="n">
        <v>4</v>
      </c>
      <c r="F51" s="3" t="n">
        <v>71</v>
      </c>
    </row>
    <row r="52" customFormat="false" ht="15" hidden="false" customHeight="false" outlineLevel="0" collapsed="false">
      <c r="A52" s="3" t="n">
        <v>107</v>
      </c>
      <c r="B52" s="3" t="n">
        <v>26</v>
      </c>
      <c r="C52" s="15" t="n">
        <v>141</v>
      </c>
      <c r="D52" s="3" t="n">
        <v>88.5</v>
      </c>
      <c r="E52" s="3" t="n">
        <v>3</v>
      </c>
      <c r="F52" s="3" t="n">
        <v>44</v>
      </c>
    </row>
    <row r="53" customFormat="false" ht="15" hidden="false" customHeight="false" outlineLevel="0" collapsed="false">
      <c r="A53" s="3" t="n">
        <v>108</v>
      </c>
      <c r="B53" s="3" t="n">
        <v>26</v>
      </c>
      <c r="C53" s="15" t="n">
        <v>207</v>
      </c>
      <c r="D53" s="3" t="n">
        <v>117.3</v>
      </c>
      <c r="E53" s="3" t="n">
        <v>1</v>
      </c>
      <c r="F53" s="3" t="n">
        <v>23</v>
      </c>
    </row>
    <row r="54" customFormat="false" ht="15" hidden="false" customHeight="false" outlineLevel="0" collapsed="false">
      <c r="A54" s="3" t="n">
        <v>52</v>
      </c>
      <c r="B54" s="3" t="n">
        <v>27</v>
      </c>
      <c r="C54" s="15" t="n">
        <v>138</v>
      </c>
      <c r="D54" s="3" t="n">
        <v>95.1</v>
      </c>
      <c r="E54" s="3" t="n">
        <v>3</v>
      </c>
      <c r="F54" s="3" t="n">
        <v>29</v>
      </c>
    </row>
    <row r="55" customFormat="false" ht="15" hidden="false" customHeight="false" outlineLevel="0" collapsed="false">
      <c r="A55" s="3" t="n">
        <v>53</v>
      </c>
      <c r="B55" s="3" t="n">
        <v>27</v>
      </c>
      <c r="C55" s="15" t="n">
        <v>158</v>
      </c>
      <c r="D55" s="3" t="n">
        <v>46</v>
      </c>
      <c r="E55" s="3" t="n">
        <v>2</v>
      </c>
      <c r="F55" s="3" t="n">
        <v>2</v>
      </c>
    </row>
    <row r="56" customFormat="false" ht="15" hidden="false" customHeight="false" outlineLevel="0" collapsed="false">
      <c r="A56" s="3" t="n">
        <v>83</v>
      </c>
      <c r="B56" s="3" t="n">
        <v>28</v>
      </c>
      <c r="C56" s="15" t="n">
        <v>333</v>
      </c>
      <c r="D56" s="3" t="n">
        <v>115.2</v>
      </c>
      <c r="E56" s="3" t="n">
        <v>3</v>
      </c>
      <c r="F56" s="3" t="n">
        <v>11</v>
      </c>
    </row>
    <row r="57" customFormat="false" ht="15" hidden="false" customHeight="false" outlineLevel="0" collapsed="false">
      <c r="A57" s="3" t="n">
        <v>84</v>
      </c>
      <c r="B57" s="3" t="n">
        <v>28</v>
      </c>
      <c r="C57" s="15" t="n">
        <v>320</v>
      </c>
      <c r="D57" s="3" t="n">
        <v>110.1</v>
      </c>
      <c r="E57" s="3" t="n">
        <v>1</v>
      </c>
      <c r="F57" s="3" t="n">
        <v>40</v>
      </c>
    </row>
    <row r="58" customFormat="false" ht="15" hidden="false" customHeight="false" outlineLevel="0" collapsed="false">
      <c r="A58" s="3" t="n">
        <v>85</v>
      </c>
      <c r="B58" s="3" t="n">
        <v>29</v>
      </c>
      <c r="C58" s="15" t="n">
        <v>182</v>
      </c>
      <c r="D58" s="3" t="n">
        <v>53.6</v>
      </c>
      <c r="E58" s="3" t="n">
        <v>4</v>
      </c>
      <c r="F58" s="3" t="n">
        <v>26</v>
      </c>
    </row>
    <row r="59" customFormat="false" ht="15" hidden="false" customHeight="false" outlineLevel="0" collapsed="false">
      <c r="A59" s="3" t="n">
        <v>86</v>
      </c>
      <c r="B59" s="3" t="n">
        <v>29</v>
      </c>
      <c r="C59" s="15" t="n">
        <v>6</v>
      </c>
      <c r="D59" s="3" t="n">
        <v>84.4</v>
      </c>
      <c r="E59" s="3" t="n">
        <v>1</v>
      </c>
      <c r="F59" s="3" t="n">
        <v>101</v>
      </c>
    </row>
    <row r="60" customFormat="false" ht="15" hidden="false" customHeight="false" outlineLevel="0" collapsed="false">
      <c r="A60" s="3" t="n">
        <v>87</v>
      </c>
      <c r="B60" s="3" t="n">
        <v>30</v>
      </c>
      <c r="C60" s="15" t="n">
        <v>143</v>
      </c>
      <c r="D60" s="3" t="n">
        <v>126.9</v>
      </c>
      <c r="E60" s="3" t="n">
        <v>2</v>
      </c>
      <c r="F60" s="3" t="n">
        <v>77</v>
      </c>
    </row>
    <row r="61" customFormat="false" ht="15" hidden="false" customHeight="false" outlineLevel="0" collapsed="false">
      <c r="A61" s="3" t="n">
        <v>88</v>
      </c>
      <c r="B61" s="3" t="n">
        <v>30</v>
      </c>
      <c r="C61" s="15" t="n">
        <v>176</v>
      </c>
      <c r="D61" s="3" t="n">
        <v>29.9</v>
      </c>
      <c r="E61" s="3" t="n">
        <v>4</v>
      </c>
      <c r="F61" s="3" t="n">
        <v>97</v>
      </c>
    </row>
    <row r="62" customFormat="false" ht="15" hidden="false" customHeight="false" outlineLevel="0" collapsed="false">
      <c r="A62" s="3" t="n">
        <v>89</v>
      </c>
      <c r="B62" s="3" t="n">
        <v>31</v>
      </c>
      <c r="C62" s="15" t="n">
        <v>16</v>
      </c>
      <c r="D62" s="3" t="n">
        <v>74.1</v>
      </c>
      <c r="E62" s="3" t="n">
        <v>2</v>
      </c>
      <c r="F62" s="3" t="n">
        <v>68</v>
      </c>
    </row>
    <row r="63" customFormat="false" ht="15" hidden="false" customHeight="false" outlineLevel="0" collapsed="false">
      <c r="A63" s="3" t="n">
        <v>90</v>
      </c>
      <c r="B63" s="3" t="n">
        <v>31</v>
      </c>
      <c r="C63" s="15" t="n">
        <v>320</v>
      </c>
      <c r="D63" s="3" t="n">
        <v>25.1</v>
      </c>
      <c r="E63" s="3" t="n">
        <v>4</v>
      </c>
      <c r="F63" s="3" t="n">
        <v>41</v>
      </c>
    </row>
    <row r="64" customFormat="false" ht="15" hidden="false" customHeight="false" outlineLevel="0" collapsed="false">
      <c r="A64" s="3" t="n">
        <v>91</v>
      </c>
      <c r="B64" s="3" t="n">
        <v>32</v>
      </c>
      <c r="C64" s="15" t="n">
        <v>251</v>
      </c>
      <c r="D64" s="3" t="n">
        <v>41.3</v>
      </c>
      <c r="E64" s="3" t="n">
        <v>4</v>
      </c>
      <c r="F64" s="3" t="n">
        <v>107</v>
      </c>
    </row>
    <row r="65" customFormat="false" ht="15" hidden="false" customHeight="false" outlineLevel="0" collapsed="false">
      <c r="A65" s="3" t="n">
        <v>92</v>
      </c>
      <c r="B65" s="3" t="n">
        <v>32</v>
      </c>
      <c r="C65" s="15" t="n">
        <v>318</v>
      </c>
      <c r="D65" s="3" t="n">
        <v>88.7</v>
      </c>
      <c r="E65" s="3" t="n">
        <v>3</v>
      </c>
      <c r="F65" s="3" t="n">
        <v>73</v>
      </c>
    </row>
    <row r="66" customFormat="false" ht="15" hidden="false" customHeight="false" outlineLevel="0" collapsed="false">
      <c r="A66" s="3" t="n">
        <v>93</v>
      </c>
      <c r="B66" s="3" t="n">
        <v>33</v>
      </c>
      <c r="C66" s="15" t="n">
        <v>368</v>
      </c>
      <c r="D66" s="3" t="n">
        <v>77.9</v>
      </c>
      <c r="E66" s="3" t="n">
        <v>2</v>
      </c>
      <c r="F66" s="3" t="n">
        <v>14</v>
      </c>
    </row>
    <row r="67" customFormat="false" ht="15" hidden="false" customHeight="false" outlineLevel="0" collapsed="false">
      <c r="A67" s="3" t="n">
        <v>94</v>
      </c>
      <c r="B67" s="3" t="n">
        <v>33</v>
      </c>
      <c r="C67" s="15" t="n">
        <v>176</v>
      </c>
      <c r="D67" s="3" t="n">
        <v>38.8</v>
      </c>
      <c r="E67" s="3" t="s">
        <v>128</v>
      </c>
      <c r="F67" s="3" t="n">
        <v>98</v>
      </c>
    </row>
    <row r="68" customFormat="false" ht="15" hidden="false" customHeight="false" outlineLevel="0" collapsed="false">
      <c r="A68" s="3" t="n">
        <v>95</v>
      </c>
      <c r="B68" s="3" t="n">
        <v>34</v>
      </c>
      <c r="C68" s="15" t="n">
        <v>237</v>
      </c>
      <c r="D68" s="3" t="n">
        <v>103.5</v>
      </c>
      <c r="E68" s="3" t="n">
        <v>3</v>
      </c>
      <c r="F68" s="3" t="n">
        <v>53</v>
      </c>
    </row>
    <row r="69" customFormat="false" ht="15" hidden="false" customHeight="false" outlineLevel="0" collapsed="false">
      <c r="A69" s="3" t="n">
        <v>96</v>
      </c>
      <c r="B69" s="3" t="n">
        <v>34</v>
      </c>
      <c r="C69" s="15" t="n">
        <v>58</v>
      </c>
      <c r="D69" s="3" t="n">
        <v>17.9</v>
      </c>
      <c r="E69" s="3" t="n">
        <v>4</v>
      </c>
      <c r="F69" s="3" t="n">
        <v>86</v>
      </c>
    </row>
    <row r="70" customFormat="false" ht="15" hidden="false" customHeight="false" outlineLevel="0" collapsed="false">
      <c r="A70" s="3" t="n">
        <v>27</v>
      </c>
      <c r="B70" s="3" t="n">
        <v>35</v>
      </c>
      <c r="C70" s="15" t="n">
        <v>63</v>
      </c>
      <c r="D70" s="3" t="n">
        <v>76.8</v>
      </c>
      <c r="E70" s="3" t="n">
        <v>1</v>
      </c>
      <c r="F70" s="3" t="n">
        <v>92</v>
      </c>
    </row>
    <row r="71" customFormat="false" ht="15" hidden="false" customHeight="false" outlineLevel="0" collapsed="false">
      <c r="A71" s="3" t="n">
        <v>28</v>
      </c>
      <c r="B71" s="3" t="n">
        <v>35</v>
      </c>
      <c r="C71" s="15" t="n">
        <v>336</v>
      </c>
      <c r="D71" s="3" t="n">
        <v>42.3</v>
      </c>
      <c r="E71" s="3" t="n">
        <v>4</v>
      </c>
      <c r="F71" s="3" t="n">
        <v>32</v>
      </c>
    </row>
    <row r="72" customFormat="false" ht="15" hidden="false" customHeight="false" outlineLevel="0" collapsed="false">
      <c r="A72" s="3" t="n">
        <v>29</v>
      </c>
      <c r="B72" s="3" t="n">
        <v>36</v>
      </c>
      <c r="C72" s="15" t="n">
        <v>174</v>
      </c>
      <c r="D72" s="3" t="n">
        <v>85.7</v>
      </c>
      <c r="E72" s="3" t="n">
        <v>2</v>
      </c>
      <c r="F72" s="3" t="n">
        <v>20</v>
      </c>
    </row>
    <row r="73" customFormat="false" ht="15" hidden="false" customHeight="false" outlineLevel="0" collapsed="false">
      <c r="A73" s="3" t="n">
        <v>30</v>
      </c>
      <c r="B73" s="3" t="n">
        <v>36</v>
      </c>
      <c r="C73" s="15" t="n">
        <v>318</v>
      </c>
      <c r="D73" s="3" t="n">
        <v>54.8</v>
      </c>
      <c r="E73" s="3" t="n">
        <v>4</v>
      </c>
      <c r="F73" s="3" t="n">
        <v>74</v>
      </c>
    </row>
    <row r="74" customFormat="false" ht="15" hidden="false" customHeight="false" outlineLevel="0" collapsed="false">
      <c r="A74" s="3" t="n">
        <v>54</v>
      </c>
      <c r="B74" s="3" t="n">
        <v>37</v>
      </c>
      <c r="C74" s="15" t="n">
        <v>186</v>
      </c>
      <c r="D74" s="3" t="n">
        <v>67.2</v>
      </c>
      <c r="E74" s="3" t="n">
        <v>4</v>
      </c>
      <c r="F74" s="3" t="n">
        <v>66</v>
      </c>
    </row>
    <row r="75" customFormat="false" ht="15" hidden="false" customHeight="false" outlineLevel="0" collapsed="false">
      <c r="A75" s="3" t="n">
        <v>55</v>
      </c>
      <c r="B75" s="3" t="n">
        <v>37</v>
      </c>
      <c r="C75" s="15" t="n">
        <v>58</v>
      </c>
      <c r="D75" s="3" t="n">
        <v>69</v>
      </c>
      <c r="E75" s="3" t="s">
        <v>129</v>
      </c>
      <c r="F75" s="3" t="n">
        <v>87</v>
      </c>
    </row>
    <row r="76" customFormat="false" ht="15" hidden="false" customHeight="false" outlineLevel="0" collapsed="false">
      <c r="A76" s="3" t="n">
        <v>56</v>
      </c>
      <c r="B76" s="3" t="n">
        <v>37</v>
      </c>
      <c r="C76" s="15" t="n">
        <v>158</v>
      </c>
      <c r="D76" s="3" t="n">
        <v>75.6</v>
      </c>
      <c r="E76" s="3" t="n">
        <v>1</v>
      </c>
      <c r="F76" s="3" t="n">
        <v>3</v>
      </c>
    </row>
    <row r="77" s="20" customFormat="true" ht="15" hidden="false" customHeight="false" outlineLevel="0" collapsed="false">
      <c r="A77" s="3" t="n">
        <v>57</v>
      </c>
      <c r="B77" s="3" t="n">
        <v>38</v>
      </c>
      <c r="C77" s="15" t="n">
        <v>135</v>
      </c>
      <c r="D77" s="3" t="n">
        <v>59.2</v>
      </c>
      <c r="E77" s="3" t="n">
        <v>4</v>
      </c>
      <c r="F77" s="3" t="n">
        <v>18</v>
      </c>
    </row>
    <row r="78" s="20" customFormat="true" ht="15" hidden="false" customHeight="false" outlineLevel="0" collapsed="false">
      <c r="A78" s="3" t="n">
        <v>58</v>
      </c>
      <c r="B78" s="3" t="n">
        <v>38</v>
      </c>
      <c r="C78" s="15" t="n">
        <v>5</v>
      </c>
      <c r="D78" s="3" t="n">
        <v>58.1</v>
      </c>
      <c r="E78" s="3" t="n">
        <v>4</v>
      </c>
      <c r="F78" s="3" t="n">
        <v>72</v>
      </c>
    </row>
    <row r="79" s="20" customFormat="true" ht="15" hidden="false" customHeight="false" outlineLevel="0" collapsed="false">
      <c r="A79" s="3" t="n">
        <v>59</v>
      </c>
      <c r="B79" s="3" t="n">
        <v>38</v>
      </c>
      <c r="C79" s="15" t="n">
        <v>268</v>
      </c>
      <c r="D79" s="3" t="n">
        <v>68.5</v>
      </c>
      <c r="E79" s="3" t="n">
        <v>3</v>
      </c>
      <c r="F79" s="3" t="n">
        <v>39</v>
      </c>
    </row>
    <row r="80" customFormat="false" ht="15" hidden="false" customHeight="false" outlineLevel="0" collapsed="false">
      <c r="A80" s="3" t="n">
        <v>60</v>
      </c>
      <c r="B80" s="3" t="n">
        <v>39</v>
      </c>
      <c r="C80" s="15" t="n">
        <v>333</v>
      </c>
      <c r="D80" s="3" t="n">
        <v>148</v>
      </c>
      <c r="E80" s="3" t="n">
        <v>2</v>
      </c>
      <c r="F80" s="3" t="n">
        <v>12</v>
      </c>
    </row>
    <row r="81" customFormat="false" ht="15" hidden="false" customHeight="false" outlineLevel="0" collapsed="false">
      <c r="A81" s="3" t="n">
        <v>61</v>
      </c>
      <c r="B81" s="3" t="n">
        <v>39</v>
      </c>
      <c r="C81" s="15" t="n">
        <v>174</v>
      </c>
      <c r="D81" s="3" t="n">
        <v>101</v>
      </c>
      <c r="E81" s="3" t="n">
        <v>1</v>
      </c>
      <c r="F81" s="3" t="n">
        <v>21</v>
      </c>
    </row>
    <row r="82" customFormat="false" ht="15" hidden="false" customHeight="false" outlineLevel="0" collapsed="false">
      <c r="A82" s="3" t="n">
        <v>62</v>
      </c>
      <c r="B82" s="3" t="n">
        <v>39</v>
      </c>
      <c r="C82" s="15" t="n">
        <v>336</v>
      </c>
      <c r="D82" s="3" t="n">
        <v>30.7</v>
      </c>
      <c r="E82" s="3" t="n">
        <v>4</v>
      </c>
      <c r="F82" s="3" t="n">
        <v>33</v>
      </c>
    </row>
    <row r="83" customFormat="false" ht="15" hidden="false" customHeight="false" outlineLevel="0" collapsed="false">
      <c r="A83" s="3" t="n">
        <v>63</v>
      </c>
      <c r="B83" s="3" t="n">
        <v>40</v>
      </c>
      <c r="C83" s="15" t="n">
        <v>237</v>
      </c>
      <c r="D83" s="3" t="n">
        <v>58.5</v>
      </c>
      <c r="E83" s="3" t="n">
        <v>4</v>
      </c>
      <c r="F83" s="3" t="n">
        <v>54</v>
      </c>
    </row>
    <row r="84" customFormat="false" ht="15" hidden="false" customHeight="false" outlineLevel="0" collapsed="false">
      <c r="A84" s="3" t="n">
        <v>64</v>
      </c>
      <c r="B84" s="3" t="n">
        <v>40</v>
      </c>
      <c r="C84" s="15" t="n">
        <v>368</v>
      </c>
      <c r="D84" s="3" t="n">
        <v>80.2</v>
      </c>
      <c r="E84" s="3" t="n">
        <v>1</v>
      </c>
      <c r="F84" s="3" t="n">
        <v>15</v>
      </c>
    </row>
    <row r="85" customFormat="false" ht="15" hidden="false" customHeight="false" outlineLevel="0" collapsed="false">
      <c r="A85" s="3" t="n">
        <v>65</v>
      </c>
      <c r="B85" s="3" t="n">
        <v>40</v>
      </c>
      <c r="C85" s="15" t="n">
        <v>66</v>
      </c>
      <c r="D85" s="3" t="n">
        <v>101.9</v>
      </c>
      <c r="E85" s="3" t="n">
        <v>1</v>
      </c>
      <c r="F85" s="3" t="n">
        <v>90</v>
      </c>
    </row>
    <row r="86" customFormat="false" ht="15" hidden="false" customHeight="false" outlineLevel="0" collapsed="false">
      <c r="A86" s="3" t="n">
        <v>66</v>
      </c>
      <c r="B86" s="3" t="n">
        <v>41</v>
      </c>
      <c r="C86" s="15" t="n">
        <v>251</v>
      </c>
      <c r="D86" s="3" t="n">
        <v>61</v>
      </c>
      <c r="E86" s="3" t="n">
        <v>1</v>
      </c>
      <c r="F86" s="3" t="n">
        <v>108</v>
      </c>
    </row>
    <row r="87" customFormat="false" ht="15" hidden="false" customHeight="false" outlineLevel="0" collapsed="false">
      <c r="A87" s="3" t="n">
        <v>67</v>
      </c>
      <c r="B87" s="3" t="n">
        <v>41</v>
      </c>
      <c r="C87" s="15" t="n">
        <v>168</v>
      </c>
      <c r="D87" s="3" t="n">
        <v>87.7</v>
      </c>
      <c r="E87" s="3" t="n">
        <v>1</v>
      </c>
      <c r="F87" s="3" t="n">
        <v>96</v>
      </c>
    </row>
    <row r="88" customFormat="false" ht="15" hidden="false" customHeight="false" outlineLevel="0" collapsed="false">
      <c r="A88" s="3" t="n">
        <v>68</v>
      </c>
      <c r="B88" s="3" t="n">
        <v>41</v>
      </c>
      <c r="C88" s="15" t="n">
        <v>176</v>
      </c>
      <c r="D88" s="3" t="n">
        <v>62.1</v>
      </c>
      <c r="E88" s="3" t="n">
        <v>4</v>
      </c>
      <c r="F88" s="3" t="n">
        <v>99</v>
      </c>
    </row>
    <row r="89" customFormat="false" ht="15" hidden="false" customHeight="false" outlineLevel="0" collapsed="false">
      <c r="A89" s="3" t="n">
        <v>15</v>
      </c>
      <c r="B89" s="3" t="n">
        <v>42</v>
      </c>
      <c r="C89" s="15" t="n">
        <v>141</v>
      </c>
      <c r="D89" s="3" t="n">
        <v>105.9</v>
      </c>
      <c r="E89" s="3" t="n">
        <v>3</v>
      </c>
      <c r="F89" s="3" t="n">
        <v>45</v>
      </c>
    </row>
    <row r="90" customFormat="false" ht="15" hidden="false" customHeight="false" outlineLevel="0" collapsed="false">
      <c r="A90" s="3" t="n">
        <v>16</v>
      </c>
      <c r="B90" s="3" t="n">
        <v>42</v>
      </c>
      <c r="C90" s="15" t="n">
        <v>203</v>
      </c>
      <c r="D90" s="3" t="n">
        <v>131</v>
      </c>
      <c r="E90" s="3" t="n">
        <v>1</v>
      </c>
      <c r="F90" s="3" t="n">
        <v>9</v>
      </c>
    </row>
    <row r="91" customFormat="false" ht="15" hidden="false" customHeight="false" outlineLevel="0" collapsed="false">
      <c r="A91" s="3" t="n">
        <v>17</v>
      </c>
      <c r="B91" s="3" t="n">
        <v>42</v>
      </c>
      <c r="C91" s="15" t="n">
        <v>207</v>
      </c>
      <c r="D91" s="3" t="n">
        <v>86.5</v>
      </c>
      <c r="E91" s="3" t="n">
        <v>3</v>
      </c>
      <c r="F91" s="3" t="n">
        <v>24</v>
      </c>
    </row>
    <row r="92" customFormat="false" ht="15" hidden="false" customHeight="false" outlineLevel="0" collapsed="false">
      <c r="A92" s="3" t="n">
        <v>18</v>
      </c>
      <c r="B92" s="3" t="n">
        <v>43</v>
      </c>
      <c r="C92" s="15" t="n">
        <v>172</v>
      </c>
      <c r="D92" s="3" t="n">
        <v>97.7</v>
      </c>
      <c r="E92" s="3" t="n">
        <v>1</v>
      </c>
      <c r="F92" s="3" t="n">
        <v>81</v>
      </c>
    </row>
    <row r="93" customFormat="false" ht="15" hidden="false" customHeight="false" outlineLevel="0" collapsed="false">
      <c r="A93" s="3" t="n">
        <v>19</v>
      </c>
      <c r="B93" s="3" t="n">
        <v>43</v>
      </c>
      <c r="C93" s="15" t="n">
        <v>138</v>
      </c>
      <c r="D93" s="3" t="n">
        <v>81.7</v>
      </c>
      <c r="E93" s="3" t="n">
        <v>2</v>
      </c>
      <c r="F93" s="3" t="n">
        <v>30</v>
      </c>
    </row>
    <row r="94" customFormat="false" ht="15" hidden="false" customHeight="false" outlineLevel="0" collapsed="false">
      <c r="A94" s="3" t="n">
        <v>20</v>
      </c>
      <c r="B94" s="3" t="n">
        <v>43</v>
      </c>
      <c r="C94" s="15" t="n">
        <v>318</v>
      </c>
      <c r="D94" s="3" t="n">
        <v>44.6</v>
      </c>
      <c r="E94" s="3" t="n">
        <v>4</v>
      </c>
      <c r="F94" s="3" t="n">
        <v>75</v>
      </c>
    </row>
    <row r="95" customFormat="false" ht="15" hidden="false" customHeight="false" outlineLevel="0" collapsed="false">
      <c r="A95" s="3" t="n">
        <v>31</v>
      </c>
      <c r="B95" s="3" t="n">
        <v>44</v>
      </c>
      <c r="C95" s="15" t="n">
        <v>182</v>
      </c>
      <c r="D95" s="3" t="n">
        <v>53.4</v>
      </c>
      <c r="E95" s="3" t="n">
        <v>4</v>
      </c>
      <c r="F95" s="3" t="n">
        <v>27</v>
      </c>
    </row>
    <row r="96" customFormat="false" ht="15" hidden="false" customHeight="false" outlineLevel="0" collapsed="false">
      <c r="A96" s="3" t="n">
        <v>32</v>
      </c>
      <c r="B96" s="3" t="n">
        <v>44</v>
      </c>
      <c r="C96" s="15" t="n">
        <v>171</v>
      </c>
      <c r="D96" s="3" t="n">
        <v>118.4</v>
      </c>
      <c r="E96" s="3" t="n">
        <v>2</v>
      </c>
      <c r="F96" s="3" t="n">
        <v>84</v>
      </c>
    </row>
    <row r="97" customFormat="false" ht="15" hidden="false" customHeight="false" outlineLevel="0" collapsed="false">
      <c r="A97" s="3" t="n">
        <v>33</v>
      </c>
      <c r="B97" s="3" t="n">
        <v>44</v>
      </c>
      <c r="C97" s="15" t="n">
        <v>256</v>
      </c>
      <c r="D97" s="3" t="n">
        <v>69.6</v>
      </c>
      <c r="E97" s="3" t="n">
        <v>4</v>
      </c>
      <c r="F97" s="3" t="n">
        <v>36</v>
      </c>
    </row>
    <row r="98" customFormat="false" ht="15" hidden="false" customHeight="false" outlineLevel="0" collapsed="false">
      <c r="A98" s="3" t="n">
        <v>34</v>
      </c>
      <c r="B98" s="3" t="n">
        <v>45</v>
      </c>
      <c r="C98" s="15" t="n">
        <v>91</v>
      </c>
      <c r="D98" s="3" t="n">
        <v>97</v>
      </c>
      <c r="E98" s="3" t="n">
        <v>1</v>
      </c>
      <c r="F98" s="3" t="n">
        <v>6</v>
      </c>
    </row>
    <row r="99" customFormat="false" ht="15" hidden="false" customHeight="false" outlineLevel="0" collapsed="false">
      <c r="A99" s="3" t="n">
        <v>35</v>
      </c>
      <c r="B99" s="3" t="n">
        <v>45</v>
      </c>
      <c r="C99" s="15" t="n">
        <v>143</v>
      </c>
      <c r="D99" s="3" t="n">
        <v>114.3</v>
      </c>
      <c r="E99" s="3" t="n">
        <v>3</v>
      </c>
      <c r="F99" s="3" t="n">
        <v>78</v>
      </c>
    </row>
    <row r="100" customFormat="false" ht="15" hidden="false" customHeight="false" outlineLevel="0" collapsed="false">
      <c r="A100" s="3" t="n">
        <v>36</v>
      </c>
      <c r="B100" s="3" t="n">
        <v>45</v>
      </c>
      <c r="C100" s="15" t="n">
        <v>178</v>
      </c>
      <c r="D100" s="3" t="n">
        <v>80.9</v>
      </c>
      <c r="E100" s="3" t="n">
        <v>1</v>
      </c>
      <c r="F100" s="3" t="n">
        <v>63</v>
      </c>
    </row>
    <row r="101" customFormat="false" ht="15" hidden="false" customHeight="false" outlineLevel="0" collapsed="false">
      <c r="A101" s="3" t="n">
        <v>37</v>
      </c>
      <c r="B101" s="3" t="n">
        <v>46</v>
      </c>
      <c r="C101" s="15" t="n">
        <v>63</v>
      </c>
      <c r="D101" s="3" t="n">
        <v>63.8</v>
      </c>
      <c r="E101" s="3" t="n">
        <v>1</v>
      </c>
      <c r="F101" s="3" t="n">
        <v>93</v>
      </c>
    </row>
    <row r="102" customFormat="false" ht="15" hidden="false" customHeight="false" outlineLevel="0" collapsed="false">
      <c r="A102" s="3" t="n">
        <v>38</v>
      </c>
      <c r="B102" s="3" t="n">
        <v>46</v>
      </c>
      <c r="C102" s="15" t="n">
        <v>189</v>
      </c>
      <c r="D102" s="3" t="n">
        <v>72.9</v>
      </c>
      <c r="E102" s="3" t="n">
        <v>1</v>
      </c>
      <c r="F102" s="3" t="n">
        <v>105</v>
      </c>
    </row>
    <row r="103" customFormat="false" ht="15" hidden="false" customHeight="false" outlineLevel="0" collapsed="false">
      <c r="A103" s="3" t="n">
        <v>39</v>
      </c>
      <c r="B103" s="3" t="n">
        <v>46</v>
      </c>
      <c r="C103" s="15" t="n">
        <v>6</v>
      </c>
      <c r="D103" s="3" t="n">
        <v>68.8</v>
      </c>
      <c r="E103" s="3" t="n">
        <v>4</v>
      </c>
      <c r="F103" s="3" t="n">
        <v>102</v>
      </c>
    </row>
    <row r="104" customFormat="false" ht="15" hidden="false" customHeight="false" outlineLevel="0" collapsed="false">
      <c r="A104" s="3" t="n">
        <v>21</v>
      </c>
      <c r="B104" s="3" t="n">
        <v>47</v>
      </c>
      <c r="C104" s="15" t="n">
        <v>16</v>
      </c>
      <c r="D104" s="3" t="n">
        <v>76.4</v>
      </c>
      <c r="E104" s="3" t="n">
        <v>2</v>
      </c>
      <c r="F104" s="3" t="n">
        <v>69</v>
      </c>
    </row>
    <row r="105" customFormat="false" ht="15" hidden="false" customHeight="false" outlineLevel="0" collapsed="false">
      <c r="A105" s="3" t="n">
        <v>22</v>
      </c>
      <c r="B105" s="3" t="n">
        <v>47</v>
      </c>
      <c r="C105" s="15" t="n">
        <v>320</v>
      </c>
      <c r="D105" s="3" t="n">
        <v>88.7</v>
      </c>
      <c r="E105" s="3" t="n">
        <v>3</v>
      </c>
      <c r="F105" s="3" t="n">
        <v>42</v>
      </c>
    </row>
    <row r="106" customFormat="false" ht="15" hidden="false" customHeight="false" outlineLevel="0" collapsed="false">
      <c r="A106" s="3" t="n">
        <v>23</v>
      </c>
      <c r="B106" s="3" t="n">
        <v>47</v>
      </c>
      <c r="C106" s="15" t="n">
        <v>24</v>
      </c>
      <c r="D106" s="3" t="n">
        <v>91.1</v>
      </c>
      <c r="E106" s="3" t="n">
        <v>2</v>
      </c>
      <c r="F106" s="3" t="n">
        <v>60</v>
      </c>
    </row>
    <row r="107" customFormat="false" ht="15" hidden="false" customHeight="false" outlineLevel="0" collapsed="false">
      <c r="A107" s="3" t="n">
        <v>24</v>
      </c>
      <c r="B107" s="3" t="n">
        <v>48</v>
      </c>
      <c r="C107" s="15" t="n">
        <v>118</v>
      </c>
      <c r="D107" s="3" t="n">
        <v>102</v>
      </c>
      <c r="E107" s="3" t="n">
        <v>1</v>
      </c>
      <c r="F107" s="3" t="n">
        <v>48</v>
      </c>
    </row>
    <row r="108" customFormat="false" ht="15" hidden="false" customHeight="false" outlineLevel="0" collapsed="false">
      <c r="A108" s="3" t="n">
        <v>25</v>
      </c>
      <c r="B108" s="3" t="n">
        <v>48</v>
      </c>
      <c r="C108" s="15" t="n">
        <v>310</v>
      </c>
      <c r="D108" s="3" t="n">
        <v>47.8</v>
      </c>
      <c r="E108" s="3" t="n">
        <v>4</v>
      </c>
      <c r="F108" s="3" t="n">
        <v>51</v>
      </c>
    </row>
    <row r="109" customFormat="false" ht="15" hidden="false" customHeight="false" outlineLevel="0" collapsed="false">
      <c r="A109" s="3" t="n">
        <v>26</v>
      </c>
      <c r="B109" s="3" t="n">
        <v>48</v>
      </c>
      <c r="C109" s="15" t="n">
        <v>335</v>
      </c>
      <c r="D109" s="3" t="n">
        <v>71.4</v>
      </c>
      <c r="E109" s="3" t="n">
        <v>1</v>
      </c>
      <c r="F109" s="3" t="n">
        <v>57</v>
      </c>
    </row>
  </sheetData>
  <autoFilter ref="A1:F109"/>
  <conditionalFormatting sqref="H2:H1048576">
    <cfRule type="cellIs" priority="2" operator="greaterThan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33" activeCellId="0" sqref="M33"/>
    </sheetView>
  </sheetViews>
  <sheetFormatPr defaultRowHeight="15"/>
  <cols>
    <col collapsed="false" hidden="false" max="1" min="1" style="21" width="9.10526315789474"/>
    <col collapsed="false" hidden="false" max="2" min="2" style="21" width="12.9595141700405"/>
    <col collapsed="false" hidden="false" max="3" min="3" style="22" width="9.10526315789474"/>
    <col collapsed="false" hidden="false" max="4" min="4" style="21" width="9.10526315789474"/>
    <col collapsed="false" hidden="false" max="5" min="5" style="0" width="8.57085020242915"/>
    <col collapsed="false" hidden="false" max="6" min="6" style="0" width="13.497975708502"/>
    <col collapsed="false" hidden="false" max="7" min="7" style="0" width="21.2105263157895"/>
    <col collapsed="false" hidden="false" max="9" min="8" style="0" width="8.57085020242915"/>
    <col collapsed="false" hidden="false" max="13" min="10" style="0" width="13.497975708502"/>
    <col collapsed="false" hidden="false" max="1025" min="14" style="0" width="8.57085020242915"/>
  </cols>
  <sheetData>
    <row r="1" s="18" customFormat="true" ht="38.25" hidden="false" customHeight="true" outlineLevel="0" collapsed="false">
      <c r="A1" s="23" t="s">
        <v>114</v>
      </c>
      <c r="B1" s="23" t="s">
        <v>115</v>
      </c>
      <c r="C1" s="24" t="s">
        <v>1</v>
      </c>
      <c r="D1" s="23" t="s">
        <v>127</v>
      </c>
      <c r="E1" s="8" t="s">
        <v>130</v>
      </c>
      <c r="F1" s="8" t="s">
        <v>127</v>
      </c>
      <c r="G1" s="8" t="s">
        <v>131</v>
      </c>
      <c r="H1" s="8" t="s">
        <v>132</v>
      </c>
      <c r="I1" s="8" t="s">
        <v>133</v>
      </c>
      <c r="J1" s="8" t="s">
        <v>134</v>
      </c>
      <c r="K1" s="8" t="s">
        <v>135</v>
      </c>
      <c r="L1" s="8" t="s">
        <v>136</v>
      </c>
      <c r="M1" s="8" t="s">
        <v>137</v>
      </c>
      <c r="O1" s="18" t="s">
        <v>114</v>
      </c>
      <c r="P1" s="18" t="s">
        <v>115</v>
      </c>
      <c r="Q1" s="19" t="s">
        <v>1</v>
      </c>
      <c r="R1" s="18" t="s">
        <v>127</v>
      </c>
      <c r="S1" s="18" t="s">
        <v>130</v>
      </c>
      <c r="T1" s="18" t="s">
        <v>127</v>
      </c>
      <c r="U1" s="18" t="s">
        <v>131</v>
      </c>
      <c r="V1" s="18" t="s">
        <v>132</v>
      </c>
      <c r="W1" s="18" t="s">
        <v>133</v>
      </c>
      <c r="X1" s="18" t="s">
        <v>134</v>
      </c>
      <c r="Y1" s="18" t="s">
        <v>135</v>
      </c>
      <c r="Z1" s="18" t="s">
        <v>136</v>
      </c>
      <c r="AA1" s="18" t="s">
        <v>137</v>
      </c>
    </row>
    <row r="2" customFormat="false" ht="15" hidden="false" customHeight="false" outlineLevel="0" collapsed="false">
      <c r="A2" s="21" t="n">
        <v>69</v>
      </c>
      <c r="B2" s="21" t="n">
        <v>1</v>
      </c>
      <c r="C2" s="22" t="n">
        <v>203</v>
      </c>
      <c r="D2" s="21" t="n">
        <v>7</v>
      </c>
      <c r="E2" s="0" t="n">
        <f aca="false">MATCH(B2,[1]'Choice Assay Data'!A$1:A$1048576)</f>
        <v>1048576</v>
      </c>
      <c r="F2" s="0" t="e">
        <f aca="false">INDEX(K2:M2,J2)</f>
        <v>#N/A</v>
      </c>
      <c r="G2" s="0" t="str">
        <f aca="false">INDEX([1]'Choice Assay Data'!$C$1:$E$1048576,Vial_ID_Determination!$E2,1)</f>
        <v/>
      </c>
      <c r="H2" s="0" t="str">
        <f aca="false">INDEX([1]'Choice Assay Data'!$C$1:$E$1048576,Vial_ID_Determination!$E2,2)</f>
        <v/>
      </c>
      <c r="I2" s="0" t="str">
        <f aca="false">INDEX([1]'Choice Assay Data'!$C$1:$E$1048576,Vial_ID_Determination!$E2,3)</f>
        <v/>
      </c>
      <c r="J2" s="0" t="e">
        <f aca="false">MATCH(C2,G2:I2,)</f>
        <v>#N/A</v>
      </c>
      <c r="K2" s="0" t="str">
        <f aca="false">INDEX([1]'Choice Assay Data'!$F$1:$H$1048576,Vial_ID_Determination!$E2,1)</f>
        <v/>
      </c>
      <c r="L2" s="0" t="str">
        <f aca="false">INDEX([1]'Choice Assay Data'!$F$1:$H$1048576,Vial_ID_Determination!$E2,2)</f>
        <v/>
      </c>
      <c r="M2" s="0" t="str">
        <f aca="false">INDEX([1]'Choice Assay Data'!$F$1:$H$1048576,Vial_ID_Determination!$E2,3)</f>
        <v/>
      </c>
      <c r="O2" s="0" t="n">
        <v>69</v>
      </c>
      <c r="P2" s="0" t="n">
        <v>1</v>
      </c>
      <c r="Q2" s="0" t="n">
        <v>203</v>
      </c>
      <c r="R2" s="0" t="n">
        <v>7</v>
      </c>
      <c r="S2" s="0" t="n">
        <v>2</v>
      </c>
      <c r="T2" s="0" t="n">
        <v>7</v>
      </c>
      <c r="U2" s="0" t="n">
        <v>135</v>
      </c>
      <c r="V2" s="0" t="n">
        <v>203</v>
      </c>
      <c r="W2" s="0" t="n">
        <v>0</v>
      </c>
      <c r="X2" s="0" t="n">
        <v>2</v>
      </c>
      <c r="Y2" s="0" t="n">
        <v>16</v>
      </c>
      <c r="Z2" s="0" t="n">
        <v>7</v>
      </c>
      <c r="AA2" s="0" t="n">
        <v>0</v>
      </c>
    </row>
    <row r="3" customFormat="false" ht="15" hidden="false" customHeight="false" outlineLevel="0" collapsed="false">
      <c r="A3" s="21" t="n">
        <v>70</v>
      </c>
      <c r="B3" s="21" t="n">
        <v>1</v>
      </c>
      <c r="C3" s="22" t="n">
        <v>135</v>
      </c>
      <c r="D3" s="21" t="n">
        <v>16</v>
      </c>
      <c r="E3" s="0" t="n">
        <f aca="false">MATCH(B3,[1]'Choice Assay Data'!A$1:A$1048576)</f>
        <v>1048576</v>
      </c>
      <c r="F3" s="0" t="e">
        <f aca="false">INDEX(K3:M3,J3)</f>
        <v>#N/A</v>
      </c>
      <c r="G3" s="0" t="str">
        <f aca="false">INDEX([1]'Choice Assay Data'!$C$1:$E$1048576,Vial_ID_Determination!$E3,1)</f>
        <v/>
      </c>
      <c r="H3" s="0" t="str">
        <f aca="false">INDEX([1]'Choice Assay Data'!$C$1:$E$1048576,Vial_ID_Determination!$E3,2)</f>
        <v/>
      </c>
      <c r="I3" s="0" t="str">
        <f aca="false">INDEX([1]'Choice Assay Data'!$C$1:$E$1048576,Vial_ID_Determination!$E3,3)</f>
        <v/>
      </c>
      <c r="J3" s="0" t="e">
        <f aca="false">MATCH(C3,G3:I3,0)</f>
        <v>#N/A</v>
      </c>
      <c r="K3" s="0" t="str">
        <f aca="false">INDEX([1]'Choice Assay Data'!$F$1:$H$1048576,Vial_ID_Determination!$E3,1)</f>
        <v/>
      </c>
      <c r="L3" s="0" t="str">
        <f aca="false">INDEX([1]'Choice Assay Data'!$F$1:$H$1048576,Vial_ID_Determination!$E3,2)</f>
        <v/>
      </c>
      <c r="M3" s="0" t="str">
        <f aca="false">INDEX([1]'Choice Assay Data'!$F$1:$H$1048576,Vial_ID_Determination!$E3,3)</f>
        <v/>
      </c>
      <c r="O3" s="0" t="n">
        <v>70</v>
      </c>
      <c r="P3" s="0" t="n">
        <v>1</v>
      </c>
      <c r="Q3" s="0" t="n">
        <v>135</v>
      </c>
      <c r="R3" s="0" t="n">
        <v>16</v>
      </c>
      <c r="S3" s="0" t="n">
        <v>2</v>
      </c>
      <c r="T3" s="0" t="n">
        <v>16</v>
      </c>
      <c r="U3" s="0" t="n">
        <v>135</v>
      </c>
      <c r="V3" s="0" t="n">
        <v>203</v>
      </c>
      <c r="W3" s="0" t="n">
        <v>0</v>
      </c>
      <c r="X3" s="0" t="n">
        <v>1</v>
      </c>
      <c r="Y3" s="0" t="n">
        <v>16</v>
      </c>
      <c r="Z3" s="0" t="n">
        <v>7</v>
      </c>
      <c r="AA3" s="0" t="n">
        <v>0</v>
      </c>
    </row>
    <row r="4" customFormat="false" ht="15" hidden="false" customHeight="false" outlineLevel="0" collapsed="false">
      <c r="A4" s="21" t="n">
        <v>71</v>
      </c>
      <c r="B4" s="21" t="n">
        <v>2</v>
      </c>
      <c r="C4" s="22" t="n">
        <v>268</v>
      </c>
      <c r="D4" s="21" t="n">
        <v>37</v>
      </c>
      <c r="E4" s="0" t="n">
        <f aca="false">MATCH(B4,[1]'Choice Assay Data'!A$1:A$1048576)</f>
        <v>1048576</v>
      </c>
      <c r="F4" s="0" t="e">
        <f aca="false">INDEX(K4:M4,J4)</f>
        <v>#N/A</v>
      </c>
      <c r="G4" s="0" t="str">
        <f aca="false">INDEX([1]'Choice Assay Data'!$C$1:$E$1048576,Vial_ID_Determination!$E4,1)</f>
        <v/>
      </c>
      <c r="H4" s="0" t="str">
        <f aca="false">INDEX([1]'Choice Assay Data'!$C$1:$E$1048576,Vial_ID_Determination!$E4,2)</f>
        <v/>
      </c>
      <c r="I4" s="0" t="str">
        <f aca="false">INDEX([1]'Choice Assay Data'!$C$1:$E$1048576,Vial_ID_Determination!$E4,3)</f>
        <v/>
      </c>
      <c r="J4" s="0" t="e">
        <f aca="false">MATCH(C4,G4:I4,0)</f>
        <v>#N/A</v>
      </c>
      <c r="K4" s="0" t="str">
        <f aca="false">INDEX([1]'Choice Assay Data'!$F$1:$H$1048576,Vial_ID_Determination!$E4,1)</f>
        <v/>
      </c>
      <c r="L4" s="0" t="str">
        <f aca="false">INDEX([1]'Choice Assay Data'!$F$1:$H$1048576,Vial_ID_Determination!$E4,2)</f>
        <v/>
      </c>
      <c r="M4" s="0" t="str">
        <f aca="false">INDEX([1]'Choice Assay Data'!$F$1:$H$1048576,Vial_ID_Determination!$E4,3)</f>
        <v/>
      </c>
      <c r="O4" s="0" t="n">
        <v>71</v>
      </c>
      <c r="P4" s="0" t="n">
        <v>2</v>
      </c>
      <c r="Q4" s="0" t="n">
        <v>268</v>
      </c>
      <c r="R4" s="0" t="n">
        <v>37</v>
      </c>
      <c r="S4" s="0" t="n">
        <v>3</v>
      </c>
      <c r="T4" s="0" t="n">
        <v>37</v>
      </c>
      <c r="U4" s="0" t="n">
        <v>91</v>
      </c>
      <c r="V4" s="0" t="n">
        <v>268</v>
      </c>
      <c r="W4" s="0" t="n">
        <v>0</v>
      </c>
      <c r="X4" s="0" t="n">
        <v>2</v>
      </c>
      <c r="Y4" s="0" t="n">
        <v>4</v>
      </c>
      <c r="Z4" s="0" t="n">
        <v>37</v>
      </c>
      <c r="AA4" s="0" t="n">
        <v>0</v>
      </c>
    </row>
    <row r="5" customFormat="false" ht="15" hidden="false" customHeight="false" outlineLevel="0" collapsed="false">
      <c r="A5" s="21" t="n">
        <v>72</v>
      </c>
      <c r="B5" s="21" t="n">
        <v>2</v>
      </c>
      <c r="C5" s="22" t="n">
        <v>91</v>
      </c>
      <c r="D5" s="21" t="n">
        <v>4</v>
      </c>
      <c r="E5" s="0" t="n">
        <f aca="false">MATCH(B5,[1]'Choice Assay Data'!A$1:A$1048576)</f>
        <v>1048576</v>
      </c>
      <c r="F5" s="0" t="e">
        <f aca="false">INDEX(K5:M5,J5)</f>
        <v>#N/A</v>
      </c>
      <c r="G5" s="0" t="str">
        <f aca="false">INDEX([1]'Choice Assay Data'!$C$1:$E$1048576,Vial_ID_Determination!$E5,1)</f>
        <v/>
      </c>
      <c r="H5" s="0" t="str">
        <f aca="false">INDEX([1]'Choice Assay Data'!$C$1:$E$1048576,Vial_ID_Determination!$E5,2)</f>
        <v/>
      </c>
      <c r="I5" s="0" t="str">
        <f aca="false">INDEX([1]'Choice Assay Data'!$C$1:$E$1048576,Vial_ID_Determination!$E5,3)</f>
        <v/>
      </c>
      <c r="J5" s="0" t="e">
        <f aca="false">MATCH(C5,G5:I5,0)</f>
        <v>#N/A</v>
      </c>
      <c r="K5" s="0" t="str">
        <f aca="false">INDEX([1]'Choice Assay Data'!$F$1:$H$1048576,Vial_ID_Determination!$E5,1)</f>
        <v/>
      </c>
      <c r="L5" s="0" t="str">
        <f aca="false">INDEX([1]'Choice Assay Data'!$F$1:$H$1048576,Vial_ID_Determination!$E5,2)</f>
        <v/>
      </c>
      <c r="M5" s="0" t="str">
        <f aca="false">INDEX([1]'Choice Assay Data'!$F$1:$H$1048576,Vial_ID_Determination!$E5,3)</f>
        <v/>
      </c>
      <c r="O5" s="0" t="n">
        <v>72</v>
      </c>
      <c r="P5" s="0" t="n">
        <v>2</v>
      </c>
      <c r="Q5" s="0" t="n">
        <v>91</v>
      </c>
      <c r="R5" s="0" t="n">
        <v>4</v>
      </c>
      <c r="S5" s="0" t="n">
        <v>3</v>
      </c>
      <c r="T5" s="0" t="n">
        <v>4</v>
      </c>
      <c r="U5" s="0" t="n">
        <v>91</v>
      </c>
      <c r="V5" s="0" t="n">
        <v>268</v>
      </c>
      <c r="W5" s="0" t="n">
        <v>0</v>
      </c>
      <c r="X5" s="0" t="n">
        <v>1</v>
      </c>
      <c r="Y5" s="0" t="n">
        <v>4</v>
      </c>
      <c r="Z5" s="0" t="n">
        <v>37</v>
      </c>
      <c r="AA5" s="0" t="n">
        <v>0</v>
      </c>
    </row>
    <row r="6" customFormat="false" ht="15" hidden="false" customHeight="false" outlineLevel="0" collapsed="false">
      <c r="A6" s="21" t="n">
        <v>73</v>
      </c>
      <c r="B6" s="21" t="n">
        <v>3</v>
      </c>
      <c r="C6" s="22" t="n">
        <v>171</v>
      </c>
      <c r="D6" s="21" t="n">
        <v>82</v>
      </c>
      <c r="E6" s="0" t="n">
        <f aca="false">MATCH(B6,[1]'Choice Assay Data'!A$1:A$1048576)</f>
        <v>1048576</v>
      </c>
      <c r="F6" s="0" t="e">
        <f aca="false">INDEX(K6:M6,J6)</f>
        <v>#N/A</v>
      </c>
      <c r="G6" s="0" t="str">
        <f aca="false">INDEX([1]'Choice Assay Data'!$C$1:$E$1048576,Vial_ID_Determination!$E6,1)</f>
        <v/>
      </c>
      <c r="H6" s="0" t="str">
        <f aca="false">INDEX([1]'Choice Assay Data'!$C$1:$E$1048576,Vial_ID_Determination!$E6,2)</f>
        <v/>
      </c>
      <c r="I6" s="0" t="str">
        <f aca="false">INDEX([1]'Choice Assay Data'!$C$1:$E$1048576,Vial_ID_Determination!$E6,3)</f>
        <v/>
      </c>
      <c r="J6" s="0" t="e">
        <f aca="false">MATCH(C6,G6:I6,0)</f>
        <v>#N/A</v>
      </c>
      <c r="K6" s="0" t="str">
        <f aca="false">INDEX([1]'Choice Assay Data'!$F$1:$H$1048576,Vial_ID_Determination!$E6,1)</f>
        <v/>
      </c>
      <c r="L6" s="0" t="str">
        <f aca="false">INDEX([1]'Choice Assay Data'!$F$1:$H$1048576,Vial_ID_Determination!$E6,2)</f>
        <v/>
      </c>
      <c r="M6" s="0" t="str">
        <f aca="false">INDEX([1]'Choice Assay Data'!$F$1:$H$1048576,Vial_ID_Determination!$E6,3)</f>
        <v/>
      </c>
      <c r="O6" s="0" t="n">
        <v>73</v>
      </c>
      <c r="P6" s="0" t="n">
        <v>3</v>
      </c>
      <c r="Q6" s="0" t="n">
        <v>171</v>
      </c>
      <c r="R6" s="0" t="n">
        <v>82</v>
      </c>
      <c r="S6" s="0" t="n">
        <v>4</v>
      </c>
      <c r="T6" s="0" t="n">
        <v>82</v>
      </c>
      <c r="U6" s="0" t="n">
        <v>171</v>
      </c>
      <c r="V6" s="0" t="n">
        <v>178</v>
      </c>
      <c r="W6" s="0" t="n">
        <v>0</v>
      </c>
      <c r="X6" s="0" t="n">
        <v>1</v>
      </c>
      <c r="Y6" s="0" t="n">
        <v>82</v>
      </c>
      <c r="Z6" s="0" t="n">
        <v>61</v>
      </c>
      <c r="AA6" s="0" t="n">
        <v>0</v>
      </c>
    </row>
    <row r="7" customFormat="false" ht="15" hidden="false" customHeight="false" outlineLevel="0" collapsed="false">
      <c r="A7" s="21" t="n">
        <v>74</v>
      </c>
      <c r="B7" s="21" t="n">
        <v>3</v>
      </c>
      <c r="C7" s="22" t="n">
        <v>178</v>
      </c>
      <c r="D7" s="21" t="n">
        <v>61</v>
      </c>
      <c r="E7" s="0" t="n">
        <f aca="false">MATCH(B7,[1]'Choice Assay Data'!A$1:A$1048576)</f>
        <v>1048576</v>
      </c>
      <c r="F7" s="0" t="e">
        <f aca="false">INDEX(K7:M7,J7)</f>
        <v>#N/A</v>
      </c>
      <c r="G7" s="0" t="str">
        <f aca="false">INDEX([1]'Choice Assay Data'!$C$1:$E$1048576,Vial_ID_Determination!$E7,1)</f>
        <v/>
      </c>
      <c r="H7" s="0" t="str">
        <f aca="false">INDEX([1]'Choice Assay Data'!$C$1:$E$1048576,Vial_ID_Determination!$E7,2)</f>
        <v/>
      </c>
      <c r="I7" s="0" t="str">
        <f aca="false">INDEX([1]'Choice Assay Data'!$C$1:$E$1048576,Vial_ID_Determination!$E7,3)</f>
        <v/>
      </c>
      <c r="J7" s="0" t="e">
        <f aca="false">MATCH(C7,G7:I7,0)</f>
        <v>#N/A</v>
      </c>
      <c r="K7" s="0" t="str">
        <f aca="false">INDEX([1]'Choice Assay Data'!$F$1:$H$1048576,Vial_ID_Determination!$E7,1)</f>
        <v/>
      </c>
      <c r="L7" s="0" t="str">
        <f aca="false">INDEX([1]'Choice Assay Data'!$F$1:$H$1048576,Vial_ID_Determination!$E7,2)</f>
        <v/>
      </c>
      <c r="M7" s="0" t="str">
        <f aca="false">INDEX([1]'Choice Assay Data'!$F$1:$H$1048576,Vial_ID_Determination!$E7,3)</f>
        <v/>
      </c>
      <c r="O7" s="0" t="n">
        <v>74</v>
      </c>
      <c r="P7" s="0" t="n">
        <v>3</v>
      </c>
      <c r="Q7" s="0" t="n">
        <v>178</v>
      </c>
      <c r="R7" s="0" t="n">
        <v>61</v>
      </c>
      <c r="S7" s="0" t="n">
        <v>4</v>
      </c>
      <c r="T7" s="0" t="n">
        <v>61</v>
      </c>
      <c r="U7" s="0" t="n">
        <v>171</v>
      </c>
      <c r="V7" s="0" t="n">
        <v>178</v>
      </c>
      <c r="W7" s="0" t="n">
        <v>0</v>
      </c>
      <c r="X7" s="0" t="n">
        <v>2</v>
      </c>
      <c r="Y7" s="0" t="n">
        <v>82</v>
      </c>
      <c r="Z7" s="0" t="n">
        <v>61</v>
      </c>
      <c r="AA7" s="0" t="n">
        <v>0</v>
      </c>
    </row>
    <row r="8" customFormat="false" ht="15" hidden="false" customHeight="false" outlineLevel="0" collapsed="false">
      <c r="A8" s="21" t="n">
        <v>75</v>
      </c>
      <c r="B8" s="21" t="n">
        <v>4</v>
      </c>
      <c r="C8" s="22" t="n">
        <v>186</v>
      </c>
      <c r="D8" s="21" t="n">
        <v>64</v>
      </c>
      <c r="E8" s="0" t="n">
        <f aca="false">MATCH(B8,[1]'Choice Assay Data'!A$1:A$1048576)</f>
        <v>1048576</v>
      </c>
      <c r="F8" s="0" t="e">
        <f aca="false">INDEX(K8:M8,J8)</f>
        <v>#N/A</v>
      </c>
      <c r="G8" s="0" t="str">
        <f aca="false">INDEX([1]'Choice Assay Data'!$C$1:$E$1048576,Vial_ID_Determination!$E8,1)</f>
        <v/>
      </c>
      <c r="H8" s="0" t="str">
        <f aca="false">INDEX([1]'Choice Assay Data'!$C$1:$E$1048576,Vial_ID_Determination!$E8,2)</f>
        <v/>
      </c>
      <c r="I8" s="0" t="str">
        <f aca="false">INDEX([1]'Choice Assay Data'!$C$1:$E$1048576,Vial_ID_Determination!$E8,3)</f>
        <v/>
      </c>
      <c r="J8" s="0" t="e">
        <f aca="false">MATCH(C8,G8:I8,0)</f>
        <v>#N/A</v>
      </c>
      <c r="K8" s="0" t="str">
        <f aca="false">INDEX([1]'Choice Assay Data'!$F$1:$H$1048576,Vial_ID_Determination!$E8,1)</f>
        <v/>
      </c>
      <c r="L8" s="0" t="str">
        <f aca="false">INDEX([1]'Choice Assay Data'!$F$1:$H$1048576,Vial_ID_Determination!$E8,2)</f>
        <v/>
      </c>
      <c r="M8" s="0" t="str">
        <f aca="false">INDEX([1]'Choice Assay Data'!$F$1:$H$1048576,Vial_ID_Determination!$E8,3)</f>
        <v/>
      </c>
      <c r="O8" s="0" t="n">
        <v>75</v>
      </c>
      <c r="P8" s="0" t="n">
        <v>4</v>
      </c>
      <c r="Q8" s="0" t="n">
        <v>186</v>
      </c>
      <c r="R8" s="0" t="n">
        <v>64</v>
      </c>
      <c r="S8" s="0" t="n">
        <v>5</v>
      </c>
      <c r="T8" s="0" t="n">
        <v>64</v>
      </c>
      <c r="U8" s="0" t="n">
        <v>186</v>
      </c>
      <c r="V8" s="0" t="n">
        <v>368</v>
      </c>
      <c r="W8" s="0" t="n">
        <v>0</v>
      </c>
      <c r="X8" s="0" t="n">
        <v>1</v>
      </c>
      <c r="Y8" s="0" t="n">
        <v>64</v>
      </c>
      <c r="Z8" s="0" t="n">
        <v>13</v>
      </c>
      <c r="AA8" s="0" t="n">
        <v>0</v>
      </c>
    </row>
    <row r="9" customFormat="false" ht="15" hidden="false" customHeight="false" outlineLevel="0" collapsed="false">
      <c r="A9" s="21" t="n">
        <v>76</v>
      </c>
      <c r="B9" s="21" t="n">
        <v>4</v>
      </c>
      <c r="C9" s="22" t="n">
        <v>368</v>
      </c>
      <c r="D9" s="21" t="n">
        <v>13</v>
      </c>
      <c r="E9" s="0" t="n">
        <f aca="false">MATCH(B9,[1]'Choice Assay Data'!A$1:A$1048576)</f>
        <v>1048576</v>
      </c>
      <c r="F9" s="0" t="e">
        <f aca="false">INDEX(K9:M9,J9)</f>
        <v>#N/A</v>
      </c>
      <c r="G9" s="0" t="str">
        <f aca="false">INDEX([1]'Choice Assay Data'!$C$1:$E$1048576,Vial_ID_Determination!$E9,1)</f>
        <v/>
      </c>
      <c r="H9" s="0" t="str">
        <f aca="false">INDEX([1]'Choice Assay Data'!$C$1:$E$1048576,Vial_ID_Determination!$E9,2)</f>
        <v/>
      </c>
      <c r="I9" s="0" t="str">
        <f aca="false">INDEX([1]'Choice Assay Data'!$C$1:$E$1048576,Vial_ID_Determination!$E9,3)</f>
        <v/>
      </c>
      <c r="J9" s="0" t="e">
        <f aca="false">MATCH(C9,G9:I9,0)</f>
        <v>#N/A</v>
      </c>
      <c r="K9" s="0" t="str">
        <f aca="false">INDEX([1]'Choice Assay Data'!$F$1:$H$1048576,Vial_ID_Determination!$E9,1)</f>
        <v/>
      </c>
      <c r="L9" s="0" t="str">
        <f aca="false">INDEX([1]'Choice Assay Data'!$F$1:$H$1048576,Vial_ID_Determination!$E9,2)</f>
        <v/>
      </c>
      <c r="M9" s="0" t="str">
        <f aca="false">INDEX([1]'Choice Assay Data'!$F$1:$H$1048576,Vial_ID_Determination!$E9,3)</f>
        <v/>
      </c>
      <c r="O9" s="0" t="n">
        <v>76</v>
      </c>
      <c r="P9" s="0" t="n">
        <v>4</v>
      </c>
      <c r="Q9" s="0" t="n">
        <v>368</v>
      </c>
      <c r="R9" s="0" t="n">
        <v>13</v>
      </c>
      <c r="S9" s="0" t="n">
        <v>5</v>
      </c>
      <c r="T9" s="0" t="n">
        <v>13</v>
      </c>
      <c r="U9" s="0" t="n">
        <v>186</v>
      </c>
      <c r="V9" s="0" t="n">
        <v>368</v>
      </c>
      <c r="W9" s="0" t="n">
        <v>0</v>
      </c>
      <c r="X9" s="0" t="n">
        <v>2</v>
      </c>
      <c r="Y9" s="0" t="n">
        <v>64</v>
      </c>
      <c r="Z9" s="0" t="n">
        <v>13</v>
      </c>
      <c r="AA9" s="0" t="n">
        <v>0</v>
      </c>
    </row>
    <row r="10" customFormat="false" ht="15" hidden="false" customHeight="false" outlineLevel="0" collapsed="false">
      <c r="A10" s="21" t="n">
        <v>77</v>
      </c>
      <c r="B10" s="21" t="n">
        <v>5</v>
      </c>
      <c r="C10" s="22" t="n">
        <v>251</v>
      </c>
      <c r="D10" s="21" t="n">
        <v>106</v>
      </c>
      <c r="E10" s="0" t="n">
        <f aca="false">MATCH(B10,[1]'Choice Assay Data'!A$1:A$1048576)</f>
        <v>1048576</v>
      </c>
      <c r="F10" s="0" t="e">
        <f aca="false">INDEX(K10:M10,J10)</f>
        <v>#N/A</v>
      </c>
      <c r="G10" s="0" t="str">
        <f aca="false">INDEX([1]'Choice Assay Data'!$C$1:$E$1048576,Vial_ID_Determination!$E10,1)</f>
        <v/>
      </c>
      <c r="H10" s="0" t="str">
        <f aca="false">INDEX([1]'Choice Assay Data'!$C$1:$E$1048576,Vial_ID_Determination!$E10,2)</f>
        <v/>
      </c>
      <c r="I10" s="0" t="str">
        <f aca="false">INDEX([1]'Choice Assay Data'!$C$1:$E$1048576,Vial_ID_Determination!$E10,3)</f>
        <v/>
      </c>
      <c r="J10" s="0" t="e">
        <f aca="false">MATCH(C10,G10:I10,0)</f>
        <v>#N/A</v>
      </c>
      <c r="K10" s="0" t="str">
        <f aca="false">INDEX([1]'Choice Assay Data'!$F$1:$H$1048576,Vial_ID_Determination!$E10,1)</f>
        <v/>
      </c>
      <c r="L10" s="0" t="str">
        <f aca="false">INDEX([1]'Choice Assay Data'!$F$1:$H$1048576,Vial_ID_Determination!$E10,2)</f>
        <v/>
      </c>
      <c r="M10" s="0" t="str">
        <f aca="false">INDEX([1]'Choice Assay Data'!$F$1:$H$1048576,Vial_ID_Determination!$E10,3)</f>
        <v/>
      </c>
      <c r="O10" s="0" t="n">
        <v>77</v>
      </c>
      <c r="P10" s="0" t="n">
        <v>5</v>
      </c>
      <c r="Q10" s="0" t="n">
        <v>251</v>
      </c>
      <c r="R10" s="0" t="n">
        <v>106</v>
      </c>
      <c r="S10" s="0" t="n">
        <v>6</v>
      </c>
      <c r="T10" s="0" t="n">
        <v>106</v>
      </c>
      <c r="U10" s="0" t="n">
        <v>251</v>
      </c>
      <c r="V10" s="0" t="n">
        <v>6</v>
      </c>
      <c r="W10" s="0" t="n">
        <v>0</v>
      </c>
      <c r="X10" s="0" t="n">
        <v>1</v>
      </c>
      <c r="Y10" s="0" t="n">
        <v>106</v>
      </c>
      <c r="Z10" s="0" t="n">
        <v>100</v>
      </c>
      <c r="AA10" s="0" t="n">
        <v>0</v>
      </c>
    </row>
    <row r="11" customFormat="false" ht="15" hidden="false" customHeight="false" outlineLevel="0" collapsed="false">
      <c r="A11" s="21" t="n">
        <v>78</v>
      </c>
      <c r="B11" s="21" t="n">
        <v>5</v>
      </c>
      <c r="C11" s="22" t="n">
        <v>6</v>
      </c>
      <c r="D11" s="21" t="n">
        <v>100</v>
      </c>
      <c r="E11" s="0" t="n">
        <f aca="false">MATCH(B11,[1]'Choice Assay Data'!A$1:A$1048576)</f>
        <v>1048576</v>
      </c>
      <c r="F11" s="0" t="e">
        <f aca="false">INDEX(K11:M11,J11)</f>
        <v>#N/A</v>
      </c>
      <c r="G11" s="0" t="str">
        <f aca="false">INDEX([1]'Choice Assay Data'!$C$1:$E$1048576,Vial_ID_Determination!$E11,1)</f>
        <v/>
      </c>
      <c r="H11" s="0" t="str">
        <f aca="false">INDEX([1]'Choice Assay Data'!$C$1:$E$1048576,Vial_ID_Determination!$E11,2)</f>
        <v/>
      </c>
      <c r="I11" s="0" t="str">
        <f aca="false">INDEX([1]'Choice Assay Data'!$C$1:$E$1048576,Vial_ID_Determination!$E11,3)</f>
        <v/>
      </c>
      <c r="J11" s="0" t="e">
        <f aca="false">MATCH(C11,G11:I11,0)</f>
        <v>#N/A</v>
      </c>
      <c r="K11" s="0" t="str">
        <f aca="false">INDEX([1]'Choice Assay Data'!$F$1:$H$1048576,Vial_ID_Determination!$E11,1)</f>
        <v/>
      </c>
      <c r="L11" s="0" t="str">
        <f aca="false">INDEX([1]'Choice Assay Data'!$F$1:$H$1048576,Vial_ID_Determination!$E11,2)</f>
        <v/>
      </c>
      <c r="M11" s="0" t="str">
        <f aca="false">INDEX([1]'Choice Assay Data'!$F$1:$H$1048576,Vial_ID_Determination!$E11,3)</f>
        <v/>
      </c>
      <c r="O11" s="0" t="n">
        <v>78</v>
      </c>
      <c r="P11" s="0" t="n">
        <v>5</v>
      </c>
      <c r="Q11" s="0" t="n">
        <v>6</v>
      </c>
      <c r="R11" s="0" t="n">
        <v>100</v>
      </c>
      <c r="S11" s="0" t="n">
        <v>6</v>
      </c>
      <c r="T11" s="0" t="n">
        <v>100</v>
      </c>
      <c r="U11" s="0" t="n">
        <v>251</v>
      </c>
      <c r="V11" s="0" t="n">
        <v>6</v>
      </c>
      <c r="W11" s="0" t="n">
        <v>0</v>
      </c>
      <c r="X11" s="0" t="n">
        <v>2</v>
      </c>
      <c r="Y11" s="0" t="n">
        <v>106</v>
      </c>
      <c r="Z11" s="0" t="n">
        <v>100</v>
      </c>
      <c r="AA11" s="0" t="n">
        <v>0</v>
      </c>
    </row>
    <row r="12" customFormat="false" ht="15" hidden="false" customHeight="false" outlineLevel="0" collapsed="false">
      <c r="A12" s="21" t="n">
        <v>79</v>
      </c>
      <c r="B12" s="21" t="n">
        <v>6</v>
      </c>
      <c r="C12" s="22" t="n">
        <v>168</v>
      </c>
      <c r="D12" s="21" t="n">
        <v>94</v>
      </c>
      <c r="E12" s="0" t="n">
        <f aca="false">MATCH(B12,[1]'Choice Assay Data'!A$1:A$1048576)</f>
        <v>1048576</v>
      </c>
      <c r="F12" s="0" t="e">
        <f aca="false">INDEX(K12:M12,J12)</f>
        <v>#N/A</v>
      </c>
      <c r="G12" s="0" t="str">
        <f aca="false">INDEX([1]'Choice Assay Data'!$C$1:$E$1048576,Vial_ID_Determination!$E12,1)</f>
        <v/>
      </c>
      <c r="H12" s="0" t="str">
        <f aca="false">INDEX([1]'Choice Assay Data'!$C$1:$E$1048576,Vial_ID_Determination!$E12,2)</f>
        <v/>
      </c>
      <c r="I12" s="0" t="str">
        <f aca="false">INDEX([1]'Choice Assay Data'!$C$1:$E$1048576,Vial_ID_Determination!$E12,3)</f>
        <v/>
      </c>
      <c r="J12" s="0" t="e">
        <f aca="false">MATCH(C12,G12:I12,0)</f>
        <v>#N/A</v>
      </c>
      <c r="K12" s="0" t="str">
        <f aca="false">INDEX([1]'Choice Assay Data'!$F$1:$H$1048576,Vial_ID_Determination!$E12,1)</f>
        <v/>
      </c>
      <c r="L12" s="0" t="str">
        <f aca="false">INDEX([1]'Choice Assay Data'!$F$1:$H$1048576,Vial_ID_Determination!$E12,2)</f>
        <v/>
      </c>
      <c r="M12" s="0" t="str">
        <f aca="false">INDEX([1]'Choice Assay Data'!$F$1:$H$1048576,Vial_ID_Determination!$E12,3)</f>
        <v/>
      </c>
      <c r="O12" s="0" t="n">
        <v>79</v>
      </c>
      <c r="P12" s="0" t="n">
        <v>6</v>
      </c>
      <c r="Q12" s="0" t="n">
        <v>168</v>
      </c>
      <c r="R12" s="0" t="n">
        <v>94</v>
      </c>
      <c r="S12" s="0" t="n">
        <v>7</v>
      </c>
      <c r="T12" s="0" t="n">
        <v>94</v>
      </c>
      <c r="U12" s="0" t="n">
        <v>168</v>
      </c>
      <c r="V12" s="0" t="n">
        <v>335</v>
      </c>
      <c r="W12" s="0" t="n">
        <v>0</v>
      </c>
      <c r="X12" s="0" t="n">
        <v>1</v>
      </c>
      <c r="Y12" s="0" t="n">
        <v>94</v>
      </c>
      <c r="Z12" s="0" t="n">
        <v>55</v>
      </c>
      <c r="AA12" s="0" t="n">
        <v>0</v>
      </c>
    </row>
    <row r="13" customFormat="false" ht="15" hidden="false" customHeight="false" outlineLevel="0" collapsed="false">
      <c r="A13" s="21" t="n">
        <v>80</v>
      </c>
      <c r="B13" s="21" t="n">
        <v>6</v>
      </c>
      <c r="C13" s="22" t="n">
        <v>335</v>
      </c>
      <c r="D13" s="21" t="n">
        <v>55</v>
      </c>
      <c r="E13" s="0" t="n">
        <f aca="false">MATCH(B13,[1]'Choice Assay Data'!A$1:A$1048576)</f>
        <v>1048576</v>
      </c>
      <c r="F13" s="0" t="e">
        <f aca="false">INDEX(K13:M13,J13)</f>
        <v>#N/A</v>
      </c>
      <c r="G13" s="0" t="str">
        <f aca="false">INDEX([1]'Choice Assay Data'!$C$1:$E$1048576,Vial_ID_Determination!$E13,1)</f>
        <v/>
      </c>
      <c r="H13" s="0" t="str">
        <f aca="false">INDEX([1]'Choice Assay Data'!$C$1:$E$1048576,Vial_ID_Determination!$E13,2)</f>
        <v/>
      </c>
      <c r="I13" s="0" t="str">
        <f aca="false">INDEX([1]'Choice Assay Data'!$C$1:$E$1048576,Vial_ID_Determination!$E13,3)</f>
        <v/>
      </c>
      <c r="J13" s="0" t="e">
        <f aca="false">MATCH(C13,G13:I13,0)</f>
        <v>#N/A</v>
      </c>
      <c r="K13" s="0" t="str">
        <f aca="false">INDEX([1]'Choice Assay Data'!$F$1:$H$1048576,Vial_ID_Determination!$E13,1)</f>
        <v/>
      </c>
      <c r="L13" s="0" t="str">
        <f aca="false">INDEX([1]'Choice Assay Data'!$F$1:$H$1048576,Vial_ID_Determination!$E13,2)</f>
        <v/>
      </c>
      <c r="M13" s="0" t="str">
        <f aca="false">INDEX([1]'Choice Assay Data'!$F$1:$H$1048576,Vial_ID_Determination!$E13,3)</f>
        <v/>
      </c>
      <c r="O13" s="0" t="n">
        <v>80</v>
      </c>
      <c r="P13" s="0" t="n">
        <v>6</v>
      </c>
      <c r="Q13" s="0" t="n">
        <v>335</v>
      </c>
      <c r="R13" s="0" t="n">
        <v>55</v>
      </c>
      <c r="S13" s="0" t="n">
        <v>7</v>
      </c>
      <c r="T13" s="0" t="n">
        <v>55</v>
      </c>
      <c r="U13" s="0" t="n">
        <v>168</v>
      </c>
      <c r="V13" s="0" t="n">
        <v>335</v>
      </c>
      <c r="W13" s="0" t="n">
        <v>0</v>
      </c>
      <c r="X13" s="0" t="n">
        <v>2</v>
      </c>
      <c r="Y13" s="0" t="n">
        <v>94</v>
      </c>
      <c r="Z13" s="0" t="n">
        <v>55</v>
      </c>
      <c r="AA13" s="0" t="n">
        <v>0</v>
      </c>
    </row>
    <row r="14" customFormat="false" ht="15" hidden="false" customHeight="false" outlineLevel="0" collapsed="false">
      <c r="A14" s="21" t="n">
        <v>81</v>
      </c>
      <c r="B14" s="21" t="n">
        <v>7</v>
      </c>
      <c r="C14" s="22" t="n">
        <v>118</v>
      </c>
      <c r="D14" s="21" t="n">
        <v>46</v>
      </c>
      <c r="E14" s="0" t="n">
        <f aca="false">MATCH(B14,[1]'Choice Assay Data'!A$1:A$1048576)</f>
        <v>1048576</v>
      </c>
      <c r="F14" s="0" t="e">
        <f aca="false">INDEX(K14:M14,J14)</f>
        <v>#N/A</v>
      </c>
      <c r="G14" s="0" t="str">
        <f aca="false">INDEX([1]'Choice Assay Data'!$C$1:$E$1048576,Vial_ID_Determination!$E14,1)</f>
        <v/>
      </c>
      <c r="H14" s="0" t="str">
        <f aca="false">INDEX([1]'Choice Assay Data'!$C$1:$E$1048576,Vial_ID_Determination!$E14,2)</f>
        <v/>
      </c>
      <c r="I14" s="0" t="str">
        <f aca="false">INDEX([1]'Choice Assay Data'!$C$1:$E$1048576,Vial_ID_Determination!$E14,3)</f>
        <v/>
      </c>
      <c r="J14" s="0" t="e">
        <f aca="false">MATCH(C14,G14:I14,0)</f>
        <v>#N/A</v>
      </c>
      <c r="K14" s="0" t="str">
        <f aca="false">INDEX([1]'Choice Assay Data'!$F$1:$H$1048576,Vial_ID_Determination!$E14,1)</f>
        <v/>
      </c>
      <c r="L14" s="0" t="str">
        <f aca="false">INDEX([1]'Choice Assay Data'!$F$1:$H$1048576,Vial_ID_Determination!$E14,2)</f>
        <v/>
      </c>
      <c r="M14" s="0" t="str">
        <f aca="false">INDEX([1]'Choice Assay Data'!$F$1:$H$1048576,Vial_ID_Determination!$E14,3)</f>
        <v/>
      </c>
      <c r="O14" s="0" t="n">
        <v>81</v>
      </c>
      <c r="P14" s="0" t="n">
        <v>7</v>
      </c>
      <c r="Q14" s="0" t="n">
        <v>118</v>
      </c>
      <c r="R14" s="0" t="n">
        <v>46</v>
      </c>
      <c r="S14" s="0" t="n">
        <v>8</v>
      </c>
      <c r="T14" s="0" t="n">
        <v>46</v>
      </c>
      <c r="U14" s="0" t="n">
        <v>118</v>
      </c>
      <c r="V14" s="0" t="n">
        <v>189</v>
      </c>
      <c r="W14" s="0" t="n">
        <v>0</v>
      </c>
      <c r="X14" s="0" t="n">
        <v>1</v>
      </c>
      <c r="Y14" s="0" t="n">
        <v>46</v>
      </c>
      <c r="Z14" s="0" t="n">
        <v>103</v>
      </c>
      <c r="AA14" s="0" t="n">
        <v>0</v>
      </c>
    </row>
    <row r="15" customFormat="false" ht="15" hidden="false" customHeight="false" outlineLevel="0" collapsed="false">
      <c r="A15" s="21" t="n">
        <v>82</v>
      </c>
      <c r="B15" s="21" t="n">
        <v>7</v>
      </c>
      <c r="C15" s="22" t="n">
        <v>189</v>
      </c>
      <c r="D15" s="21" t="n">
        <v>103</v>
      </c>
      <c r="E15" s="0" t="n">
        <f aca="false">MATCH(B15,[1]'Choice Assay Data'!A$1:A$1048576)</f>
        <v>1048576</v>
      </c>
      <c r="F15" s="0" t="e">
        <f aca="false">INDEX(K15:M15,J15)</f>
        <v>#N/A</v>
      </c>
      <c r="G15" s="0" t="str">
        <f aca="false">INDEX([1]'Choice Assay Data'!$C$1:$E$1048576,Vial_ID_Determination!$E15,1)</f>
        <v/>
      </c>
      <c r="H15" s="0" t="str">
        <f aca="false">INDEX([1]'Choice Assay Data'!$C$1:$E$1048576,Vial_ID_Determination!$E15,2)</f>
        <v/>
      </c>
      <c r="I15" s="0" t="str">
        <f aca="false">INDEX([1]'Choice Assay Data'!$C$1:$E$1048576,Vial_ID_Determination!$E15,3)</f>
        <v/>
      </c>
      <c r="J15" s="0" t="e">
        <f aca="false">MATCH(C15,G15:I15,0)</f>
        <v>#N/A</v>
      </c>
      <c r="K15" s="0" t="str">
        <f aca="false">INDEX([1]'Choice Assay Data'!$F$1:$H$1048576,Vial_ID_Determination!$E15,1)</f>
        <v/>
      </c>
      <c r="L15" s="0" t="str">
        <f aca="false">INDEX([1]'Choice Assay Data'!$F$1:$H$1048576,Vial_ID_Determination!$E15,2)</f>
        <v/>
      </c>
      <c r="M15" s="0" t="str">
        <f aca="false">INDEX([1]'Choice Assay Data'!$F$1:$H$1048576,Vial_ID_Determination!$E15,3)</f>
        <v/>
      </c>
      <c r="O15" s="0" t="n">
        <v>82</v>
      </c>
      <c r="P15" s="0" t="n">
        <v>7</v>
      </c>
      <c r="Q15" s="0" t="n">
        <v>189</v>
      </c>
      <c r="R15" s="0" t="n">
        <v>103</v>
      </c>
      <c r="S15" s="0" t="n">
        <v>8</v>
      </c>
      <c r="T15" s="0" t="n">
        <v>103</v>
      </c>
      <c r="U15" s="0" t="n">
        <v>118</v>
      </c>
      <c r="V15" s="0" t="n">
        <v>189</v>
      </c>
      <c r="W15" s="0" t="n">
        <v>0</v>
      </c>
      <c r="X15" s="0" t="n">
        <v>2</v>
      </c>
      <c r="Y15" s="0" t="n">
        <v>46</v>
      </c>
      <c r="Z15" s="0" t="n">
        <v>103</v>
      </c>
      <c r="AA15" s="0" t="n">
        <v>0</v>
      </c>
    </row>
    <row r="16" customFormat="false" ht="15" hidden="false" customHeight="false" outlineLevel="0" collapsed="false">
      <c r="A16" s="21" t="n">
        <v>40</v>
      </c>
      <c r="B16" s="21" t="n">
        <v>8</v>
      </c>
      <c r="C16" s="22" t="n">
        <v>66</v>
      </c>
      <c r="D16" s="21" t="n">
        <v>88</v>
      </c>
      <c r="E16" s="0" t="n">
        <f aca="false">MATCH(B16,[1]'Choice Assay Data'!A$1:A$1048576)</f>
        <v>1048576</v>
      </c>
      <c r="F16" s="0" t="e">
        <f aca="false">INDEX(K16:M16,J16)</f>
        <v>#N/A</v>
      </c>
      <c r="G16" s="0" t="str">
        <f aca="false">INDEX([1]'Choice Assay Data'!$C$1:$E$1048576,Vial_ID_Determination!$E16,1)</f>
        <v/>
      </c>
      <c r="H16" s="0" t="str">
        <f aca="false">INDEX([1]'Choice Assay Data'!$C$1:$E$1048576,Vial_ID_Determination!$E16,2)</f>
        <v/>
      </c>
      <c r="I16" s="0" t="str">
        <f aca="false">INDEX([1]'Choice Assay Data'!$C$1:$E$1048576,Vial_ID_Determination!$E16,3)</f>
        <v/>
      </c>
      <c r="J16" s="0" t="e">
        <f aca="false">MATCH(C16,G16:I16,0)</f>
        <v>#N/A</v>
      </c>
      <c r="K16" s="0" t="str">
        <f aca="false">INDEX([1]'Choice Assay Data'!$F$1:$H$1048576,Vial_ID_Determination!$E16,1)</f>
        <v/>
      </c>
      <c r="L16" s="0" t="str">
        <f aca="false">INDEX([1]'Choice Assay Data'!$F$1:$H$1048576,Vial_ID_Determination!$E16,2)</f>
        <v/>
      </c>
      <c r="M16" s="0" t="str">
        <f aca="false">INDEX([1]'Choice Assay Data'!$F$1:$H$1048576,Vial_ID_Determination!$E16,3)</f>
        <v/>
      </c>
      <c r="O16" s="0" t="n">
        <v>40</v>
      </c>
      <c r="P16" s="0" t="n">
        <v>8</v>
      </c>
      <c r="Q16" s="0" t="n">
        <v>66</v>
      </c>
      <c r="R16" s="0" t="n">
        <v>88</v>
      </c>
      <c r="S16" s="0" t="n">
        <v>9</v>
      </c>
      <c r="T16" s="0" t="n">
        <v>88</v>
      </c>
      <c r="U16" s="0" t="n">
        <v>91</v>
      </c>
      <c r="V16" s="0" t="n">
        <v>66</v>
      </c>
      <c r="W16" s="0" t="n">
        <v>0</v>
      </c>
      <c r="X16" s="0" t="n">
        <v>2</v>
      </c>
      <c r="Y16" s="0" t="n">
        <v>5</v>
      </c>
      <c r="Z16" s="0" t="n">
        <v>88</v>
      </c>
      <c r="AA16" s="0" t="n">
        <v>0</v>
      </c>
    </row>
    <row r="17" customFormat="false" ht="15" hidden="false" customHeight="false" outlineLevel="0" collapsed="false">
      <c r="A17" s="21" t="n">
        <v>41</v>
      </c>
      <c r="B17" s="21" t="n">
        <v>8</v>
      </c>
      <c r="C17" s="22" t="n">
        <v>91</v>
      </c>
      <c r="D17" s="21" t="n">
        <v>5</v>
      </c>
      <c r="E17" s="0" t="n">
        <f aca="false">MATCH(B17,[1]'Choice Assay Data'!A$1:A$1048576)</f>
        <v>1048576</v>
      </c>
      <c r="F17" s="0" t="e">
        <f aca="false">INDEX(K17:M17,J17)</f>
        <v>#N/A</v>
      </c>
      <c r="G17" s="0" t="str">
        <f aca="false">INDEX([1]'Choice Assay Data'!$C$1:$E$1048576,Vial_ID_Determination!$E17,1)</f>
        <v/>
      </c>
      <c r="H17" s="0" t="str">
        <f aca="false">INDEX([1]'Choice Assay Data'!$C$1:$E$1048576,Vial_ID_Determination!$E17,2)</f>
        <v/>
      </c>
      <c r="I17" s="0" t="str">
        <f aca="false">INDEX([1]'Choice Assay Data'!$C$1:$E$1048576,Vial_ID_Determination!$E17,3)</f>
        <v/>
      </c>
      <c r="J17" s="0" t="e">
        <f aca="false">MATCH(C17,G17:I17,0)</f>
        <v>#N/A</v>
      </c>
      <c r="K17" s="0" t="str">
        <f aca="false">INDEX([1]'Choice Assay Data'!$F$1:$H$1048576,Vial_ID_Determination!$E17,1)</f>
        <v/>
      </c>
      <c r="L17" s="0" t="str">
        <f aca="false">INDEX([1]'Choice Assay Data'!$F$1:$H$1048576,Vial_ID_Determination!$E17,2)</f>
        <v/>
      </c>
      <c r="M17" s="0" t="str">
        <f aca="false">INDEX([1]'Choice Assay Data'!$F$1:$H$1048576,Vial_ID_Determination!$E17,3)</f>
        <v/>
      </c>
      <c r="O17" s="0" t="n">
        <v>41</v>
      </c>
      <c r="P17" s="0" t="n">
        <v>8</v>
      </c>
      <c r="Q17" s="0" t="n">
        <v>91</v>
      </c>
      <c r="R17" s="0" t="n">
        <v>5</v>
      </c>
      <c r="S17" s="0" t="n">
        <v>9</v>
      </c>
      <c r="T17" s="0" t="n">
        <v>5</v>
      </c>
      <c r="U17" s="0" t="n">
        <v>91</v>
      </c>
      <c r="V17" s="0" t="n">
        <v>66</v>
      </c>
      <c r="W17" s="0" t="n">
        <v>0</v>
      </c>
      <c r="X17" s="0" t="n">
        <v>1</v>
      </c>
      <c r="Y17" s="0" t="n">
        <v>5</v>
      </c>
      <c r="Z17" s="0" t="n">
        <v>88</v>
      </c>
      <c r="AA17" s="0" t="n">
        <v>0</v>
      </c>
    </row>
    <row r="18" customFormat="false" ht="15" hidden="false" customHeight="false" outlineLevel="0" collapsed="false">
      <c r="A18" s="21" t="n">
        <v>42</v>
      </c>
      <c r="B18" s="21" t="n">
        <v>9</v>
      </c>
      <c r="C18" s="22" t="n">
        <v>189</v>
      </c>
      <c r="D18" s="21" t="n">
        <v>104</v>
      </c>
      <c r="E18" s="0" t="n">
        <f aca="false">MATCH(B18,[1]'Choice Assay Data'!A$1:A$1048576)</f>
        <v>1048576</v>
      </c>
      <c r="F18" s="0" t="e">
        <f aca="false">INDEX(K18:M18,J18)</f>
        <v>#N/A</v>
      </c>
      <c r="G18" s="0" t="str">
        <f aca="false">INDEX([1]'Choice Assay Data'!$C$1:$E$1048576,Vial_ID_Determination!$E18,1)</f>
        <v/>
      </c>
      <c r="H18" s="0" t="str">
        <f aca="false">INDEX([1]'Choice Assay Data'!$C$1:$E$1048576,Vial_ID_Determination!$E18,2)</f>
        <v/>
      </c>
      <c r="I18" s="0" t="str">
        <f aca="false">INDEX([1]'Choice Assay Data'!$C$1:$E$1048576,Vial_ID_Determination!$E18,3)</f>
        <v/>
      </c>
      <c r="J18" s="0" t="e">
        <f aca="false">MATCH(C18,G18:I18,0)</f>
        <v>#N/A</v>
      </c>
      <c r="K18" s="0" t="str">
        <f aca="false">INDEX([1]'Choice Assay Data'!$F$1:$H$1048576,Vial_ID_Determination!$E18,1)</f>
        <v/>
      </c>
      <c r="L18" s="0" t="str">
        <f aca="false">INDEX([1]'Choice Assay Data'!$F$1:$H$1048576,Vial_ID_Determination!$E18,2)</f>
        <v/>
      </c>
      <c r="M18" s="0" t="str">
        <f aca="false">INDEX([1]'Choice Assay Data'!$F$1:$H$1048576,Vial_ID_Determination!$E18,3)</f>
        <v/>
      </c>
      <c r="O18" s="0" t="n">
        <v>42</v>
      </c>
      <c r="P18" s="0" t="n">
        <v>9</v>
      </c>
      <c r="Q18" s="0" t="n">
        <v>189</v>
      </c>
      <c r="R18" s="0" t="n">
        <v>104</v>
      </c>
      <c r="S18" s="0" t="n">
        <v>10</v>
      </c>
      <c r="T18" s="0" t="n">
        <v>104</v>
      </c>
      <c r="U18" s="0" t="n">
        <v>189</v>
      </c>
      <c r="V18" s="0" t="n">
        <v>178</v>
      </c>
      <c r="W18" s="0" t="n">
        <v>0</v>
      </c>
      <c r="X18" s="0" t="n">
        <v>1</v>
      </c>
      <c r="Y18" s="0" t="n">
        <v>104</v>
      </c>
      <c r="Z18" s="0" t="n">
        <v>62</v>
      </c>
      <c r="AA18" s="0" t="n">
        <v>0</v>
      </c>
    </row>
    <row r="19" customFormat="false" ht="15" hidden="false" customHeight="false" outlineLevel="0" collapsed="false">
      <c r="A19" s="21" t="n">
        <v>43</v>
      </c>
      <c r="B19" s="21" t="n">
        <v>9</v>
      </c>
      <c r="C19" s="22" t="n">
        <v>178</v>
      </c>
      <c r="D19" s="21" t="n">
        <v>62</v>
      </c>
      <c r="E19" s="0" t="n">
        <f aca="false">MATCH(B19,[1]'Choice Assay Data'!A$1:A$1048576)</f>
        <v>1048576</v>
      </c>
      <c r="F19" s="0" t="e">
        <f aca="false">INDEX(K19:M19,J19)</f>
        <v>#N/A</v>
      </c>
      <c r="G19" s="0" t="str">
        <f aca="false">INDEX([1]'Choice Assay Data'!$C$1:$E$1048576,Vial_ID_Determination!$E19,1)</f>
        <v/>
      </c>
      <c r="H19" s="0" t="str">
        <f aca="false">INDEX([1]'Choice Assay Data'!$C$1:$E$1048576,Vial_ID_Determination!$E19,2)</f>
        <v/>
      </c>
      <c r="I19" s="0" t="str">
        <f aca="false">INDEX([1]'Choice Assay Data'!$C$1:$E$1048576,Vial_ID_Determination!$E19,3)</f>
        <v/>
      </c>
      <c r="J19" s="0" t="e">
        <f aca="false">MATCH(C19,G19:I19,0)</f>
        <v>#N/A</v>
      </c>
      <c r="K19" s="0" t="str">
        <f aca="false">INDEX([1]'Choice Assay Data'!$F$1:$H$1048576,Vial_ID_Determination!$E19,1)</f>
        <v/>
      </c>
      <c r="L19" s="0" t="str">
        <f aca="false">INDEX([1]'Choice Assay Data'!$F$1:$H$1048576,Vial_ID_Determination!$E19,2)</f>
        <v/>
      </c>
      <c r="M19" s="0" t="str">
        <f aca="false">INDEX([1]'Choice Assay Data'!$F$1:$H$1048576,Vial_ID_Determination!$E19,3)</f>
        <v/>
      </c>
      <c r="O19" s="0" t="n">
        <v>43</v>
      </c>
      <c r="P19" s="0" t="n">
        <v>9</v>
      </c>
      <c r="Q19" s="0" t="n">
        <v>178</v>
      </c>
      <c r="R19" s="0" t="n">
        <v>62</v>
      </c>
      <c r="S19" s="0" t="n">
        <v>10</v>
      </c>
      <c r="T19" s="0" t="n">
        <v>62</v>
      </c>
      <c r="U19" s="0" t="n">
        <v>189</v>
      </c>
      <c r="V19" s="0" t="n">
        <v>178</v>
      </c>
      <c r="W19" s="0" t="n">
        <v>0</v>
      </c>
      <c r="X19" s="0" t="n">
        <v>2</v>
      </c>
      <c r="Y19" s="0" t="n">
        <v>104</v>
      </c>
      <c r="Z19" s="0" t="n">
        <v>62</v>
      </c>
      <c r="AA19" s="0" t="n">
        <v>0</v>
      </c>
    </row>
    <row r="20" customFormat="false" ht="15" hidden="false" customHeight="false" outlineLevel="0" collapsed="false">
      <c r="A20" s="21" t="n">
        <v>44</v>
      </c>
      <c r="B20" s="21" t="n">
        <v>10</v>
      </c>
      <c r="C20" s="22" t="n">
        <v>118</v>
      </c>
      <c r="D20" s="21" t="n">
        <v>47</v>
      </c>
      <c r="E20" s="0" t="n">
        <f aca="false">MATCH(B20,[1]'Choice Assay Data'!A$1:A$1048576)</f>
        <v>1048576</v>
      </c>
      <c r="F20" s="0" t="e">
        <f aca="false">INDEX(K20:M20,J20)</f>
        <v>#N/A</v>
      </c>
      <c r="G20" s="0" t="str">
        <f aca="false">INDEX([1]'Choice Assay Data'!$C$1:$E$1048576,Vial_ID_Determination!$E20,1)</f>
        <v/>
      </c>
      <c r="H20" s="0" t="str">
        <f aca="false">INDEX([1]'Choice Assay Data'!$C$1:$E$1048576,Vial_ID_Determination!$E20,2)</f>
        <v/>
      </c>
      <c r="I20" s="0" t="str">
        <f aca="false">INDEX([1]'Choice Assay Data'!$C$1:$E$1048576,Vial_ID_Determination!$E20,3)</f>
        <v/>
      </c>
      <c r="J20" s="0" t="e">
        <f aca="false">MATCH(C20,G20:I20,0)</f>
        <v>#N/A</v>
      </c>
      <c r="K20" s="0" t="str">
        <f aca="false">INDEX([1]'Choice Assay Data'!$F$1:$H$1048576,Vial_ID_Determination!$E20,1)</f>
        <v/>
      </c>
      <c r="L20" s="0" t="str">
        <f aca="false">INDEX([1]'Choice Assay Data'!$F$1:$H$1048576,Vial_ID_Determination!$E20,2)</f>
        <v/>
      </c>
      <c r="M20" s="0" t="str">
        <f aca="false">INDEX([1]'Choice Assay Data'!$F$1:$H$1048576,Vial_ID_Determination!$E20,3)</f>
        <v/>
      </c>
      <c r="O20" s="0" t="n">
        <v>44</v>
      </c>
      <c r="P20" s="0" t="n">
        <v>10</v>
      </c>
      <c r="Q20" s="0" t="n">
        <v>118</v>
      </c>
      <c r="R20" s="0" t="n">
        <v>47</v>
      </c>
      <c r="S20" s="0" t="n">
        <v>11</v>
      </c>
      <c r="T20" s="0" t="n">
        <v>47</v>
      </c>
      <c r="U20" s="0" t="n">
        <v>118</v>
      </c>
      <c r="V20" s="0" t="n">
        <v>310</v>
      </c>
      <c r="W20" s="0" t="n">
        <v>0</v>
      </c>
      <c r="X20" s="0" t="n">
        <v>1</v>
      </c>
      <c r="Y20" s="0" t="n">
        <v>47</v>
      </c>
      <c r="Z20" s="0" t="n">
        <v>49</v>
      </c>
      <c r="AA20" s="0" t="n">
        <v>0</v>
      </c>
    </row>
    <row r="21" customFormat="false" ht="15" hidden="false" customHeight="false" outlineLevel="0" collapsed="false">
      <c r="A21" s="21" t="n">
        <v>45</v>
      </c>
      <c r="B21" s="21" t="n">
        <v>10</v>
      </c>
      <c r="C21" s="22" t="n">
        <v>310</v>
      </c>
      <c r="D21" s="21" t="n">
        <v>49</v>
      </c>
      <c r="E21" s="0" t="n">
        <f aca="false">MATCH(B21,[1]'Choice Assay Data'!A$1:A$1048576)</f>
        <v>1048576</v>
      </c>
      <c r="F21" s="0" t="e">
        <f aca="false">INDEX(K21:M21,J21)</f>
        <v>#N/A</v>
      </c>
      <c r="G21" s="0" t="str">
        <f aca="false">INDEX([1]'Choice Assay Data'!$C$1:$E$1048576,Vial_ID_Determination!$E21,1)</f>
        <v/>
      </c>
      <c r="H21" s="0" t="str">
        <f aca="false">INDEX([1]'Choice Assay Data'!$C$1:$E$1048576,Vial_ID_Determination!$E21,2)</f>
        <v/>
      </c>
      <c r="I21" s="0" t="str">
        <f aca="false">INDEX([1]'Choice Assay Data'!$C$1:$E$1048576,Vial_ID_Determination!$E21,3)</f>
        <v/>
      </c>
      <c r="J21" s="0" t="e">
        <f aca="false">MATCH(C21,G21:I21,0)</f>
        <v>#N/A</v>
      </c>
      <c r="K21" s="0" t="str">
        <f aca="false">INDEX([1]'Choice Assay Data'!$F$1:$H$1048576,Vial_ID_Determination!$E21,1)</f>
        <v/>
      </c>
      <c r="L21" s="0" t="str">
        <f aca="false">INDEX([1]'Choice Assay Data'!$F$1:$H$1048576,Vial_ID_Determination!$E21,2)</f>
        <v/>
      </c>
      <c r="M21" s="0" t="str">
        <f aca="false">INDEX([1]'Choice Assay Data'!$F$1:$H$1048576,Vial_ID_Determination!$E21,3)</f>
        <v/>
      </c>
      <c r="O21" s="0" t="n">
        <v>45</v>
      </c>
      <c r="P21" s="0" t="n">
        <v>10</v>
      </c>
      <c r="Q21" s="0" t="n">
        <v>310</v>
      </c>
      <c r="R21" s="0" t="n">
        <v>49</v>
      </c>
      <c r="S21" s="0" t="n">
        <v>11</v>
      </c>
      <c r="T21" s="0" t="n">
        <v>49</v>
      </c>
      <c r="U21" s="0" t="n">
        <v>118</v>
      </c>
      <c r="V21" s="0" t="n">
        <v>310</v>
      </c>
      <c r="W21" s="0" t="n">
        <v>0</v>
      </c>
      <c r="X21" s="0" t="n">
        <v>2</v>
      </c>
      <c r="Y21" s="0" t="n">
        <v>47</v>
      </c>
      <c r="Z21" s="0" t="n">
        <v>49</v>
      </c>
      <c r="AA21" s="0" t="n">
        <v>0</v>
      </c>
    </row>
    <row r="22" customFormat="false" ht="15" hidden="false" customHeight="false" outlineLevel="0" collapsed="false">
      <c r="A22" s="21" t="n">
        <v>46</v>
      </c>
      <c r="B22" s="21" t="n">
        <v>11</v>
      </c>
      <c r="C22" s="22" t="n">
        <v>268</v>
      </c>
      <c r="D22" s="21" t="n">
        <v>38</v>
      </c>
      <c r="E22" s="0" t="n">
        <f aca="false">MATCH(B22,[1]'Choice Assay Data'!A$1:A$1048576)</f>
        <v>1048576</v>
      </c>
      <c r="F22" s="0" t="e">
        <f aca="false">INDEX(K22:M22,J22)</f>
        <v>#N/A</v>
      </c>
      <c r="G22" s="0" t="str">
        <f aca="false">INDEX([1]'Choice Assay Data'!$C$1:$E$1048576,Vial_ID_Determination!$E22,1)</f>
        <v/>
      </c>
      <c r="H22" s="0" t="str">
        <f aca="false">INDEX([1]'Choice Assay Data'!$C$1:$E$1048576,Vial_ID_Determination!$E22,2)</f>
        <v/>
      </c>
      <c r="I22" s="0" t="str">
        <f aca="false">INDEX([1]'Choice Assay Data'!$C$1:$E$1048576,Vial_ID_Determination!$E22,3)</f>
        <v/>
      </c>
      <c r="J22" s="0" t="e">
        <f aca="false">MATCH(C22,G22:I22,0)</f>
        <v>#N/A</v>
      </c>
      <c r="K22" s="0" t="str">
        <f aca="false">INDEX([1]'Choice Assay Data'!$F$1:$H$1048576,Vial_ID_Determination!$E22,1)</f>
        <v/>
      </c>
      <c r="L22" s="0" t="str">
        <f aca="false">INDEX([1]'Choice Assay Data'!$F$1:$H$1048576,Vial_ID_Determination!$E22,2)</f>
        <v/>
      </c>
      <c r="M22" s="0" t="str">
        <f aca="false">INDEX([1]'Choice Assay Data'!$F$1:$H$1048576,Vial_ID_Determination!$E22,3)</f>
        <v/>
      </c>
      <c r="O22" s="0" t="n">
        <v>46</v>
      </c>
      <c r="P22" s="0" t="n">
        <v>11</v>
      </c>
      <c r="Q22" s="0" t="n">
        <v>268</v>
      </c>
      <c r="R22" s="0" t="n">
        <v>38</v>
      </c>
      <c r="S22" s="0" t="n">
        <v>12</v>
      </c>
      <c r="T22" s="0" t="n">
        <v>38</v>
      </c>
      <c r="U22" s="0" t="n">
        <v>182</v>
      </c>
      <c r="V22" s="0" t="n">
        <v>268</v>
      </c>
      <c r="W22" s="0" t="n">
        <v>0</v>
      </c>
      <c r="X22" s="0" t="n">
        <v>2</v>
      </c>
      <c r="Y22" s="0" t="n">
        <v>25</v>
      </c>
      <c r="Z22" s="0" t="n">
        <v>38</v>
      </c>
      <c r="AA22" s="0" t="n">
        <v>0</v>
      </c>
    </row>
    <row r="23" customFormat="false" ht="15" hidden="false" customHeight="false" outlineLevel="0" collapsed="false">
      <c r="A23" s="21" t="n">
        <v>47</v>
      </c>
      <c r="B23" s="21" t="n">
        <v>11</v>
      </c>
      <c r="C23" s="22" t="n">
        <v>182</v>
      </c>
      <c r="D23" s="21" t="n">
        <v>25</v>
      </c>
      <c r="E23" s="0" t="n">
        <f aca="false">MATCH(B23,[1]'Choice Assay Data'!A$1:A$1048576)</f>
        <v>1048576</v>
      </c>
      <c r="F23" s="0" t="e">
        <f aca="false">INDEX(K23:M23,J23)</f>
        <v>#N/A</v>
      </c>
      <c r="G23" s="0" t="str">
        <f aca="false">INDEX([1]'Choice Assay Data'!$C$1:$E$1048576,Vial_ID_Determination!$E23,1)</f>
        <v/>
      </c>
      <c r="H23" s="0" t="str">
        <f aca="false">INDEX([1]'Choice Assay Data'!$C$1:$E$1048576,Vial_ID_Determination!$E23,2)</f>
        <v/>
      </c>
      <c r="I23" s="0" t="str">
        <f aca="false">INDEX([1]'Choice Assay Data'!$C$1:$E$1048576,Vial_ID_Determination!$E23,3)</f>
        <v/>
      </c>
      <c r="J23" s="0" t="e">
        <f aca="false">MATCH(C23,G23:I23,0)</f>
        <v>#N/A</v>
      </c>
      <c r="K23" s="0" t="str">
        <f aca="false">INDEX([1]'Choice Assay Data'!$F$1:$H$1048576,Vial_ID_Determination!$E23,1)</f>
        <v/>
      </c>
      <c r="L23" s="0" t="str">
        <f aca="false">INDEX([1]'Choice Assay Data'!$F$1:$H$1048576,Vial_ID_Determination!$E23,2)</f>
        <v/>
      </c>
      <c r="M23" s="0" t="str">
        <f aca="false">INDEX([1]'Choice Assay Data'!$F$1:$H$1048576,Vial_ID_Determination!$E23,3)</f>
        <v/>
      </c>
      <c r="O23" s="0" t="n">
        <v>47</v>
      </c>
      <c r="P23" s="0" t="n">
        <v>11</v>
      </c>
      <c r="Q23" s="0" t="n">
        <v>182</v>
      </c>
      <c r="R23" s="0" t="n">
        <v>25</v>
      </c>
      <c r="S23" s="0" t="n">
        <v>12</v>
      </c>
      <c r="T23" s="0" t="n">
        <v>25</v>
      </c>
      <c r="U23" s="0" t="n">
        <v>182</v>
      </c>
      <c r="V23" s="0" t="n">
        <v>268</v>
      </c>
      <c r="W23" s="0" t="n">
        <v>0</v>
      </c>
      <c r="X23" s="0" t="n">
        <v>1</v>
      </c>
      <c r="Y23" s="0" t="n">
        <v>25</v>
      </c>
      <c r="Z23" s="0" t="n">
        <v>38</v>
      </c>
      <c r="AA23" s="0" t="n">
        <v>0</v>
      </c>
    </row>
    <row r="24" customFormat="false" ht="15" hidden="false" customHeight="false" outlineLevel="0" collapsed="false">
      <c r="A24" s="21" t="n">
        <v>48</v>
      </c>
      <c r="B24" s="21" t="n">
        <v>12</v>
      </c>
      <c r="C24" s="22" t="n">
        <v>174</v>
      </c>
      <c r="D24" s="21" t="n">
        <v>19</v>
      </c>
      <c r="E24" s="0" t="n">
        <f aca="false">MATCH(B24,[1]'Choice Assay Data'!A$1:A$1048576)</f>
        <v>1048576</v>
      </c>
      <c r="F24" s="0" t="e">
        <f aca="false">INDEX(K24:M24,J24)</f>
        <v>#N/A</v>
      </c>
      <c r="G24" s="0" t="str">
        <f aca="false">INDEX([1]'Choice Assay Data'!$C$1:$E$1048576,Vial_ID_Determination!$E24,1)</f>
        <v/>
      </c>
      <c r="H24" s="0" t="str">
        <f aca="false">INDEX([1]'Choice Assay Data'!$C$1:$E$1048576,Vial_ID_Determination!$E24,2)</f>
        <v/>
      </c>
      <c r="I24" s="0" t="str">
        <f aca="false">INDEX([1]'Choice Assay Data'!$C$1:$E$1048576,Vial_ID_Determination!$E24,3)</f>
        <v/>
      </c>
      <c r="J24" s="0" t="e">
        <f aca="false">MATCH(C24,G24:I24,0)</f>
        <v>#N/A</v>
      </c>
      <c r="K24" s="0" t="str">
        <f aca="false">INDEX([1]'Choice Assay Data'!$F$1:$H$1048576,Vial_ID_Determination!$E24,1)</f>
        <v/>
      </c>
      <c r="L24" s="0" t="str">
        <f aca="false">INDEX([1]'Choice Assay Data'!$F$1:$H$1048576,Vial_ID_Determination!$E24,2)</f>
        <v/>
      </c>
      <c r="M24" s="0" t="str">
        <f aca="false">INDEX([1]'Choice Assay Data'!$F$1:$H$1048576,Vial_ID_Determination!$E24,3)</f>
        <v/>
      </c>
      <c r="O24" s="0" t="n">
        <v>48</v>
      </c>
      <c r="P24" s="0" t="n">
        <v>12</v>
      </c>
      <c r="Q24" s="0" t="n">
        <v>174</v>
      </c>
      <c r="R24" s="0" t="n">
        <v>19</v>
      </c>
      <c r="S24" s="0" t="n">
        <v>13</v>
      </c>
      <c r="T24" s="0" t="n">
        <v>19</v>
      </c>
      <c r="U24" s="0" t="n">
        <v>174</v>
      </c>
      <c r="V24" s="0" t="n">
        <v>336</v>
      </c>
      <c r="W24" s="0" t="n">
        <v>0</v>
      </c>
      <c r="X24" s="0" t="n">
        <v>1</v>
      </c>
      <c r="Y24" s="0" t="n">
        <v>19</v>
      </c>
      <c r="Z24" s="0" t="n">
        <v>31</v>
      </c>
      <c r="AA24" s="0" t="n">
        <v>0</v>
      </c>
    </row>
    <row r="25" customFormat="false" ht="15" hidden="false" customHeight="false" outlineLevel="0" collapsed="false">
      <c r="A25" s="21" t="n">
        <v>49</v>
      </c>
      <c r="B25" s="21" t="n">
        <v>12</v>
      </c>
      <c r="C25" s="22" t="n">
        <v>336</v>
      </c>
      <c r="D25" s="21" t="n">
        <v>31</v>
      </c>
      <c r="E25" s="0" t="n">
        <f aca="false">MATCH(B25,[1]'Choice Assay Data'!A$1:A$1048576)</f>
        <v>1048576</v>
      </c>
      <c r="F25" s="0" t="e">
        <f aca="false">INDEX(K25:M25,J25)</f>
        <v>#N/A</v>
      </c>
      <c r="G25" s="0" t="str">
        <f aca="false">INDEX([1]'Choice Assay Data'!$C$1:$E$1048576,Vial_ID_Determination!$E25,1)</f>
        <v/>
      </c>
      <c r="H25" s="0" t="str">
        <f aca="false">INDEX([1]'Choice Assay Data'!$C$1:$E$1048576,Vial_ID_Determination!$E25,2)</f>
        <v/>
      </c>
      <c r="I25" s="0" t="str">
        <f aca="false">INDEX([1]'Choice Assay Data'!$C$1:$E$1048576,Vial_ID_Determination!$E25,3)</f>
        <v/>
      </c>
      <c r="J25" s="0" t="e">
        <f aca="false">MATCH(C25,G25:I25,0)</f>
        <v>#N/A</v>
      </c>
      <c r="K25" s="0" t="str">
        <f aca="false">INDEX([1]'Choice Assay Data'!$F$1:$H$1048576,Vial_ID_Determination!$E25,1)</f>
        <v/>
      </c>
      <c r="L25" s="0" t="str">
        <f aca="false">INDEX([1]'Choice Assay Data'!$F$1:$H$1048576,Vial_ID_Determination!$E25,2)</f>
        <v/>
      </c>
      <c r="M25" s="0" t="str">
        <f aca="false">INDEX([1]'Choice Assay Data'!$F$1:$H$1048576,Vial_ID_Determination!$E25,3)</f>
        <v/>
      </c>
      <c r="O25" s="0" t="n">
        <v>49</v>
      </c>
      <c r="P25" s="0" t="n">
        <v>12</v>
      </c>
      <c r="Q25" s="0" t="n">
        <v>336</v>
      </c>
      <c r="R25" s="0" t="n">
        <v>31</v>
      </c>
      <c r="S25" s="0" t="n">
        <v>13</v>
      </c>
      <c r="T25" s="0" t="n">
        <v>31</v>
      </c>
      <c r="U25" s="0" t="n">
        <v>174</v>
      </c>
      <c r="V25" s="0" t="n">
        <v>336</v>
      </c>
      <c r="W25" s="0" t="n">
        <v>0</v>
      </c>
      <c r="X25" s="0" t="n">
        <v>2</v>
      </c>
      <c r="Y25" s="0" t="n">
        <v>19</v>
      </c>
      <c r="Z25" s="0" t="n">
        <v>31</v>
      </c>
      <c r="AA25" s="0" t="n">
        <v>0</v>
      </c>
    </row>
    <row r="26" customFormat="false" ht="15" hidden="false" customHeight="false" outlineLevel="0" collapsed="false">
      <c r="A26" s="21" t="n">
        <v>50</v>
      </c>
      <c r="B26" s="21" t="n">
        <v>13</v>
      </c>
      <c r="C26" s="22" t="n">
        <v>186</v>
      </c>
      <c r="D26" s="21" t="n">
        <v>65</v>
      </c>
      <c r="E26" s="0" t="n">
        <f aca="false">MATCH(B26,[1]'Choice Assay Data'!A$1:A$1048576)</f>
        <v>1048576</v>
      </c>
      <c r="F26" s="0" t="e">
        <f aca="false">INDEX(K26:M26,J26)</f>
        <v>#N/A</v>
      </c>
      <c r="G26" s="0" t="str">
        <f aca="false">INDEX([1]'Choice Assay Data'!$C$1:$E$1048576,Vial_ID_Determination!$E26,1)</f>
        <v/>
      </c>
      <c r="H26" s="0" t="str">
        <f aca="false">INDEX([1]'Choice Assay Data'!$C$1:$E$1048576,Vial_ID_Determination!$E26,2)</f>
        <v/>
      </c>
      <c r="I26" s="0" t="str">
        <f aca="false">INDEX([1]'Choice Assay Data'!$C$1:$E$1048576,Vial_ID_Determination!$E26,3)</f>
        <v/>
      </c>
      <c r="J26" s="0" t="e">
        <f aca="false">MATCH(C26,G26:I26,0)</f>
        <v>#N/A</v>
      </c>
      <c r="K26" s="0" t="str">
        <f aca="false">INDEX([1]'Choice Assay Data'!$F$1:$H$1048576,Vial_ID_Determination!$E26,1)</f>
        <v/>
      </c>
      <c r="L26" s="0" t="str">
        <f aca="false">INDEX([1]'Choice Assay Data'!$F$1:$H$1048576,Vial_ID_Determination!$E26,2)</f>
        <v/>
      </c>
      <c r="M26" s="0" t="str">
        <f aca="false">INDEX([1]'Choice Assay Data'!$F$1:$H$1048576,Vial_ID_Determination!$E26,3)</f>
        <v/>
      </c>
      <c r="O26" s="0" t="n">
        <v>50</v>
      </c>
      <c r="P26" s="0" t="n">
        <v>13</v>
      </c>
      <c r="Q26" s="0" t="n">
        <v>186</v>
      </c>
      <c r="R26" s="0" t="n">
        <v>65</v>
      </c>
      <c r="S26" s="0" t="n">
        <v>14</v>
      </c>
      <c r="T26" s="0" t="n">
        <v>65</v>
      </c>
      <c r="U26" s="0" t="n">
        <v>186</v>
      </c>
      <c r="V26" s="0" t="n">
        <v>310</v>
      </c>
      <c r="W26" s="0" t="n">
        <v>0</v>
      </c>
      <c r="X26" s="0" t="n">
        <v>1</v>
      </c>
      <c r="Y26" s="0" t="n">
        <v>65</v>
      </c>
      <c r="Z26" s="0" t="n">
        <v>50</v>
      </c>
      <c r="AA26" s="0" t="n">
        <v>0</v>
      </c>
    </row>
    <row r="27" customFormat="false" ht="15" hidden="false" customHeight="false" outlineLevel="0" collapsed="false">
      <c r="A27" s="21" t="n">
        <v>51</v>
      </c>
      <c r="B27" s="21" t="n">
        <v>13</v>
      </c>
      <c r="C27" s="22" t="n">
        <v>310</v>
      </c>
      <c r="D27" s="21" t="n">
        <v>50</v>
      </c>
      <c r="E27" s="0" t="n">
        <f aca="false">MATCH(B27,[1]'Choice Assay Data'!A$1:A$1048576)</f>
        <v>1048576</v>
      </c>
      <c r="F27" s="0" t="e">
        <f aca="false">INDEX(K27:M27,J27)</f>
        <v>#N/A</v>
      </c>
      <c r="G27" s="0" t="str">
        <f aca="false">INDEX([1]'Choice Assay Data'!$C$1:$E$1048576,Vial_ID_Determination!$E27,1)</f>
        <v/>
      </c>
      <c r="H27" s="0" t="str">
        <f aca="false">INDEX([1]'Choice Assay Data'!$C$1:$E$1048576,Vial_ID_Determination!$E27,2)</f>
        <v/>
      </c>
      <c r="I27" s="0" t="str">
        <f aca="false">INDEX([1]'Choice Assay Data'!$C$1:$E$1048576,Vial_ID_Determination!$E27,3)</f>
        <v/>
      </c>
      <c r="J27" s="0" t="e">
        <f aca="false">MATCH(C27,G27:I27,0)</f>
        <v>#N/A</v>
      </c>
      <c r="K27" s="0" t="str">
        <f aca="false">INDEX([1]'Choice Assay Data'!$F$1:$H$1048576,Vial_ID_Determination!$E27,1)</f>
        <v/>
      </c>
      <c r="L27" s="0" t="str">
        <f aca="false">INDEX([1]'Choice Assay Data'!$F$1:$H$1048576,Vial_ID_Determination!$E27,2)</f>
        <v/>
      </c>
      <c r="M27" s="0" t="str">
        <f aca="false">INDEX([1]'Choice Assay Data'!$F$1:$H$1048576,Vial_ID_Determination!$E27,3)</f>
        <v/>
      </c>
      <c r="O27" s="0" t="n">
        <v>51</v>
      </c>
      <c r="P27" s="0" t="n">
        <v>13</v>
      </c>
      <c r="Q27" s="0" t="n">
        <v>310</v>
      </c>
      <c r="R27" s="0" t="n">
        <v>50</v>
      </c>
      <c r="S27" s="0" t="n">
        <v>14</v>
      </c>
      <c r="T27" s="0" t="n">
        <v>50</v>
      </c>
      <c r="U27" s="0" t="n">
        <v>186</v>
      </c>
      <c r="V27" s="0" t="n">
        <v>310</v>
      </c>
      <c r="W27" s="0" t="n">
        <v>0</v>
      </c>
      <c r="X27" s="0" t="n">
        <v>2</v>
      </c>
      <c r="Y27" s="0" t="n">
        <v>65</v>
      </c>
      <c r="Z27" s="0" t="n">
        <v>50</v>
      </c>
      <c r="AA27" s="0" t="n">
        <v>0</v>
      </c>
    </row>
    <row r="28" customFormat="false" ht="15" hidden="false" customHeight="false" outlineLevel="0" collapsed="false">
      <c r="A28" s="21" t="n">
        <v>1</v>
      </c>
      <c r="B28" s="21" t="n">
        <v>14</v>
      </c>
      <c r="C28" s="22" t="n">
        <v>135</v>
      </c>
      <c r="D28" s="21" t="n">
        <v>17</v>
      </c>
      <c r="E28" s="0" t="n">
        <f aca="false">MATCH(B28,[1]'Choice Assay Data'!A$1:A$1048576)</f>
        <v>1048576</v>
      </c>
      <c r="F28" s="0" t="e">
        <f aca="false">INDEX(K28:M28,J28)</f>
        <v>#N/A</v>
      </c>
      <c r="G28" s="0" t="str">
        <f aca="false">INDEX([1]'Choice Assay Data'!$C$1:$E$1048576,Vial_ID_Determination!$E28,1)</f>
        <v/>
      </c>
      <c r="H28" s="0" t="str">
        <f aca="false">INDEX([1]'Choice Assay Data'!$C$1:$E$1048576,Vial_ID_Determination!$E28,2)</f>
        <v/>
      </c>
      <c r="I28" s="0" t="str">
        <f aca="false">INDEX([1]'Choice Assay Data'!$C$1:$E$1048576,Vial_ID_Determination!$E28,3)</f>
        <v/>
      </c>
      <c r="J28" s="0" t="e">
        <f aca="false">MATCH(C28,G28:I28,0)</f>
        <v>#N/A</v>
      </c>
      <c r="K28" s="0" t="str">
        <f aca="false">INDEX([1]'Choice Assay Data'!$F$1:$H$1048576,Vial_ID_Determination!$E28,1)</f>
        <v/>
      </c>
      <c r="L28" s="0" t="str">
        <f aca="false">INDEX([1]'Choice Assay Data'!$F$1:$H$1048576,Vial_ID_Determination!$E28,2)</f>
        <v/>
      </c>
      <c r="M28" s="0" t="str">
        <f aca="false">INDEX([1]'Choice Assay Data'!$F$1:$H$1048576,Vial_ID_Determination!$E28,3)</f>
        <v/>
      </c>
      <c r="O28" s="0" t="n">
        <v>1</v>
      </c>
      <c r="P28" s="0" t="n">
        <v>14</v>
      </c>
      <c r="Q28" s="0" t="n">
        <v>135</v>
      </c>
      <c r="R28" s="0" t="n">
        <v>17</v>
      </c>
      <c r="S28" s="0" t="n">
        <v>15</v>
      </c>
      <c r="T28" s="0" t="n">
        <v>17</v>
      </c>
      <c r="U28" s="0" t="n">
        <v>135</v>
      </c>
      <c r="V28" s="0" t="n">
        <v>66</v>
      </c>
      <c r="W28" s="0" t="n">
        <v>0</v>
      </c>
      <c r="X28" s="0" t="n">
        <v>1</v>
      </c>
      <c r="Y28" s="0" t="n">
        <v>17</v>
      </c>
      <c r="Z28" s="0" t="n">
        <v>89</v>
      </c>
      <c r="AA28" s="0" t="n">
        <v>0</v>
      </c>
    </row>
    <row r="29" customFormat="false" ht="15" hidden="false" customHeight="false" outlineLevel="0" collapsed="false">
      <c r="A29" s="21" t="n">
        <v>2</v>
      </c>
      <c r="B29" s="21" t="n">
        <v>14</v>
      </c>
      <c r="C29" s="22" t="n">
        <v>66</v>
      </c>
      <c r="D29" s="21" t="n">
        <v>89</v>
      </c>
      <c r="E29" s="0" t="n">
        <f aca="false">MATCH(B29,[1]'Choice Assay Data'!A$1:A$1048576)</f>
        <v>1048576</v>
      </c>
      <c r="F29" s="0" t="e">
        <f aca="false">INDEX(K29:M29,J29)</f>
        <v>#N/A</v>
      </c>
      <c r="G29" s="0" t="str">
        <f aca="false">INDEX([1]'Choice Assay Data'!$C$1:$E$1048576,Vial_ID_Determination!$E29,1)</f>
        <v/>
      </c>
      <c r="H29" s="0" t="str">
        <f aca="false">INDEX([1]'Choice Assay Data'!$C$1:$E$1048576,Vial_ID_Determination!$E29,2)</f>
        <v/>
      </c>
      <c r="I29" s="0" t="str">
        <f aca="false">INDEX([1]'Choice Assay Data'!$C$1:$E$1048576,Vial_ID_Determination!$E29,3)</f>
        <v/>
      </c>
      <c r="J29" s="0" t="e">
        <f aca="false">MATCH(C29,G29:I29,0)</f>
        <v>#N/A</v>
      </c>
      <c r="K29" s="0" t="str">
        <f aca="false">INDEX([1]'Choice Assay Data'!$F$1:$H$1048576,Vial_ID_Determination!$E29,1)</f>
        <v/>
      </c>
      <c r="L29" s="0" t="str">
        <f aca="false">INDEX([1]'Choice Assay Data'!$F$1:$H$1048576,Vial_ID_Determination!$E29,2)</f>
        <v/>
      </c>
      <c r="M29" s="0" t="str">
        <f aca="false">INDEX([1]'Choice Assay Data'!$F$1:$H$1048576,Vial_ID_Determination!$E29,3)</f>
        <v/>
      </c>
      <c r="O29" s="0" t="n">
        <v>2</v>
      </c>
      <c r="P29" s="0" t="n">
        <v>14</v>
      </c>
      <c r="Q29" s="0" t="n">
        <v>66</v>
      </c>
      <c r="R29" s="0" t="n">
        <v>89</v>
      </c>
      <c r="S29" s="0" t="n">
        <v>15</v>
      </c>
      <c r="T29" s="0" t="n">
        <v>89</v>
      </c>
      <c r="U29" s="0" t="n">
        <v>135</v>
      </c>
      <c r="V29" s="0" t="n">
        <v>66</v>
      </c>
      <c r="W29" s="0" t="n">
        <v>0</v>
      </c>
      <c r="X29" s="0" t="n">
        <v>2</v>
      </c>
      <c r="Y29" s="0" t="n">
        <v>17</v>
      </c>
      <c r="Z29" s="0" t="n">
        <v>89</v>
      </c>
      <c r="AA29" s="0" t="n">
        <v>0</v>
      </c>
    </row>
    <row r="30" customFormat="false" ht="15" hidden="false" customHeight="false" outlineLevel="0" collapsed="false">
      <c r="A30" s="21" t="n">
        <v>3</v>
      </c>
      <c r="B30" s="21" t="n">
        <v>15</v>
      </c>
      <c r="C30" s="22" t="n">
        <v>203</v>
      </c>
      <c r="D30" s="21" t="n">
        <v>8</v>
      </c>
      <c r="E30" s="0" t="n">
        <f aca="false">MATCH(B30,[1]'Choice Assay Data'!A$1:A$1048576)</f>
        <v>1048576</v>
      </c>
      <c r="F30" s="0" t="e">
        <f aca="false">INDEX(K30:M30,J30)</f>
        <v>#N/A</v>
      </c>
      <c r="G30" s="0" t="str">
        <f aca="false">INDEX([1]'Choice Assay Data'!$C$1:$E$1048576,Vial_ID_Determination!$E30,1)</f>
        <v/>
      </c>
      <c r="H30" s="0" t="str">
        <f aca="false">INDEX([1]'Choice Assay Data'!$C$1:$E$1048576,Vial_ID_Determination!$E30,2)</f>
        <v/>
      </c>
      <c r="I30" s="0" t="str">
        <f aca="false">INDEX([1]'Choice Assay Data'!$C$1:$E$1048576,Vial_ID_Determination!$E30,3)</f>
        <v/>
      </c>
      <c r="J30" s="0" t="e">
        <f aca="false">MATCH(C30,G30:I30,0)</f>
        <v>#N/A</v>
      </c>
      <c r="K30" s="0" t="str">
        <f aca="false">INDEX([1]'Choice Assay Data'!$F$1:$H$1048576,Vial_ID_Determination!$E30,1)</f>
        <v/>
      </c>
      <c r="L30" s="0" t="str">
        <f aca="false">INDEX([1]'Choice Assay Data'!$F$1:$H$1048576,Vial_ID_Determination!$E30,2)</f>
        <v/>
      </c>
      <c r="M30" s="0" t="str">
        <f aca="false">INDEX([1]'Choice Assay Data'!$F$1:$H$1048576,Vial_ID_Determination!$E30,3)</f>
        <v/>
      </c>
      <c r="O30" s="0" t="n">
        <v>3</v>
      </c>
      <c r="P30" s="0" t="n">
        <v>15</v>
      </c>
      <c r="Q30" s="0" t="n">
        <v>203</v>
      </c>
      <c r="R30" s="0" t="n">
        <v>8</v>
      </c>
      <c r="S30" s="0" t="n">
        <v>16</v>
      </c>
      <c r="T30" s="0" t="n">
        <v>8</v>
      </c>
      <c r="U30" s="0" t="n">
        <v>203</v>
      </c>
      <c r="V30" s="0" t="n">
        <v>335</v>
      </c>
      <c r="W30" s="0" t="n">
        <v>0</v>
      </c>
      <c r="X30" s="0" t="n">
        <v>1</v>
      </c>
      <c r="Y30" s="0" t="n">
        <v>8</v>
      </c>
      <c r="Z30" s="0" t="n">
        <v>56</v>
      </c>
      <c r="AA30" s="0" t="n">
        <v>0</v>
      </c>
    </row>
    <row r="31" customFormat="false" ht="15" hidden="false" customHeight="false" outlineLevel="0" collapsed="false">
      <c r="A31" s="21" t="n">
        <v>4</v>
      </c>
      <c r="B31" s="21" t="n">
        <v>15</v>
      </c>
      <c r="C31" s="22" t="n">
        <v>335</v>
      </c>
      <c r="D31" s="21" t="n">
        <v>56</v>
      </c>
      <c r="E31" s="0" t="n">
        <f aca="false">MATCH(B31,[1]'Choice Assay Data'!A$1:A$1048576)</f>
        <v>1048576</v>
      </c>
      <c r="F31" s="0" t="e">
        <f aca="false">INDEX(K31:M31,J31)</f>
        <v>#N/A</v>
      </c>
      <c r="G31" s="0" t="str">
        <f aca="false">INDEX([1]'Choice Assay Data'!$C$1:$E$1048576,Vial_ID_Determination!$E31,1)</f>
        <v/>
      </c>
      <c r="H31" s="0" t="str">
        <f aca="false">INDEX([1]'Choice Assay Data'!$C$1:$E$1048576,Vial_ID_Determination!$E31,2)</f>
        <v/>
      </c>
      <c r="I31" s="0" t="str">
        <f aca="false">INDEX([1]'Choice Assay Data'!$C$1:$E$1048576,Vial_ID_Determination!$E31,3)</f>
        <v/>
      </c>
      <c r="J31" s="0" t="e">
        <f aca="false">MATCH(C31,G31:I31,0)</f>
        <v>#N/A</v>
      </c>
      <c r="K31" s="0" t="str">
        <f aca="false">INDEX([1]'Choice Assay Data'!$F$1:$H$1048576,Vial_ID_Determination!$E31,1)</f>
        <v/>
      </c>
      <c r="L31" s="0" t="str">
        <f aca="false">INDEX([1]'Choice Assay Data'!$F$1:$H$1048576,Vial_ID_Determination!$E31,2)</f>
        <v/>
      </c>
      <c r="M31" s="0" t="str">
        <f aca="false">INDEX([1]'Choice Assay Data'!$F$1:$H$1048576,Vial_ID_Determination!$E31,3)</f>
        <v/>
      </c>
      <c r="O31" s="0" t="n">
        <v>4</v>
      </c>
      <c r="P31" s="0" t="n">
        <v>15</v>
      </c>
      <c r="Q31" s="0" t="n">
        <v>335</v>
      </c>
      <c r="R31" s="0" t="n">
        <v>56</v>
      </c>
      <c r="S31" s="0" t="n">
        <v>16</v>
      </c>
      <c r="T31" s="0" t="n">
        <v>56</v>
      </c>
      <c r="U31" s="0" t="n">
        <v>203</v>
      </c>
      <c r="V31" s="0" t="n">
        <v>335</v>
      </c>
      <c r="W31" s="0" t="n">
        <v>0</v>
      </c>
      <c r="X31" s="0" t="n">
        <v>2</v>
      </c>
      <c r="Y31" s="0" t="n">
        <v>8</v>
      </c>
      <c r="Z31" s="0" t="n">
        <v>56</v>
      </c>
      <c r="AA31" s="0" t="n">
        <v>0</v>
      </c>
    </row>
    <row r="32" customFormat="false" ht="15" hidden="false" customHeight="false" outlineLevel="0" collapsed="false">
      <c r="A32" s="21" t="n">
        <v>5</v>
      </c>
      <c r="B32" s="21" t="n">
        <v>16</v>
      </c>
      <c r="C32" s="22" t="n">
        <v>333</v>
      </c>
      <c r="D32" s="21" t="n">
        <v>10</v>
      </c>
      <c r="E32" s="0" t="n">
        <f aca="false">MATCH(B32,[1]'Choice Assay Data'!A$1:A$1048576)</f>
        <v>1048576</v>
      </c>
      <c r="F32" s="0" t="e">
        <f aca="false">INDEX(K32:M32,J32)</f>
        <v>#N/A</v>
      </c>
      <c r="G32" s="0" t="str">
        <f aca="false">INDEX([1]'Choice Assay Data'!$C$1:$E$1048576,Vial_ID_Determination!$E32,1)</f>
        <v/>
      </c>
      <c r="H32" s="0" t="str">
        <f aca="false">INDEX([1]'Choice Assay Data'!$C$1:$E$1048576,Vial_ID_Determination!$E32,2)</f>
        <v/>
      </c>
      <c r="I32" s="0" t="str">
        <f aca="false">INDEX([1]'Choice Assay Data'!$C$1:$E$1048576,Vial_ID_Determination!$E32,3)</f>
        <v/>
      </c>
      <c r="J32" s="0" t="e">
        <f aca="false">MATCH(C32,G32:I32,0)</f>
        <v>#N/A</v>
      </c>
      <c r="K32" s="0" t="str">
        <f aca="false">INDEX([1]'Choice Assay Data'!$F$1:$H$1048576,Vial_ID_Determination!$E32,1)</f>
        <v/>
      </c>
      <c r="L32" s="0" t="str">
        <f aca="false">INDEX([1]'Choice Assay Data'!$F$1:$H$1048576,Vial_ID_Determination!$E32,2)</f>
        <v/>
      </c>
      <c r="M32" s="0" t="str">
        <f aca="false">INDEX([1]'Choice Assay Data'!$F$1:$H$1048576,Vial_ID_Determination!$E32,3)</f>
        <v/>
      </c>
      <c r="O32" s="0" t="n">
        <v>5</v>
      </c>
      <c r="P32" s="0" t="n">
        <v>16</v>
      </c>
      <c r="Q32" s="0" t="n">
        <v>333</v>
      </c>
      <c r="R32" s="0" t="n">
        <v>10</v>
      </c>
      <c r="S32" s="0" t="n">
        <v>17</v>
      </c>
      <c r="T32" s="0" t="n">
        <v>10</v>
      </c>
      <c r="U32" s="0" t="n">
        <v>333</v>
      </c>
      <c r="V32" s="0" t="n">
        <v>138</v>
      </c>
      <c r="W32" s="0" t="n">
        <v>0</v>
      </c>
      <c r="X32" s="0" t="n">
        <v>1</v>
      </c>
      <c r="Y32" s="0" t="n">
        <v>10</v>
      </c>
      <c r="Z32" s="0" t="n">
        <v>28</v>
      </c>
      <c r="AA32" s="0" t="n">
        <v>0</v>
      </c>
    </row>
    <row r="33" customFormat="false" ht="15" hidden="false" customHeight="false" outlineLevel="0" collapsed="false">
      <c r="A33" s="21" t="n">
        <v>6</v>
      </c>
      <c r="B33" s="21" t="n">
        <v>16</v>
      </c>
      <c r="C33" s="22" t="n">
        <v>138</v>
      </c>
      <c r="D33" s="21" t="n">
        <v>28</v>
      </c>
      <c r="E33" s="0" t="n">
        <f aca="false">MATCH(B33,[1]'Choice Assay Data'!A$1:A$1048576)</f>
        <v>1048576</v>
      </c>
      <c r="F33" s="0" t="e">
        <f aca="false">INDEX(K33:M33,J33)</f>
        <v>#N/A</v>
      </c>
      <c r="G33" s="0" t="str">
        <f aca="false">INDEX([1]'Choice Assay Data'!$C$1:$E$1048576,Vial_ID_Determination!$E33,1)</f>
        <v/>
      </c>
      <c r="H33" s="0" t="str">
        <f aca="false">INDEX([1]'Choice Assay Data'!$C$1:$E$1048576,Vial_ID_Determination!$E33,2)</f>
        <v/>
      </c>
      <c r="I33" s="0" t="str">
        <f aca="false">INDEX([1]'Choice Assay Data'!$C$1:$E$1048576,Vial_ID_Determination!$E33,3)</f>
        <v/>
      </c>
      <c r="J33" s="0" t="e">
        <f aca="false">MATCH(C33,G33:I33,0)</f>
        <v>#N/A</v>
      </c>
      <c r="K33" s="0" t="str">
        <f aca="false">INDEX([1]'Choice Assay Data'!$F$1:$H$1048576,Vial_ID_Determination!$E33,1)</f>
        <v/>
      </c>
      <c r="L33" s="0" t="str">
        <f aca="false">INDEX([1]'Choice Assay Data'!$F$1:$H$1048576,Vial_ID_Determination!$E33,2)</f>
        <v/>
      </c>
      <c r="M33" s="0" t="str">
        <f aca="false">INDEX([1]'Choice Assay Data'!$F$1:$H$1048576,Vial_ID_Determination!$E33,3)</f>
        <v/>
      </c>
      <c r="O33" s="0" t="n">
        <v>6</v>
      </c>
      <c r="P33" s="0" t="n">
        <v>16</v>
      </c>
      <c r="Q33" s="0" t="n">
        <v>138</v>
      </c>
      <c r="R33" s="0" t="n">
        <v>28</v>
      </c>
      <c r="S33" s="0" t="n">
        <v>17</v>
      </c>
      <c r="T33" s="0" t="n">
        <v>28</v>
      </c>
      <c r="U33" s="0" t="n">
        <v>333</v>
      </c>
      <c r="V33" s="0" t="n">
        <v>138</v>
      </c>
      <c r="W33" s="0" t="n">
        <v>0</v>
      </c>
      <c r="X33" s="0" t="n">
        <v>2</v>
      </c>
      <c r="Y33" s="0" t="n">
        <v>10</v>
      </c>
      <c r="Z33" s="0" t="n">
        <v>28</v>
      </c>
      <c r="AA33" s="0" t="n">
        <v>0</v>
      </c>
    </row>
    <row r="34" customFormat="false" ht="15" hidden="false" customHeight="false" outlineLevel="0" collapsed="false">
      <c r="A34" s="21" t="n">
        <v>7</v>
      </c>
      <c r="B34" s="21" t="n">
        <v>17</v>
      </c>
      <c r="C34" s="22" t="n">
        <v>141</v>
      </c>
      <c r="D34" s="21" t="n">
        <v>43</v>
      </c>
      <c r="E34" s="0" t="n">
        <f aca="false">MATCH(B34,[1]'Choice Assay Data'!A$1:A$1048576)</f>
        <v>1048576</v>
      </c>
      <c r="F34" s="0" t="e">
        <f aca="false">INDEX(K34:M34,J34)</f>
        <v>#N/A</v>
      </c>
      <c r="G34" s="0" t="str">
        <f aca="false">INDEX([1]'Choice Assay Data'!$C$1:$E$1048576,Vial_ID_Determination!$E34,1)</f>
        <v/>
      </c>
      <c r="H34" s="0" t="str">
        <f aca="false">INDEX([1]'Choice Assay Data'!$C$1:$E$1048576,Vial_ID_Determination!$E34,2)</f>
        <v/>
      </c>
      <c r="I34" s="0" t="str">
        <f aca="false">INDEX([1]'Choice Assay Data'!$C$1:$E$1048576,Vial_ID_Determination!$E34,3)</f>
        <v/>
      </c>
      <c r="J34" s="0" t="e">
        <f aca="false">MATCH(C34,G34:I34,0)</f>
        <v>#N/A</v>
      </c>
      <c r="K34" s="0" t="str">
        <f aca="false">INDEX([1]'Choice Assay Data'!$F$1:$H$1048576,Vial_ID_Determination!$E34,1)</f>
        <v/>
      </c>
      <c r="L34" s="0" t="str">
        <f aca="false">INDEX([1]'Choice Assay Data'!$F$1:$H$1048576,Vial_ID_Determination!$E34,2)</f>
        <v/>
      </c>
      <c r="M34" s="0" t="str">
        <f aca="false">INDEX([1]'Choice Assay Data'!$F$1:$H$1048576,Vial_ID_Determination!$E34,3)</f>
        <v/>
      </c>
      <c r="O34" s="0" t="n">
        <v>7</v>
      </c>
      <c r="P34" s="0" t="n">
        <v>17</v>
      </c>
      <c r="Q34" s="0" t="n">
        <v>141</v>
      </c>
      <c r="R34" s="0" t="n">
        <v>43</v>
      </c>
      <c r="S34" s="0" t="n">
        <v>18</v>
      </c>
      <c r="T34" s="0" t="n">
        <v>43</v>
      </c>
      <c r="U34" s="0" t="n">
        <v>141</v>
      </c>
      <c r="V34" s="0" t="n">
        <v>256</v>
      </c>
      <c r="W34" s="0" t="n">
        <v>0</v>
      </c>
      <c r="X34" s="0" t="n">
        <v>1</v>
      </c>
      <c r="Y34" s="0" t="n">
        <v>43</v>
      </c>
      <c r="Z34" s="0" t="n">
        <v>34</v>
      </c>
      <c r="AA34" s="0" t="n">
        <v>0</v>
      </c>
    </row>
    <row r="35" customFormat="false" ht="15" hidden="false" customHeight="false" outlineLevel="0" collapsed="false">
      <c r="A35" s="21" t="n">
        <v>8</v>
      </c>
      <c r="B35" s="21" t="n">
        <v>17</v>
      </c>
      <c r="C35" s="22" t="n">
        <v>256</v>
      </c>
      <c r="D35" s="21" t="n">
        <v>34</v>
      </c>
      <c r="E35" s="0" t="n">
        <f aca="false">MATCH(B35,[1]'Choice Assay Data'!A$1:A$1048576)</f>
        <v>1048576</v>
      </c>
      <c r="F35" s="0" t="e">
        <f aca="false">INDEX(K35:M35,J35)</f>
        <v>#N/A</v>
      </c>
      <c r="G35" s="0" t="str">
        <f aca="false">INDEX([1]'Choice Assay Data'!$C$1:$E$1048576,Vial_ID_Determination!$E35,1)</f>
        <v/>
      </c>
      <c r="H35" s="0" t="str">
        <f aca="false">INDEX([1]'Choice Assay Data'!$C$1:$E$1048576,Vial_ID_Determination!$E35,2)</f>
        <v/>
      </c>
      <c r="I35" s="0" t="str">
        <f aca="false">INDEX([1]'Choice Assay Data'!$C$1:$E$1048576,Vial_ID_Determination!$E35,3)</f>
        <v/>
      </c>
      <c r="J35" s="0" t="e">
        <f aca="false">MATCH(C35,G35:I35,0)</f>
        <v>#N/A</v>
      </c>
      <c r="K35" s="0" t="str">
        <f aca="false">INDEX([1]'Choice Assay Data'!$F$1:$H$1048576,Vial_ID_Determination!$E35,1)</f>
        <v/>
      </c>
      <c r="L35" s="0" t="str">
        <f aca="false">INDEX([1]'Choice Assay Data'!$F$1:$H$1048576,Vial_ID_Determination!$E35,2)</f>
        <v/>
      </c>
      <c r="M35" s="0" t="str">
        <f aca="false">INDEX([1]'Choice Assay Data'!$F$1:$H$1048576,Vial_ID_Determination!$E35,3)</f>
        <v/>
      </c>
      <c r="O35" s="0" t="n">
        <v>8</v>
      </c>
      <c r="P35" s="0" t="n">
        <v>17</v>
      </c>
      <c r="Q35" s="0" t="n">
        <v>256</v>
      </c>
      <c r="R35" s="0" t="n">
        <v>34</v>
      </c>
      <c r="S35" s="0" t="n">
        <v>18</v>
      </c>
      <c r="T35" s="0" t="n">
        <v>34</v>
      </c>
      <c r="U35" s="0" t="n">
        <v>141</v>
      </c>
      <c r="V35" s="0" t="n">
        <v>256</v>
      </c>
      <c r="W35" s="0" t="n">
        <v>0</v>
      </c>
      <c r="X35" s="0" t="n">
        <v>2</v>
      </c>
      <c r="Y35" s="0" t="n">
        <v>43</v>
      </c>
      <c r="Z35" s="0" t="n">
        <v>34</v>
      </c>
      <c r="AA35" s="0" t="n">
        <v>0</v>
      </c>
    </row>
    <row r="36" customFormat="false" ht="15" hidden="false" customHeight="false" outlineLevel="0" collapsed="false">
      <c r="A36" s="21" t="n">
        <v>9</v>
      </c>
      <c r="B36" s="21" t="n">
        <v>18</v>
      </c>
      <c r="C36" s="22" t="n">
        <v>5</v>
      </c>
      <c r="D36" s="21" t="n">
        <v>70</v>
      </c>
      <c r="E36" s="0" t="n">
        <f aca="false">MATCH(B36,[1]'Choice Assay Data'!A$1:A$1048576)</f>
        <v>1048576</v>
      </c>
      <c r="F36" s="0" t="e">
        <f aca="false">INDEX(K36:M36,J36)</f>
        <v>#N/A</v>
      </c>
      <c r="G36" s="0" t="str">
        <f aca="false">INDEX([1]'Choice Assay Data'!$C$1:$E$1048576,Vial_ID_Determination!$E36,1)</f>
        <v/>
      </c>
      <c r="H36" s="0" t="str">
        <f aca="false">INDEX([1]'Choice Assay Data'!$C$1:$E$1048576,Vial_ID_Determination!$E36,2)</f>
        <v/>
      </c>
      <c r="I36" s="0" t="str">
        <f aca="false">INDEX([1]'Choice Assay Data'!$C$1:$E$1048576,Vial_ID_Determination!$E36,3)</f>
        <v/>
      </c>
      <c r="J36" s="0" t="e">
        <f aca="false">MATCH(C36,G36:I36,0)</f>
        <v>#N/A</v>
      </c>
      <c r="K36" s="0" t="str">
        <f aca="false">INDEX([1]'Choice Assay Data'!$F$1:$H$1048576,Vial_ID_Determination!$E36,1)</f>
        <v/>
      </c>
      <c r="L36" s="0" t="str">
        <f aca="false">INDEX([1]'Choice Assay Data'!$F$1:$H$1048576,Vial_ID_Determination!$E36,2)</f>
        <v/>
      </c>
      <c r="M36" s="0" t="str">
        <f aca="false">INDEX([1]'Choice Assay Data'!$F$1:$H$1048576,Vial_ID_Determination!$E36,3)</f>
        <v/>
      </c>
      <c r="O36" s="0" t="n">
        <v>9</v>
      </c>
      <c r="P36" s="0" t="n">
        <v>18</v>
      </c>
      <c r="Q36" s="0" t="n">
        <v>5</v>
      </c>
      <c r="R36" s="0" t="n">
        <v>70</v>
      </c>
      <c r="S36" s="0" t="n">
        <v>19</v>
      </c>
      <c r="T36" s="0" t="n">
        <v>70</v>
      </c>
      <c r="U36" s="0" t="n">
        <v>5</v>
      </c>
      <c r="V36" s="0" t="n">
        <v>158</v>
      </c>
      <c r="W36" s="0" t="n">
        <v>0</v>
      </c>
      <c r="X36" s="0" t="n">
        <v>1</v>
      </c>
      <c r="Y36" s="0" t="n">
        <v>70</v>
      </c>
      <c r="Z36" s="0" t="n">
        <v>1</v>
      </c>
      <c r="AA36" s="0" t="n">
        <v>0</v>
      </c>
    </row>
    <row r="37" customFormat="false" ht="15" hidden="false" customHeight="false" outlineLevel="0" collapsed="false">
      <c r="A37" s="21" t="n">
        <v>10</v>
      </c>
      <c r="B37" s="21" t="n">
        <v>18</v>
      </c>
      <c r="C37" s="22" t="n">
        <v>158</v>
      </c>
      <c r="D37" s="21" t="n">
        <v>1</v>
      </c>
      <c r="E37" s="0" t="n">
        <f aca="false">MATCH(B37,[1]'Choice Assay Data'!A$1:A$1048576)</f>
        <v>1048576</v>
      </c>
      <c r="F37" s="0" t="e">
        <f aca="false">INDEX(K37:M37,J37)</f>
        <v>#N/A</v>
      </c>
      <c r="G37" s="0" t="str">
        <f aca="false">INDEX([1]'Choice Assay Data'!$C$1:$E$1048576,Vial_ID_Determination!$E37,1)</f>
        <v/>
      </c>
      <c r="H37" s="0" t="str">
        <f aca="false">INDEX([1]'Choice Assay Data'!$C$1:$E$1048576,Vial_ID_Determination!$E37,2)</f>
        <v/>
      </c>
      <c r="I37" s="0" t="str">
        <f aca="false">INDEX([1]'Choice Assay Data'!$C$1:$E$1048576,Vial_ID_Determination!$E37,3)</f>
        <v/>
      </c>
      <c r="J37" s="0" t="e">
        <f aca="false">MATCH(C37,G37:I37,0)</f>
        <v>#N/A</v>
      </c>
      <c r="K37" s="0" t="str">
        <f aca="false">INDEX([1]'Choice Assay Data'!$F$1:$H$1048576,Vial_ID_Determination!$E37,1)</f>
        <v/>
      </c>
      <c r="L37" s="0" t="str">
        <f aca="false">INDEX([1]'Choice Assay Data'!$F$1:$H$1048576,Vial_ID_Determination!$E37,2)</f>
        <v/>
      </c>
      <c r="M37" s="0" t="str">
        <f aca="false">INDEX([1]'Choice Assay Data'!$F$1:$H$1048576,Vial_ID_Determination!$E37,3)</f>
        <v/>
      </c>
      <c r="O37" s="0" t="n">
        <v>10</v>
      </c>
      <c r="P37" s="0" t="n">
        <v>18</v>
      </c>
      <c r="Q37" s="0" t="n">
        <v>158</v>
      </c>
      <c r="R37" s="0" t="n">
        <v>1</v>
      </c>
      <c r="S37" s="0" t="n">
        <v>19</v>
      </c>
      <c r="T37" s="0" t="n">
        <v>1</v>
      </c>
      <c r="U37" s="0" t="n">
        <v>5</v>
      </c>
      <c r="V37" s="0" t="n">
        <v>158</v>
      </c>
      <c r="W37" s="0" t="n">
        <v>0</v>
      </c>
      <c r="X37" s="0" t="n">
        <v>2</v>
      </c>
      <c r="Y37" s="0" t="n">
        <v>70</v>
      </c>
      <c r="Z37" s="0" t="n">
        <v>1</v>
      </c>
      <c r="AA37" s="0" t="n">
        <v>0</v>
      </c>
    </row>
    <row r="38" customFormat="false" ht="15" hidden="false" customHeight="false" outlineLevel="0" collapsed="false">
      <c r="A38" s="21" t="n">
        <v>97</v>
      </c>
      <c r="B38" s="21" t="n">
        <v>19</v>
      </c>
      <c r="C38" s="22" t="n">
        <v>16</v>
      </c>
      <c r="D38" s="21" t="n">
        <v>67</v>
      </c>
      <c r="E38" s="0" t="n">
        <f aca="false">MATCH(B38,[1]'Choice Assay Data'!A$1:A$1048576)</f>
        <v>1048576</v>
      </c>
      <c r="F38" s="0" t="e">
        <f aca="false">INDEX(K38:M38,J38)</f>
        <v>#N/A</v>
      </c>
      <c r="G38" s="0" t="str">
        <f aca="false">INDEX([1]'Choice Assay Data'!$C$1:$E$1048576,Vial_ID_Determination!$E38,1)</f>
        <v/>
      </c>
      <c r="H38" s="0" t="str">
        <f aca="false">INDEX([1]'Choice Assay Data'!$C$1:$E$1048576,Vial_ID_Determination!$E38,2)</f>
        <v/>
      </c>
      <c r="I38" s="0" t="str">
        <f aca="false">INDEX([1]'Choice Assay Data'!$C$1:$E$1048576,Vial_ID_Determination!$E38,3)</f>
        <v/>
      </c>
      <c r="J38" s="0" t="e">
        <f aca="false">MATCH(C38,G38:I38,0)</f>
        <v>#N/A</v>
      </c>
      <c r="K38" s="0" t="str">
        <f aca="false">INDEX([1]'Choice Assay Data'!$F$1:$H$1048576,Vial_ID_Determination!$E38,1)</f>
        <v/>
      </c>
      <c r="L38" s="0" t="str">
        <f aca="false">INDEX([1]'Choice Assay Data'!$F$1:$H$1048576,Vial_ID_Determination!$E38,2)</f>
        <v/>
      </c>
      <c r="M38" s="0" t="str">
        <f aca="false">INDEX([1]'Choice Assay Data'!$F$1:$H$1048576,Vial_ID_Determination!$E38,3)</f>
        <v/>
      </c>
      <c r="O38" s="0" t="n">
        <v>97</v>
      </c>
      <c r="P38" s="0" t="n">
        <v>19</v>
      </c>
      <c r="Q38" s="0" t="n">
        <v>16</v>
      </c>
      <c r="R38" s="0" t="n">
        <v>67</v>
      </c>
      <c r="S38" s="0" t="n">
        <v>20</v>
      </c>
      <c r="T38" s="0" t="n">
        <v>67</v>
      </c>
      <c r="U38" s="0" t="n">
        <v>16</v>
      </c>
      <c r="V38" s="0" t="n">
        <v>143</v>
      </c>
      <c r="W38" s="0" t="n">
        <v>0</v>
      </c>
      <c r="X38" s="0" t="n">
        <v>1</v>
      </c>
      <c r="Y38" s="0" t="n">
        <v>67</v>
      </c>
      <c r="Z38" s="0" t="n">
        <v>76</v>
      </c>
      <c r="AA38" s="0" t="n">
        <v>0</v>
      </c>
    </row>
    <row r="39" customFormat="false" ht="15" hidden="false" customHeight="false" outlineLevel="0" collapsed="false">
      <c r="A39" s="21" t="n">
        <v>98</v>
      </c>
      <c r="B39" s="21" t="n">
        <v>19</v>
      </c>
      <c r="C39" s="22" t="n">
        <v>143</v>
      </c>
      <c r="D39" s="21" t="n">
        <v>76</v>
      </c>
      <c r="E39" s="0" t="n">
        <f aca="false">MATCH(B39,[1]'Choice Assay Data'!A$1:A$1048576)</f>
        <v>1048576</v>
      </c>
      <c r="F39" s="0" t="e">
        <f aca="false">INDEX(K39:M39,J39)</f>
        <v>#N/A</v>
      </c>
      <c r="G39" s="0" t="str">
        <f aca="false">INDEX([1]'Choice Assay Data'!$C$1:$E$1048576,Vial_ID_Determination!$E39,1)</f>
        <v/>
      </c>
      <c r="H39" s="0" t="str">
        <f aca="false">INDEX([1]'Choice Assay Data'!$C$1:$E$1048576,Vial_ID_Determination!$E39,2)</f>
        <v/>
      </c>
      <c r="I39" s="0" t="str">
        <f aca="false">INDEX([1]'Choice Assay Data'!$C$1:$E$1048576,Vial_ID_Determination!$E39,3)</f>
        <v/>
      </c>
      <c r="J39" s="0" t="e">
        <f aca="false">MATCH(C39,G39:I39,0)</f>
        <v>#N/A</v>
      </c>
      <c r="K39" s="0" t="str">
        <f aca="false">INDEX([1]'Choice Assay Data'!$F$1:$H$1048576,Vial_ID_Determination!$E39,1)</f>
        <v/>
      </c>
      <c r="L39" s="0" t="str">
        <f aca="false">INDEX([1]'Choice Assay Data'!$F$1:$H$1048576,Vial_ID_Determination!$E39,2)</f>
        <v/>
      </c>
      <c r="M39" s="0" t="str">
        <f aca="false">INDEX([1]'Choice Assay Data'!$F$1:$H$1048576,Vial_ID_Determination!$E39,3)</f>
        <v/>
      </c>
      <c r="O39" s="0" t="n">
        <v>98</v>
      </c>
      <c r="P39" s="0" t="n">
        <v>19</v>
      </c>
      <c r="Q39" s="0" t="n">
        <v>143</v>
      </c>
      <c r="R39" s="0" t="n">
        <v>76</v>
      </c>
      <c r="S39" s="0" t="n">
        <v>20</v>
      </c>
      <c r="T39" s="0" t="n">
        <v>76</v>
      </c>
      <c r="U39" s="0" t="n">
        <v>16</v>
      </c>
      <c r="V39" s="0" t="n">
        <v>143</v>
      </c>
      <c r="W39" s="0" t="n">
        <v>0</v>
      </c>
      <c r="X39" s="0" t="n">
        <v>2</v>
      </c>
      <c r="Y39" s="0" t="n">
        <v>67</v>
      </c>
      <c r="Z39" s="0" t="n">
        <v>76</v>
      </c>
      <c r="AA39" s="0" t="n">
        <v>0</v>
      </c>
    </row>
    <row r="40" customFormat="false" ht="15" hidden="false" customHeight="false" outlineLevel="0" collapsed="false">
      <c r="A40" s="21" t="n">
        <v>99</v>
      </c>
      <c r="B40" s="21" t="n">
        <v>20</v>
      </c>
      <c r="C40" s="22" t="n">
        <v>237</v>
      </c>
      <c r="D40" s="21" t="n">
        <v>52</v>
      </c>
      <c r="E40" s="0" t="n">
        <f aca="false">MATCH(B40,[1]'Choice Assay Data'!A$1:A$1048576)</f>
        <v>1048576</v>
      </c>
      <c r="F40" s="0" t="e">
        <f aca="false">INDEX(K40:M40,J40)</f>
        <v>#N/A</v>
      </c>
      <c r="G40" s="0" t="str">
        <f aca="false">INDEX([1]'Choice Assay Data'!$C$1:$E$1048576,Vial_ID_Determination!$E40,1)</f>
        <v/>
      </c>
      <c r="H40" s="0" t="str">
        <f aca="false">INDEX([1]'Choice Assay Data'!$C$1:$E$1048576,Vial_ID_Determination!$E40,2)</f>
        <v/>
      </c>
      <c r="I40" s="0" t="str">
        <f aca="false">INDEX([1]'Choice Assay Data'!$C$1:$E$1048576,Vial_ID_Determination!$E40,3)</f>
        <v/>
      </c>
      <c r="J40" s="0" t="e">
        <f aca="false">MATCH(C40,G40:I40,0)</f>
        <v>#N/A</v>
      </c>
      <c r="K40" s="0" t="str">
        <f aca="false">INDEX([1]'Choice Assay Data'!$F$1:$H$1048576,Vial_ID_Determination!$E40,1)</f>
        <v/>
      </c>
      <c r="L40" s="0" t="str">
        <f aca="false">INDEX([1]'Choice Assay Data'!$F$1:$H$1048576,Vial_ID_Determination!$E40,2)</f>
        <v/>
      </c>
      <c r="M40" s="0" t="str">
        <f aca="false">INDEX([1]'Choice Assay Data'!$F$1:$H$1048576,Vial_ID_Determination!$E40,3)</f>
        <v/>
      </c>
      <c r="O40" s="0" t="n">
        <v>99</v>
      </c>
      <c r="P40" s="0" t="n">
        <v>20</v>
      </c>
      <c r="Q40" s="0" t="n">
        <v>237</v>
      </c>
      <c r="R40" s="0" t="n">
        <v>52</v>
      </c>
      <c r="S40" s="0" t="n">
        <v>21</v>
      </c>
      <c r="T40" s="0" t="n">
        <v>52</v>
      </c>
      <c r="U40" s="0" t="n">
        <v>237</v>
      </c>
      <c r="V40" s="0" t="n">
        <v>256</v>
      </c>
      <c r="W40" s="0" t="n">
        <v>0</v>
      </c>
      <c r="X40" s="0" t="n">
        <v>1</v>
      </c>
      <c r="Y40" s="0" t="n">
        <v>52</v>
      </c>
      <c r="Z40" s="0" t="n">
        <v>35</v>
      </c>
      <c r="AA40" s="0" t="n">
        <v>0</v>
      </c>
    </row>
    <row r="41" customFormat="false" ht="15" hidden="false" customHeight="false" outlineLevel="0" collapsed="false">
      <c r="A41" s="21" t="n">
        <v>100</v>
      </c>
      <c r="B41" s="21" t="n">
        <v>20</v>
      </c>
      <c r="C41" s="22" t="n">
        <v>256</v>
      </c>
      <c r="D41" s="21" t="n">
        <v>35</v>
      </c>
      <c r="E41" s="0" t="n">
        <f aca="false">MATCH(B41,[1]'Choice Assay Data'!A$1:A$1048576)</f>
        <v>1048576</v>
      </c>
      <c r="F41" s="0" t="e">
        <f aca="false">INDEX(K41:M41,J41)</f>
        <v>#N/A</v>
      </c>
      <c r="G41" s="0" t="str">
        <f aca="false">INDEX([1]'Choice Assay Data'!$C$1:$E$1048576,Vial_ID_Determination!$E41,1)</f>
        <v/>
      </c>
      <c r="H41" s="0" t="str">
        <f aca="false">INDEX([1]'Choice Assay Data'!$C$1:$E$1048576,Vial_ID_Determination!$E41,2)</f>
        <v/>
      </c>
      <c r="I41" s="0" t="str">
        <f aca="false">INDEX([1]'Choice Assay Data'!$C$1:$E$1048576,Vial_ID_Determination!$E41,3)</f>
        <v/>
      </c>
      <c r="J41" s="0" t="e">
        <f aca="false">MATCH(C41,G41:I41,0)</f>
        <v>#N/A</v>
      </c>
      <c r="K41" s="0" t="str">
        <f aca="false">INDEX([1]'Choice Assay Data'!$F$1:$H$1048576,Vial_ID_Determination!$E41,1)</f>
        <v/>
      </c>
      <c r="L41" s="0" t="str">
        <f aca="false">INDEX([1]'Choice Assay Data'!$F$1:$H$1048576,Vial_ID_Determination!$E41,2)</f>
        <v/>
      </c>
      <c r="M41" s="0" t="str">
        <f aca="false">INDEX([1]'Choice Assay Data'!$F$1:$H$1048576,Vial_ID_Determination!$E41,3)</f>
        <v/>
      </c>
      <c r="O41" s="0" t="n">
        <v>100</v>
      </c>
      <c r="P41" s="0" t="n">
        <v>20</v>
      </c>
      <c r="Q41" s="0" t="n">
        <v>256</v>
      </c>
      <c r="R41" s="0" t="n">
        <v>35</v>
      </c>
      <c r="S41" s="0" t="n">
        <v>21</v>
      </c>
      <c r="T41" s="0" t="n">
        <v>35</v>
      </c>
      <c r="U41" s="0" t="n">
        <v>237</v>
      </c>
      <c r="V41" s="0" t="n">
        <v>256</v>
      </c>
      <c r="W41" s="0" t="n">
        <v>0</v>
      </c>
      <c r="X41" s="0" t="n">
        <v>2</v>
      </c>
      <c r="Y41" s="0" t="n">
        <v>52</v>
      </c>
      <c r="Z41" s="0" t="n">
        <v>35</v>
      </c>
      <c r="AA41" s="0" t="n">
        <v>0</v>
      </c>
    </row>
    <row r="42" customFormat="false" ht="15" hidden="false" customHeight="false" outlineLevel="0" collapsed="false">
      <c r="A42" s="21" t="n">
        <v>11</v>
      </c>
      <c r="B42" s="21" t="n">
        <v>21</v>
      </c>
      <c r="C42" s="22" t="n">
        <v>171</v>
      </c>
      <c r="D42" s="21" t="n">
        <v>83</v>
      </c>
      <c r="E42" s="0" t="n">
        <f aca="false">MATCH(B42,[1]'Choice Assay Data'!A$1:A$1048576)</f>
        <v>1048576</v>
      </c>
      <c r="F42" s="0" t="e">
        <f aca="false">INDEX(K42:M42,J42)</f>
        <v>#N/A</v>
      </c>
      <c r="G42" s="0" t="str">
        <f aca="false">INDEX([1]'Choice Assay Data'!$C$1:$E$1048576,Vial_ID_Determination!$E42,1)</f>
        <v/>
      </c>
      <c r="H42" s="0" t="str">
        <f aca="false">INDEX([1]'Choice Assay Data'!$C$1:$E$1048576,Vial_ID_Determination!$E42,2)</f>
        <v/>
      </c>
      <c r="I42" s="0" t="str">
        <f aca="false">INDEX([1]'Choice Assay Data'!$C$1:$E$1048576,Vial_ID_Determination!$E42,3)</f>
        <v/>
      </c>
      <c r="J42" s="0" t="e">
        <f aca="false">MATCH(C42,G42:I42,0)</f>
        <v>#N/A</v>
      </c>
      <c r="K42" s="0" t="str">
        <f aca="false">INDEX([1]'Choice Assay Data'!$F$1:$H$1048576,Vial_ID_Determination!$E42,1)</f>
        <v/>
      </c>
      <c r="L42" s="0" t="str">
        <f aca="false">INDEX([1]'Choice Assay Data'!$F$1:$H$1048576,Vial_ID_Determination!$E42,2)</f>
        <v/>
      </c>
      <c r="M42" s="0" t="str">
        <f aca="false">INDEX([1]'Choice Assay Data'!$F$1:$H$1048576,Vial_ID_Determination!$E42,3)</f>
        <v/>
      </c>
      <c r="O42" s="0" t="n">
        <v>11</v>
      </c>
      <c r="P42" s="0" t="n">
        <v>21</v>
      </c>
      <c r="Q42" s="0" t="n">
        <v>171</v>
      </c>
      <c r="R42" s="0" t="n">
        <v>83</v>
      </c>
      <c r="S42" s="0" t="n">
        <v>22</v>
      </c>
      <c r="T42" s="0" t="n">
        <v>83</v>
      </c>
      <c r="U42" s="0" t="n">
        <v>171</v>
      </c>
      <c r="V42" s="0" t="n">
        <v>24</v>
      </c>
      <c r="W42" s="0" t="n">
        <v>0</v>
      </c>
      <c r="X42" s="0" t="n">
        <v>1</v>
      </c>
      <c r="Y42" s="0" t="n">
        <v>83</v>
      </c>
      <c r="Z42" s="0" t="n">
        <v>58</v>
      </c>
      <c r="AA42" s="0" t="n">
        <v>0</v>
      </c>
    </row>
    <row r="43" customFormat="false" ht="15" hidden="false" customHeight="false" outlineLevel="0" collapsed="false">
      <c r="A43" s="21" t="n">
        <v>12</v>
      </c>
      <c r="B43" s="21" t="n">
        <v>21</v>
      </c>
      <c r="C43" s="22" t="n">
        <v>24</v>
      </c>
      <c r="D43" s="21" t="n">
        <v>58</v>
      </c>
      <c r="E43" s="0" t="n">
        <f aca="false">MATCH(B43,[1]'Choice Assay Data'!A$1:A$1048576)</f>
        <v>1048576</v>
      </c>
      <c r="F43" s="0" t="e">
        <f aca="false">INDEX(K43:M43,J43)</f>
        <v>#N/A</v>
      </c>
      <c r="G43" s="0" t="str">
        <f aca="false">INDEX([1]'Choice Assay Data'!$C$1:$E$1048576,Vial_ID_Determination!$E43,1)</f>
        <v/>
      </c>
      <c r="H43" s="0" t="str">
        <f aca="false">INDEX([1]'Choice Assay Data'!$C$1:$E$1048576,Vial_ID_Determination!$E43,2)</f>
        <v/>
      </c>
      <c r="I43" s="0" t="str">
        <f aca="false">INDEX([1]'Choice Assay Data'!$C$1:$E$1048576,Vial_ID_Determination!$E43,3)</f>
        <v/>
      </c>
      <c r="J43" s="0" t="e">
        <f aca="false">MATCH(C43,G43:I43,0)</f>
        <v>#N/A</v>
      </c>
      <c r="K43" s="0" t="str">
        <f aca="false">INDEX([1]'Choice Assay Data'!$F$1:$H$1048576,Vial_ID_Determination!$E43,1)</f>
        <v/>
      </c>
      <c r="L43" s="0" t="str">
        <f aca="false">INDEX([1]'Choice Assay Data'!$F$1:$H$1048576,Vial_ID_Determination!$E43,2)</f>
        <v/>
      </c>
      <c r="M43" s="0" t="str">
        <f aca="false">INDEX([1]'Choice Assay Data'!$F$1:$H$1048576,Vial_ID_Determination!$E43,3)</f>
        <v/>
      </c>
      <c r="O43" s="0" t="n">
        <v>12</v>
      </c>
      <c r="P43" s="0" t="n">
        <v>21</v>
      </c>
      <c r="Q43" s="0" t="n">
        <v>24</v>
      </c>
      <c r="R43" s="0" t="n">
        <v>58</v>
      </c>
      <c r="S43" s="0" t="n">
        <v>22</v>
      </c>
      <c r="T43" s="0" t="n">
        <v>58</v>
      </c>
      <c r="U43" s="0" t="n">
        <v>171</v>
      </c>
      <c r="V43" s="0" t="n">
        <v>24</v>
      </c>
      <c r="W43" s="0" t="n">
        <v>0</v>
      </c>
      <c r="X43" s="0" t="n">
        <v>2</v>
      </c>
      <c r="Y43" s="0" t="n">
        <v>83</v>
      </c>
      <c r="Z43" s="0" t="n">
        <v>58</v>
      </c>
      <c r="AA43" s="0" t="n">
        <v>0</v>
      </c>
    </row>
    <row r="44" customFormat="false" ht="15" hidden="false" customHeight="false" outlineLevel="0" collapsed="false">
      <c r="A44" s="21" t="n">
        <v>13</v>
      </c>
      <c r="B44" s="21" t="n">
        <v>22</v>
      </c>
      <c r="C44" s="22" t="n">
        <v>172</v>
      </c>
      <c r="D44" s="21" t="n">
        <v>79</v>
      </c>
      <c r="E44" s="0" t="n">
        <f aca="false">MATCH(B44,[1]'Choice Assay Data'!A$1:A$1048576)</f>
        <v>1048576</v>
      </c>
      <c r="F44" s="0" t="e">
        <f aca="false">INDEX(K44:M44,J44)</f>
        <v>#N/A</v>
      </c>
      <c r="G44" s="0" t="str">
        <f aca="false">INDEX([1]'Choice Assay Data'!$C$1:$E$1048576,Vial_ID_Determination!$E44,1)</f>
        <v/>
      </c>
      <c r="H44" s="0" t="str">
        <f aca="false">INDEX([1]'Choice Assay Data'!$C$1:$E$1048576,Vial_ID_Determination!$E44,2)</f>
        <v/>
      </c>
      <c r="I44" s="0" t="str">
        <f aca="false">INDEX([1]'Choice Assay Data'!$C$1:$E$1048576,Vial_ID_Determination!$E44,3)</f>
        <v/>
      </c>
      <c r="J44" s="0" t="e">
        <f aca="false">MATCH(C44,G44:I44,0)</f>
        <v>#N/A</v>
      </c>
      <c r="K44" s="0" t="str">
        <f aca="false">INDEX([1]'Choice Assay Data'!$F$1:$H$1048576,Vial_ID_Determination!$E44,1)</f>
        <v/>
      </c>
      <c r="L44" s="0" t="str">
        <f aca="false">INDEX([1]'Choice Assay Data'!$F$1:$H$1048576,Vial_ID_Determination!$E44,2)</f>
        <v/>
      </c>
      <c r="M44" s="0" t="str">
        <f aca="false">INDEX([1]'Choice Assay Data'!$F$1:$H$1048576,Vial_ID_Determination!$E44,3)</f>
        <v/>
      </c>
      <c r="O44" s="0" t="n">
        <v>13</v>
      </c>
      <c r="P44" s="0" t="n">
        <v>22</v>
      </c>
      <c r="Q44" s="0" t="n">
        <v>172</v>
      </c>
      <c r="R44" s="0" t="n">
        <v>79</v>
      </c>
      <c r="S44" s="0" t="n">
        <v>23</v>
      </c>
      <c r="T44" s="0" t="n">
        <v>79</v>
      </c>
      <c r="U44" s="0" t="n">
        <v>172</v>
      </c>
      <c r="V44" s="0" t="n">
        <v>168</v>
      </c>
      <c r="W44" s="0" t="n">
        <v>0</v>
      </c>
      <c r="X44" s="0" t="n">
        <v>1</v>
      </c>
      <c r="Y44" s="0" t="n">
        <v>79</v>
      </c>
      <c r="Z44" s="0" t="n">
        <v>95</v>
      </c>
      <c r="AA44" s="0" t="n">
        <v>0</v>
      </c>
    </row>
    <row r="45" customFormat="false" ht="15" hidden="false" customHeight="false" outlineLevel="0" collapsed="false">
      <c r="A45" s="21" t="n">
        <v>14</v>
      </c>
      <c r="B45" s="21" t="n">
        <v>22</v>
      </c>
      <c r="C45" s="22" t="n">
        <v>168</v>
      </c>
      <c r="D45" s="21" t="n">
        <v>95</v>
      </c>
      <c r="E45" s="0" t="n">
        <f aca="false">MATCH(B45,[1]'Choice Assay Data'!A$1:A$1048576)</f>
        <v>1048576</v>
      </c>
      <c r="F45" s="0" t="e">
        <f aca="false">INDEX(K45:M45,J45)</f>
        <v>#N/A</v>
      </c>
      <c r="G45" s="0" t="str">
        <f aca="false">INDEX([1]'Choice Assay Data'!$C$1:$E$1048576,Vial_ID_Determination!$E45,1)</f>
        <v/>
      </c>
      <c r="H45" s="0" t="str">
        <f aca="false">INDEX([1]'Choice Assay Data'!$C$1:$E$1048576,Vial_ID_Determination!$E45,2)</f>
        <v/>
      </c>
      <c r="I45" s="0" t="str">
        <f aca="false">INDEX([1]'Choice Assay Data'!$C$1:$E$1048576,Vial_ID_Determination!$E45,3)</f>
        <v/>
      </c>
      <c r="J45" s="0" t="e">
        <f aca="false">MATCH(C45,G45:I45,0)</f>
        <v>#N/A</v>
      </c>
      <c r="K45" s="0" t="str">
        <f aca="false">INDEX([1]'Choice Assay Data'!$F$1:$H$1048576,Vial_ID_Determination!$E45,1)</f>
        <v/>
      </c>
      <c r="L45" s="0" t="str">
        <f aca="false">INDEX([1]'Choice Assay Data'!$F$1:$H$1048576,Vial_ID_Determination!$E45,2)</f>
        <v/>
      </c>
      <c r="M45" s="0" t="str">
        <f aca="false">INDEX([1]'Choice Assay Data'!$F$1:$H$1048576,Vial_ID_Determination!$E45,3)</f>
        <v/>
      </c>
      <c r="O45" s="0" t="n">
        <v>14</v>
      </c>
      <c r="P45" s="0" t="n">
        <v>22</v>
      </c>
      <c r="Q45" s="0" t="n">
        <v>168</v>
      </c>
      <c r="R45" s="0" t="n">
        <v>95</v>
      </c>
      <c r="S45" s="0" t="n">
        <v>23</v>
      </c>
      <c r="T45" s="0" t="n">
        <v>95</v>
      </c>
      <c r="U45" s="0" t="n">
        <v>172</v>
      </c>
      <c r="V45" s="0" t="n">
        <v>168</v>
      </c>
      <c r="W45" s="0" t="n">
        <v>0</v>
      </c>
      <c r="X45" s="0" t="n">
        <v>2</v>
      </c>
      <c r="Y45" s="0" t="n">
        <v>79</v>
      </c>
      <c r="Z45" s="0" t="n">
        <v>95</v>
      </c>
      <c r="AA45" s="0" t="n">
        <v>0</v>
      </c>
    </row>
    <row r="46" customFormat="false" ht="15" hidden="false" customHeight="false" outlineLevel="0" collapsed="false">
      <c r="A46" s="21" t="n">
        <v>101</v>
      </c>
      <c r="B46" s="21" t="n">
        <v>23</v>
      </c>
      <c r="C46" s="22" t="n">
        <v>172</v>
      </c>
      <c r="D46" s="21" t="n">
        <v>80</v>
      </c>
      <c r="E46" s="0" t="n">
        <f aca="false">MATCH(B46,[1]'Choice Assay Data'!A$1:A$1048576)</f>
        <v>1048576</v>
      </c>
      <c r="F46" s="0" t="e">
        <f aca="false">INDEX(K46:M46,J46)</f>
        <v>#N/A</v>
      </c>
      <c r="G46" s="0" t="str">
        <f aca="false">INDEX([1]'Choice Assay Data'!$C$1:$E$1048576,Vial_ID_Determination!$E46,1)</f>
        <v/>
      </c>
      <c r="H46" s="0" t="str">
        <f aca="false">INDEX([1]'Choice Assay Data'!$C$1:$E$1048576,Vial_ID_Determination!$E46,2)</f>
        <v/>
      </c>
      <c r="I46" s="0" t="str">
        <f aca="false">INDEX([1]'Choice Assay Data'!$C$1:$E$1048576,Vial_ID_Determination!$E46,3)</f>
        <v/>
      </c>
      <c r="J46" s="0" t="e">
        <f aca="false">MATCH(C46,G46:I46,0)</f>
        <v>#N/A</v>
      </c>
      <c r="K46" s="0" t="str">
        <f aca="false">INDEX([1]'Choice Assay Data'!$F$1:$H$1048576,Vial_ID_Determination!$E46,1)</f>
        <v/>
      </c>
      <c r="L46" s="0" t="str">
        <f aca="false">INDEX([1]'Choice Assay Data'!$F$1:$H$1048576,Vial_ID_Determination!$E46,2)</f>
        <v/>
      </c>
      <c r="M46" s="0" t="str">
        <f aca="false">INDEX([1]'Choice Assay Data'!$F$1:$H$1048576,Vial_ID_Determination!$E46,3)</f>
        <v/>
      </c>
      <c r="O46" s="0" t="n">
        <v>101</v>
      </c>
      <c r="P46" s="0" t="n">
        <v>23</v>
      </c>
      <c r="Q46" s="0" t="n">
        <v>172</v>
      </c>
      <c r="R46" s="0" t="n">
        <v>80</v>
      </c>
      <c r="S46" s="0" t="n">
        <v>24</v>
      </c>
      <c r="T46" s="0" t="n">
        <v>80</v>
      </c>
      <c r="U46" s="0" t="n">
        <v>172</v>
      </c>
      <c r="V46" s="0" t="n">
        <v>207</v>
      </c>
      <c r="W46" s="0" t="n">
        <v>0</v>
      </c>
      <c r="X46" s="0" t="n">
        <v>1</v>
      </c>
      <c r="Y46" s="0" t="n">
        <v>80</v>
      </c>
      <c r="Z46" s="0" t="n">
        <v>22</v>
      </c>
      <c r="AA46" s="0" t="n">
        <v>0</v>
      </c>
    </row>
    <row r="47" customFormat="false" ht="15" hidden="false" customHeight="false" outlineLevel="0" collapsed="false">
      <c r="A47" s="21" t="n">
        <v>102</v>
      </c>
      <c r="B47" s="21" t="n">
        <v>23</v>
      </c>
      <c r="C47" s="22" t="n">
        <v>207</v>
      </c>
      <c r="D47" s="21" t="n">
        <v>22</v>
      </c>
      <c r="E47" s="0" t="n">
        <f aca="false">MATCH(B47,[1]'Choice Assay Data'!A$1:A$1048576)</f>
        <v>1048576</v>
      </c>
      <c r="F47" s="0" t="e">
        <f aca="false">INDEX(K47:M47,J47)</f>
        <v>#N/A</v>
      </c>
      <c r="G47" s="0" t="str">
        <f aca="false">INDEX([1]'Choice Assay Data'!$C$1:$E$1048576,Vial_ID_Determination!$E47,1)</f>
        <v/>
      </c>
      <c r="H47" s="0" t="str">
        <f aca="false">INDEX([1]'Choice Assay Data'!$C$1:$E$1048576,Vial_ID_Determination!$E47,2)</f>
        <v/>
      </c>
      <c r="I47" s="0" t="str">
        <f aca="false">INDEX([1]'Choice Assay Data'!$C$1:$E$1048576,Vial_ID_Determination!$E47,3)</f>
        <v/>
      </c>
      <c r="J47" s="0" t="e">
        <f aca="false">MATCH(C47,G47:I47,0)</f>
        <v>#N/A</v>
      </c>
      <c r="K47" s="0" t="str">
        <f aca="false">INDEX([1]'Choice Assay Data'!$F$1:$H$1048576,Vial_ID_Determination!$E47,1)</f>
        <v/>
      </c>
      <c r="L47" s="0" t="str">
        <f aca="false">INDEX([1]'Choice Assay Data'!$F$1:$H$1048576,Vial_ID_Determination!$E47,2)</f>
        <v/>
      </c>
      <c r="M47" s="0" t="str">
        <f aca="false">INDEX([1]'Choice Assay Data'!$F$1:$H$1048576,Vial_ID_Determination!$E47,3)</f>
        <v/>
      </c>
      <c r="O47" s="0" t="n">
        <v>102</v>
      </c>
      <c r="P47" s="0" t="n">
        <v>23</v>
      </c>
      <c r="Q47" s="0" t="n">
        <v>207</v>
      </c>
      <c r="R47" s="0" t="n">
        <v>22</v>
      </c>
      <c r="S47" s="0" t="n">
        <v>24</v>
      </c>
      <c r="T47" s="0" t="n">
        <v>22</v>
      </c>
      <c r="U47" s="0" t="n">
        <v>172</v>
      </c>
      <c r="V47" s="0" t="n">
        <v>207</v>
      </c>
      <c r="W47" s="0" t="n">
        <v>0</v>
      </c>
      <c r="X47" s="0" t="n">
        <v>2</v>
      </c>
      <c r="Y47" s="0" t="n">
        <v>80</v>
      </c>
      <c r="Z47" s="0" t="n">
        <v>22</v>
      </c>
      <c r="AA47" s="0" t="n">
        <v>0</v>
      </c>
    </row>
    <row r="48" customFormat="false" ht="15" hidden="false" customHeight="false" outlineLevel="0" collapsed="false">
      <c r="A48" s="21" t="n">
        <v>103</v>
      </c>
      <c r="B48" s="21" t="n">
        <v>24</v>
      </c>
      <c r="C48" s="22" t="n">
        <v>24</v>
      </c>
      <c r="D48" s="21" t="n">
        <v>59</v>
      </c>
      <c r="E48" s="0" t="n">
        <f aca="false">MATCH(B48,[1]'Choice Assay Data'!A$1:A$1048576)</f>
        <v>1048576</v>
      </c>
      <c r="F48" s="0" t="e">
        <f aca="false">INDEX(K48:M48,J48)</f>
        <v>#N/A</v>
      </c>
      <c r="G48" s="0" t="str">
        <f aca="false">INDEX([1]'Choice Assay Data'!$C$1:$E$1048576,Vial_ID_Determination!$E48,1)</f>
        <v/>
      </c>
      <c r="H48" s="0" t="str">
        <f aca="false">INDEX([1]'Choice Assay Data'!$C$1:$E$1048576,Vial_ID_Determination!$E48,2)</f>
        <v/>
      </c>
      <c r="I48" s="0" t="str">
        <f aca="false">INDEX([1]'Choice Assay Data'!$C$1:$E$1048576,Vial_ID_Determination!$E48,3)</f>
        <v/>
      </c>
      <c r="J48" s="0" t="e">
        <f aca="false">MATCH(C48,G48:I48,0)</f>
        <v>#N/A</v>
      </c>
      <c r="K48" s="0" t="str">
        <f aca="false">INDEX([1]'Choice Assay Data'!$F$1:$H$1048576,Vial_ID_Determination!$E48,1)</f>
        <v/>
      </c>
      <c r="L48" s="0" t="str">
        <f aca="false">INDEX([1]'Choice Assay Data'!$F$1:$H$1048576,Vial_ID_Determination!$E48,2)</f>
        <v/>
      </c>
      <c r="M48" s="0" t="str">
        <f aca="false">INDEX([1]'Choice Assay Data'!$F$1:$H$1048576,Vial_ID_Determination!$E48,3)</f>
        <v/>
      </c>
      <c r="O48" s="0" t="n">
        <v>103</v>
      </c>
      <c r="P48" s="0" t="n">
        <v>24</v>
      </c>
      <c r="Q48" s="0" t="n">
        <v>24</v>
      </c>
      <c r="R48" s="0" t="n">
        <v>59</v>
      </c>
      <c r="S48" s="0" t="n">
        <v>25</v>
      </c>
      <c r="T48" s="0" t="n">
        <v>59</v>
      </c>
      <c r="U48" s="0" t="n">
        <v>58</v>
      </c>
      <c r="V48" s="0" t="n">
        <v>24</v>
      </c>
      <c r="W48" s="0" t="n">
        <v>0</v>
      </c>
      <c r="X48" s="0" t="n">
        <v>2</v>
      </c>
      <c r="Y48" s="0" t="n">
        <v>85</v>
      </c>
      <c r="Z48" s="0" t="n">
        <v>59</v>
      </c>
      <c r="AA48" s="0" t="n">
        <v>0</v>
      </c>
    </row>
    <row r="49" customFormat="false" ht="15" hidden="false" customHeight="false" outlineLevel="0" collapsed="false">
      <c r="A49" s="21" t="n">
        <v>104</v>
      </c>
      <c r="B49" s="21" t="n">
        <v>24</v>
      </c>
      <c r="C49" s="22" t="n">
        <v>58</v>
      </c>
      <c r="D49" s="21" t="n">
        <v>85</v>
      </c>
      <c r="E49" s="0" t="n">
        <f aca="false">MATCH(B49,[1]'Choice Assay Data'!A$1:A$1048576)</f>
        <v>1048576</v>
      </c>
      <c r="F49" s="0" t="e">
        <f aca="false">INDEX(K49:M49,J49)</f>
        <v>#N/A</v>
      </c>
      <c r="G49" s="0" t="str">
        <f aca="false">INDEX([1]'Choice Assay Data'!$C$1:$E$1048576,Vial_ID_Determination!$E49,1)</f>
        <v/>
      </c>
      <c r="H49" s="0" t="str">
        <f aca="false">INDEX([1]'Choice Assay Data'!$C$1:$E$1048576,Vial_ID_Determination!$E49,2)</f>
        <v/>
      </c>
      <c r="I49" s="0" t="str">
        <f aca="false">INDEX([1]'Choice Assay Data'!$C$1:$E$1048576,Vial_ID_Determination!$E49,3)</f>
        <v/>
      </c>
      <c r="J49" s="0" t="e">
        <f aca="false">MATCH(C49,G49:I49,0)</f>
        <v>#N/A</v>
      </c>
      <c r="K49" s="0" t="str">
        <f aca="false">INDEX([1]'Choice Assay Data'!$F$1:$H$1048576,Vial_ID_Determination!$E49,1)</f>
        <v/>
      </c>
      <c r="L49" s="0" t="str">
        <f aca="false">INDEX([1]'Choice Assay Data'!$F$1:$H$1048576,Vial_ID_Determination!$E49,2)</f>
        <v/>
      </c>
      <c r="M49" s="0" t="str">
        <f aca="false">INDEX([1]'Choice Assay Data'!$F$1:$H$1048576,Vial_ID_Determination!$E49,3)</f>
        <v/>
      </c>
      <c r="O49" s="0" t="n">
        <v>104</v>
      </c>
      <c r="P49" s="0" t="n">
        <v>24</v>
      </c>
      <c r="Q49" s="0" t="n">
        <v>58</v>
      </c>
      <c r="R49" s="0" t="n">
        <v>85</v>
      </c>
      <c r="S49" s="0" t="n">
        <v>25</v>
      </c>
      <c r="T49" s="0" t="n">
        <v>85</v>
      </c>
      <c r="U49" s="0" t="n">
        <v>58</v>
      </c>
      <c r="V49" s="0" t="n">
        <v>24</v>
      </c>
      <c r="W49" s="0" t="n">
        <v>0</v>
      </c>
      <c r="X49" s="0" t="n">
        <v>1</v>
      </c>
      <c r="Y49" s="0" t="n">
        <v>85</v>
      </c>
      <c r="Z49" s="0" t="n">
        <v>59</v>
      </c>
      <c r="AA49" s="0" t="n">
        <v>0</v>
      </c>
    </row>
    <row r="50" customFormat="false" ht="15" hidden="false" customHeight="false" outlineLevel="0" collapsed="false">
      <c r="A50" s="21" t="n">
        <v>105</v>
      </c>
      <c r="B50" s="21" t="n">
        <v>25</v>
      </c>
      <c r="C50" s="22" t="n">
        <v>63</v>
      </c>
      <c r="D50" s="21" t="n">
        <v>91</v>
      </c>
      <c r="E50" s="0" t="n">
        <f aca="false">MATCH(B50,[1]'Choice Assay Data'!A$1:A$1048576)</f>
        <v>1048576</v>
      </c>
      <c r="F50" s="0" t="e">
        <f aca="false">INDEX(K50:M50,J50)</f>
        <v>#N/A</v>
      </c>
      <c r="G50" s="0" t="str">
        <f aca="false">INDEX([1]'Choice Assay Data'!$C$1:$E$1048576,Vial_ID_Determination!$E50,1)</f>
        <v/>
      </c>
      <c r="H50" s="0" t="str">
        <f aca="false">INDEX([1]'Choice Assay Data'!$C$1:$E$1048576,Vial_ID_Determination!$E50,2)</f>
        <v/>
      </c>
      <c r="I50" s="0" t="str">
        <f aca="false">INDEX([1]'Choice Assay Data'!$C$1:$E$1048576,Vial_ID_Determination!$E50,3)</f>
        <v/>
      </c>
      <c r="J50" s="0" t="e">
        <f aca="false">MATCH(C50,G50:I50,0)</f>
        <v>#N/A</v>
      </c>
      <c r="K50" s="0" t="str">
        <f aca="false">INDEX([1]'Choice Assay Data'!$F$1:$H$1048576,Vial_ID_Determination!$E50,1)</f>
        <v/>
      </c>
      <c r="L50" s="0" t="str">
        <f aca="false">INDEX([1]'Choice Assay Data'!$F$1:$H$1048576,Vial_ID_Determination!$E50,2)</f>
        <v/>
      </c>
      <c r="M50" s="0" t="str">
        <f aca="false">INDEX([1]'Choice Assay Data'!$F$1:$H$1048576,Vial_ID_Determination!$E50,3)</f>
        <v/>
      </c>
      <c r="O50" s="0" t="n">
        <v>105</v>
      </c>
      <c r="P50" s="0" t="n">
        <v>25</v>
      </c>
      <c r="Q50" s="0" t="n">
        <v>63</v>
      </c>
      <c r="R50" s="0" t="n">
        <v>91</v>
      </c>
      <c r="S50" s="0" t="n">
        <v>26</v>
      </c>
      <c r="T50" s="0" t="n">
        <v>91</v>
      </c>
      <c r="U50" s="0" t="n">
        <v>63</v>
      </c>
      <c r="V50" s="0" t="n">
        <v>5</v>
      </c>
      <c r="W50" s="0" t="n">
        <v>0</v>
      </c>
      <c r="X50" s="0" t="n">
        <v>1</v>
      </c>
      <c r="Y50" s="0" t="n">
        <v>91</v>
      </c>
      <c r="Z50" s="0" t="n">
        <v>71</v>
      </c>
      <c r="AA50" s="0" t="n">
        <v>0</v>
      </c>
    </row>
    <row r="51" customFormat="false" ht="15" hidden="false" customHeight="false" outlineLevel="0" collapsed="false">
      <c r="A51" s="21" t="n">
        <v>106</v>
      </c>
      <c r="B51" s="21" t="n">
        <v>25</v>
      </c>
      <c r="C51" s="22" t="n">
        <v>5</v>
      </c>
      <c r="D51" s="21" t="n">
        <v>71</v>
      </c>
      <c r="E51" s="0" t="n">
        <f aca="false">MATCH(B51,[1]'Choice Assay Data'!A$1:A$1048576)</f>
        <v>1048576</v>
      </c>
      <c r="F51" s="0" t="e">
        <f aca="false">INDEX(K51:M51,J51)</f>
        <v>#N/A</v>
      </c>
      <c r="G51" s="0" t="str">
        <f aca="false">INDEX([1]'Choice Assay Data'!$C$1:$E$1048576,Vial_ID_Determination!$E51,1)</f>
        <v/>
      </c>
      <c r="H51" s="0" t="str">
        <f aca="false">INDEX([1]'Choice Assay Data'!$C$1:$E$1048576,Vial_ID_Determination!$E51,2)</f>
        <v/>
      </c>
      <c r="I51" s="0" t="str">
        <f aca="false">INDEX([1]'Choice Assay Data'!$C$1:$E$1048576,Vial_ID_Determination!$E51,3)</f>
        <v/>
      </c>
      <c r="J51" s="0" t="e">
        <f aca="false">MATCH(C51,G51:I51,0)</f>
        <v>#N/A</v>
      </c>
      <c r="K51" s="0" t="str">
        <f aca="false">INDEX([1]'Choice Assay Data'!$F$1:$H$1048576,Vial_ID_Determination!$E51,1)</f>
        <v/>
      </c>
      <c r="L51" s="0" t="str">
        <f aca="false">INDEX([1]'Choice Assay Data'!$F$1:$H$1048576,Vial_ID_Determination!$E51,2)</f>
        <v/>
      </c>
      <c r="M51" s="0" t="str">
        <f aca="false">INDEX([1]'Choice Assay Data'!$F$1:$H$1048576,Vial_ID_Determination!$E51,3)</f>
        <v/>
      </c>
      <c r="O51" s="0" t="n">
        <v>106</v>
      </c>
      <c r="P51" s="0" t="n">
        <v>25</v>
      </c>
      <c r="Q51" s="0" t="n">
        <v>5</v>
      </c>
      <c r="R51" s="0" t="n">
        <v>71</v>
      </c>
      <c r="S51" s="0" t="n">
        <v>26</v>
      </c>
      <c r="T51" s="0" t="n">
        <v>71</v>
      </c>
      <c r="U51" s="0" t="n">
        <v>63</v>
      </c>
      <c r="V51" s="0" t="n">
        <v>5</v>
      </c>
      <c r="W51" s="0" t="n">
        <v>0</v>
      </c>
      <c r="X51" s="0" t="n">
        <v>2</v>
      </c>
      <c r="Y51" s="0" t="n">
        <v>91</v>
      </c>
      <c r="Z51" s="0" t="n">
        <v>71</v>
      </c>
      <c r="AA51" s="0" t="n">
        <v>0</v>
      </c>
    </row>
    <row r="52" customFormat="false" ht="15" hidden="false" customHeight="false" outlineLevel="0" collapsed="false">
      <c r="A52" s="21" t="n">
        <v>107</v>
      </c>
      <c r="B52" s="21" t="n">
        <v>26</v>
      </c>
      <c r="C52" s="22" t="n">
        <v>141</v>
      </c>
      <c r="D52" s="21" t="n">
        <v>44</v>
      </c>
      <c r="E52" s="0" t="n">
        <f aca="false">MATCH(B52,[1]'Choice Assay Data'!A$1:A$1048576)</f>
        <v>1048576</v>
      </c>
      <c r="F52" s="0" t="e">
        <f aca="false">INDEX(K52:M52,J52)</f>
        <v>#N/A</v>
      </c>
      <c r="G52" s="0" t="str">
        <f aca="false">INDEX([1]'Choice Assay Data'!$C$1:$E$1048576,Vial_ID_Determination!$E52,1)</f>
        <v/>
      </c>
      <c r="H52" s="0" t="str">
        <f aca="false">INDEX([1]'Choice Assay Data'!$C$1:$E$1048576,Vial_ID_Determination!$E52,2)</f>
        <v/>
      </c>
      <c r="I52" s="0" t="str">
        <f aca="false">INDEX([1]'Choice Assay Data'!$C$1:$E$1048576,Vial_ID_Determination!$E52,3)</f>
        <v/>
      </c>
      <c r="J52" s="0" t="e">
        <f aca="false">MATCH(C52,G52:I52,0)</f>
        <v>#N/A</v>
      </c>
      <c r="K52" s="0" t="str">
        <f aca="false">INDEX([1]'Choice Assay Data'!$F$1:$H$1048576,Vial_ID_Determination!$E52,1)</f>
        <v/>
      </c>
      <c r="L52" s="0" t="str">
        <f aca="false">INDEX([1]'Choice Assay Data'!$F$1:$H$1048576,Vial_ID_Determination!$E52,2)</f>
        <v/>
      </c>
      <c r="M52" s="0" t="str">
        <f aca="false">INDEX([1]'Choice Assay Data'!$F$1:$H$1048576,Vial_ID_Determination!$E52,3)</f>
        <v/>
      </c>
      <c r="O52" s="0" t="n">
        <v>107</v>
      </c>
      <c r="P52" s="0" t="n">
        <v>26</v>
      </c>
      <c r="Q52" s="0" t="n">
        <v>141</v>
      </c>
      <c r="R52" s="0" t="n">
        <v>44</v>
      </c>
      <c r="S52" s="0" t="n">
        <v>27</v>
      </c>
      <c r="T52" s="0" t="n">
        <v>44</v>
      </c>
      <c r="U52" s="0" t="n">
        <v>141</v>
      </c>
      <c r="V52" s="0" t="n">
        <v>207</v>
      </c>
      <c r="W52" s="0" t="n">
        <v>0</v>
      </c>
      <c r="X52" s="0" t="n">
        <v>1</v>
      </c>
      <c r="Y52" s="0" t="n">
        <v>44</v>
      </c>
      <c r="Z52" s="0" t="n">
        <v>23</v>
      </c>
      <c r="AA52" s="0" t="n">
        <v>0</v>
      </c>
    </row>
    <row r="53" customFormat="false" ht="15" hidden="false" customHeight="false" outlineLevel="0" collapsed="false">
      <c r="A53" s="21" t="n">
        <v>108</v>
      </c>
      <c r="B53" s="21" t="n">
        <v>26</v>
      </c>
      <c r="C53" s="22" t="n">
        <v>207</v>
      </c>
      <c r="D53" s="21" t="n">
        <v>23</v>
      </c>
      <c r="E53" s="0" t="n">
        <f aca="false">MATCH(B53,[1]'Choice Assay Data'!A$1:A$1048576)</f>
        <v>1048576</v>
      </c>
      <c r="F53" s="0" t="e">
        <f aca="false">INDEX(K53:M53,J53)</f>
        <v>#N/A</v>
      </c>
      <c r="G53" s="0" t="str">
        <f aca="false">INDEX([1]'Choice Assay Data'!$C$1:$E$1048576,Vial_ID_Determination!$E53,1)</f>
        <v/>
      </c>
      <c r="H53" s="0" t="str">
        <f aca="false">INDEX([1]'Choice Assay Data'!$C$1:$E$1048576,Vial_ID_Determination!$E53,2)</f>
        <v/>
      </c>
      <c r="I53" s="0" t="str">
        <f aca="false">INDEX([1]'Choice Assay Data'!$C$1:$E$1048576,Vial_ID_Determination!$E53,3)</f>
        <v/>
      </c>
      <c r="J53" s="0" t="e">
        <f aca="false">MATCH(C53,G53:I53,0)</f>
        <v>#N/A</v>
      </c>
      <c r="K53" s="0" t="str">
        <f aca="false">INDEX([1]'Choice Assay Data'!$F$1:$H$1048576,Vial_ID_Determination!$E53,1)</f>
        <v/>
      </c>
      <c r="L53" s="0" t="str">
        <f aca="false">INDEX([1]'Choice Assay Data'!$F$1:$H$1048576,Vial_ID_Determination!$E53,2)</f>
        <v/>
      </c>
      <c r="M53" s="0" t="str">
        <f aca="false">INDEX([1]'Choice Assay Data'!$F$1:$H$1048576,Vial_ID_Determination!$E53,3)</f>
        <v/>
      </c>
      <c r="O53" s="0" t="n">
        <v>108</v>
      </c>
      <c r="P53" s="0" t="n">
        <v>26</v>
      </c>
      <c r="Q53" s="0" t="n">
        <v>207</v>
      </c>
      <c r="R53" s="0" t="n">
        <v>23</v>
      </c>
      <c r="S53" s="0" t="n">
        <v>27</v>
      </c>
      <c r="T53" s="0" t="n">
        <v>23</v>
      </c>
      <c r="U53" s="0" t="n">
        <v>141</v>
      </c>
      <c r="V53" s="0" t="n">
        <v>207</v>
      </c>
      <c r="W53" s="0" t="n">
        <v>0</v>
      </c>
      <c r="X53" s="0" t="n">
        <v>2</v>
      </c>
      <c r="Y53" s="0" t="n">
        <v>44</v>
      </c>
      <c r="Z53" s="0" t="n">
        <v>23</v>
      </c>
      <c r="AA53" s="0" t="n">
        <v>0</v>
      </c>
    </row>
    <row r="54" customFormat="false" ht="15" hidden="false" customHeight="false" outlineLevel="0" collapsed="false">
      <c r="A54" s="21" t="n">
        <v>52</v>
      </c>
      <c r="B54" s="21" t="n">
        <v>27</v>
      </c>
      <c r="C54" s="22" t="n">
        <v>138</v>
      </c>
      <c r="D54" s="21" t="n">
        <v>29</v>
      </c>
      <c r="E54" s="0" t="n">
        <f aca="false">MATCH(B54,[1]'Choice Assay Data'!A$1:A$1048576)</f>
        <v>1048576</v>
      </c>
      <c r="F54" s="0" t="e">
        <f aca="false">INDEX(K54:M54,J54)</f>
        <v>#N/A</v>
      </c>
      <c r="G54" s="0" t="str">
        <f aca="false">INDEX([1]'Choice Assay Data'!$C$1:$E$1048576,Vial_ID_Determination!$E54,1)</f>
        <v/>
      </c>
      <c r="H54" s="0" t="str">
        <f aca="false">INDEX([1]'Choice Assay Data'!$C$1:$E$1048576,Vial_ID_Determination!$E54,2)</f>
        <v/>
      </c>
      <c r="I54" s="0" t="str">
        <f aca="false">INDEX([1]'Choice Assay Data'!$C$1:$E$1048576,Vial_ID_Determination!$E54,3)</f>
        <v/>
      </c>
      <c r="J54" s="0" t="e">
        <f aca="false">MATCH(C54,G54:I54,0)</f>
        <v>#N/A</v>
      </c>
      <c r="K54" s="0" t="str">
        <f aca="false">INDEX([1]'Choice Assay Data'!$F$1:$H$1048576,Vial_ID_Determination!$E54,1)</f>
        <v/>
      </c>
      <c r="L54" s="0" t="str">
        <f aca="false">INDEX([1]'Choice Assay Data'!$F$1:$H$1048576,Vial_ID_Determination!$E54,2)</f>
        <v/>
      </c>
      <c r="M54" s="0" t="str">
        <f aca="false">INDEX([1]'Choice Assay Data'!$F$1:$H$1048576,Vial_ID_Determination!$E54,3)</f>
        <v/>
      </c>
      <c r="O54" s="0" t="n">
        <v>52</v>
      </c>
      <c r="P54" s="0" t="n">
        <v>27</v>
      </c>
      <c r="Q54" s="0" t="n">
        <v>138</v>
      </c>
      <c r="R54" s="0" t="n">
        <v>29</v>
      </c>
      <c r="S54" s="0" t="n">
        <v>28</v>
      </c>
      <c r="T54" s="0" t="n">
        <v>29</v>
      </c>
      <c r="U54" s="0" t="n">
        <v>138</v>
      </c>
      <c r="V54" s="0" t="n">
        <v>158</v>
      </c>
      <c r="W54" s="0" t="n">
        <v>0</v>
      </c>
      <c r="X54" s="0" t="n">
        <v>1</v>
      </c>
      <c r="Y54" s="0" t="n">
        <v>29</v>
      </c>
      <c r="Z54" s="0" t="n">
        <v>2</v>
      </c>
      <c r="AA54" s="0" t="n">
        <v>0</v>
      </c>
    </row>
    <row r="55" customFormat="false" ht="15" hidden="false" customHeight="false" outlineLevel="0" collapsed="false">
      <c r="A55" s="21" t="n">
        <v>53</v>
      </c>
      <c r="B55" s="21" t="n">
        <v>27</v>
      </c>
      <c r="C55" s="22" t="n">
        <v>158</v>
      </c>
      <c r="D55" s="21" t="n">
        <v>2</v>
      </c>
      <c r="E55" s="0" t="n">
        <f aca="false">MATCH(B55,[1]'Choice Assay Data'!A$1:A$1048576)</f>
        <v>1048576</v>
      </c>
      <c r="F55" s="0" t="e">
        <f aca="false">INDEX(K55:M55,J55)</f>
        <v>#N/A</v>
      </c>
      <c r="G55" s="0" t="str">
        <f aca="false">INDEX([1]'Choice Assay Data'!$C$1:$E$1048576,Vial_ID_Determination!$E55,1)</f>
        <v/>
      </c>
      <c r="H55" s="0" t="str">
        <f aca="false">INDEX([1]'Choice Assay Data'!$C$1:$E$1048576,Vial_ID_Determination!$E55,2)</f>
        <v/>
      </c>
      <c r="I55" s="0" t="str">
        <f aca="false">INDEX([1]'Choice Assay Data'!$C$1:$E$1048576,Vial_ID_Determination!$E55,3)</f>
        <v/>
      </c>
      <c r="J55" s="0" t="e">
        <f aca="false">MATCH(C55,G55:I55,0)</f>
        <v>#N/A</v>
      </c>
      <c r="K55" s="0" t="str">
        <f aca="false">INDEX([1]'Choice Assay Data'!$F$1:$H$1048576,Vial_ID_Determination!$E55,1)</f>
        <v/>
      </c>
      <c r="L55" s="0" t="str">
        <f aca="false">INDEX([1]'Choice Assay Data'!$F$1:$H$1048576,Vial_ID_Determination!$E55,2)</f>
        <v/>
      </c>
      <c r="M55" s="0" t="str">
        <f aca="false">INDEX([1]'Choice Assay Data'!$F$1:$H$1048576,Vial_ID_Determination!$E55,3)</f>
        <v/>
      </c>
      <c r="O55" s="0" t="n">
        <v>53</v>
      </c>
      <c r="P55" s="0" t="n">
        <v>27</v>
      </c>
      <c r="Q55" s="0" t="n">
        <v>158</v>
      </c>
      <c r="R55" s="0" t="n">
        <v>2</v>
      </c>
      <c r="S55" s="0" t="n">
        <v>28</v>
      </c>
      <c r="T55" s="0" t="n">
        <v>2</v>
      </c>
      <c r="U55" s="0" t="n">
        <v>138</v>
      </c>
      <c r="V55" s="0" t="n">
        <v>158</v>
      </c>
      <c r="W55" s="0" t="n">
        <v>0</v>
      </c>
      <c r="X55" s="0" t="n">
        <v>2</v>
      </c>
      <c r="Y55" s="0" t="n">
        <v>29</v>
      </c>
      <c r="Z55" s="0" t="n">
        <v>2</v>
      </c>
      <c r="AA55" s="0" t="n">
        <v>0</v>
      </c>
    </row>
    <row r="56" customFormat="false" ht="15" hidden="false" customHeight="false" outlineLevel="0" collapsed="false">
      <c r="A56" s="21" t="n">
        <v>83</v>
      </c>
      <c r="B56" s="21" t="n">
        <v>28</v>
      </c>
      <c r="C56" s="22" t="n">
        <v>333</v>
      </c>
      <c r="D56" s="21" t="n">
        <v>11</v>
      </c>
      <c r="E56" s="0" t="n">
        <f aca="false">MATCH(B56,[1]'Choice Assay Data'!A$1:A$1048576)</f>
        <v>1048576</v>
      </c>
      <c r="F56" s="0" t="e">
        <f aca="false">INDEX(K56:M56,J56)</f>
        <v>#N/A</v>
      </c>
      <c r="G56" s="0" t="str">
        <f aca="false">INDEX([1]'Choice Assay Data'!$C$1:$E$1048576,Vial_ID_Determination!$E56,1)</f>
        <v/>
      </c>
      <c r="H56" s="0" t="str">
        <f aca="false">INDEX([1]'Choice Assay Data'!$C$1:$E$1048576,Vial_ID_Determination!$E56,2)</f>
        <v/>
      </c>
      <c r="I56" s="0" t="str">
        <f aca="false">INDEX([1]'Choice Assay Data'!$C$1:$E$1048576,Vial_ID_Determination!$E56,3)</f>
        <v/>
      </c>
      <c r="J56" s="0" t="e">
        <f aca="false">MATCH(C56,G56:I56,0)</f>
        <v>#N/A</v>
      </c>
      <c r="K56" s="0" t="str">
        <f aca="false">INDEX([1]'Choice Assay Data'!$F$1:$H$1048576,Vial_ID_Determination!$E56,1)</f>
        <v/>
      </c>
      <c r="L56" s="0" t="str">
        <f aca="false">INDEX([1]'Choice Assay Data'!$F$1:$H$1048576,Vial_ID_Determination!$E56,2)</f>
        <v/>
      </c>
      <c r="M56" s="0" t="str">
        <f aca="false">INDEX([1]'Choice Assay Data'!$F$1:$H$1048576,Vial_ID_Determination!$E56,3)</f>
        <v/>
      </c>
      <c r="O56" s="0" t="n">
        <v>83</v>
      </c>
      <c r="P56" s="0" t="n">
        <v>28</v>
      </c>
      <c r="Q56" s="0" t="n">
        <v>333</v>
      </c>
      <c r="R56" s="0" t="n">
        <v>11</v>
      </c>
      <c r="S56" s="0" t="n">
        <v>29</v>
      </c>
      <c r="T56" s="0" t="n">
        <v>11</v>
      </c>
      <c r="U56" s="0" t="n">
        <v>333</v>
      </c>
      <c r="V56" s="0" t="n">
        <v>320</v>
      </c>
      <c r="W56" s="0" t="n">
        <v>0</v>
      </c>
      <c r="X56" s="0" t="n">
        <v>1</v>
      </c>
      <c r="Y56" s="0" t="n">
        <v>11</v>
      </c>
      <c r="Z56" s="0" t="n">
        <v>40</v>
      </c>
      <c r="AA56" s="0" t="n">
        <v>0</v>
      </c>
    </row>
    <row r="57" customFormat="false" ht="15" hidden="false" customHeight="false" outlineLevel="0" collapsed="false">
      <c r="A57" s="21" t="n">
        <v>84</v>
      </c>
      <c r="B57" s="21" t="n">
        <v>28</v>
      </c>
      <c r="C57" s="22" t="n">
        <v>320</v>
      </c>
      <c r="D57" s="21" t="n">
        <v>40</v>
      </c>
      <c r="E57" s="0" t="n">
        <f aca="false">MATCH(B57,[1]'Choice Assay Data'!A$1:A$1048576)</f>
        <v>1048576</v>
      </c>
      <c r="F57" s="0" t="e">
        <f aca="false">INDEX(K57:M57,J57)</f>
        <v>#N/A</v>
      </c>
      <c r="G57" s="0" t="str">
        <f aca="false">INDEX([1]'Choice Assay Data'!$C$1:$E$1048576,Vial_ID_Determination!$E57,1)</f>
        <v/>
      </c>
      <c r="H57" s="0" t="str">
        <f aca="false">INDEX([1]'Choice Assay Data'!$C$1:$E$1048576,Vial_ID_Determination!$E57,2)</f>
        <v/>
      </c>
      <c r="I57" s="0" t="str">
        <f aca="false">INDEX([1]'Choice Assay Data'!$C$1:$E$1048576,Vial_ID_Determination!$E57,3)</f>
        <v/>
      </c>
      <c r="J57" s="0" t="e">
        <f aca="false">MATCH(C57,G57:I57,0)</f>
        <v>#N/A</v>
      </c>
      <c r="K57" s="0" t="str">
        <f aca="false">INDEX([1]'Choice Assay Data'!$F$1:$H$1048576,Vial_ID_Determination!$E57,1)</f>
        <v/>
      </c>
      <c r="L57" s="0" t="str">
        <f aca="false">INDEX([1]'Choice Assay Data'!$F$1:$H$1048576,Vial_ID_Determination!$E57,2)</f>
        <v/>
      </c>
      <c r="M57" s="0" t="str">
        <f aca="false">INDEX([1]'Choice Assay Data'!$F$1:$H$1048576,Vial_ID_Determination!$E57,3)</f>
        <v/>
      </c>
      <c r="O57" s="0" t="n">
        <v>84</v>
      </c>
      <c r="P57" s="0" t="n">
        <v>28</v>
      </c>
      <c r="Q57" s="0" t="n">
        <v>320</v>
      </c>
      <c r="R57" s="0" t="n">
        <v>40</v>
      </c>
      <c r="S57" s="0" t="n">
        <v>29</v>
      </c>
      <c r="T57" s="0" t="n">
        <v>40</v>
      </c>
      <c r="U57" s="0" t="n">
        <v>333</v>
      </c>
      <c r="V57" s="0" t="n">
        <v>320</v>
      </c>
      <c r="W57" s="0" t="n">
        <v>0</v>
      </c>
      <c r="X57" s="0" t="n">
        <v>2</v>
      </c>
      <c r="Y57" s="0" t="n">
        <v>11</v>
      </c>
      <c r="Z57" s="0" t="n">
        <v>40</v>
      </c>
      <c r="AA57" s="0" t="n">
        <v>0</v>
      </c>
    </row>
    <row r="58" customFormat="false" ht="15" hidden="false" customHeight="false" outlineLevel="0" collapsed="false">
      <c r="A58" s="21" t="n">
        <v>85</v>
      </c>
      <c r="B58" s="21" t="n">
        <v>29</v>
      </c>
      <c r="C58" s="22" t="n">
        <v>182</v>
      </c>
      <c r="D58" s="21" t="n">
        <v>26</v>
      </c>
      <c r="E58" s="0" t="n">
        <f aca="false">MATCH(B58,[1]'Choice Assay Data'!A$1:A$1048576)</f>
        <v>1048576</v>
      </c>
      <c r="F58" s="0" t="e">
        <f aca="false">INDEX(K58:M58,J58)</f>
        <v>#N/A</v>
      </c>
      <c r="G58" s="0" t="str">
        <f aca="false">INDEX([1]'Choice Assay Data'!$C$1:$E$1048576,Vial_ID_Determination!$E58,1)</f>
        <v/>
      </c>
      <c r="H58" s="0" t="str">
        <f aca="false">INDEX([1]'Choice Assay Data'!$C$1:$E$1048576,Vial_ID_Determination!$E58,2)</f>
        <v/>
      </c>
      <c r="I58" s="0" t="str">
        <f aca="false">INDEX([1]'Choice Assay Data'!$C$1:$E$1048576,Vial_ID_Determination!$E58,3)</f>
        <v/>
      </c>
      <c r="J58" s="0" t="e">
        <f aca="false">MATCH(C58,G58:I58,0)</f>
        <v>#N/A</v>
      </c>
      <c r="K58" s="0" t="str">
        <f aca="false">INDEX([1]'Choice Assay Data'!$F$1:$H$1048576,Vial_ID_Determination!$E58,1)</f>
        <v/>
      </c>
      <c r="L58" s="0" t="str">
        <f aca="false">INDEX([1]'Choice Assay Data'!$F$1:$H$1048576,Vial_ID_Determination!$E58,2)</f>
        <v/>
      </c>
      <c r="M58" s="0" t="str">
        <f aca="false">INDEX([1]'Choice Assay Data'!$F$1:$H$1048576,Vial_ID_Determination!$E58,3)</f>
        <v/>
      </c>
      <c r="O58" s="0" t="n">
        <v>85</v>
      </c>
      <c r="P58" s="0" t="n">
        <v>29</v>
      </c>
      <c r="Q58" s="0" t="n">
        <v>182</v>
      </c>
      <c r="R58" s="0" t="n">
        <v>26</v>
      </c>
      <c r="S58" s="0" t="n">
        <v>30</v>
      </c>
      <c r="T58" s="0" t="n">
        <v>26</v>
      </c>
      <c r="U58" s="0" t="n">
        <v>182</v>
      </c>
      <c r="V58" s="0" t="n">
        <v>6</v>
      </c>
      <c r="W58" s="0" t="n">
        <v>0</v>
      </c>
      <c r="X58" s="0" t="n">
        <v>1</v>
      </c>
      <c r="Y58" s="0" t="n">
        <v>26</v>
      </c>
      <c r="Z58" s="0" t="n">
        <v>101</v>
      </c>
      <c r="AA58" s="0" t="n">
        <v>0</v>
      </c>
    </row>
    <row r="59" customFormat="false" ht="15" hidden="false" customHeight="false" outlineLevel="0" collapsed="false">
      <c r="A59" s="21" t="n">
        <v>86</v>
      </c>
      <c r="B59" s="21" t="n">
        <v>29</v>
      </c>
      <c r="C59" s="22" t="n">
        <v>6</v>
      </c>
      <c r="D59" s="21" t="n">
        <v>101</v>
      </c>
      <c r="E59" s="0" t="n">
        <f aca="false">MATCH(B59,[1]'Choice Assay Data'!A$1:A$1048576)</f>
        <v>1048576</v>
      </c>
      <c r="F59" s="0" t="e">
        <f aca="false">INDEX(K59:M59,J59)</f>
        <v>#N/A</v>
      </c>
      <c r="G59" s="0" t="str">
        <f aca="false">INDEX([1]'Choice Assay Data'!$C$1:$E$1048576,Vial_ID_Determination!$E59,1)</f>
        <v/>
      </c>
      <c r="H59" s="0" t="str">
        <f aca="false">INDEX([1]'Choice Assay Data'!$C$1:$E$1048576,Vial_ID_Determination!$E59,2)</f>
        <v/>
      </c>
      <c r="I59" s="0" t="str">
        <f aca="false">INDEX([1]'Choice Assay Data'!$C$1:$E$1048576,Vial_ID_Determination!$E59,3)</f>
        <v/>
      </c>
      <c r="J59" s="0" t="e">
        <f aca="false">MATCH(C59,G59:I59,0)</f>
        <v>#N/A</v>
      </c>
      <c r="K59" s="0" t="str">
        <f aca="false">INDEX([1]'Choice Assay Data'!$F$1:$H$1048576,Vial_ID_Determination!$E59,1)</f>
        <v/>
      </c>
      <c r="L59" s="0" t="str">
        <f aca="false">INDEX([1]'Choice Assay Data'!$F$1:$H$1048576,Vial_ID_Determination!$E59,2)</f>
        <v/>
      </c>
      <c r="M59" s="0" t="str">
        <f aca="false">INDEX([1]'Choice Assay Data'!$F$1:$H$1048576,Vial_ID_Determination!$E59,3)</f>
        <v/>
      </c>
      <c r="O59" s="0" t="n">
        <v>86</v>
      </c>
      <c r="P59" s="0" t="n">
        <v>29</v>
      </c>
      <c r="Q59" s="0" t="n">
        <v>6</v>
      </c>
      <c r="R59" s="0" t="n">
        <v>101</v>
      </c>
      <c r="S59" s="0" t="n">
        <v>30</v>
      </c>
      <c r="T59" s="0" t="n">
        <v>101</v>
      </c>
      <c r="U59" s="0" t="n">
        <v>182</v>
      </c>
      <c r="V59" s="0" t="n">
        <v>6</v>
      </c>
      <c r="W59" s="0" t="n">
        <v>0</v>
      </c>
      <c r="X59" s="0" t="n">
        <v>2</v>
      </c>
      <c r="Y59" s="0" t="n">
        <v>26</v>
      </c>
      <c r="Z59" s="0" t="n">
        <v>101</v>
      </c>
      <c r="AA59" s="0" t="n">
        <v>0</v>
      </c>
    </row>
    <row r="60" customFormat="false" ht="15" hidden="false" customHeight="false" outlineLevel="0" collapsed="false">
      <c r="A60" s="21" t="n">
        <v>87</v>
      </c>
      <c r="B60" s="21" t="n">
        <v>30</v>
      </c>
      <c r="C60" s="22" t="n">
        <v>143</v>
      </c>
      <c r="D60" s="21" t="n">
        <v>77</v>
      </c>
      <c r="E60" s="0" t="n">
        <f aca="false">MATCH(B60,[1]'Choice Assay Data'!A$1:A$1048576)</f>
        <v>1048576</v>
      </c>
      <c r="F60" s="0" t="e">
        <f aca="false">INDEX(K60:M60,J60)</f>
        <v>#N/A</v>
      </c>
      <c r="G60" s="0" t="str">
        <f aca="false">INDEX([1]'Choice Assay Data'!$C$1:$E$1048576,Vial_ID_Determination!$E60,1)</f>
        <v/>
      </c>
      <c r="H60" s="0" t="str">
        <f aca="false">INDEX([1]'Choice Assay Data'!$C$1:$E$1048576,Vial_ID_Determination!$E60,2)</f>
        <v/>
      </c>
      <c r="I60" s="0" t="str">
        <f aca="false">INDEX([1]'Choice Assay Data'!$C$1:$E$1048576,Vial_ID_Determination!$E60,3)</f>
        <v/>
      </c>
      <c r="J60" s="0" t="e">
        <f aca="false">MATCH(C60,G60:I60,0)</f>
        <v>#N/A</v>
      </c>
      <c r="K60" s="0" t="str">
        <f aca="false">INDEX([1]'Choice Assay Data'!$F$1:$H$1048576,Vial_ID_Determination!$E60,1)</f>
        <v/>
      </c>
      <c r="L60" s="0" t="str">
        <f aca="false">INDEX([1]'Choice Assay Data'!$F$1:$H$1048576,Vial_ID_Determination!$E60,2)</f>
        <v/>
      </c>
      <c r="M60" s="0" t="str">
        <f aca="false">INDEX([1]'Choice Assay Data'!$F$1:$H$1048576,Vial_ID_Determination!$E60,3)</f>
        <v/>
      </c>
      <c r="O60" s="0" t="n">
        <v>87</v>
      </c>
      <c r="P60" s="0" t="n">
        <v>30</v>
      </c>
      <c r="Q60" s="0" t="n">
        <v>143</v>
      </c>
      <c r="R60" s="0" t="n">
        <v>77</v>
      </c>
      <c r="S60" s="0" t="n">
        <v>31</v>
      </c>
      <c r="T60" s="0" t="n">
        <v>77</v>
      </c>
      <c r="U60" s="0" t="n">
        <v>143</v>
      </c>
      <c r="V60" s="0" t="n">
        <v>176</v>
      </c>
      <c r="W60" s="0" t="n">
        <v>0</v>
      </c>
      <c r="X60" s="0" t="n">
        <v>1</v>
      </c>
      <c r="Y60" s="0" t="n">
        <v>77</v>
      </c>
      <c r="Z60" s="0" t="n">
        <v>97</v>
      </c>
      <c r="AA60" s="0" t="n">
        <v>0</v>
      </c>
    </row>
    <row r="61" customFormat="false" ht="15" hidden="false" customHeight="false" outlineLevel="0" collapsed="false">
      <c r="A61" s="21" t="n">
        <v>88</v>
      </c>
      <c r="B61" s="21" t="n">
        <v>30</v>
      </c>
      <c r="C61" s="22" t="n">
        <v>176</v>
      </c>
      <c r="D61" s="21" t="n">
        <v>97</v>
      </c>
      <c r="E61" s="0" t="n">
        <f aca="false">MATCH(B61,[1]'Choice Assay Data'!A$1:A$1048576)</f>
        <v>1048576</v>
      </c>
      <c r="F61" s="0" t="e">
        <f aca="false">INDEX(K61:M61,J61)</f>
        <v>#N/A</v>
      </c>
      <c r="G61" s="0" t="str">
        <f aca="false">INDEX([1]'Choice Assay Data'!$C$1:$E$1048576,Vial_ID_Determination!$E61,1)</f>
        <v/>
      </c>
      <c r="H61" s="0" t="str">
        <f aca="false">INDEX([1]'Choice Assay Data'!$C$1:$E$1048576,Vial_ID_Determination!$E61,2)</f>
        <v/>
      </c>
      <c r="I61" s="0" t="str">
        <f aca="false">INDEX([1]'Choice Assay Data'!$C$1:$E$1048576,Vial_ID_Determination!$E61,3)</f>
        <v/>
      </c>
      <c r="J61" s="0" t="e">
        <f aca="false">MATCH(C61,G61:I61,0)</f>
        <v>#N/A</v>
      </c>
      <c r="K61" s="0" t="str">
        <f aca="false">INDEX([1]'Choice Assay Data'!$F$1:$H$1048576,Vial_ID_Determination!$E61,1)</f>
        <v/>
      </c>
      <c r="L61" s="0" t="str">
        <f aca="false">INDEX([1]'Choice Assay Data'!$F$1:$H$1048576,Vial_ID_Determination!$E61,2)</f>
        <v/>
      </c>
      <c r="M61" s="0" t="str">
        <f aca="false">INDEX([1]'Choice Assay Data'!$F$1:$H$1048576,Vial_ID_Determination!$E61,3)</f>
        <v/>
      </c>
      <c r="O61" s="0" t="n">
        <v>88</v>
      </c>
      <c r="P61" s="0" t="n">
        <v>30</v>
      </c>
      <c r="Q61" s="0" t="n">
        <v>176</v>
      </c>
      <c r="R61" s="0" t="n">
        <v>97</v>
      </c>
      <c r="S61" s="0" t="n">
        <v>31</v>
      </c>
      <c r="T61" s="0" t="n">
        <v>97</v>
      </c>
      <c r="U61" s="0" t="n">
        <v>143</v>
      </c>
      <c r="V61" s="0" t="n">
        <v>176</v>
      </c>
      <c r="W61" s="0" t="n">
        <v>0</v>
      </c>
      <c r="X61" s="0" t="n">
        <v>2</v>
      </c>
      <c r="Y61" s="0" t="n">
        <v>77</v>
      </c>
      <c r="Z61" s="0" t="n">
        <v>97</v>
      </c>
      <c r="AA61" s="0" t="n">
        <v>0</v>
      </c>
    </row>
    <row r="62" customFormat="false" ht="15" hidden="false" customHeight="false" outlineLevel="0" collapsed="false">
      <c r="A62" s="21" t="n">
        <v>89</v>
      </c>
      <c r="B62" s="21" t="n">
        <v>31</v>
      </c>
      <c r="C62" s="22" t="n">
        <v>16</v>
      </c>
      <c r="D62" s="21" t="n">
        <v>68</v>
      </c>
      <c r="E62" s="0" t="n">
        <f aca="false">MATCH(B62,[1]'Choice Assay Data'!A$1:A$1048576)</f>
        <v>1048576</v>
      </c>
      <c r="F62" s="0" t="e">
        <f aca="false">INDEX(K62:M62,J62)</f>
        <v>#N/A</v>
      </c>
      <c r="G62" s="0" t="str">
        <f aca="false">INDEX([1]'Choice Assay Data'!$C$1:$E$1048576,Vial_ID_Determination!$E62,1)</f>
        <v/>
      </c>
      <c r="H62" s="0" t="str">
        <f aca="false">INDEX([1]'Choice Assay Data'!$C$1:$E$1048576,Vial_ID_Determination!$E62,2)</f>
        <v/>
      </c>
      <c r="I62" s="0" t="str">
        <f aca="false">INDEX([1]'Choice Assay Data'!$C$1:$E$1048576,Vial_ID_Determination!$E62,3)</f>
        <v/>
      </c>
      <c r="J62" s="0" t="e">
        <f aca="false">MATCH(C62,G62:I62,0)</f>
        <v>#N/A</v>
      </c>
      <c r="K62" s="0" t="str">
        <f aca="false">INDEX([1]'Choice Assay Data'!$F$1:$H$1048576,Vial_ID_Determination!$E62,1)</f>
        <v/>
      </c>
      <c r="L62" s="0" t="str">
        <f aca="false">INDEX([1]'Choice Assay Data'!$F$1:$H$1048576,Vial_ID_Determination!$E62,2)</f>
        <v/>
      </c>
      <c r="M62" s="0" t="str">
        <f aca="false">INDEX([1]'Choice Assay Data'!$F$1:$H$1048576,Vial_ID_Determination!$E62,3)</f>
        <v/>
      </c>
      <c r="O62" s="0" t="n">
        <v>89</v>
      </c>
      <c r="P62" s="0" t="n">
        <v>31</v>
      </c>
      <c r="Q62" s="0" t="n">
        <v>16</v>
      </c>
      <c r="R62" s="0" t="n">
        <v>68</v>
      </c>
      <c r="S62" s="0" t="n">
        <v>32</v>
      </c>
      <c r="T62" s="0" t="n">
        <v>68</v>
      </c>
      <c r="U62" s="0" t="n">
        <v>16</v>
      </c>
      <c r="V62" s="0" t="n">
        <v>320</v>
      </c>
      <c r="W62" s="0" t="n">
        <v>0</v>
      </c>
      <c r="X62" s="0" t="n">
        <v>1</v>
      </c>
      <c r="Y62" s="0" t="n">
        <v>68</v>
      </c>
      <c r="Z62" s="0" t="n">
        <v>41</v>
      </c>
      <c r="AA62" s="0" t="n">
        <v>0</v>
      </c>
    </row>
    <row r="63" customFormat="false" ht="15" hidden="false" customHeight="false" outlineLevel="0" collapsed="false">
      <c r="A63" s="21" t="n">
        <v>90</v>
      </c>
      <c r="B63" s="21" t="n">
        <v>31</v>
      </c>
      <c r="C63" s="22" t="n">
        <v>320</v>
      </c>
      <c r="D63" s="21" t="n">
        <v>41</v>
      </c>
      <c r="E63" s="0" t="n">
        <f aca="false">MATCH(B63,[1]'Choice Assay Data'!A$1:A$1048576)</f>
        <v>1048576</v>
      </c>
      <c r="F63" s="0" t="e">
        <f aca="false">INDEX(K63:M63,J63)</f>
        <v>#N/A</v>
      </c>
      <c r="G63" s="0" t="str">
        <f aca="false">INDEX([1]'Choice Assay Data'!$C$1:$E$1048576,Vial_ID_Determination!$E63,1)</f>
        <v/>
      </c>
      <c r="H63" s="0" t="str">
        <f aca="false">INDEX([1]'Choice Assay Data'!$C$1:$E$1048576,Vial_ID_Determination!$E63,2)</f>
        <v/>
      </c>
      <c r="I63" s="0" t="str">
        <f aca="false">INDEX([1]'Choice Assay Data'!$C$1:$E$1048576,Vial_ID_Determination!$E63,3)</f>
        <v/>
      </c>
      <c r="J63" s="0" t="e">
        <f aca="false">MATCH(C63,G63:I63,0)</f>
        <v>#N/A</v>
      </c>
      <c r="K63" s="0" t="str">
        <f aca="false">INDEX([1]'Choice Assay Data'!$F$1:$H$1048576,Vial_ID_Determination!$E63,1)</f>
        <v/>
      </c>
      <c r="L63" s="0" t="str">
        <f aca="false">INDEX([1]'Choice Assay Data'!$F$1:$H$1048576,Vial_ID_Determination!$E63,2)</f>
        <v/>
      </c>
      <c r="M63" s="0" t="str">
        <f aca="false">INDEX([1]'Choice Assay Data'!$F$1:$H$1048576,Vial_ID_Determination!$E63,3)</f>
        <v/>
      </c>
      <c r="O63" s="0" t="n">
        <v>90</v>
      </c>
      <c r="P63" s="0" t="n">
        <v>31</v>
      </c>
      <c r="Q63" s="0" t="n">
        <v>320</v>
      </c>
      <c r="R63" s="0" t="n">
        <v>41</v>
      </c>
      <c r="S63" s="0" t="n">
        <v>32</v>
      </c>
      <c r="T63" s="0" t="n">
        <v>41</v>
      </c>
      <c r="U63" s="0" t="n">
        <v>16</v>
      </c>
      <c r="V63" s="0" t="n">
        <v>320</v>
      </c>
      <c r="W63" s="0" t="n">
        <v>0</v>
      </c>
      <c r="X63" s="0" t="n">
        <v>2</v>
      </c>
      <c r="Y63" s="0" t="n">
        <v>68</v>
      </c>
      <c r="Z63" s="0" t="n">
        <v>41</v>
      </c>
      <c r="AA63" s="0" t="n">
        <v>0</v>
      </c>
    </row>
    <row r="64" customFormat="false" ht="15" hidden="false" customHeight="false" outlineLevel="0" collapsed="false">
      <c r="A64" s="21" t="n">
        <v>91</v>
      </c>
      <c r="B64" s="21" t="n">
        <v>32</v>
      </c>
      <c r="C64" s="22" t="n">
        <v>251</v>
      </c>
      <c r="D64" s="21" t="n">
        <v>107</v>
      </c>
      <c r="E64" s="0" t="n">
        <f aca="false">MATCH(B64,[1]'Choice Assay Data'!A$1:A$1048576)</f>
        <v>1048576</v>
      </c>
      <c r="F64" s="0" t="e">
        <f aca="false">INDEX(K64:M64,J64)</f>
        <v>#N/A</v>
      </c>
      <c r="G64" s="0" t="str">
        <f aca="false">INDEX([1]'Choice Assay Data'!$C$1:$E$1048576,Vial_ID_Determination!$E64,1)</f>
        <v/>
      </c>
      <c r="H64" s="0" t="str">
        <f aca="false">INDEX([1]'Choice Assay Data'!$C$1:$E$1048576,Vial_ID_Determination!$E64,2)</f>
        <v/>
      </c>
      <c r="I64" s="0" t="str">
        <f aca="false">INDEX([1]'Choice Assay Data'!$C$1:$E$1048576,Vial_ID_Determination!$E64,3)</f>
        <v/>
      </c>
      <c r="J64" s="0" t="e">
        <f aca="false">MATCH(C64,G64:I64,0)</f>
        <v>#N/A</v>
      </c>
      <c r="K64" s="0" t="str">
        <f aca="false">INDEX([1]'Choice Assay Data'!$F$1:$H$1048576,Vial_ID_Determination!$E64,1)</f>
        <v/>
      </c>
      <c r="L64" s="0" t="str">
        <f aca="false">INDEX([1]'Choice Assay Data'!$F$1:$H$1048576,Vial_ID_Determination!$E64,2)</f>
        <v/>
      </c>
      <c r="M64" s="0" t="str">
        <f aca="false">INDEX([1]'Choice Assay Data'!$F$1:$H$1048576,Vial_ID_Determination!$E64,3)</f>
        <v/>
      </c>
      <c r="O64" s="0" t="n">
        <v>91</v>
      </c>
      <c r="P64" s="0" t="n">
        <v>32</v>
      </c>
      <c r="Q64" s="0" t="n">
        <v>251</v>
      </c>
      <c r="R64" s="0" t="n">
        <v>107</v>
      </c>
      <c r="S64" s="0" t="n">
        <v>33</v>
      </c>
      <c r="T64" s="0" t="n">
        <v>107</v>
      </c>
      <c r="U64" s="0" t="n">
        <v>251</v>
      </c>
      <c r="V64" s="0" t="n">
        <v>318</v>
      </c>
      <c r="W64" s="0" t="n">
        <v>0</v>
      </c>
      <c r="X64" s="0" t="n">
        <v>1</v>
      </c>
      <c r="Y64" s="0" t="n">
        <v>107</v>
      </c>
      <c r="Z64" s="0" t="n">
        <v>73</v>
      </c>
      <c r="AA64" s="0" t="n">
        <v>0</v>
      </c>
    </row>
    <row r="65" customFormat="false" ht="15" hidden="false" customHeight="false" outlineLevel="0" collapsed="false">
      <c r="A65" s="21" t="n">
        <v>92</v>
      </c>
      <c r="B65" s="21" t="n">
        <v>32</v>
      </c>
      <c r="C65" s="22" t="n">
        <v>318</v>
      </c>
      <c r="D65" s="21" t="n">
        <v>73</v>
      </c>
      <c r="E65" s="0" t="n">
        <f aca="false">MATCH(B65,[1]'Choice Assay Data'!A$1:A$1048576)</f>
        <v>1048576</v>
      </c>
      <c r="F65" s="0" t="e">
        <f aca="false">INDEX(K65:M65,J65)</f>
        <v>#N/A</v>
      </c>
      <c r="G65" s="0" t="str">
        <f aca="false">INDEX([1]'Choice Assay Data'!$C$1:$E$1048576,Vial_ID_Determination!$E65,1)</f>
        <v/>
      </c>
      <c r="H65" s="0" t="str">
        <f aca="false">INDEX([1]'Choice Assay Data'!$C$1:$E$1048576,Vial_ID_Determination!$E65,2)</f>
        <v/>
      </c>
      <c r="I65" s="0" t="str">
        <f aca="false">INDEX([1]'Choice Assay Data'!$C$1:$E$1048576,Vial_ID_Determination!$E65,3)</f>
        <v/>
      </c>
      <c r="J65" s="0" t="e">
        <f aca="false">MATCH(C65,G65:I65,0)</f>
        <v>#N/A</v>
      </c>
      <c r="K65" s="0" t="str">
        <f aca="false">INDEX([1]'Choice Assay Data'!$F$1:$H$1048576,Vial_ID_Determination!$E65,1)</f>
        <v/>
      </c>
      <c r="L65" s="0" t="str">
        <f aca="false">INDEX([1]'Choice Assay Data'!$F$1:$H$1048576,Vial_ID_Determination!$E65,2)</f>
        <v/>
      </c>
      <c r="M65" s="0" t="str">
        <f aca="false">INDEX([1]'Choice Assay Data'!$F$1:$H$1048576,Vial_ID_Determination!$E65,3)</f>
        <v/>
      </c>
      <c r="O65" s="0" t="n">
        <v>92</v>
      </c>
      <c r="P65" s="0" t="n">
        <v>32</v>
      </c>
      <c r="Q65" s="0" t="n">
        <v>318</v>
      </c>
      <c r="R65" s="0" t="n">
        <v>73</v>
      </c>
      <c r="S65" s="0" t="n">
        <v>33</v>
      </c>
      <c r="T65" s="0" t="n">
        <v>73</v>
      </c>
      <c r="U65" s="0" t="n">
        <v>251</v>
      </c>
      <c r="V65" s="0" t="n">
        <v>318</v>
      </c>
      <c r="W65" s="0" t="n">
        <v>0</v>
      </c>
      <c r="X65" s="0" t="n">
        <v>2</v>
      </c>
      <c r="Y65" s="0" t="n">
        <v>107</v>
      </c>
      <c r="Z65" s="0" t="n">
        <v>73</v>
      </c>
      <c r="AA65" s="0" t="n">
        <v>0</v>
      </c>
    </row>
    <row r="66" customFormat="false" ht="15" hidden="false" customHeight="false" outlineLevel="0" collapsed="false">
      <c r="A66" s="21" t="n">
        <v>93</v>
      </c>
      <c r="B66" s="21" t="n">
        <v>33</v>
      </c>
      <c r="C66" s="22" t="n">
        <v>368</v>
      </c>
      <c r="D66" s="21" t="n">
        <v>14</v>
      </c>
      <c r="E66" s="0" t="n">
        <f aca="false">MATCH(B66,[1]'Choice Assay Data'!A$1:A$1048576)</f>
        <v>1048576</v>
      </c>
      <c r="F66" s="0" t="e">
        <f aca="false">INDEX(K66:M66,J66)</f>
        <v>#N/A</v>
      </c>
      <c r="G66" s="0" t="str">
        <f aca="false">INDEX([1]'Choice Assay Data'!$C$1:$E$1048576,Vial_ID_Determination!$E66,1)</f>
        <v/>
      </c>
      <c r="H66" s="0" t="str">
        <f aca="false">INDEX([1]'Choice Assay Data'!$C$1:$E$1048576,Vial_ID_Determination!$E66,2)</f>
        <v/>
      </c>
      <c r="I66" s="0" t="str">
        <f aca="false">INDEX([1]'Choice Assay Data'!$C$1:$E$1048576,Vial_ID_Determination!$E66,3)</f>
        <v/>
      </c>
      <c r="J66" s="0" t="e">
        <f aca="false">MATCH(C66,G66:I66,0)</f>
        <v>#N/A</v>
      </c>
      <c r="K66" s="0" t="str">
        <f aca="false">INDEX([1]'Choice Assay Data'!$F$1:$H$1048576,Vial_ID_Determination!$E66,1)</f>
        <v/>
      </c>
      <c r="L66" s="0" t="str">
        <f aca="false">INDEX([1]'Choice Assay Data'!$F$1:$H$1048576,Vial_ID_Determination!$E66,2)</f>
        <v/>
      </c>
      <c r="M66" s="0" t="str">
        <f aca="false">INDEX([1]'Choice Assay Data'!$F$1:$H$1048576,Vial_ID_Determination!$E66,3)</f>
        <v/>
      </c>
      <c r="O66" s="0" t="n">
        <v>93</v>
      </c>
      <c r="P66" s="0" t="n">
        <v>33</v>
      </c>
      <c r="Q66" s="0" t="n">
        <v>368</v>
      </c>
      <c r="R66" s="0" t="n">
        <v>14</v>
      </c>
      <c r="S66" s="0" t="n">
        <v>34</v>
      </c>
      <c r="T66" s="0" t="n">
        <v>14</v>
      </c>
      <c r="U66" s="0" t="n">
        <v>368</v>
      </c>
      <c r="V66" s="0" t="n">
        <v>176</v>
      </c>
      <c r="W66" s="0" t="n">
        <v>0</v>
      </c>
      <c r="X66" s="0" t="n">
        <v>1</v>
      </c>
      <c r="Y66" s="0" t="n">
        <v>14</v>
      </c>
      <c r="Z66" s="0" t="n">
        <v>98</v>
      </c>
      <c r="AA66" s="0" t="n">
        <v>0</v>
      </c>
    </row>
    <row r="67" customFormat="false" ht="15" hidden="false" customHeight="false" outlineLevel="0" collapsed="false">
      <c r="A67" s="21" t="n">
        <v>94</v>
      </c>
      <c r="B67" s="21" t="n">
        <v>33</v>
      </c>
      <c r="C67" s="22" t="n">
        <v>176</v>
      </c>
      <c r="D67" s="21" t="n">
        <v>98</v>
      </c>
      <c r="E67" s="0" t="n">
        <f aca="false">MATCH(B67,[1]'Choice Assay Data'!A$1:A$1048576)</f>
        <v>1048576</v>
      </c>
      <c r="F67" s="0" t="e">
        <f aca="false">INDEX(K67:M67,J67)</f>
        <v>#N/A</v>
      </c>
      <c r="G67" s="0" t="str">
        <f aca="false">INDEX([1]'Choice Assay Data'!$C$1:$E$1048576,Vial_ID_Determination!$E67,1)</f>
        <v/>
      </c>
      <c r="H67" s="0" t="str">
        <f aca="false">INDEX([1]'Choice Assay Data'!$C$1:$E$1048576,Vial_ID_Determination!$E67,2)</f>
        <v/>
      </c>
      <c r="I67" s="0" t="str">
        <f aca="false">INDEX([1]'Choice Assay Data'!$C$1:$E$1048576,Vial_ID_Determination!$E67,3)</f>
        <v/>
      </c>
      <c r="J67" s="0" t="e">
        <f aca="false">MATCH(C67,G67:I67,0)</f>
        <v>#N/A</v>
      </c>
      <c r="K67" s="0" t="str">
        <f aca="false">INDEX([1]'Choice Assay Data'!$F$1:$H$1048576,Vial_ID_Determination!$E67,1)</f>
        <v/>
      </c>
      <c r="L67" s="0" t="str">
        <f aca="false">INDEX([1]'Choice Assay Data'!$F$1:$H$1048576,Vial_ID_Determination!$E67,2)</f>
        <v/>
      </c>
      <c r="M67" s="0" t="str">
        <f aca="false">INDEX([1]'Choice Assay Data'!$F$1:$H$1048576,Vial_ID_Determination!$E67,3)</f>
        <v/>
      </c>
      <c r="O67" s="0" t="n">
        <v>94</v>
      </c>
      <c r="P67" s="0" t="n">
        <v>33</v>
      </c>
      <c r="Q67" s="0" t="n">
        <v>176</v>
      </c>
      <c r="R67" s="0" t="n">
        <v>98</v>
      </c>
      <c r="S67" s="0" t="n">
        <v>34</v>
      </c>
      <c r="T67" s="0" t="n">
        <v>98</v>
      </c>
      <c r="U67" s="0" t="n">
        <v>368</v>
      </c>
      <c r="V67" s="0" t="n">
        <v>176</v>
      </c>
      <c r="W67" s="0" t="n">
        <v>0</v>
      </c>
      <c r="X67" s="0" t="n">
        <v>2</v>
      </c>
      <c r="Y67" s="0" t="n">
        <v>14</v>
      </c>
      <c r="Z67" s="0" t="n">
        <v>98</v>
      </c>
      <c r="AA67" s="0" t="n">
        <v>0</v>
      </c>
    </row>
    <row r="68" customFormat="false" ht="15" hidden="false" customHeight="false" outlineLevel="0" collapsed="false">
      <c r="A68" s="21" t="n">
        <v>95</v>
      </c>
      <c r="B68" s="21" t="n">
        <v>34</v>
      </c>
      <c r="C68" s="22" t="n">
        <v>237</v>
      </c>
      <c r="D68" s="21" t="n">
        <v>53</v>
      </c>
      <c r="E68" s="0" t="n">
        <f aca="false">MATCH(B68,[1]'Choice Assay Data'!A$1:A$1048576)</f>
        <v>1048576</v>
      </c>
      <c r="F68" s="0" t="e">
        <f aca="false">INDEX(K68:M68,J68)</f>
        <v>#N/A</v>
      </c>
      <c r="G68" s="0" t="str">
        <f aca="false">INDEX([1]'Choice Assay Data'!$C$1:$E$1048576,Vial_ID_Determination!$E68,1)</f>
        <v/>
      </c>
      <c r="H68" s="0" t="str">
        <f aca="false">INDEX([1]'Choice Assay Data'!$C$1:$E$1048576,Vial_ID_Determination!$E68,2)</f>
        <v/>
      </c>
      <c r="I68" s="0" t="str">
        <f aca="false">INDEX([1]'Choice Assay Data'!$C$1:$E$1048576,Vial_ID_Determination!$E68,3)</f>
        <v/>
      </c>
      <c r="J68" s="0" t="e">
        <f aca="false">MATCH(C68,G68:I68,0)</f>
        <v>#N/A</v>
      </c>
      <c r="K68" s="0" t="str">
        <f aca="false">INDEX([1]'Choice Assay Data'!$F$1:$H$1048576,Vial_ID_Determination!$E68,1)</f>
        <v/>
      </c>
      <c r="L68" s="0" t="str">
        <f aca="false">INDEX([1]'Choice Assay Data'!$F$1:$H$1048576,Vial_ID_Determination!$E68,2)</f>
        <v/>
      </c>
      <c r="M68" s="0" t="str">
        <f aca="false">INDEX([1]'Choice Assay Data'!$F$1:$H$1048576,Vial_ID_Determination!$E68,3)</f>
        <v/>
      </c>
      <c r="O68" s="0" t="n">
        <v>95</v>
      </c>
      <c r="P68" s="0" t="n">
        <v>34</v>
      </c>
      <c r="Q68" s="0" t="n">
        <v>237</v>
      </c>
      <c r="R68" s="0" t="n">
        <v>53</v>
      </c>
      <c r="S68" s="0" t="n">
        <v>35</v>
      </c>
      <c r="T68" s="0" t="n">
        <v>53</v>
      </c>
      <c r="U68" s="0" t="n">
        <v>237</v>
      </c>
      <c r="V68" s="0" t="n">
        <v>58</v>
      </c>
      <c r="W68" s="0" t="n">
        <v>0</v>
      </c>
      <c r="X68" s="0" t="n">
        <v>1</v>
      </c>
      <c r="Y68" s="0" t="n">
        <v>53</v>
      </c>
      <c r="Z68" s="0" t="n">
        <v>86</v>
      </c>
      <c r="AA68" s="0" t="n">
        <v>0</v>
      </c>
    </row>
    <row r="69" customFormat="false" ht="15" hidden="false" customHeight="false" outlineLevel="0" collapsed="false">
      <c r="A69" s="21" t="n">
        <v>96</v>
      </c>
      <c r="B69" s="21" t="n">
        <v>34</v>
      </c>
      <c r="C69" s="22" t="n">
        <v>58</v>
      </c>
      <c r="D69" s="21" t="n">
        <v>86</v>
      </c>
      <c r="E69" s="0" t="n">
        <f aca="false">MATCH(B69,[1]'Choice Assay Data'!A$1:A$1048576)</f>
        <v>1048576</v>
      </c>
      <c r="F69" s="0" t="e">
        <f aca="false">INDEX(K69:M69,J69)</f>
        <v>#N/A</v>
      </c>
      <c r="G69" s="0" t="str">
        <f aca="false">INDEX([1]'Choice Assay Data'!$C$1:$E$1048576,Vial_ID_Determination!$E69,1)</f>
        <v/>
      </c>
      <c r="H69" s="0" t="str">
        <f aca="false">INDEX([1]'Choice Assay Data'!$C$1:$E$1048576,Vial_ID_Determination!$E69,2)</f>
        <v/>
      </c>
      <c r="I69" s="0" t="str">
        <f aca="false">INDEX([1]'Choice Assay Data'!$C$1:$E$1048576,Vial_ID_Determination!$E69,3)</f>
        <v/>
      </c>
      <c r="J69" s="0" t="e">
        <f aca="false">MATCH(C69,G69:I69,0)</f>
        <v>#N/A</v>
      </c>
      <c r="K69" s="0" t="str">
        <f aca="false">INDEX([1]'Choice Assay Data'!$F$1:$H$1048576,Vial_ID_Determination!$E69,1)</f>
        <v/>
      </c>
      <c r="L69" s="0" t="str">
        <f aca="false">INDEX([1]'Choice Assay Data'!$F$1:$H$1048576,Vial_ID_Determination!$E69,2)</f>
        <v/>
      </c>
      <c r="M69" s="0" t="str">
        <f aca="false">INDEX([1]'Choice Assay Data'!$F$1:$H$1048576,Vial_ID_Determination!$E69,3)</f>
        <v/>
      </c>
      <c r="O69" s="0" t="n">
        <v>96</v>
      </c>
      <c r="P69" s="0" t="n">
        <v>34</v>
      </c>
      <c r="Q69" s="0" t="n">
        <v>58</v>
      </c>
      <c r="R69" s="0" t="n">
        <v>86</v>
      </c>
      <c r="S69" s="0" t="n">
        <v>35</v>
      </c>
      <c r="T69" s="0" t="n">
        <v>86</v>
      </c>
      <c r="U69" s="0" t="n">
        <v>237</v>
      </c>
      <c r="V69" s="0" t="n">
        <v>58</v>
      </c>
      <c r="W69" s="0" t="n">
        <v>0</v>
      </c>
      <c r="X69" s="0" t="n">
        <v>2</v>
      </c>
      <c r="Y69" s="0" t="n">
        <v>53</v>
      </c>
      <c r="Z69" s="0" t="n">
        <v>86</v>
      </c>
      <c r="AA69" s="0" t="n">
        <v>0</v>
      </c>
    </row>
    <row r="70" customFormat="false" ht="15" hidden="false" customHeight="false" outlineLevel="0" collapsed="false">
      <c r="A70" s="21" t="n">
        <v>27</v>
      </c>
      <c r="B70" s="21" t="n">
        <v>35</v>
      </c>
      <c r="C70" s="22" t="n">
        <v>63</v>
      </c>
      <c r="D70" s="21" t="n">
        <v>92</v>
      </c>
      <c r="E70" s="0" t="n">
        <f aca="false">MATCH(B70,[1]'Choice Assay Data'!A$1:A$1048576)</f>
        <v>1048576</v>
      </c>
      <c r="F70" s="0" t="e">
        <f aca="false">INDEX(K70:M70,J70)</f>
        <v>#N/A</v>
      </c>
      <c r="G70" s="0" t="str">
        <f aca="false">INDEX([1]'Choice Assay Data'!$C$1:$E$1048576,Vial_ID_Determination!$E70,1)</f>
        <v/>
      </c>
      <c r="H70" s="0" t="str">
        <f aca="false">INDEX([1]'Choice Assay Data'!$C$1:$E$1048576,Vial_ID_Determination!$E70,2)</f>
        <v/>
      </c>
      <c r="I70" s="0" t="str">
        <f aca="false">INDEX([1]'Choice Assay Data'!$C$1:$E$1048576,Vial_ID_Determination!$E70,3)</f>
        <v/>
      </c>
      <c r="J70" s="0" t="e">
        <f aca="false">MATCH(C70,G70:I70,0)</f>
        <v>#N/A</v>
      </c>
      <c r="K70" s="0" t="str">
        <f aca="false">INDEX([1]'Choice Assay Data'!$F$1:$H$1048576,Vial_ID_Determination!$E70,1)</f>
        <v/>
      </c>
      <c r="L70" s="0" t="str">
        <f aca="false">INDEX([1]'Choice Assay Data'!$F$1:$H$1048576,Vial_ID_Determination!$E70,2)</f>
        <v/>
      </c>
      <c r="M70" s="0" t="str">
        <f aca="false">INDEX([1]'Choice Assay Data'!$F$1:$H$1048576,Vial_ID_Determination!$E70,3)</f>
        <v/>
      </c>
      <c r="O70" s="0" t="n">
        <v>27</v>
      </c>
      <c r="P70" s="0" t="n">
        <v>35</v>
      </c>
      <c r="Q70" s="0" t="n">
        <v>63</v>
      </c>
      <c r="R70" s="0" t="n">
        <v>92</v>
      </c>
      <c r="S70" s="0" t="n">
        <v>36</v>
      </c>
      <c r="T70" s="0" t="n">
        <v>92</v>
      </c>
      <c r="U70" s="0" t="n">
        <v>63</v>
      </c>
      <c r="V70" s="0" t="n">
        <v>336</v>
      </c>
      <c r="W70" s="0" t="n">
        <v>0</v>
      </c>
      <c r="X70" s="0" t="n">
        <v>1</v>
      </c>
      <c r="Y70" s="0" t="n">
        <v>92</v>
      </c>
      <c r="Z70" s="0" t="n">
        <v>32</v>
      </c>
      <c r="AA70" s="0" t="n">
        <v>0</v>
      </c>
    </row>
    <row r="71" customFormat="false" ht="15" hidden="false" customHeight="false" outlineLevel="0" collapsed="false">
      <c r="A71" s="21" t="n">
        <v>28</v>
      </c>
      <c r="B71" s="21" t="n">
        <v>35</v>
      </c>
      <c r="C71" s="22" t="n">
        <v>336</v>
      </c>
      <c r="D71" s="21" t="n">
        <v>32</v>
      </c>
      <c r="E71" s="0" t="n">
        <f aca="false">MATCH(B71,[1]'Choice Assay Data'!A$1:A$1048576)</f>
        <v>1048576</v>
      </c>
      <c r="F71" s="0" t="e">
        <f aca="false">INDEX(K71:M71,J71)</f>
        <v>#N/A</v>
      </c>
      <c r="G71" s="0" t="str">
        <f aca="false">INDEX([1]'Choice Assay Data'!$C$1:$E$1048576,Vial_ID_Determination!$E71,1)</f>
        <v/>
      </c>
      <c r="H71" s="0" t="str">
        <f aca="false">INDEX([1]'Choice Assay Data'!$C$1:$E$1048576,Vial_ID_Determination!$E71,2)</f>
        <v/>
      </c>
      <c r="I71" s="0" t="str">
        <f aca="false">INDEX([1]'Choice Assay Data'!$C$1:$E$1048576,Vial_ID_Determination!$E71,3)</f>
        <v/>
      </c>
      <c r="J71" s="0" t="e">
        <f aca="false">MATCH(C71,G71:I71,0)</f>
        <v>#N/A</v>
      </c>
      <c r="K71" s="0" t="str">
        <f aca="false">INDEX([1]'Choice Assay Data'!$F$1:$H$1048576,Vial_ID_Determination!$E71,1)</f>
        <v/>
      </c>
      <c r="L71" s="0" t="str">
        <f aca="false">INDEX([1]'Choice Assay Data'!$F$1:$H$1048576,Vial_ID_Determination!$E71,2)</f>
        <v/>
      </c>
      <c r="M71" s="0" t="str">
        <f aca="false">INDEX([1]'Choice Assay Data'!$F$1:$H$1048576,Vial_ID_Determination!$E71,3)</f>
        <v/>
      </c>
      <c r="O71" s="0" t="n">
        <v>28</v>
      </c>
      <c r="P71" s="0" t="n">
        <v>35</v>
      </c>
      <c r="Q71" s="0" t="n">
        <v>336</v>
      </c>
      <c r="R71" s="0" t="n">
        <v>32</v>
      </c>
      <c r="S71" s="0" t="n">
        <v>36</v>
      </c>
      <c r="T71" s="0" t="n">
        <v>32</v>
      </c>
      <c r="U71" s="0" t="n">
        <v>63</v>
      </c>
      <c r="V71" s="0" t="n">
        <v>336</v>
      </c>
      <c r="W71" s="0" t="n">
        <v>0</v>
      </c>
      <c r="X71" s="0" t="n">
        <v>2</v>
      </c>
      <c r="Y71" s="0" t="n">
        <v>92</v>
      </c>
      <c r="Z71" s="0" t="n">
        <v>32</v>
      </c>
      <c r="AA71" s="0" t="n">
        <v>0</v>
      </c>
    </row>
    <row r="72" customFormat="false" ht="15" hidden="false" customHeight="false" outlineLevel="0" collapsed="false">
      <c r="A72" s="21" t="n">
        <v>29</v>
      </c>
      <c r="B72" s="21" t="n">
        <v>36</v>
      </c>
      <c r="C72" s="22" t="n">
        <v>174</v>
      </c>
      <c r="D72" s="21" t="n">
        <v>20</v>
      </c>
      <c r="E72" s="0" t="n">
        <f aca="false">MATCH(B72,[1]'Choice Assay Data'!A$1:A$1048576)</f>
        <v>1048576</v>
      </c>
      <c r="F72" s="0" t="e">
        <f aca="false">INDEX(K72:M72,J72)</f>
        <v>#N/A</v>
      </c>
      <c r="G72" s="0" t="str">
        <f aca="false">INDEX([1]'Choice Assay Data'!$C$1:$E$1048576,Vial_ID_Determination!$E72,1)</f>
        <v/>
      </c>
      <c r="H72" s="0" t="str">
        <f aca="false">INDEX([1]'Choice Assay Data'!$C$1:$E$1048576,Vial_ID_Determination!$E72,2)</f>
        <v/>
      </c>
      <c r="I72" s="0" t="str">
        <f aca="false">INDEX([1]'Choice Assay Data'!$C$1:$E$1048576,Vial_ID_Determination!$E72,3)</f>
        <v/>
      </c>
      <c r="J72" s="0" t="e">
        <f aca="false">MATCH(C72,G72:I72,0)</f>
        <v>#N/A</v>
      </c>
      <c r="K72" s="0" t="str">
        <f aca="false">INDEX([1]'Choice Assay Data'!$F$1:$H$1048576,Vial_ID_Determination!$E72,1)</f>
        <v/>
      </c>
      <c r="L72" s="0" t="str">
        <f aca="false">INDEX([1]'Choice Assay Data'!$F$1:$H$1048576,Vial_ID_Determination!$E72,2)</f>
        <v/>
      </c>
      <c r="M72" s="0" t="str">
        <f aca="false">INDEX([1]'Choice Assay Data'!$F$1:$H$1048576,Vial_ID_Determination!$E72,3)</f>
        <v/>
      </c>
      <c r="O72" s="0" t="n">
        <v>29</v>
      </c>
      <c r="P72" s="0" t="n">
        <v>36</v>
      </c>
      <c r="Q72" s="0" t="n">
        <v>174</v>
      </c>
      <c r="R72" s="0" t="n">
        <v>20</v>
      </c>
      <c r="S72" s="0" t="n">
        <v>37</v>
      </c>
      <c r="T72" s="0" t="n">
        <v>20</v>
      </c>
      <c r="U72" s="0" t="n">
        <v>174</v>
      </c>
      <c r="V72" s="0" t="n">
        <v>318</v>
      </c>
      <c r="W72" s="0" t="n">
        <v>0</v>
      </c>
      <c r="X72" s="0" t="n">
        <v>1</v>
      </c>
      <c r="Y72" s="0" t="n">
        <v>20</v>
      </c>
      <c r="Z72" s="0" t="n">
        <v>74</v>
      </c>
      <c r="AA72" s="0" t="n">
        <v>0</v>
      </c>
    </row>
    <row r="73" customFormat="false" ht="15" hidden="false" customHeight="false" outlineLevel="0" collapsed="false">
      <c r="A73" s="21" t="n">
        <v>30</v>
      </c>
      <c r="B73" s="21" t="n">
        <v>36</v>
      </c>
      <c r="C73" s="22" t="n">
        <v>318</v>
      </c>
      <c r="D73" s="21" t="n">
        <v>74</v>
      </c>
      <c r="E73" s="0" t="n">
        <f aca="false">MATCH(B73,[1]'Choice Assay Data'!A$1:A$1048576)</f>
        <v>1048576</v>
      </c>
      <c r="F73" s="0" t="e">
        <f aca="false">INDEX(K73:M73,J73)</f>
        <v>#N/A</v>
      </c>
      <c r="G73" s="0" t="str">
        <f aca="false">INDEX([1]'Choice Assay Data'!$C$1:$E$1048576,Vial_ID_Determination!$E73,1)</f>
        <v/>
      </c>
      <c r="H73" s="0" t="str">
        <f aca="false">INDEX([1]'Choice Assay Data'!$C$1:$E$1048576,Vial_ID_Determination!$E73,2)</f>
        <v/>
      </c>
      <c r="I73" s="0" t="str">
        <f aca="false">INDEX([1]'Choice Assay Data'!$C$1:$E$1048576,Vial_ID_Determination!$E73,3)</f>
        <v/>
      </c>
      <c r="J73" s="0" t="e">
        <f aca="false">MATCH(C73,G73:I73,0)</f>
        <v>#N/A</v>
      </c>
      <c r="K73" s="0" t="str">
        <f aca="false">INDEX([1]'Choice Assay Data'!$F$1:$H$1048576,Vial_ID_Determination!$E73,1)</f>
        <v/>
      </c>
      <c r="L73" s="0" t="str">
        <f aca="false">INDEX([1]'Choice Assay Data'!$F$1:$H$1048576,Vial_ID_Determination!$E73,2)</f>
        <v/>
      </c>
      <c r="M73" s="0" t="str">
        <f aca="false">INDEX([1]'Choice Assay Data'!$F$1:$H$1048576,Vial_ID_Determination!$E73,3)</f>
        <v/>
      </c>
      <c r="O73" s="0" t="n">
        <v>30</v>
      </c>
      <c r="P73" s="0" t="n">
        <v>36</v>
      </c>
      <c r="Q73" s="0" t="n">
        <v>318</v>
      </c>
      <c r="R73" s="0" t="n">
        <v>74</v>
      </c>
      <c r="S73" s="0" t="n">
        <v>37</v>
      </c>
      <c r="T73" s="0" t="n">
        <v>74</v>
      </c>
      <c r="U73" s="0" t="n">
        <v>174</v>
      </c>
      <c r="V73" s="0" t="n">
        <v>318</v>
      </c>
      <c r="W73" s="0" t="n">
        <v>0</v>
      </c>
      <c r="X73" s="0" t="n">
        <v>2</v>
      </c>
      <c r="Y73" s="0" t="n">
        <v>20</v>
      </c>
      <c r="Z73" s="0" t="n">
        <v>74</v>
      </c>
      <c r="AA73" s="0" t="n">
        <v>0</v>
      </c>
    </row>
    <row r="74" customFormat="false" ht="15" hidden="false" customHeight="false" outlineLevel="0" collapsed="false">
      <c r="A74" s="21" t="n">
        <v>54</v>
      </c>
      <c r="B74" s="21" t="n">
        <v>37</v>
      </c>
      <c r="C74" s="22" t="n">
        <v>186</v>
      </c>
      <c r="D74" s="21" t="n">
        <v>66</v>
      </c>
      <c r="E74" s="0" t="n">
        <f aca="false">MATCH(B74,[1]'Choice Assay Data'!A$1:A$1048576)</f>
        <v>1048576</v>
      </c>
      <c r="F74" s="0" t="e">
        <f aca="false">INDEX(K74:M74,J74)</f>
        <v>#N/A</v>
      </c>
      <c r="G74" s="0" t="str">
        <f aca="false">INDEX([1]'Choice Assay Data'!$C$1:$E$1048576,Vial_ID_Determination!$E74,1)</f>
        <v/>
      </c>
      <c r="H74" s="0" t="str">
        <f aca="false">INDEX([1]'Choice Assay Data'!$C$1:$E$1048576,Vial_ID_Determination!$E74,2)</f>
        <v/>
      </c>
      <c r="I74" s="0" t="str">
        <f aca="false">INDEX([1]'Choice Assay Data'!$C$1:$E$1048576,Vial_ID_Determination!$E74,3)</f>
        <v/>
      </c>
      <c r="J74" s="0" t="e">
        <f aca="false">MATCH(C74,G74:I74,0)</f>
        <v>#N/A</v>
      </c>
      <c r="K74" s="0" t="str">
        <f aca="false">INDEX([1]'Choice Assay Data'!$F$1:$H$1048576,Vial_ID_Determination!$E74,1)</f>
        <v/>
      </c>
      <c r="L74" s="0" t="str">
        <f aca="false">INDEX([1]'Choice Assay Data'!$F$1:$H$1048576,Vial_ID_Determination!$E74,2)</f>
        <v/>
      </c>
      <c r="M74" s="0" t="str">
        <f aca="false">INDEX([1]'Choice Assay Data'!$F$1:$H$1048576,Vial_ID_Determination!$E74,3)</f>
        <v/>
      </c>
      <c r="O74" s="0" t="n">
        <v>54</v>
      </c>
      <c r="P74" s="0" t="n">
        <v>37</v>
      </c>
      <c r="Q74" s="0" t="n">
        <v>186</v>
      </c>
      <c r="R74" s="0" t="n">
        <v>66</v>
      </c>
      <c r="S74" s="0" t="n">
        <v>38</v>
      </c>
      <c r="T74" s="0" t="n">
        <v>66</v>
      </c>
      <c r="U74" s="0" t="n">
        <v>186</v>
      </c>
      <c r="V74" s="0" t="n">
        <v>58</v>
      </c>
      <c r="W74" s="0" t="n">
        <v>158</v>
      </c>
      <c r="X74" s="0" t="n">
        <v>1</v>
      </c>
      <c r="Y74" s="0" t="n">
        <v>66</v>
      </c>
      <c r="Z74" s="0" t="n">
        <v>87</v>
      </c>
      <c r="AA74" s="0" t="n">
        <v>3</v>
      </c>
    </row>
    <row r="75" customFormat="false" ht="15" hidden="false" customHeight="false" outlineLevel="0" collapsed="false">
      <c r="A75" s="21" t="n">
        <v>55</v>
      </c>
      <c r="B75" s="21" t="n">
        <v>37</v>
      </c>
      <c r="C75" s="22" t="n">
        <v>58</v>
      </c>
      <c r="D75" s="21" t="n">
        <v>87</v>
      </c>
      <c r="E75" s="0" t="n">
        <f aca="false">MATCH(B75,[1]'Choice Assay Data'!A$1:A$1048576)</f>
        <v>1048576</v>
      </c>
      <c r="F75" s="0" t="e">
        <f aca="false">INDEX(K75:M75,J75)</f>
        <v>#N/A</v>
      </c>
      <c r="G75" s="0" t="str">
        <f aca="false">INDEX([1]'Choice Assay Data'!$C$1:$E$1048576,Vial_ID_Determination!$E75,1)</f>
        <v/>
      </c>
      <c r="H75" s="0" t="str">
        <f aca="false">INDEX([1]'Choice Assay Data'!$C$1:$E$1048576,Vial_ID_Determination!$E75,2)</f>
        <v/>
      </c>
      <c r="I75" s="0" t="str">
        <f aca="false">INDEX([1]'Choice Assay Data'!$C$1:$E$1048576,Vial_ID_Determination!$E75,3)</f>
        <v/>
      </c>
      <c r="J75" s="0" t="e">
        <f aca="false">MATCH(C75,G75:I75,0)</f>
        <v>#N/A</v>
      </c>
      <c r="K75" s="0" t="str">
        <f aca="false">INDEX([1]'Choice Assay Data'!$F$1:$H$1048576,Vial_ID_Determination!$E75,1)</f>
        <v/>
      </c>
      <c r="L75" s="0" t="str">
        <f aca="false">INDEX([1]'Choice Assay Data'!$F$1:$H$1048576,Vial_ID_Determination!$E75,2)</f>
        <v/>
      </c>
      <c r="M75" s="0" t="str">
        <f aca="false">INDEX([1]'Choice Assay Data'!$F$1:$H$1048576,Vial_ID_Determination!$E75,3)</f>
        <v/>
      </c>
      <c r="O75" s="0" t="n">
        <v>55</v>
      </c>
      <c r="P75" s="0" t="n">
        <v>37</v>
      </c>
      <c r="Q75" s="0" t="n">
        <v>58</v>
      </c>
      <c r="R75" s="0" t="n">
        <v>87</v>
      </c>
      <c r="S75" s="0" t="n">
        <v>38</v>
      </c>
      <c r="T75" s="0" t="n">
        <v>87</v>
      </c>
      <c r="U75" s="0" t="n">
        <v>186</v>
      </c>
      <c r="V75" s="0" t="n">
        <v>58</v>
      </c>
      <c r="W75" s="0" t="n">
        <v>158</v>
      </c>
      <c r="X75" s="0" t="n">
        <v>2</v>
      </c>
      <c r="Y75" s="0" t="n">
        <v>66</v>
      </c>
      <c r="Z75" s="0" t="n">
        <v>87</v>
      </c>
      <c r="AA75" s="0" t="n">
        <v>3</v>
      </c>
    </row>
    <row r="76" customFormat="false" ht="15" hidden="false" customHeight="false" outlineLevel="0" collapsed="false">
      <c r="A76" s="21" t="n">
        <v>56</v>
      </c>
      <c r="B76" s="21" t="n">
        <v>37</v>
      </c>
      <c r="C76" s="22" t="n">
        <v>158</v>
      </c>
      <c r="D76" s="21" t="n">
        <v>3</v>
      </c>
      <c r="E76" s="0" t="n">
        <f aca="false">MATCH(B76,[1]'Choice Assay Data'!A$1:A$1048576)</f>
        <v>1048576</v>
      </c>
      <c r="F76" s="0" t="e">
        <f aca="false">INDEX(K76:M76,J76)</f>
        <v>#N/A</v>
      </c>
      <c r="G76" s="0" t="str">
        <f aca="false">INDEX([1]'Choice Assay Data'!$C$1:$E$1048576,Vial_ID_Determination!$E76,1)</f>
        <v/>
      </c>
      <c r="H76" s="0" t="str">
        <f aca="false">INDEX([1]'Choice Assay Data'!$C$1:$E$1048576,Vial_ID_Determination!$E76,2)</f>
        <v/>
      </c>
      <c r="I76" s="0" t="str">
        <f aca="false">INDEX([1]'Choice Assay Data'!$C$1:$E$1048576,Vial_ID_Determination!$E76,3)</f>
        <v/>
      </c>
      <c r="J76" s="0" t="e">
        <f aca="false">MATCH(C76,G76:I76,0)</f>
        <v>#N/A</v>
      </c>
      <c r="K76" s="0" t="str">
        <f aca="false">INDEX([1]'Choice Assay Data'!$F$1:$H$1048576,Vial_ID_Determination!$E76,1)</f>
        <v/>
      </c>
      <c r="L76" s="0" t="str">
        <f aca="false">INDEX([1]'Choice Assay Data'!$F$1:$H$1048576,Vial_ID_Determination!$E76,2)</f>
        <v/>
      </c>
      <c r="M76" s="0" t="str">
        <f aca="false">INDEX([1]'Choice Assay Data'!$F$1:$H$1048576,Vial_ID_Determination!$E76,3)</f>
        <v/>
      </c>
      <c r="O76" s="0" t="n">
        <v>56</v>
      </c>
      <c r="P76" s="0" t="n">
        <v>37</v>
      </c>
      <c r="Q76" s="0" t="n">
        <v>158</v>
      </c>
      <c r="R76" s="0" t="n">
        <v>3</v>
      </c>
      <c r="S76" s="0" t="n">
        <v>38</v>
      </c>
      <c r="T76" s="0" t="n">
        <v>3</v>
      </c>
      <c r="U76" s="0" t="n">
        <v>186</v>
      </c>
      <c r="V76" s="0" t="n">
        <v>58</v>
      </c>
      <c r="W76" s="0" t="n">
        <v>158</v>
      </c>
      <c r="X76" s="0" t="n">
        <v>3</v>
      </c>
      <c r="Y76" s="0" t="n">
        <v>66</v>
      </c>
      <c r="Z76" s="0" t="n">
        <v>87</v>
      </c>
      <c r="AA76" s="0" t="n">
        <v>3</v>
      </c>
    </row>
    <row r="77" s="20" customFormat="true" ht="15" hidden="false" customHeight="false" outlineLevel="0" collapsed="false">
      <c r="A77" s="20" t="n">
        <v>57</v>
      </c>
      <c r="B77" s="20" t="n">
        <v>38</v>
      </c>
      <c r="C77" s="25" t="n">
        <v>135</v>
      </c>
      <c r="D77" s="20" t="n">
        <v>18</v>
      </c>
      <c r="E77" s="20" t="n">
        <f aca="false">MATCH(B77,[1]'Choice Assay Data'!A$1:A$1048576)</f>
        <v>1048576</v>
      </c>
      <c r="F77" s="20" t="e">
        <f aca="false">INDEX(K77:M77,J77)</f>
        <v>#N/A</v>
      </c>
      <c r="G77" s="20" t="str">
        <f aca="false">INDEX([1]'Choice Assay Data'!$C$1:$E$1048576,Vial_ID_Determination!$E77,1)</f>
        <v/>
      </c>
      <c r="H77" s="20" t="str">
        <f aca="false">INDEX([1]'Choice Assay Data'!$C$1:$E$1048576,Vial_ID_Determination!$E77,2)</f>
        <v/>
      </c>
      <c r="I77" s="20" t="str">
        <f aca="false">INDEX([1]'Choice Assay Data'!$C$1:$E$1048576,Vial_ID_Determination!$E77,3)</f>
        <v/>
      </c>
      <c r="J77" s="20" t="e">
        <f aca="false">MATCH(C77,G77:I77,0)</f>
        <v>#N/A</v>
      </c>
      <c r="K77" s="20" t="str">
        <f aca="false">INDEX([1]'Choice Assay Data'!$F$1:$H$1048576,Vial_ID_Determination!$E77,1)</f>
        <v/>
      </c>
      <c r="L77" s="20" t="str">
        <f aca="false">INDEX([1]'Choice Assay Data'!$F$1:$H$1048576,Vial_ID_Determination!$E77,2)</f>
        <v/>
      </c>
      <c r="M77" s="20" t="str">
        <f aca="false">INDEX([1]'Choice Assay Data'!$F$1:$H$1048576,Vial_ID_Determination!$E77,3)</f>
        <v/>
      </c>
      <c r="O77" s="20" t="n">
        <v>57</v>
      </c>
      <c r="P77" s="20" t="n">
        <v>38</v>
      </c>
      <c r="Q77" s="20" t="n">
        <v>135</v>
      </c>
      <c r="R77" s="20" t="n">
        <v>18</v>
      </c>
      <c r="S77" s="20" t="n">
        <v>39</v>
      </c>
      <c r="T77" s="20" t="n">
        <v>18</v>
      </c>
      <c r="U77" s="20" t="n">
        <v>135</v>
      </c>
      <c r="V77" s="20" t="n">
        <v>5</v>
      </c>
      <c r="W77" s="20" t="n">
        <v>268</v>
      </c>
      <c r="X77" s="20" t="n">
        <v>1</v>
      </c>
      <c r="Y77" s="20" t="n">
        <v>18</v>
      </c>
      <c r="Z77" s="20" t="n">
        <v>72</v>
      </c>
      <c r="AA77" s="20" t="n">
        <v>39</v>
      </c>
    </row>
    <row r="78" s="20" customFormat="true" ht="15" hidden="false" customHeight="false" outlineLevel="0" collapsed="false">
      <c r="A78" s="20" t="n">
        <v>58</v>
      </c>
      <c r="B78" s="20" t="n">
        <v>38</v>
      </c>
      <c r="C78" s="25" t="n">
        <v>5</v>
      </c>
      <c r="D78" s="20" t="n">
        <v>72</v>
      </c>
      <c r="E78" s="20" t="n">
        <f aca="false">MATCH(B78,[1]'Choice Assay Data'!A$1:A$1048576)</f>
        <v>1048576</v>
      </c>
      <c r="F78" s="20" t="e">
        <f aca="false">INDEX(K78:M78,J78)</f>
        <v>#N/A</v>
      </c>
      <c r="G78" s="20" t="str">
        <f aca="false">INDEX([1]'Choice Assay Data'!$C$1:$E$1048576,Vial_ID_Determination!$E78,1)</f>
        <v/>
      </c>
      <c r="H78" s="20" t="str">
        <f aca="false">INDEX([1]'Choice Assay Data'!$C$1:$E$1048576,Vial_ID_Determination!$E78,2)</f>
        <v/>
      </c>
      <c r="I78" s="20" t="str">
        <f aca="false">INDEX([1]'Choice Assay Data'!$C$1:$E$1048576,Vial_ID_Determination!$E78,3)</f>
        <v/>
      </c>
      <c r="J78" s="20" t="e">
        <f aca="false">MATCH(C78,G78:I78,0)</f>
        <v>#N/A</v>
      </c>
      <c r="K78" s="20" t="str">
        <f aca="false">INDEX([1]'Choice Assay Data'!$F$1:$H$1048576,Vial_ID_Determination!$E78,1)</f>
        <v/>
      </c>
      <c r="L78" s="20" t="str">
        <f aca="false">INDEX([1]'Choice Assay Data'!$F$1:$H$1048576,Vial_ID_Determination!$E78,2)</f>
        <v/>
      </c>
      <c r="M78" s="20" t="str">
        <f aca="false">INDEX([1]'Choice Assay Data'!$F$1:$H$1048576,Vial_ID_Determination!$E78,3)</f>
        <v/>
      </c>
      <c r="O78" s="20" t="n">
        <v>58</v>
      </c>
      <c r="P78" s="20" t="n">
        <v>38</v>
      </c>
      <c r="Q78" s="20" t="n">
        <v>5</v>
      </c>
      <c r="R78" s="20" t="n">
        <v>72</v>
      </c>
      <c r="S78" s="20" t="n">
        <v>39</v>
      </c>
      <c r="T78" s="20" t="n">
        <v>72</v>
      </c>
      <c r="U78" s="20" t="n">
        <v>135</v>
      </c>
      <c r="V78" s="20" t="n">
        <v>5</v>
      </c>
      <c r="W78" s="20" t="n">
        <v>268</v>
      </c>
      <c r="X78" s="20" t="n">
        <v>2</v>
      </c>
      <c r="Y78" s="20" t="n">
        <v>18</v>
      </c>
      <c r="Z78" s="20" t="n">
        <v>72</v>
      </c>
      <c r="AA78" s="20" t="n">
        <v>39</v>
      </c>
    </row>
    <row r="79" s="20" customFormat="true" ht="15" hidden="false" customHeight="false" outlineLevel="0" collapsed="false">
      <c r="A79" s="20" t="n">
        <v>59</v>
      </c>
      <c r="B79" s="20" t="n">
        <v>38</v>
      </c>
      <c r="C79" s="25" t="n">
        <v>268</v>
      </c>
      <c r="D79" s="20" t="n">
        <v>39</v>
      </c>
      <c r="E79" s="20" t="n">
        <f aca="false">MATCH(B79,[1]'Choice Assay Data'!A$1:A$1048576)</f>
        <v>1048576</v>
      </c>
      <c r="F79" s="20" t="e">
        <f aca="false">INDEX(K79:M79,J79)</f>
        <v>#N/A</v>
      </c>
      <c r="G79" s="20" t="str">
        <f aca="false">INDEX([1]'Choice Assay Data'!$C$1:$E$1048576,Vial_ID_Determination!$E79,1)</f>
        <v/>
      </c>
      <c r="H79" s="20" t="str">
        <f aca="false">INDEX([1]'Choice Assay Data'!$C$1:$E$1048576,Vial_ID_Determination!$E79,2)</f>
        <v/>
      </c>
      <c r="I79" s="20" t="str">
        <f aca="false">INDEX([1]'Choice Assay Data'!$C$1:$E$1048576,Vial_ID_Determination!$E79,3)</f>
        <v/>
      </c>
      <c r="J79" s="20" t="e">
        <f aca="false">MATCH(C79,G79:I79,0)</f>
        <v>#N/A</v>
      </c>
      <c r="K79" s="20" t="str">
        <f aca="false">INDEX([1]'Choice Assay Data'!$F$1:$H$1048576,Vial_ID_Determination!$E79,1)</f>
        <v/>
      </c>
      <c r="L79" s="20" t="str">
        <f aca="false">INDEX([1]'Choice Assay Data'!$F$1:$H$1048576,Vial_ID_Determination!$E79,2)</f>
        <v/>
      </c>
      <c r="M79" s="20" t="str">
        <f aca="false">INDEX([1]'Choice Assay Data'!$F$1:$H$1048576,Vial_ID_Determination!$E79,3)</f>
        <v/>
      </c>
      <c r="O79" s="20" t="n">
        <v>59</v>
      </c>
      <c r="P79" s="20" t="n">
        <v>38</v>
      </c>
      <c r="Q79" s="20" t="n">
        <v>268</v>
      </c>
      <c r="R79" s="20" t="n">
        <v>39</v>
      </c>
      <c r="S79" s="20" t="n">
        <v>39</v>
      </c>
      <c r="T79" s="20" t="n">
        <v>39</v>
      </c>
      <c r="U79" s="20" t="n">
        <v>135</v>
      </c>
      <c r="V79" s="20" t="n">
        <v>5</v>
      </c>
      <c r="W79" s="20" t="n">
        <v>268</v>
      </c>
      <c r="X79" s="20" t="n">
        <v>3</v>
      </c>
      <c r="Y79" s="20" t="n">
        <v>18</v>
      </c>
      <c r="Z79" s="20" t="n">
        <v>72</v>
      </c>
      <c r="AA79" s="20" t="n">
        <v>39</v>
      </c>
    </row>
    <row r="80" customFormat="false" ht="15" hidden="false" customHeight="false" outlineLevel="0" collapsed="false">
      <c r="A80" s="21" t="n">
        <v>60</v>
      </c>
      <c r="B80" s="21" t="n">
        <v>39</v>
      </c>
      <c r="C80" s="22" t="n">
        <v>333</v>
      </c>
      <c r="D80" s="21" t="n">
        <v>12</v>
      </c>
      <c r="E80" s="0" t="n">
        <f aca="false">MATCH(B80,[1]'Choice Assay Data'!A$1:A$1048576)</f>
        <v>1048576</v>
      </c>
      <c r="F80" s="0" t="e">
        <f aca="false">INDEX(K80:M80,J80)</f>
        <v>#N/A</v>
      </c>
      <c r="G80" s="0" t="str">
        <f aca="false">INDEX([1]'Choice Assay Data'!$C$1:$E$1048576,Vial_ID_Determination!$E80,1)</f>
        <v/>
      </c>
      <c r="H80" s="0" t="str">
        <f aca="false">INDEX([1]'Choice Assay Data'!$C$1:$E$1048576,Vial_ID_Determination!$E80,2)</f>
        <v/>
      </c>
      <c r="I80" s="0" t="str">
        <f aca="false">INDEX([1]'Choice Assay Data'!$C$1:$E$1048576,Vial_ID_Determination!$E80,3)</f>
        <v/>
      </c>
      <c r="J80" s="0" t="e">
        <f aca="false">MATCH(C80,G80:I80,0)</f>
        <v>#N/A</v>
      </c>
      <c r="K80" s="0" t="str">
        <f aca="false">INDEX([1]'Choice Assay Data'!$F$1:$H$1048576,Vial_ID_Determination!$E80,1)</f>
        <v/>
      </c>
      <c r="L80" s="0" t="str">
        <f aca="false">INDEX([1]'Choice Assay Data'!$F$1:$H$1048576,Vial_ID_Determination!$E80,2)</f>
        <v/>
      </c>
      <c r="M80" s="0" t="str">
        <f aca="false">INDEX([1]'Choice Assay Data'!$F$1:$H$1048576,Vial_ID_Determination!$E80,3)</f>
        <v/>
      </c>
      <c r="O80" s="0" t="n">
        <v>60</v>
      </c>
      <c r="P80" s="0" t="n">
        <v>39</v>
      </c>
      <c r="Q80" s="0" t="n">
        <v>333</v>
      </c>
      <c r="R80" s="0" t="n">
        <v>12</v>
      </c>
      <c r="S80" s="0" t="n">
        <v>40</v>
      </c>
      <c r="T80" s="0" t="n">
        <v>12</v>
      </c>
      <c r="U80" s="0" t="n">
        <v>333</v>
      </c>
      <c r="V80" s="0" t="n">
        <v>174</v>
      </c>
      <c r="W80" s="0" t="n">
        <v>336</v>
      </c>
      <c r="X80" s="0" t="n">
        <v>1</v>
      </c>
      <c r="Y80" s="0" t="n">
        <v>12</v>
      </c>
      <c r="Z80" s="0" t="n">
        <v>21</v>
      </c>
      <c r="AA80" s="0" t="n">
        <v>33</v>
      </c>
    </row>
    <row r="81" customFormat="false" ht="15" hidden="false" customHeight="false" outlineLevel="0" collapsed="false">
      <c r="A81" s="21" t="n">
        <v>61</v>
      </c>
      <c r="B81" s="21" t="n">
        <v>39</v>
      </c>
      <c r="C81" s="22" t="n">
        <v>174</v>
      </c>
      <c r="D81" s="21" t="n">
        <v>21</v>
      </c>
      <c r="E81" s="0" t="n">
        <f aca="false">MATCH(B81,[1]'Choice Assay Data'!A$1:A$1048576)</f>
        <v>1048576</v>
      </c>
      <c r="F81" s="0" t="e">
        <f aca="false">INDEX(K81:M81,J81)</f>
        <v>#N/A</v>
      </c>
      <c r="G81" s="0" t="str">
        <f aca="false">INDEX([1]'Choice Assay Data'!$C$1:$E$1048576,Vial_ID_Determination!$E81,1)</f>
        <v/>
      </c>
      <c r="H81" s="0" t="str">
        <f aca="false">INDEX([1]'Choice Assay Data'!$C$1:$E$1048576,Vial_ID_Determination!$E81,2)</f>
        <v/>
      </c>
      <c r="I81" s="0" t="str">
        <f aca="false">INDEX([1]'Choice Assay Data'!$C$1:$E$1048576,Vial_ID_Determination!$E81,3)</f>
        <v/>
      </c>
      <c r="J81" s="0" t="e">
        <f aca="false">MATCH(C81,G81:I81,0)</f>
        <v>#N/A</v>
      </c>
      <c r="K81" s="0" t="str">
        <f aca="false">INDEX([1]'Choice Assay Data'!$F$1:$H$1048576,Vial_ID_Determination!$E81,1)</f>
        <v/>
      </c>
      <c r="L81" s="0" t="str">
        <f aca="false">INDEX([1]'Choice Assay Data'!$F$1:$H$1048576,Vial_ID_Determination!$E81,2)</f>
        <v/>
      </c>
      <c r="M81" s="0" t="str">
        <f aca="false">INDEX([1]'Choice Assay Data'!$F$1:$H$1048576,Vial_ID_Determination!$E81,3)</f>
        <v/>
      </c>
      <c r="O81" s="0" t="n">
        <v>61</v>
      </c>
      <c r="P81" s="0" t="n">
        <v>39</v>
      </c>
      <c r="Q81" s="0" t="n">
        <v>174</v>
      </c>
      <c r="R81" s="0" t="n">
        <v>21</v>
      </c>
      <c r="S81" s="0" t="n">
        <v>40</v>
      </c>
      <c r="T81" s="0" t="n">
        <v>21</v>
      </c>
      <c r="U81" s="0" t="n">
        <v>333</v>
      </c>
      <c r="V81" s="0" t="n">
        <v>174</v>
      </c>
      <c r="W81" s="0" t="n">
        <v>336</v>
      </c>
      <c r="X81" s="0" t="n">
        <v>2</v>
      </c>
      <c r="Y81" s="0" t="n">
        <v>12</v>
      </c>
      <c r="Z81" s="0" t="n">
        <v>21</v>
      </c>
      <c r="AA81" s="0" t="n">
        <v>33</v>
      </c>
    </row>
    <row r="82" customFormat="false" ht="15" hidden="false" customHeight="false" outlineLevel="0" collapsed="false">
      <c r="A82" s="21" t="n">
        <v>62</v>
      </c>
      <c r="B82" s="21" t="n">
        <v>39</v>
      </c>
      <c r="C82" s="22" t="n">
        <v>336</v>
      </c>
      <c r="D82" s="21" t="n">
        <v>33</v>
      </c>
      <c r="E82" s="0" t="n">
        <f aca="false">MATCH(B82,[1]'Choice Assay Data'!A$1:A$1048576)</f>
        <v>1048576</v>
      </c>
      <c r="F82" s="0" t="e">
        <f aca="false">INDEX(K82:M82,J82)</f>
        <v>#N/A</v>
      </c>
      <c r="G82" s="0" t="str">
        <f aca="false">INDEX([1]'Choice Assay Data'!$C$1:$E$1048576,Vial_ID_Determination!$E82,1)</f>
        <v/>
      </c>
      <c r="H82" s="0" t="str">
        <f aca="false">INDEX([1]'Choice Assay Data'!$C$1:$E$1048576,Vial_ID_Determination!$E82,2)</f>
        <v/>
      </c>
      <c r="I82" s="0" t="str">
        <f aca="false">INDEX([1]'Choice Assay Data'!$C$1:$E$1048576,Vial_ID_Determination!$E82,3)</f>
        <v/>
      </c>
      <c r="J82" s="0" t="e">
        <f aca="false">MATCH(C82,G82:I82,0)</f>
        <v>#N/A</v>
      </c>
      <c r="K82" s="0" t="str">
        <f aca="false">INDEX([1]'Choice Assay Data'!$F$1:$H$1048576,Vial_ID_Determination!$E82,1)</f>
        <v/>
      </c>
      <c r="L82" s="0" t="str">
        <f aca="false">INDEX([1]'Choice Assay Data'!$F$1:$H$1048576,Vial_ID_Determination!$E82,2)</f>
        <v/>
      </c>
      <c r="M82" s="0" t="str">
        <f aca="false">INDEX([1]'Choice Assay Data'!$F$1:$H$1048576,Vial_ID_Determination!$E82,3)</f>
        <v/>
      </c>
      <c r="O82" s="0" t="n">
        <v>62</v>
      </c>
      <c r="P82" s="0" t="n">
        <v>39</v>
      </c>
      <c r="Q82" s="0" t="n">
        <v>336</v>
      </c>
      <c r="R82" s="0" t="n">
        <v>33</v>
      </c>
      <c r="S82" s="0" t="n">
        <v>40</v>
      </c>
      <c r="T82" s="0" t="n">
        <v>33</v>
      </c>
      <c r="U82" s="0" t="n">
        <v>333</v>
      </c>
      <c r="V82" s="0" t="n">
        <v>174</v>
      </c>
      <c r="W82" s="0" t="n">
        <v>336</v>
      </c>
      <c r="X82" s="0" t="n">
        <v>3</v>
      </c>
      <c r="Y82" s="0" t="n">
        <v>12</v>
      </c>
      <c r="Z82" s="0" t="n">
        <v>21</v>
      </c>
      <c r="AA82" s="0" t="n">
        <v>33</v>
      </c>
    </row>
    <row r="83" customFormat="false" ht="15" hidden="false" customHeight="false" outlineLevel="0" collapsed="false">
      <c r="A83" s="21" t="n">
        <v>63</v>
      </c>
      <c r="B83" s="21" t="n">
        <v>40</v>
      </c>
      <c r="C83" s="22" t="n">
        <v>237</v>
      </c>
      <c r="D83" s="21" t="n">
        <v>54</v>
      </c>
      <c r="E83" s="0" t="n">
        <f aca="false">MATCH(B83,[1]'Choice Assay Data'!A$1:A$1048576)</f>
        <v>1048576</v>
      </c>
      <c r="F83" s="0" t="e">
        <f aca="false">INDEX(K83:M83,J83)</f>
        <v>#N/A</v>
      </c>
      <c r="G83" s="0" t="str">
        <f aca="false">INDEX([1]'Choice Assay Data'!$C$1:$E$1048576,Vial_ID_Determination!$E83,1)</f>
        <v/>
      </c>
      <c r="H83" s="0" t="str">
        <f aca="false">INDEX([1]'Choice Assay Data'!$C$1:$E$1048576,Vial_ID_Determination!$E83,2)</f>
        <v/>
      </c>
      <c r="I83" s="0" t="str">
        <f aca="false">INDEX([1]'Choice Assay Data'!$C$1:$E$1048576,Vial_ID_Determination!$E83,3)</f>
        <v/>
      </c>
      <c r="J83" s="0" t="e">
        <f aca="false">MATCH(C83,G83:I83,0)</f>
        <v>#N/A</v>
      </c>
      <c r="K83" s="0" t="str">
        <f aca="false">INDEX([1]'Choice Assay Data'!$F$1:$H$1048576,Vial_ID_Determination!$E83,1)</f>
        <v/>
      </c>
      <c r="L83" s="0" t="str">
        <f aca="false">INDEX([1]'Choice Assay Data'!$F$1:$H$1048576,Vial_ID_Determination!$E83,2)</f>
        <v/>
      </c>
      <c r="M83" s="0" t="str">
        <f aca="false">INDEX([1]'Choice Assay Data'!$F$1:$H$1048576,Vial_ID_Determination!$E83,3)</f>
        <v/>
      </c>
      <c r="O83" s="0" t="n">
        <v>63</v>
      </c>
      <c r="P83" s="0" t="n">
        <v>40</v>
      </c>
      <c r="Q83" s="0" t="n">
        <v>237</v>
      </c>
      <c r="R83" s="0" t="n">
        <v>54</v>
      </c>
      <c r="S83" s="0" t="n">
        <v>41</v>
      </c>
      <c r="T83" s="0" t="n">
        <v>54</v>
      </c>
      <c r="U83" s="0" t="n">
        <v>237</v>
      </c>
      <c r="V83" s="0" t="n">
        <v>368</v>
      </c>
      <c r="W83" s="0" t="n">
        <v>66</v>
      </c>
      <c r="X83" s="0" t="n">
        <v>1</v>
      </c>
      <c r="Y83" s="0" t="n">
        <v>54</v>
      </c>
      <c r="Z83" s="0" t="n">
        <v>15</v>
      </c>
      <c r="AA83" s="0" t="n">
        <v>90</v>
      </c>
    </row>
    <row r="84" customFormat="false" ht="15" hidden="false" customHeight="false" outlineLevel="0" collapsed="false">
      <c r="A84" s="21" t="n">
        <v>64</v>
      </c>
      <c r="B84" s="21" t="n">
        <v>40</v>
      </c>
      <c r="C84" s="22" t="n">
        <v>368</v>
      </c>
      <c r="D84" s="21" t="n">
        <v>15</v>
      </c>
      <c r="E84" s="0" t="n">
        <f aca="false">MATCH(B84,[1]'Choice Assay Data'!A$1:A$1048576)</f>
        <v>1048576</v>
      </c>
      <c r="F84" s="0" t="e">
        <f aca="false">INDEX(K84:M84,J84)</f>
        <v>#N/A</v>
      </c>
      <c r="G84" s="0" t="str">
        <f aca="false">INDEX([1]'Choice Assay Data'!$C$1:$E$1048576,Vial_ID_Determination!$E84,1)</f>
        <v/>
      </c>
      <c r="H84" s="0" t="str">
        <f aca="false">INDEX([1]'Choice Assay Data'!$C$1:$E$1048576,Vial_ID_Determination!$E84,2)</f>
        <v/>
      </c>
      <c r="I84" s="0" t="str">
        <f aca="false">INDEX([1]'Choice Assay Data'!$C$1:$E$1048576,Vial_ID_Determination!$E84,3)</f>
        <v/>
      </c>
      <c r="J84" s="0" t="e">
        <f aca="false">MATCH(C84,G84:I84,0)</f>
        <v>#N/A</v>
      </c>
      <c r="K84" s="0" t="str">
        <f aca="false">INDEX([1]'Choice Assay Data'!$F$1:$H$1048576,Vial_ID_Determination!$E84,1)</f>
        <v/>
      </c>
      <c r="L84" s="0" t="str">
        <f aca="false">INDEX([1]'Choice Assay Data'!$F$1:$H$1048576,Vial_ID_Determination!$E84,2)</f>
        <v/>
      </c>
      <c r="M84" s="0" t="str">
        <f aca="false">INDEX([1]'Choice Assay Data'!$F$1:$H$1048576,Vial_ID_Determination!$E84,3)</f>
        <v/>
      </c>
      <c r="O84" s="0" t="n">
        <v>64</v>
      </c>
      <c r="P84" s="0" t="n">
        <v>40</v>
      </c>
      <c r="Q84" s="0" t="n">
        <v>368</v>
      </c>
      <c r="R84" s="0" t="n">
        <v>15</v>
      </c>
      <c r="S84" s="0" t="n">
        <v>41</v>
      </c>
      <c r="T84" s="0" t="n">
        <v>15</v>
      </c>
      <c r="U84" s="0" t="n">
        <v>237</v>
      </c>
      <c r="V84" s="0" t="n">
        <v>368</v>
      </c>
      <c r="W84" s="0" t="n">
        <v>66</v>
      </c>
      <c r="X84" s="0" t="n">
        <v>2</v>
      </c>
      <c r="Y84" s="0" t="n">
        <v>54</v>
      </c>
      <c r="Z84" s="0" t="n">
        <v>15</v>
      </c>
      <c r="AA84" s="0" t="n">
        <v>90</v>
      </c>
    </row>
    <row r="85" customFormat="false" ht="15" hidden="false" customHeight="false" outlineLevel="0" collapsed="false">
      <c r="A85" s="21" t="n">
        <v>65</v>
      </c>
      <c r="B85" s="21" t="n">
        <v>40</v>
      </c>
      <c r="C85" s="22" t="n">
        <v>66</v>
      </c>
      <c r="D85" s="21" t="n">
        <v>90</v>
      </c>
      <c r="E85" s="0" t="n">
        <f aca="false">MATCH(B85,[1]'Choice Assay Data'!A$1:A$1048576)</f>
        <v>1048576</v>
      </c>
      <c r="F85" s="0" t="e">
        <f aca="false">INDEX(K85:M85,J85)</f>
        <v>#N/A</v>
      </c>
      <c r="G85" s="0" t="str">
        <f aca="false">INDEX([1]'Choice Assay Data'!$C$1:$E$1048576,Vial_ID_Determination!$E85,1)</f>
        <v/>
      </c>
      <c r="H85" s="0" t="str">
        <f aca="false">INDEX([1]'Choice Assay Data'!$C$1:$E$1048576,Vial_ID_Determination!$E85,2)</f>
        <v/>
      </c>
      <c r="I85" s="0" t="str">
        <f aca="false">INDEX([1]'Choice Assay Data'!$C$1:$E$1048576,Vial_ID_Determination!$E85,3)</f>
        <v/>
      </c>
      <c r="J85" s="0" t="e">
        <f aca="false">MATCH(C85,G85:I85,0)</f>
        <v>#N/A</v>
      </c>
      <c r="K85" s="0" t="str">
        <f aca="false">INDEX([1]'Choice Assay Data'!$F$1:$H$1048576,Vial_ID_Determination!$E85,1)</f>
        <v/>
      </c>
      <c r="L85" s="0" t="str">
        <f aca="false">INDEX([1]'Choice Assay Data'!$F$1:$H$1048576,Vial_ID_Determination!$E85,2)</f>
        <v/>
      </c>
      <c r="M85" s="0" t="str">
        <f aca="false">INDEX([1]'Choice Assay Data'!$F$1:$H$1048576,Vial_ID_Determination!$E85,3)</f>
        <v/>
      </c>
      <c r="O85" s="0" t="n">
        <v>65</v>
      </c>
      <c r="P85" s="0" t="n">
        <v>40</v>
      </c>
      <c r="Q85" s="0" t="n">
        <v>66</v>
      </c>
      <c r="R85" s="0" t="n">
        <v>90</v>
      </c>
      <c r="S85" s="0" t="n">
        <v>41</v>
      </c>
      <c r="T85" s="0" t="n">
        <v>90</v>
      </c>
      <c r="U85" s="0" t="n">
        <v>237</v>
      </c>
      <c r="V85" s="0" t="n">
        <v>368</v>
      </c>
      <c r="W85" s="0" t="n">
        <v>66</v>
      </c>
      <c r="X85" s="0" t="n">
        <v>3</v>
      </c>
      <c r="Y85" s="0" t="n">
        <v>54</v>
      </c>
      <c r="Z85" s="0" t="n">
        <v>15</v>
      </c>
      <c r="AA85" s="0" t="n">
        <v>90</v>
      </c>
    </row>
    <row r="86" customFormat="false" ht="15" hidden="false" customHeight="false" outlineLevel="0" collapsed="false">
      <c r="A86" s="21" t="n">
        <v>66</v>
      </c>
      <c r="B86" s="21" t="n">
        <v>41</v>
      </c>
      <c r="C86" s="22" t="n">
        <v>251</v>
      </c>
      <c r="D86" s="21" t="n">
        <v>108</v>
      </c>
      <c r="E86" s="0" t="n">
        <f aca="false">MATCH(B86,[1]'Choice Assay Data'!A$1:A$1048576)</f>
        <v>1048576</v>
      </c>
      <c r="F86" s="0" t="e">
        <f aca="false">INDEX(K86:M86,J86)</f>
        <v>#N/A</v>
      </c>
      <c r="G86" s="0" t="str">
        <f aca="false">INDEX([1]'Choice Assay Data'!$C$1:$E$1048576,Vial_ID_Determination!$E86,1)</f>
        <v/>
      </c>
      <c r="H86" s="0" t="str">
        <f aca="false">INDEX([1]'Choice Assay Data'!$C$1:$E$1048576,Vial_ID_Determination!$E86,2)</f>
        <v/>
      </c>
      <c r="I86" s="0" t="str">
        <f aca="false">INDEX([1]'Choice Assay Data'!$C$1:$E$1048576,Vial_ID_Determination!$E86,3)</f>
        <v/>
      </c>
      <c r="J86" s="0" t="e">
        <f aca="false">MATCH(C86,G86:I86,0)</f>
        <v>#N/A</v>
      </c>
      <c r="K86" s="0" t="str">
        <f aca="false">INDEX([1]'Choice Assay Data'!$F$1:$H$1048576,Vial_ID_Determination!$E86,1)</f>
        <v/>
      </c>
      <c r="L86" s="0" t="str">
        <f aca="false">INDEX([1]'Choice Assay Data'!$F$1:$H$1048576,Vial_ID_Determination!$E86,2)</f>
        <v/>
      </c>
      <c r="M86" s="0" t="str">
        <f aca="false">INDEX([1]'Choice Assay Data'!$F$1:$H$1048576,Vial_ID_Determination!$E86,3)</f>
        <v/>
      </c>
      <c r="O86" s="0" t="n">
        <v>66</v>
      </c>
      <c r="P86" s="0" t="n">
        <v>41</v>
      </c>
      <c r="Q86" s="0" t="n">
        <v>251</v>
      </c>
      <c r="R86" s="0" t="n">
        <v>108</v>
      </c>
      <c r="S86" s="0" t="n">
        <v>42</v>
      </c>
      <c r="T86" s="0" t="n">
        <v>108</v>
      </c>
      <c r="U86" s="0" t="n">
        <v>251</v>
      </c>
      <c r="V86" s="0" t="n">
        <v>168</v>
      </c>
      <c r="W86" s="0" t="n">
        <v>176</v>
      </c>
      <c r="X86" s="0" t="n">
        <v>1</v>
      </c>
      <c r="Y86" s="0" t="n">
        <v>108</v>
      </c>
      <c r="Z86" s="0" t="n">
        <v>96</v>
      </c>
      <c r="AA86" s="0" t="n">
        <v>99</v>
      </c>
    </row>
    <row r="87" customFormat="false" ht="15" hidden="false" customHeight="false" outlineLevel="0" collapsed="false">
      <c r="A87" s="21" t="n">
        <v>67</v>
      </c>
      <c r="B87" s="21" t="n">
        <v>41</v>
      </c>
      <c r="C87" s="22" t="n">
        <v>168</v>
      </c>
      <c r="D87" s="21" t="n">
        <v>96</v>
      </c>
      <c r="E87" s="0" t="n">
        <f aca="false">MATCH(B87,[1]'Choice Assay Data'!A$1:A$1048576)</f>
        <v>1048576</v>
      </c>
      <c r="F87" s="0" t="e">
        <f aca="false">INDEX(K87:M87,J87)</f>
        <v>#N/A</v>
      </c>
      <c r="G87" s="0" t="str">
        <f aca="false">INDEX([1]'Choice Assay Data'!$C$1:$E$1048576,Vial_ID_Determination!$E87,1)</f>
        <v/>
      </c>
      <c r="H87" s="0" t="str">
        <f aca="false">INDEX([1]'Choice Assay Data'!$C$1:$E$1048576,Vial_ID_Determination!$E87,2)</f>
        <v/>
      </c>
      <c r="I87" s="0" t="str">
        <f aca="false">INDEX([1]'Choice Assay Data'!$C$1:$E$1048576,Vial_ID_Determination!$E87,3)</f>
        <v/>
      </c>
      <c r="J87" s="0" t="e">
        <f aca="false">MATCH(C87,G87:I87,0)</f>
        <v>#N/A</v>
      </c>
      <c r="K87" s="0" t="str">
        <f aca="false">INDEX([1]'Choice Assay Data'!$F$1:$H$1048576,Vial_ID_Determination!$E87,1)</f>
        <v/>
      </c>
      <c r="L87" s="0" t="str">
        <f aca="false">INDEX([1]'Choice Assay Data'!$F$1:$H$1048576,Vial_ID_Determination!$E87,2)</f>
        <v/>
      </c>
      <c r="M87" s="0" t="str">
        <f aca="false">INDEX([1]'Choice Assay Data'!$F$1:$H$1048576,Vial_ID_Determination!$E87,3)</f>
        <v/>
      </c>
      <c r="O87" s="0" t="n">
        <v>67</v>
      </c>
      <c r="P87" s="0" t="n">
        <v>41</v>
      </c>
      <c r="Q87" s="0" t="n">
        <v>168</v>
      </c>
      <c r="R87" s="0" t="n">
        <v>96</v>
      </c>
      <c r="S87" s="0" t="n">
        <v>42</v>
      </c>
      <c r="T87" s="0" t="n">
        <v>96</v>
      </c>
      <c r="U87" s="0" t="n">
        <v>251</v>
      </c>
      <c r="V87" s="0" t="n">
        <v>168</v>
      </c>
      <c r="W87" s="0" t="n">
        <v>176</v>
      </c>
      <c r="X87" s="0" t="n">
        <v>2</v>
      </c>
      <c r="Y87" s="0" t="n">
        <v>108</v>
      </c>
      <c r="Z87" s="0" t="n">
        <v>96</v>
      </c>
      <c r="AA87" s="0" t="n">
        <v>99</v>
      </c>
    </row>
    <row r="88" customFormat="false" ht="15" hidden="false" customHeight="false" outlineLevel="0" collapsed="false">
      <c r="A88" s="21" t="n">
        <v>68</v>
      </c>
      <c r="B88" s="21" t="n">
        <v>41</v>
      </c>
      <c r="C88" s="22" t="n">
        <v>176</v>
      </c>
      <c r="D88" s="21" t="n">
        <v>99</v>
      </c>
      <c r="E88" s="0" t="n">
        <f aca="false">MATCH(B88,[1]'Choice Assay Data'!A$1:A$1048576)</f>
        <v>1048576</v>
      </c>
      <c r="F88" s="0" t="e">
        <f aca="false">INDEX(K88:M88,J88)</f>
        <v>#N/A</v>
      </c>
      <c r="G88" s="0" t="str">
        <f aca="false">INDEX([1]'Choice Assay Data'!$C$1:$E$1048576,Vial_ID_Determination!$E88,1)</f>
        <v/>
      </c>
      <c r="H88" s="0" t="str">
        <f aca="false">INDEX([1]'Choice Assay Data'!$C$1:$E$1048576,Vial_ID_Determination!$E88,2)</f>
        <v/>
      </c>
      <c r="I88" s="0" t="str">
        <f aca="false">INDEX([1]'Choice Assay Data'!$C$1:$E$1048576,Vial_ID_Determination!$E88,3)</f>
        <v/>
      </c>
      <c r="J88" s="0" t="e">
        <f aca="false">MATCH(C88,G88:I88,0)</f>
        <v>#N/A</v>
      </c>
      <c r="K88" s="0" t="str">
        <f aca="false">INDEX([1]'Choice Assay Data'!$F$1:$H$1048576,Vial_ID_Determination!$E88,1)</f>
        <v/>
      </c>
      <c r="L88" s="0" t="str">
        <f aca="false">INDEX([1]'Choice Assay Data'!$F$1:$H$1048576,Vial_ID_Determination!$E88,2)</f>
        <v/>
      </c>
      <c r="M88" s="0" t="str">
        <f aca="false">INDEX([1]'Choice Assay Data'!$F$1:$H$1048576,Vial_ID_Determination!$E88,3)</f>
        <v/>
      </c>
      <c r="O88" s="0" t="n">
        <v>68</v>
      </c>
      <c r="P88" s="0" t="n">
        <v>41</v>
      </c>
      <c r="Q88" s="0" t="n">
        <v>176</v>
      </c>
      <c r="R88" s="0" t="n">
        <v>99</v>
      </c>
      <c r="S88" s="0" t="n">
        <v>42</v>
      </c>
      <c r="T88" s="0" t="n">
        <v>99</v>
      </c>
      <c r="U88" s="0" t="n">
        <v>251</v>
      </c>
      <c r="V88" s="0" t="n">
        <v>168</v>
      </c>
      <c r="W88" s="0" t="n">
        <v>176</v>
      </c>
      <c r="X88" s="0" t="n">
        <v>3</v>
      </c>
      <c r="Y88" s="0" t="n">
        <v>108</v>
      </c>
      <c r="Z88" s="0" t="n">
        <v>96</v>
      </c>
      <c r="AA88" s="0" t="n">
        <v>99</v>
      </c>
    </row>
    <row r="89" customFormat="false" ht="15" hidden="false" customHeight="false" outlineLevel="0" collapsed="false">
      <c r="A89" s="21" t="n">
        <v>15</v>
      </c>
      <c r="B89" s="21" t="n">
        <v>42</v>
      </c>
      <c r="C89" s="22" t="n">
        <v>141</v>
      </c>
      <c r="D89" s="21" t="n">
        <v>45</v>
      </c>
      <c r="E89" s="0" t="n">
        <f aca="false">MATCH(B89,[1]'Choice Assay Data'!A$1:A$1048576)</f>
        <v>1048576</v>
      </c>
      <c r="F89" s="0" t="e">
        <f aca="false">INDEX(K89:M89,J89)</f>
        <v>#N/A</v>
      </c>
      <c r="G89" s="0" t="str">
        <f aca="false">INDEX([1]'Choice Assay Data'!$C$1:$E$1048576,Vial_ID_Determination!$E89,1)</f>
        <v/>
      </c>
      <c r="H89" s="0" t="str">
        <f aca="false">INDEX([1]'Choice Assay Data'!$C$1:$E$1048576,Vial_ID_Determination!$E89,2)</f>
        <v/>
      </c>
      <c r="I89" s="0" t="str">
        <f aca="false">INDEX([1]'Choice Assay Data'!$C$1:$E$1048576,Vial_ID_Determination!$E89,3)</f>
        <v/>
      </c>
      <c r="J89" s="0" t="e">
        <f aca="false">MATCH(C89,G89:I89,0)</f>
        <v>#N/A</v>
      </c>
      <c r="K89" s="0" t="str">
        <f aca="false">INDEX([1]'Choice Assay Data'!$F$1:$H$1048576,Vial_ID_Determination!$E89,1)</f>
        <v/>
      </c>
      <c r="L89" s="0" t="str">
        <f aca="false">INDEX([1]'Choice Assay Data'!$F$1:$H$1048576,Vial_ID_Determination!$E89,2)</f>
        <v/>
      </c>
      <c r="M89" s="0" t="str">
        <f aca="false">INDEX([1]'Choice Assay Data'!$F$1:$H$1048576,Vial_ID_Determination!$E89,3)</f>
        <v/>
      </c>
      <c r="O89" s="0" t="n">
        <v>15</v>
      </c>
      <c r="P89" s="0" t="n">
        <v>42</v>
      </c>
      <c r="Q89" s="0" t="n">
        <v>141</v>
      </c>
      <c r="R89" s="0" t="n">
        <v>45</v>
      </c>
      <c r="S89" s="0" t="n">
        <v>43</v>
      </c>
      <c r="T89" s="0" t="n">
        <v>45</v>
      </c>
      <c r="U89" s="0" t="n">
        <v>141</v>
      </c>
      <c r="V89" s="0" t="n">
        <v>203</v>
      </c>
      <c r="W89" s="0" t="n">
        <v>207</v>
      </c>
      <c r="X89" s="0" t="n">
        <v>1</v>
      </c>
      <c r="Y89" s="0" t="n">
        <v>45</v>
      </c>
      <c r="Z89" s="0" t="n">
        <v>9</v>
      </c>
      <c r="AA89" s="0" t="n">
        <v>24</v>
      </c>
    </row>
    <row r="90" customFormat="false" ht="15" hidden="false" customHeight="false" outlineLevel="0" collapsed="false">
      <c r="A90" s="21" t="n">
        <v>16</v>
      </c>
      <c r="B90" s="21" t="n">
        <v>42</v>
      </c>
      <c r="C90" s="22" t="n">
        <v>203</v>
      </c>
      <c r="D90" s="21" t="n">
        <v>9</v>
      </c>
      <c r="E90" s="0" t="n">
        <f aca="false">MATCH(B90,[1]'Choice Assay Data'!A$1:A$1048576)</f>
        <v>1048576</v>
      </c>
      <c r="F90" s="0" t="e">
        <f aca="false">INDEX(K90:M90,J90)</f>
        <v>#N/A</v>
      </c>
      <c r="G90" s="0" t="str">
        <f aca="false">INDEX([1]'Choice Assay Data'!$C$1:$E$1048576,Vial_ID_Determination!$E90,1)</f>
        <v/>
      </c>
      <c r="H90" s="0" t="str">
        <f aca="false">INDEX([1]'Choice Assay Data'!$C$1:$E$1048576,Vial_ID_Determination!$E90,2)</f>
        <v/>
      </c>
      <c r="I90" s="0" t="str">
        <f aca="false">INDEX([1]'Choice Assay Data'!$C$1:$E$1048576,Vial_ID_Determination!$E90,3)</f>
        <v/>
      </c>
      <c r="J90" s="0" t="e">
        <f aca="false">MATCH(C90,G90:I90,0)</f>
        <v>#N/A</v>
      </c>
      <c r="K90" s="0" t="str">
        <f aca="false">INDEX([1]'Choice Assay Data'!$F$1:$H$1048576,Vial_ID_Determination!$E90,1)</f>
        <v/>
      </c>
      <c r="L90" s="0" t="str">
        <f aca="false">INDEX([1]'Choice Assay Data'!$F$1:$H$1048576,Vial_ID_Determination!$E90,2)</f>
        <v/>
      </c>
      <c r="M90" s="0" t="str">
        <f aca="false">INDEX([1]'Choice Assay Data'!$F$1:$H$1048576,Vial_ID_Determination!$E90,3)</f>
        <v/>
      </c>
      <c r="O90" s="0" t="n">
        <v>16</v>
      </c>
      <c r="P90" s="0" t="n">
        <v>42</v>
      </c>
      <c r="Q90" s="0" t="n">
        <v>203</v>
      </c>
      <c r="R90" s="0" t="n">
        <v>9</v>
      </c>
      <c r="S90" s="0" t="n">
        <v>43</v>
      </c>
      <c r="T90" s="0" t="n">
        <v>9</v>
      </c>
      <c r="U90" s="0" t="n">
        <v>141</v>
      </c>
      <c r="V90" s="0" t="n">
        <v>203</v>
      </c>
      <c r="W90" s="0" t="n">
        <v>207</v>
      </c>
      <c r="X90" s="0" t="n">
        <v>2</v>
      </c>
      <c r="Y90" s="0" t="n">
        <v>45</v>
      </c>
      <c r="Z90" s="0" t="n">
        <v>9</v>
      </c>
      <c r="AA90" s="0" t="n">
        <v>24</v>
      </c>
    </row>
    <row r="91" customFormat="false" ht="15" hidden="false" customHeight="false" outlineLevel="0" collapsed="false">
      <c r="A91" s="21" t="n">
        <v>17</v>
      </c>
      <c r="B91" s="21" t="n">
        <v>42</v>
      </c>
      <c r="C91" s="22" t="n">
        <v>207</v>
      </c>
      <c r="D91" s="21" t="n">
        <v>24</v>
      </c>
      <c r="E91" s="0" t="n">
        <f aca="false">MATCH(B91,[1]'Choice Assay Data'!A$1:A$1048576)</f>
        <v>1048576</v>
      </c>
      <c r="F91" s="0" t="e">
        <f aca="false">INDEX(K91:M91,J91)</f>
        <v>#N/A</v>
      </c>
      <c r="G91" s="0" t="str">
        <f aca="false">INDEX([1]'Choice Assay Data'!$C$1:$E$1048576,Vial_ID_Determination!$E91,1)</f>
        <v/>
      </c>
      <c r="H91" s="0" t="str">
        <f aca="false">INDEX([1]'Choice Assay Data'!$C$1:$E$1048576,Vial_ID_Determination!$E91,2)</f>
        <v/>
      </c>
      <c r="I91" s="0" t="str">
        <f aca="false">INDEX([1]'Choice Assay Data'!$C$1:$E$1048576,Vial_ID_Determination!$E91,3)</f>
        <v/>
      </c>
      <c r="J91" s="0" t="e">
        <f aca="false">MATCH(C91,G91:I91,0)</f>
        <v>#N/A</v>
      </c>
      <c r="K91" s="0" t="str">
        <f aca="false">INDEX([1]'Choice Assay Data'!$F$1:$H$1048576,Vial_ID_Determination!$E91,1)</f>
        <v/>
      </c>
      <c r="L91" s="0" t="str">
        <f aca="false">INDEX([1]'Choice Assay Data'!$F$1:$H$1048576,Vial_ID_Determination!$E91,2)</f>
        <v/>
      </c>
      <c r="M91" s="0" t="str">
        <f aca="false">INDEX([1]'Choice Assay Data'!$F$1:$H$1048576,Vial_ID_Determination!$E91,3)</f>
        <v/>
      </c>
      <c r="O91" s="0" t="n">
        <v>17</v>
      </c>
      <c r="P91" s="0" t="n">
        <v>42</v>
      </c>
      <c r="Q91" s="0" t="n">
        <v>207</v>
      </c>
      <c r="R91" s="0" t="n">
        <v>24</v>
      </c>
      <c r="S91" s="0" t="n">
        <v>43</v>
      </c>
      <c r="T91" s="0" t="n">
        <v>24</v>
      </c>
      <c r="U91" s="0" t="n">
        <v>141</v>
      </c>
      <c r="V91" s="0" t="n">
        <v>203</v>
      </c>
      <c r="W91" s="0" t="n">
        <v>207</v>
      </c>
      <c r="X91" s="0" t="n">
        <v>3</v>
      </c>
      <c r="Y91" s="0" t="n">
        <v>45</v>
      </c>
      <c r="Z91" s="0" t="n">
        <v>9</v>
      </c>
      <c r="AA91" s="0" t="n">
        <v>24</v>
      </c>
    </row>
    <row r="92" customFormat="false" ht="15" hidden="false" customHeight="false" outlineLevel="0" collapsed="false">
      <c r="A92" s="21" t="n">
        <v>18</v>
      </c>
      <c r="B92" s="21" t="n">
        <v>43</v>
      </c>
      <c r="C92" s="22" t="n">
        <v>172</v>
      </c>
      <c r="D92" s="21" t="n">
        <v>81</v>
      </c>
      <c r="E92" s="0" t="n">
        <f aca="false">MATCH(B92,[1]'Choice Assay Data'!A$1:A$1048576)</f>
        <v>1048576</v>
      </c>
      <c r="F92" s="0" t="e">
        <f aca="false">INDEX(K92:M92,J92)</f>
        <v>#N/A</v>
      </c>
      <c r="G92" s="0" t="str">
        <f aca="false">INDEX([1]'Choice Assay Data'!$C$1:$E$1048576,Vial_ID_Determination!$E92,1)</f>
        <v/>
      </c>
      <c r="H92" s="0" t="str">
        <f aca="false">INDEX([1]'Choice Assay Data'!$C$1:$E$1048576,Vial_ID_Determination!$E92,2)</f>
        <v/>
      </c>
      <c r="I92" s="0" t="str">
        <f aca="false">INDEX([1]'Choice Assay Data'!$C$1:$E$1048576,Vial_ID_Determination!$E92,3)</f>
        <v/>
      </c>
      <c r="J92" s="0" t="e">
        <f aca="false">MATCH(C92,G92:I92,0)</f>
        <v>#N/A</v>
      </c>
      <c r="K92" s="0" t="str">
        <f aca="false">INDEX([1]'Choice Assay Data'!$F$1:$H$1048576,Vial_ID_Determination!$E92,1)</f>
        <v/>
      </c>
      <c r="L92" s="0" t="str">
        <f aca="false">INDEX([1]'Choice Assay Data'!$F$1:$H$1048576,Vial_ID_Determination!$E92,2)</f>
        <v/>
      </c>
      <c r="M92" s="0" t="str">
        <f aca="false">INDEX([1]'Choice Assay Data'!$F$1:$H$1048576,Vial_ID_Determination!$E92,3)</f>
        <v/>
      </c>
      <c r="O92" s="0" t="n">
        <v>18</v>
      </c>
      <c r="P92" s="0" t="n">
        <v>43</v>
      </c>
      <c r="Q92" s="0" t="n">
        <v>172</v>
      </c>
      <c r="R92" s="0" t="n">
        <v>81</v>
      </c>
      <c r="S92" s="0" t="n">
        <v>44</v>
      </c>
      <c r="T92" s="0" t="n">
        <v>81</v>
      </c>
      <c r="U92" s="0" t="n">
        <v>172</v>
      </c>
      <c r="V92" s="0" t="n">
        <v>138</v>
      </c>
      <c r="W92" s="0" t="n">
        <v>318</v>
      </c>
      <c r="X92" s="0" t="n">
        <v>1</v>
      </c>
      <c r="Y92" s="0" t="n">
        <v>81</v>
      </c>
      <c r="Z92" s="0" t="n">
        <v>30</v>
      </c>
      <c r="AA92" s="0" t="n">
        <v>75</v>
      </c>
    </row>
    <row r="93" customFormat="false" ht="15" hidden="false" customHeight="false" outlineLevel="0" collapsed="false">
      <c r="A93" s="21" t="n">
        <v>19</v>
      </c>
      <c r="B93" s="21" t="n">
        <v>43</v>
      </c>
      <c r="C93" s="22" t="n">
        <v>138</v>
      </c>
      <c r="D93" s="21" t="n">
        <v>30</v>
      </c>
      <c r="E93" s="0" t="n">
        <f aca="false">MATCH(B93,[1]'Choice Assay Data'!A$1:A$1048576)</f>
        <v>1048576</v>
      </c>
      <c r="F93" s="0" t="e">
        <f aca="false">INDEX(K93:M93,J93)</f>
        <v>#N/A</v>
      </c>
      <c r="G93" s="0" t="str">
        <f aca="false">INDEX([1]'Choice Assay Data'!$C$1:$E$1048576,Vial_ID_Determination!$E93,1)</f>
        <v/>
      </c>
      <c r="H93" s="0" t="str">
        <f aca="false">INDEX([1]'Choice Assay Data'!$C$1:$E$1048576,Vial_ID_Determination!$E93,2)</f>
        <v/>
      </c>
      <c r="I93" s="0" t="str">
        <f aca="false">INDEX([1]'Choice Assay Data'!$C$1:$E$1048576,Vial_ID_Determination!$E93,3)</f>
        <v/>
      </c>
      <c r="J93" s="0" t="e">
        <f aca="false">MATCH(C93,G93:I93,0)</f>
        <v>#N/A</v>
      </c>
      <c r="K93" s="0" t="str">
        <f aca="false">INDEX([1]'Choice Assay Data'!$F$1:$H$1048576,Vial_ID_Determination!$E93,1)</f>
        <v/>
      </c>
      <c r="L93" s="0" t="str">
        <f aca="false">INDEX([1]'Choice Assay Data'!$F$1:$H$1048576,Vial_ID_Determination!$E93,2)</f>
        <v/>
      </c>
      <c r="M93" s="0" t="str">
        <f aca="false">INDEX([1]'Choice Assay Data'!$F$1:$H$1048576,Vial_ID_Determination!$E93,3)</f>
        <v/>
      </c>
      <c r="O93" s="0" t="n">
        <v>19</v>
      </c>
      <c r="P93" s="0" t="n">
        <v>43</v>
      </c>
      <c r="Q93" s="0" t="n">
        <v>138</v>
      </c>
      <c r="R93" s="0" t="n">
        <v>30</v>
      </c>
      <c r="S93" s="0" t="n">
        <v>44</v>
      </c>
      <c r="T93" s="0" t="n">
        <v>30</v>
      </c>
      <c r="U93" s="0" t="n">
        <v>172</v>
      </c>
      <c r="V93" s="0" t="n">
        <v>138</v>
      </c>
      <c r="W93" s="0" t="n">
        <v>318</v>
      </c>
      <c r="X93" s="0" t="n">
        <v>2</v>
      </c>
      <c r="Y93" s="0" t="n">
        <v>81</v>
      </c>
      <c r="Z93" s="0" t="n">
        <v>30</v>
      </c>
      <c r="AA93" s="0" t="n">
        <v>75</v>
      </c>
    </row>
    <row r="94" customFormat="false" ht="15" hidden="false" customHeight="false" outlineLevel="0" collapsed="false">
      <c r="A94" s="21" t="n">
        <v>20</v>
      </c>
      <c r="B94" s="21" t="n">
        <v>43</v>
      </c>
      <c r="C94" s="22" t="n">
        <v>318</v>
      </c>
      <c r="D94" s="21" t="n">
        <v>75</v>
      </c>
      <c r="E94" s="0" t="n">
        <f aca="false">MATCH(B94,[1]'Choice Assay Data'!A$1:A$1048576)</f>
        <v>1048576</v>
      </c>
      <c r="F94" s="0" t="e">
        <f aca="false">INDEX(K94:M94,J94)</f>
        <v>#N/A</v>
      </c>
      <c r="G94" s="0" t="str">
        <f aca="false">INDEX([1]'Choice Assay Data'!$C$1:$E$1048576,Vial_ID_Determination!$E94,1)</f>
        <v/>
      </c>
      <c r="H94" s="0" t="str">
        <f aca="false">INDEX([1]'Choice Assay Data'!$C$1:$E$1048576,Vial_ID_Determination!$E94,2)</f>
        <v/>
      </c>
      <c r="I94" s="0" t="str">
        <f aca="false">INDEX([1]'Choice Assay Data'!$C$1:$E$1048576,Vial_ID_Determination!$E94,3)</f>
        <v/>
      </c>
      <c r="J94" s="0" t="e">
        <f aca="false">MATCH(C94,G94:I94,0)</f>
        <v>#N/A</v>
      </c>
      <c r="K94" s="0" t="str">
        <f aca="false">INDEX([1]'Choice Assay Data'!$F$1:$H$1048576,Vial_ID_Determination!$E94,1)</f>
        <v/>
      </c>
      <c r="L94" s="0" t="str">
        <f aca="false">INDEX([1]'Choice Assay Data'!$F$1:$H$1048576,Vial_ID_Determination!$E94,2)</f>
        <v/>
      </c>
      <c r="M94" s="0" t="str">
        <f aca="false">INDEX([1]'Choice Assay Data'!$F$1:$H$1048576,Vial_ID_Determination!$E94,3)</f>
        <v/>
      </c>
      <c r="O94" s="0" t="n">
        <v>20</v>
      </c>
      <c r="P94" s="0" t="n">
        <v>43</v>
      </c>
      <c r="Q94" s="0" t="n">
        <v>318</v>
      </c>
      <c r="R94" s="0" t="n">
        <v>75</v>
      </c>
      <c r="S94" s="0" t="n">
        <v>44</v>
      </c>
      <c r="T94" s="0" t="n">
        <v>75</v>
      </c>
      <c r="U94" s="0" t="n">
        <v>172</v>
      </c>
      <c r="V94" s="0" t="n">
        <v>138</v>
      </c>
      <c r="W94" s="0" t="n">
        <v>318</v>
      </c>
      <c r="X94" s="0" t="n">
        <v>3</v>
      </c>
      <c r="Y94" s="0" t="n">
        <v>81</v>
      </c>
      <c r="Z94" s="0" t="n">
        <v>30</v>
      </c>
      <c r="AA94" s="0" t="n">
        <v>75</v>
      </c>
    </row>
    <row r="95" customFormat="false" ht="15" hidden="false" customHeight="false" outlineLevel="0" collapsed="false">
      <c r="A95" s="21" t="n">
        <v>31</v>
      </c>
      <c r="B95" s="21" t="n">
        <v>44</v>
      </c>
      <c r="C95" s="22" t="n">
        <v>182</v>
      </c>
      <c r="D95" s="21" t="n">
        <v>27</v>
      </c>
      <c r="E95" s="0" t="n">
        <f aca="false">MATCH(B95,[1]'Choice Assay Data'!A$1:A$1048576)</f>
        <v>1048576</v>
      </c>
      <c r="F95" s="0" t="e">
        <f aca="false">INDEX(K95:M95,J95)</f>
        <v>#N/A</v>
      </c>
      <c r="G95" s="0" t="str">
        <f aca="false">INDEX([1]'Choice Assay Data'!$C$1:$E$1048576,Vial_ID_Determination!$E95,1)</f>
        <v/>
      </c>
      <c r="H95" s="0" t="str">
        <f aca="false">INDEX([1]'Choice Assay Data'!$C$1:$E$1048576,Vial_ID_Determination!$E95,2)</f>
        <v/>
      </c>
      <c r="I95" s="0" t="str">
        <f aca="false">INDEX([1]'Choice Assay Data'!$C$1:$E$1048576,Vial_ID_Determination!$E95,3)</f>
        <v/>
      </c>
      <c r="J95" s="0" t="e">
        <f aca="false">MATCH(C95,G95:I95,0)</f>
        <v>#N/A</v>
      </c>
      <c r="K95" s="0" t="str">
        <f aca="false">INDEX([1]'Choice Assay Data'!$F$1:$H$1048576,Vial_ID_Determination!$E95,1)</f>
        <v/>
      </c>
      <c r="L95" s="0" t="str">
        <f aca="false">INDEX([1]'Choice Assay Data'!$F$1:$H$1048576,Vial_ID_Determination!$E95,2)</f>
        <v/>
      </c>
      <c r="M95" s="0" t="str">
        <f aca="false">INDEX([1]'Choice Assay Data'!$F$1:$H$1048576,Vial_ID_Determination!$E95,3)</f>
        <v/>
      </c>
      <c r="O95" s="0" t="n">
        <v>31</v>
      </c>
      <c r="P95" s="0" t="n">
        <v>44</v>
      </c>
      <c r="Q95" s="0" t="n">
        <v>182</v>
      </c>
      <c r="R95" s="0" t="n">
        <v>27</v>
      </c>
      <c r="S95" s="0" t="n">
        <v>45</v>
      </c>
      <c r="T95" s="0" t="n">
        <v>27</v>
      </c>
      <c r="U95" s="0" t="n">
        <v>182</v>
      </c>
      <c r="V95" s="0" t="n">
        <v>171</v>
      </c>
      <c r="W95" s="0" t="n">
        <v>256</v>
      </c>
      <c r="X95" s="0" t="n">
        <v>1</v>
      </c>
      <c r="Y95" s="0" t="n">
        <v>27</v>
      </c>
      <c r="Z95" s="0" t="n">
        <v>84</v>
      </c>
      <c r="AA95" s="0" t="n">
        <v>36</v>
      </c>
    </row>
    <row r="96" customFormat="false" ht="15" hidden="false" customHeight="false" outlineLevel="0" collapsed="false">
      <c r="A96" s="21" t="n">
        <v>32</v>
      </c>
      <c r="B96" s="21" t="n">
        <v>44</v>
      </c>
      <c r="C96" s="22" t="n">
        <v>171</v>
      </c>
      <c r="D96" s="21" t="n">
        <v>84</v>
      </c>
      <c r="E96" s="0" t="n">
        <f aca="false">MATCH(B96,[1]'Choice Assay Data'!A$1:A$1048576)</f>
        <v>1048576</v>
      </c>
      <c r="F96" s="0" t="e">
        <f aca="false">INDEX(K96:M96,J96)</f>
        <v>#N/A</v>
      </c>
      <c r="G96" s="0" t="str">
        <f aca="false">INDEX([1]'Choice Assay Data'!$C$1:$E$1048576,Vial_ID_Determination!$E96,1)</f>
        <v/>
      </c>
      <c r="H96" s="0" t="str">
        <f aca="false">INDEX([1]'Choice Assay Data'!$C$1:$E$1048576,Vial_ID_Determination!$E96,2)</f>
        <v/>
      </c>
      <c r="I96" s="0" t="str">
        <f aca="false">INDEX([1]'Choice Assay Data'!$C$1:$E$1048576,Vial_ID_Determination!$E96,3)</f>
        <v/>
      </c>
      <c r="J96" s="0" t="e">
        <f aca="false">MATCH(C96,G96:I96,0)</f>
        <v>#N/A</v>
      </c>
      <c r="K96" s="0" t="str">
        <f aca="false">INDEX([1]'Choice Assay Data'!$F$1:$H$1048576,Vial_ID_Determination!$E96,1)</f>
        <v/>
      </c>
      <c r="L96" s="0" t="str">
        <f aca="false">INDEX([1]'Choice Assay Data'!$F$1:$H$1048576,Vial_ID_Determination!$E96,2)</f>
        <v/>
      </c>
      <c r="M96" s="0" t="str">
        <f aca="false">INDEX([1]'Choice Assay Data'!$F$1:$H$1048576,Vial_ID_Determination!$E96,3)</f>
        <v/>
      </c>
      <c r="O96" s="0" t="n">
        <v>32</v>
      </c>
      <c r="P96" s="0" t="n">
        <v>44</v>
      </c>
      <c r="Q96" s="0" t="n">
        <v>171</v>
      </c>
      <c r="R96" s="0" t="n">
        <v>84</v>
      </c>
      <c r="S96" s="0" t="n">
        <v>45</v>
      </c>
      <c r="T96" s="0" t="n">
        <v>84</v>
      </c>
      <c r="U96" s="0" t="n">
        <v>182</v>
      </c>
      <c r="V96" s="0" t="n">
        <v>171</v>
      </c>
      <c r="W96" s="0" t="n">
        <v>256</v>
      </c>
      <c r="X96" s="0" t="n">
        <v>2</v>
      </c>
      <c r="Y96" s="0" t="n">
        <v>27</v>
      </c>
      <c r="Z96" s="0" t="n">
        <v>84</v>
      </c>
      <c r="AA96" s="0" t="n">
        <v>36</v>
      </c>
    </row>
    <row r="97" customFormat="false" ht="15" hidden="false" customHeight="false" outlineLevel="0" collapsed="false">
      <c r="A97" s="21" t="n">
        <v>33</v>
      </c>
      <c r="B97" s="21" t="n">
        <v>44</v>
      </c>
      <c r="C97" s="22" t="n">
        <v>256</v>
      </c>
      <c r="D97" s="21" t="n">
        <v>36</v>
      </c>
      <c r="E97" s="0" t="n">
        <f aca="false">MATCH(B97,[1]'Choice Assay Data'!A$1:A$1048576)</f>
        <v>1048576</v>
      </c>
      <c r="F97" s="0" t="e">
        <f aca="false">INDEX(K97:M97,J97)</f>
        <v>#N/A</v>
      </c>
      <c r="G97" s="0" t="str">
        <f aca="false">INDEX([1]'Choice Assay Data'!$C$1:$E$1048576,Vial_ID_Determination!$E97,1)</f>
        <v/>
      </c>
      <c r="H97" s="0" t="str">
        <f aca="false">INDEX([1]'Choice Assay Data'!$C$1:$E$1048576,Vial_ID_Determination!$E97,2)</f>
        <v/>
      </c>
      <c r="I97" s="0" t="str">
        <f aca="false">INDEX([1]'Choice Assay Data'!$C$1:$E$1048576,Vial_ID_Determination!$E97,3)</f>
        <v/>
      </c>
      <c r="J97" s="0" t="e">
        <f aca="false">MATCH(C97,G97:I97,0)</f>
        <v>#N/A</v>
      </c>
      <c r="K97" s="0" t="str">
        <f aca="false">INDEX([1]'Choice Assay Data'!$F$1:$H$1048576,Vial_ID_Determination!$E97,1)</f>
        <v/>
      </c>
      <c r="L97" s="0" t="str">
        <f aca="false">INDEX([1]'Choice Assay Data'!$F$1:$H$1048576,Vial_ID_Determination!$E97,2)</f>
        <v/>
      </c>
      <c r="M97" s="0" t="str">
        <f aca="false">INDEX([1]'Choice Assay Data'!$F$1:$H$1048576,Vial_ID_Determination!$E97,3)</f>
        <v/>
      </c>
      <c r="O97" s="0" t="n">
        <v>33</v>
      </c>
      <c r="P97" s="0" t="n">
        <v>44</v>
      </c>
      <c r="Q97" s="0" t="n">
        <v>256</v>
      </c>
      <c r="R97" s="0" t="n">
        <v>36</v>
      </c>
      <c r="S97" s="0" t="n">
        <v>45</v>
      </c>
      <c r="T97" s="0" t="n">
        <v>36</v>
      </c>
      <c r="U97" s="0" t="n">
        <v>182</v>
      </c>
      <c r="V97" s="0" t="n">
        <v>171</v>
      </c>
      <c r="W97" s="0" t="n">
        <v>256</v>
      </c>
      <c r="X97" s="0" t="n">
        <v>3</v>
      </c>
      <c r="Y97" s="0" t="n">
        <v>27</v>
      </c>
      <c r="Z97" s="0" t="n">
        <v>84</v>
      </c>
      <c r="AA97" s="0" t="n">
        <v>36</v>
      </c>
    </row>
    <row r="98" customFormat="false" ht="15" hidden="false" customHeight="false" outlineLevel="0" collapsed="false">
      <c r="A98" s="21" t="n">
        <v>34</v>
      </c>
      <c r="B98" s="21" t="n">
        <v>45</v>
      </c>
      <c r="C98" s="22" t="n">
        <v>91</v>
      </c>
      <c r="D98" s="21" t="n">
        <v>6</v>
      </c>
      <c r="E98" s="0" t="n">
        <f aca="false">MATCH(B98,[1]'Choice Assay Data'!A$1:A$1048576)</f>
        <v>1048576</v>
      </c>
      <c r="F98" s="0" t="e">
        <f aca="false">INDEX(K98:M98,J98)</f>
        <v>#N/A</v>
      </c>
      <c r="G98" s="0" t="str">
        <f aca="false">INDEX([1]'Choice Assay Data'!$C$1:$E$1048576,Vial_ID_Determination!$E98,1)</f>
        <v/>
      </c>
      <c r="H98" s="0" t="str">
        <f aca="false">INDEX([1]'Choice Assay Data'!$C$1:$E$1048576,Vial_ID_Determination!$E98,2)</f>
        <v/>
      </c>
      <c r="I98" s="0" t="str">
        <f aca="false">INDEX([1]'Choice Assay Data'!$C$1:$E$1048576,Vial_ID_Determination!$E98,3)</f>
        <v/>
      </c>
      <c r="J98" s="0" t="e">
        <f aca="false">MATCH(C98,G98:I98,0)</f>
        <v>#N/A</v>
      </c>
      <c r="K98" s="0" t="str">
        <f aca="false">INDEX([1]'Choice Assay Data'!$F$1:$H$1048576,Vial_ID_Determination!$E98,1)</f>
        <v/>
      </c>
      <c r="L98" s="0" t="str">
        <f aca="false">INDEX([1]'Choice Assay Data'!$F$1:$H$1048576,Vial_ID_Determination!$E98,2)</f>
        <v/>
      </c>
      <c r="M98" s="0" t="str">
        <f aca="false">INDEX([1]'Choice Assay Data'!$F$1:$H$1048576,Vial_ID_Determination!$E98,3)</f>
        <v/>
      </c>
      <c r="O98" s="0" t="n">
        <v>34</v>
      </c>
      <c r="P98" s="0" t="n">
        <v>45</v>
      </c>
      <c r="Q98" s="0" t="n">
        <v>91</v>
      </c>
      <c r="R98" s="0" t="n">
        <v>6</v>
      </c>
      <c r="S98" s="0" t="n">
        <v>46</v>
      </c>
      <c r="T98" s="0" t="n">
        <v>6</v>
      </c>
      <c r="U98" s="0" t="n">
        <v>91</v>
      </c>
      <c r="V98" s="0" t="n">
        <v>143</v>
      </c>
      <c r="W98" s="0" t="n">
        <v>178</v>
      </c>
      <c r="X98" s="0" t="n">
        <v>1</v>
      </c>
      <c r="Y98" s="0" t="n">
        <v>6</v>
      </c>
      <c r="Z98" s="0" t="n">
        <v>78</v>
      </c>
      <c r="AA98" s="0" t="n">
        <v>63</v>
      </c>
    </row>
    <row r="99" customFormat="false" ht="15" hidden="false" customHeight="false" outlineLevel="0" collapsed="false">
      <c r="A99" s="21" t="n">
        <v>35</v>
      </c>
      <c r="B99" s="21" t="n">
        <v>45</v>
      </c>
      <c r="C99" s="22" t="n">
        <v>143</v>
      </c>
      <c r="D99" s="21" t="n">
        <v>78</v>
      </c>
      <c r="E99" s="0" t="n">
        <f aca="false">MATCH(B99,[1]'Choice Assay Data'!A$1:A$1048576)</f>
        <v>1048576</v>
      </c>
      <c r="F99" s="0" t="e">
        <f aca="false">INDEX(K99:M99,J99)</f>
        <v>#N/A</v>
      </c>
      <c r="G99" s="0" t="str">
        <f aca="false">INDEX([1]'Choice Assay Data'!$C$1:$E$1048576,Vial_ID_Determination!$E99,1)</f>
        <v/>
      </c>
      <c r="H99" s="0" t="str">
        <f aca="false">INDEX([1]'Choice Assay Data'!$C$1:$E$1048576,Vial_ID_Determination!$E99,2)</f>
        <v/>
      </c>
      <c r="I99" s="0" t="str">
        <f aca="false">INDEX([1]'Choice Assay Data'!$C$1:$E$1048576,Vial_ID_Determination!$E99,3)</f>
        <v/>
      </c>
      <c r="J99" s="0" t="e">
        <f aca="false">MATCH(C99,G99:I99,0)</f>
        <v>#N/A</v>
      </c>
      <c r="K99" s="0" t="str">
        <f aca="false">INDEX([1]'Choice Assay Data'!$F$1:$H$1048576,Vial_ID_Determination!$E99,1)</f>
        <v/>
      </c>
      <c r="L99" s="0" t="str">
        <f aca="false">INDEX([1]'Choice Assay Data'!$F$1:$H$1048576,Vial_ID_Determination!$E99,2)</f>
        <v/>
      </c>
      <c r="M99" s="0" t="str">
        <f aca="false">INDEX([1]'Choice Assay Data'!$F$1:$H$1048576,Vial_ID_Determination!$E99,3)</f>
        <v/>
      </c>
      <c r="O99" s="0" t="n">
        <v>35</v>
      </c>
      <c r="P99" s="0" t="n">
        <v>45</v>
      </c>
      <c r="Q99" s="0" t="n">
        <v>143</v>
      </c>
      <c r="R99" s="0" t="n">
        <v>78</v>
      </c>
      <c r="S99" s="0" t="n">
        <v>46</v>
      </c>
      <c r="T99" s="0" t="n">
        <v>78</v>
      </c>
      <c r="U99" s="0" t="n">
        <v>91</v>
      </c>
      <c r="V99" s="0" t="n">
        <v>143</v>
      </c>
      <c r="W99" s="0" t="n">
        <v>178</v>
      </c>
      <c r="X99" s="0" t="n">
        <v>2</v>
      </c>
      <c r="Y99" s="0" t="n">
        <v>6</v>
      </c>
      <c r="Z99" s="0" t="n">
        <v>78</v>
      </c>
      <c r="AA99" s="0" t="n">
        <v>63</v>
      </c>
    </row>
    <row r="100" customFormat="false" ht="15" hidden="false" customHeight="false" outlineLevel="0" collapsed="false">
      <c r="A100" s="21" t="n">
        <v>36</v>
      </c>
      <c r="B100" s="21" t="n">
        <v>45</v>
      </c>
      <c r="C100" s="22" t="n">
        <v>178</v>
      </c>
      <c r="D100" s="21" t="n">
        <v>63</v>
      </c>
      <c r="E100" s="0" t="n">
        <f aca="false">MATCH(B100,[1]'Choice Assay Data'!A$1:A$1048576)</f>
        <v>1048576</v>
      </c>
      <c r="F100" s="0" t="e">
        <f aca="false">INDEX(K100:M100,J100)</f>
        <v>#N/A</v>
      </c>
      <c r="G100" s="0" t="str">
        <f aca="false">INDEX([1]'Choice Assay Data'!$C$1:$E$1048576,Vial_ID_Determination!$E100,1)</f>
        <v/>
      </c>
      <c r="H100" s="0" t="str">
        <f aca="false">INDEX([1]'Choice Assay Data'!$C$1:$E$1048576,Vial_ID_Determination!$E100,2)</f>
        <v/>
      </c>
      <c r="I100" s="0" t="str">
        <f aca="false">INDEX([1]'Choice Assay Data'!$C$1:$E$1048576,Vial_ID_Determination!$E100,3)</f>
        <v/>
      </c>
      <c r="J100" s="0" t="e">
        <f aca="false">MATCH(C100,G100:I100,0)</f>
        <v>#N/A</v>
      </c>
      <c r="K100" s="0" t="str">
        <f aca="false">INDEX([1]'Choice Assay Data'!$F$1:$H$1048576,Vial_ID_Determination!$E100,1)</f>
        <v/>
      </c>
      <c r="L100" s="0" t="str">
        <f aca="false">INDEX([1]'Choice Assay Data'!$F$1:$H$1048576,Vial_ID_Determination!$E100,2)</f>
        <v/>
      </c>
      <c r="M100" s="0" t="str">
        <f aca="false">INDEX([1]'Choice Assay Data'!$F$1:$H$1048576,Vial_ID_Determination!$E100,3)</f>
        <v/>
      </c>
      <c r="O100" s="0" t="n">
        <v>36</v>
      </c>
      <c r="P100" s="0" t="n">
        <v>45</v>
      </c>
      <c r="Q100" s="0" t="n">
        <v>178</v>
      </c>
      <c r="R100" s="0" t="n">
        <v>63</v>
      </c>
      <c r="S100" s="0" t="n">
        <v>46</v>
      </c>
      <c r="T100" s="0" t="n">
        <v>63</v>
      </c>
      <c r="U100" s="0" t="n">
        <v>91</v>
      </c>
      <c r="V100" s="0" t="n">
        <v>143</v>
      </c>
      <c r="W100" s="0" t="n">
        <v>178</v>
      </c>
      <c r="X100" s="0" t="n">
        <v>3</v>
      </c>
      <c r="Y100" s="0" t="n">
        <v>6</v>
      </c>
      <c r="Z100" s="0" t="n">
        <v>78</v>
      </c>
      <c r="AA100" s="0" t="n">
        <v>63</v>
      </c>
    </row>
    <row r="101" customFormat="false" ht="15" hidden="false" customHeight="false" outlineLevel="0" collapsed="false">
      <c r="A101" s="21" t="n">
        <v>37</v>
      </c>
      <c r="B101" s="21" t="n">
        <v>46</v>
      </c>
      <c r="C101" s="22" t="n">
        <v>63</v>
      </c>
      <c r="D101" s="21" t="n">
        <v>93</v>
      </c>
      <c r="E101" s="0" t="n">
        <f aca="false">MATCH(B101,[1]'Choice Assay Data'!A$1:A$1048576)</f>
        <v>1048576</v>
      </c>
      <c r="F101" s="0" t="e">
        <f aca="false">INDEX(K101:M101,J101)</f>
        <v>#N/A</v>
      </c>
      <c r="G101" s="0" t="str">
        <f aca="false">INDEX([1]'Choice Assay Data'!$C$1:$E$1048576,Vial_ID_Determination!$E101,1)</f>
        <v/>
      </c>
      <c r="H101" s="0" t="str">
        <f aca="false">INDEX([1]'Choice Assay Data'!$C$1:$E$1048576,Vial_ID_Determination!$E101,2)</f>
        <v/>
      </c>
      <c r="I101" s="0" t="str">
        <f aca="false">INDEX([1]'Choice Assay Data'!$C$1:$E$1048576,Vial_ID_Determination!$E101,3)</f>
        <v/>
      </c>
      <c r="J101" s="0" t="e">
        <f aca="false">MATCH(C101,G101:I101,0)</f>
        <v>#N/A</v>
      </c>
      <c r="K101" s="0" t="str">
        <f aca="false">INDEX([1]'Choice Assay Data'!$F$1:$H$1048576,Vial_ID_Determination!$E101,1)</f>
        <v/>
      </c>
      <c r="L101" s="0" t="str">
        <f aca="false">INDEX([1]'Choice Assay Data'!$F$1:$H$1048576,Vial_ID_Determination!$E101,2)</f>
        <v/>
      </c>
      <c r="M101" s="0" t="str">
        <f aca="false">INDEX([1]'Choice Assay Data'!$F$1:$H$1048576,Vial_ID_Determination!$E101,3)</f>
        <v/>
      </c>
      <c r="O101" s="0" t="n">
        <v>37</v>
      </c>
      <c r="P101" s="0" t="n">
        <v>46</v>
      </c>
      <c r="Q101" s="0" t="n">
        <v>63</v>
      </c>
      <c r="R101" s="0" t="n">
        <v>93</v>
      </c>
      <c r="S101" s="0" t="n">
        <v>47</v>
      </c>
      <c r="T101" s="0" t="n">
        <v>93</v>
      </c>
      <c r="U101" s="0" t="n">
        <v>63</v>
      </c>
      <c r="V101" s="0" t="n">
        <v>189</v>
      </c>
      <c r="W101" s="0" t="n">
        <v>6</v>
      </c>
      <c r="X101" s="0" t="n">
        <v>1</v>
      </c>
      <c r="Y101" s="0" t="n">
        <v>93</v>
      </c>
      <c r="Z101" s="0" t="n">
        <v>105</v>
      </c>
      <c r="AA101" s="0" t="n">
        <v>102</v>
      </c>
    </row>
    <row r="102" customFormat="false" ht="15" hidden="false" customHeight="false" outlineLevel="0" collapsed="false">
      <c r="A102" s="21" t="n">
        <v>38</v>
      </c>
      <c r="B102" s="21" t="n">
        <v>46</v>
      </c>
      <c r="C102" s="22" t="n">
        <v>189</v>
      </c>
      <c r="D102" s="21" t="n">
        <v>105</v>
      </c>
      <c r="E102" s="0" t="n">
        <f aca="false">MATCH(B102,[1]'Choice Assay Data'!A$1:A$1048576)</f>
        <v>1048576</v>
      </c>
      <c r="F102" s="0" t="e">
        <f aca="false">INDEX(K102:M102,J102)</f>
        <v>#N/A</v>
      </c>
      <c r="G102" s="0" t="str">
        <f aca="false">INDEX([1]'Choice Assay Data'!$C$1:$E$1048576,Vial_ID_Determination!$E102,1)</f>
        <v/>
      </c>
      <c r="H102" s="0" t="str">
        <f aca="false">INDEX([1]'Choice Assay Data'!$C$1:$E$1048576,Vial_ID_Determination!$E102,2)</f>
        <v/>
      </c>
      <c r="I102" s="0" t="str">
        <f aca="false">INDEX([1]'Choice Assay Data'!$C$1:$E$1048576,Vial_ID_Determination!$E102,3)</f>
        <v/>
      </c>
      <c r="J102" s="0" t="e">
        <f aca="false">MATCH(C102,G102:I102,0)</f>
        <v>#N/A</v>
      </c>
      <c r="K102" s="0" t="str">
        <f aca="false">INDEX([1]'Choice Assay Data'!$F$1:$H$1048576,Vial_ID_Determination!$E102,1)</f>
        <v/>
      </c>
      <c r="L102" s="0" t="str">
        <f aca="false">INDEX([1]'Choice Assay Data'!$F$1:$H$1048576,Vial_ID_Determination!$E102,2)</f>
        <v/>
      </c>
      <c r="M102" s="0" t="str">
        <f aca="false">INDEX([1]'Choice Assay Data'!$F$1:$H$1048576,Vial_ID_Determination!$E102,3)</f>
        <v/>
      </c>
      <c r="O102" s="0" t="n">
        <v>38</v>
      </c>
      <c r="P102" s="0" t="n">
        <v>46</v>
      </c>
      <c r="Q102" s="0" t="n">
        <v>189</v>
      </c>
      <c r="R102" s="0" t="n">
        <v>105</v>
      </c>
      <c r="S102" s="0" t="n">
        <v>47</v>
      </c>
      <c r="T102" s="0" t="n">
        <v>105</v>
      </c>
      <c r="U102" s="0" t="n">
        <v>63</v>
      </c>
      <c r="V102" s="0" t="n">
        <v>189</v>
      </c>
      <c r="W102" s="0" t="n">
        <v>6</v>
      </c>
      <c r="X102" s="0" t="n">
        <v>2</v>
      </c>
      <c r="Y102" s="0" t="n">
        <v>93</v>
      </c>
      <c r="Z102" s="0" t="n">
        <v>105</v>
      </c>
      <c r="AA102" s="0" t="n">
        <v>102</v>
      </c>
    </row>
    <row r="103" customFormat="false" ht="15" hidden="false" customHeight="false" outlineLevel="0" collapsed="false">
      <c r="A103" s="21" t="n">
        <v>39</v>
      </c>
      <c r="B103" s="21" t="n">
        <v>46</v>
      </c>
      <c r="C103" s="22" t="n">
        <v>6</v>
      </c>
      <c r="D103" s="21" t="n">
        <v>102</v>
      </c>
      <c r="E103" s="0" t="n">
        <f aca="false">MATCH(B103,[1]'Choice Assay Data'!A$1:A$1048576)</f>
        <v>1048576</v>
      </c>
      <c r="F103" s="0" t="str">
        <f aca="false">INDEX(K103:M103,J103)</f>
        <v/>
      </c>
      <c r="G103" s="0" t="str">
        <f aca="false">INDEX([1]'Choice Assay Data'!$C$1:$E$1048576,Vial_ID_Determination!$E103,1)</f>
        <v/>
      </c>
      <c r="H103" s="0" t="str">
        <f aca="false">INDEX([1]'Choice Assay Data'!$C$1:$E$1048576,Vial_ID_Determination!$E103,2)</f>
        <v/>
      </c>
      <c r="I103" s="0" t="n">
        <v>6</v>
      </c>
      <c r="J103" s="0" t="n">
        <f aca="false">MATCH(C103,G103:I103,0)</f>
        <v>3</v>
      </c>
      <c r="K103" s="0" t="str">
        <f aca="false">INDEX([1]'Choice Assay Data'!$F$1:$H$1048576,Vial_ID_Determination!$E103,1)</f>
        <v/>
      </c>
      <c r="L103" s="0" t="str">
        <f aca="false">INDEX([1]'Choice Assay Data'!$F$1:$H$1048576,Vial_ID_Determination!$E103,2)</f>
        <v/>
      </c>
      <c r="M103" s="0" t="str">
        <f aca="false">INDEX([1]'Choice Assay Data'!$F$1:$H$1048576,Vial_ID_Determination!$E103,3)</f>
        <v/>
      </c>
      <c r="O103" s="0" t="n">
        <v>39</v>
      </c>
      <c r="P103" s="0" t="n">
        <v>46</v>
      </c>
      <c r="Q103" s="0" t="n">
        <v>6</v>
      </c>
      <c r="R103" s="0" t="n">
        <v>102</v>
      </c>
      <c r="S103" s="0" t="n">
        <v>47</v>
      </c>
      <c r="T103" s="0" t="n">
        <v>102</v>
      </c>
      <c r="U103" s="0" t="n">
        <v>63</v>
      </c>
      <c r="V103" s="0" t="n">
        <v>189</v>
      </c>
      <c r="W103" s="0" t="n">
        <v>6</v>
      </c>
      <c r="X103" s="0" t="n">
        <v>3</v>
      </c>
      <c r="Y103" s="0" t="n">
        <v>93</v>
      </c>
      <c r="Z103" s="0" t="n">
        <v>105</v>
      </c>
      <c r="AA103" s="0" t="n">
        <v>102</v>
      </c>
    </row>
    <row r="104" customFormat="false" ht="15" hidden="false" customHeight="false" outlineLevel="0" collapsed="false">
      <c r="A104" s="21" t="n">
        <v>21</v>
      </c>
      <c r="B104" s="21" t="n">
        <v>47</v>
      </c>
      <c r="C104" s="22" t="n">
        <v>16</v>
      </c>
      <c r="D104" s="21" t="n">
        <v>69</v>
      </c>
      <c r="E104" s="0" t="n">
        <f aca="false">MATCH(B104,[1]'Choice Assay Data'!A$1:A$1048576)</f>
        <v>1048576</v>
      </c>
      <c r="F104" s="0" t="e">
        <f aca="false">INDEX(K104:M104,J104)</f>
        <v>#N/A</v>
      </c>
      <c r="G104" s="0" t="str">
        <f aca="false">INDEX([1]'Choice Assay Data'!$C$1:$E$1048576,Vial_ID_Determination!$E104,1)</f>
        <v/>
      </c>
      <c r="H104" s="0" t="str">
        <f aca="false">INDEX([1]'Choice Assay Data'!$C$1:$E$1048576,Vial_ID_Determination!$E104,2)</f>
        <v/>
      </c>
      <c r="I104" s="0" t="str">
        <f aca="false">INDEX([1]'Choice Assay Data'!$C$1:$E$1048576,Vial_ID_Determination!$E104,3)</f>
        <v/>
      </c>
      <c r="J104" s="0" t="e">
        <f aca="false">MATCH(C104,G104:I104,0)</f>
        <v>#N/A</v>
      </c>
      <c r="K104" s="0" t="str">
        <f aca="false">INDEX([1]'Choice Assay Data'!$F$1:$H$1048576,Vial_ID_Determination!$E104,1)</f>
        <v/>
      </c>
      <c r="L104" s="0" t="str">
        <f aca="false">INDEX([1]'Choice Assay Data'!$F$1:$H$1048576,Vial_ID_Determination!$E104,2)</f>
        <v/>
      </c>
      <c r="M104" s="0" t="str">
        <f aca="false">INDEX([1]'Choice Assay Data'!$F$1:$H$1048576,Vial_ID_Determination!$E104,3)</f>
        <v/>
      </c>
      <c r="O104" s="0" t="n">
        <v>21</v>
      </c>
      <c r="P104" s="0" t="n">
        <v>47</v>
      </c>
      <c r="Q104" s="0" t="n">
        <v>16</v>
      </c>
      <c r="R104" s="0" t="n">
        <v>69</v>
      </c>
      <c r="S104" s="0" t="n">
        <v>48</v>
      </c>
      <c r="T104" s="0" t="n">
        <v>69</v>
      </c>
      <c r="U104" s="0" t="n">
        <v>16</v>
      </c>
      <c r="V104" s="0" t="n">
        <v>320</v>
      </c>
      <c r="W104" s="0" t="n">
        <v>24</v>
      </c>
      <c r="X104" s="0" t="n">
        <v>1</v>
      </c>
      <c r="Y104" s="0" t="n">
        <v>69</v>
      </c>
      <c r="Z104" s="0" t="n">
        <v>42</v>
      </c>
      <c r="AA104" s="0" t="n">
        <v>60</v>
      </c>
    </row>
    <row r="105" customFormat="false" ht="15" hidden="false" customHeight="false" outlineLevel="0" collapsed="false">
      <c r="A105" s="21" t="n">
        <v>22</v>
      </c>
      <c r="B105" s="21" t="n">
        <v>47</v>
      </c>
      <c r="C105" s="22" t="n">
        <v>320</v>
      </c>
      <c r="D105" s="21" t="n">
        <v>42</v>
      </c>
      <c r="E105" s="0" t="n">
        <f aca="false">MATCH(B105,[1]'Choice Assay Data'!A$1:A$1048576)</f>
        <v>1048576</v>
      </c>
      <c r="F105" s="0" t="e">
        <f aca="false">INDEX(K105:M105,J105)</f>
        <v>#N/A</v>
      </c>
      <c r="G105" s="0" t="str">
        <f aca="false">INDEX([1]'Choice Assay Data'!$C$1:$E$1048576,Vial_ID_Determination!$E105,1)</f>
        <v/>
      </c>
      <c r="H105" s="0" t="str">
        <f aca="false">INDEX([1]'Choice Assay Data'!$C$1:$E$1048576,Vial_ID_Determination!$E105,2)</f>
        <v/>
      </c>
      <c r="I105" s="0" t="str">
        <f aca="false">INDEX([1]'Choice Assay Data'!$C$1:$E$1048576,Vial_ID_Determination!$E105,3)</f>
        <v/>
      </c>
      <c r="J105" s="0" t="e">
        <f aca="false">MATCH(C105,G105:I105,0)</f>
        <v>#N/A</v>
      </c>
      <c r="K105" s="0" t="str">
        <f aca="false">INDEX([1]'Choice Assay Data'!$F$1:$H$1048576,Vial_ID_Determination!$E105,1)</f>
        <v/>
      </c>
      <c r="L105" s="0" t="str">
        <f aca="false">INDEX([1]'Choice Assay Data'!$F$1:$H$1048576,Vial_ID_Determination!$E105,2)</f>
        <v/>
      </c>
      <c r="M105" s="0" t="str">
        <f aca="false">INDEX([1]'Choice Assay Data'!$F$1:$H$1048576,Vial_ID_Determination!$E105,3)</f>
        <v/>
      </c>
      <c r="O105" s="0" t="n">
        <v>22</v>
      </c>
      <c r="P105" s="0" t="n">
        <v>47</v>
      </c>
      <c r="Q105" s="0" t="n">
        <v>320</v>
      </c>
      <c r="R105" s="0" t="n">
        <v>42</v>
      </c>
      <c r="S105" s="0" t="n">
        <v>48</v>
      </c>
      <c r="T105" s="0" t="n">
        <v>42</v>
      </c>
      <c r="U105" s="0" t="n">
        <v>16</v>
      </c>
      <c r="V105" s="0" t="n">
        <v>320</v>
      </c>
      <c r="W105" s="0" t="n">
        <v>24</v>
      </c>
      <c r="X105" s="0" t="n">
        <v>2</v>
      </c>
      <c r="Y105" s="0" t="n">
        <v>69</v>
      </c>
      <c r="Z105" s="0" t="n">
        <v>42</v>
      </c>
      <c r="AA105" s="0" t="n">
        <v>60</v>
      </c>
    </row>
    <row r="106" customFormat="false" ht="15" hidden="false" customHeight="false" outlineLevel="0" collapsed="false">
      <c r="A106" s="21" t="n">
        <v>23</v>
      </c>
      <c r="B106" s="21" t="n">
        <v>47</v>
      </c>
      <c r="C106" s="22" t="n">
        <v>24</v>
      </c>
      <c r="D106" s="21" t="n">
        <v>60</v>
      </c>
      <c r="E106" s="0" t="n">
        <f aca="false">MATCH(B106,[1]'Choice Assay Data'!A$1:A$1048576)</f>
        <v>1048576</v>
      </c>
      <c r="F106" s="0" t="e">
        <f aca="false">INDEX(K106:M106,J106)</f>
        <v>#N/A</v>
      </c>
      <c r="G106" s="0" t="str">
        <f aca="false">INDEX([1]'Choice Assay Data'!$C$1:$E$1048576,Vial_ID_Determination!$E106,1)</f>
        <v/>
      </c>
      <c r="H106" s="0" t="str">
        <f aca="false">INDEX([1]'Choice Assay Data'!$C$1:$E$1048576,Vial_ID_Determination!$E106,2)</f>
        <v/>
      </c>
      <c r="I106" s="0" t="str">
        <f aca="false">INDEX([1]'Choice Assay Data'!$C$1:$E$1048576,Vial_ID_Determination!$E106,3)</f>
        <v/>
      </c>
      <c r="J106" s="0" t="e">
        <f aca="false">MATCH(C106,G106:I106,0)</f>
        <v>#N/A</v>
      </c>
      <c r="K106" s="0" t="str">
        <f aca="false">INDEX([1]'Choice Assay Data'!$F$1:$H$1048576,Vial_ID_Determination!$E106,1)</f>
        <v/>
      </c>
      <c r="L106" s="0" t="str">
        <f aca="false">INDEX([1]'Choice Assay Data'!$F$1:$H$1048576,Vial_ID_Determination!$E106,2)</f>
        <v/>
      </c>
      <c r="M106" s="0" t="str">
        <f aca="false">INDEX([1]'Choice Assay Data'!$F$1:$H$1048576,Vial_ID_Determination!$E106,3)</f>
        <v/>
      </c>
      <c r="O106" s="0" t="n">
        <v>23</v>
      </c>
      <c r="P106" s="0" t="n">
        <v>47</v>
      </c>
      <c r="Q106" s="0" t="n">
        <v>24</v>
      </c>
      <c r="R106" s="0" t="n">
        <v>60</v>
      </c>
      <c r="S106" s="0" t="n">
        <v>48</v>
      </c>
      <c r="T106" s="0" t="n">
        <v>60</v>
      </c>
      <c r="U106" s="0" t="n">
        <v>16</v>
      </c>
      <c r="V106" s="0" t="n">
        <v>320</v>
      </c>
      <c r="W106" s="0" t="n">
        <v>24</v>
      </c>
      <c r="X106" s="0" t="n">
        <v>3</v>
      </c>
      <c r="Y106" s="0" t="n">
        <v>69</v>
      </c>
      <c r="Z106" s="0" t="n">
        <v>42</v>
      </c>
      <c r="AA106" s="0" t="n">
        <v>60</v>
      </c>
    </row>
    <row r="107" customFormat="false" ht="15" hidden="false" customHeight="false" outlineLevel="0" collapsed="false">
      <c r="A107" s="21" t="n">
        <v>24</v>
      </c>
      <c r="B107" s="21" t="n">
        <v>48</v>
      </c>
      <c r="C107" s="22" t="n">
        <v>118</v>
      </c>
      <c r="D107" s="21" t="n">
        <v>48</v>
      </c>
      <c r="E107" s="0" t="n">
        <f aca="false">MATCH(B107,[1]'Choice Assay Data'!A$1:A$1048576)</f>
        <v>1048576</v>
      </c>
      <c r="F107" s="0" t="e">
        <f aca="false">INDEX(K107:M107,J107)</f>
        <v>#N/A</v>
      </c>
      <c r="G107" s="0" t="str">
        <f aca="false">INDEX([1]'Choice Assay Data'!$C$1:$E$1048576,Vial_ID_Determination!$E107,1)</f>
        <v/>
      </c>
      <c r="H107" s="0" t="str">
        <f aca="false">INDEX([1]'Choice Assay Data'!$C$1:$E$1048576,Vial_ID_Determination!$E107,2)</f>
        <v/>
      </c>
      <c r="I107" s="0" t="str">
        <f aca="false">INDEX([1]'Choice Assay Data'!$C$1:$E$1048576,Vial_ID_Determination!$E107,3)</f>
        <v/>
      </c>
      <c r="J107" s="0" t="e">
        <f aca="false">MATCH(C107,G107:I107,0)</f>
        <v>#N/A</v>
      </c>
      <c r="K107" s="0" t="str">
        <f aca="false">INDEX([1]'Choice Assay Data'!$F$1:$H$1048576,Vial_ID_Determination!$E107,1)</f>
        <v/>
      </c>
      <c r="L107" s="0" t="str">
        <f aca="false">INDEX([1]'Choice Assay Data'!$F$1:$H$1048576,Vial_ID_Determination!$E107,2)</f>
        <v/>
      </c>
      <c r="M107" s="0" t="str">
        <f aca="false">INDEX([1]'Choice Assay Data'!$F$1:$H$1048576,Vial_ID_Determination!$E107,3)</f>
        <v/>
      </c>
      <c r="O107" s="0" t="n">
        <v>24</v>
      </c>
      <c r="P107" s="0" t="n">
        <v>48</v>
      </c>
      <c r="Q107" s="0" t="n">
        <v>118</v>
      </c>
      <c r="R107" s="0" t="n">
        <v>48</v>
      </c>
      <c r="S107" s="0" t="n">
        <v>49</v>
      </c>
      <c r="T107" s="0" t="n">
        <v>48</v>
      </c>
      <c r="U107" s="0" t="n">
        <v>118</v>
      </c>
      <c r="V107" s="0" t="n">
        <v>310</v>
      </c>
      <c r="W107" s="0" t="n">
        <v>335</v>
      </c>
      <c r="X107" s="0" t="n">
        <v>1</v>
      </c>
      <c r="Y107" s="0" t="n">
        <v>48</v>
      </c>
      <c r="Z107" s="0" t="n">
        <v>51</v>
      </c>
      <c r="AA107" s="0" t="n">
        <v>57</v>
      </c>
    </row>
    <row r="108" customFormat="false" ht="15" hidden="false" customHeight="false" outlineLevel="0" collapsed="false">
      <c r="A108" s="21" t="n">
        <v>25</v>
      </c>
      <c r="B108" s="21" t="n">
        <v>48</v>
      </c>
      <c r="C108" s="22" t="n">
        <v>310</v>
      </c>
      <c r="D108" s="21" t="n">
        <v>51</v>
      </c>
      <c r="E108" s="0" t="n">
        <f aca="false">MATCH(B108,[1]'Choice Assay Data'!A$1:A$1048576)</f>
        <v>1048576</v>
      </c>
      <c r="F108" s="0" t="e">
        <f aca="false">INDEX(K108:M108,J108)</f>
        <v>#N/A</v>
      </c>
      <c r="G108" s="0" t="str">
        <f aca="false">INDEX([1]'Choice Assay Data'!$C$1:$E$1048576,Vial_ID_Determination!$E108,1)</f>
        <v/>
      </c>
      <c r="H108" s="0" t="str">
        <f aca="false">INDEX([1]'Choice Assay Data'!$C$1:$E$1048576,Vial_ID_Determination!$E108,2)</f>
        <v/>
      </c>
      <c r="I108" s="0" t="str">
        <f aca="false">INDEX([1]'Choice Assay Data'!$C$1:$E$1048576,Vial_ID_Determination!$E108,3)</f>
        <v/>
      </c>
      <c r="J108" s="0" t="e">
        <f aca="false">MATCH(C108,G108:I108,0)</f>
        <v>#N/A</v>
      </c>
      <c r="K108" s="0" t="str">
        <f aca="false">INDEX([1]'Choice Assay Data'!$F$1:$H$1048576,Vial_ID_Determination!$E108,1)</f>
        <v/>
      </c>
      <c r="L108" s="0" t="str">
        <f aca="false">INDEX([1]'Choice Assay Data'!$F$1:$H$1048576,Vial_ID_Determination!$E108,2)</f>
        <v/>
      </c>
      <c r="M108" s="0" t="str">
        <f aca="false">INDEX([1]'Choice Assay Data'!$F$1:$H$1048576,Vial_ID_Determination!$E108,3)</f>
        <v/>
      </c>
      <c r="O108" s="0" t="n">
        <v>25</v>
      </c>
      <c r="P108" s="0" t="n">
        <v>48</v>
      </c>
      <c r="Q108" s="0" t="n">
        <v>310</v>
      </c>
      <c r="R108" s="0" t="n">
        <v>51</v>
      </c>
      <c r="S108" s="0" t="n">
        <v>49</v>
      </c>
      <c r="T108" s="0" t="n">
        <v>51</v>
      </c>
      <c r="U108" s="0" t="n">
        <v>118</v>
      </c>
      <c r="V108" s="0" t="n">
        <v>310</v>
      </c>
      <c r="W108" s="0" t="n">
        <v>335</v>
      </c>
      <c r="X108" s="0" t="n">
        <v>2</v>
      </c>
      <c r="Y108" s="0" t="n">
        <v>48</v>
      </c>
      <c r="Z108" s="0" t="n">
        <v>51</v>
      </c>
      <c r="AA108" s="0" t="n">
        <v>57</v>
      </c>
    </row>
    <row r="109" customFormat="false" ht="15" hidden="false" customHeight="false" outlineLevel="0" collapsed="false">
      <c r="A109" s="21" t="n">
        <v>26</v>
      </c>
      <c r="B109" s="21" t="n">
        <v>48</v>
      </c>
      <c r="C109" s="22" t="n">
        <v>335</v>
      </c>
      <c r="D109" s="21" t="n">
        <v>57</v>
      </c>
      <c r="E109" s="0" t="n">
        <f aca="false">MATCH(B109,[1]'Choice Assay Data'!A$1:A$1048576)</f>
        <v>1048576</v>
      </c>
      <c r="F109" s="0" t="e">
        <f aca="false">INDEX(K109:M109,J109)</f>
        <v>#N/A</v>
      </c>
      <c r="G109" s="0" t="str">
        <f aca="false">INDEX([1]'Choice Assay Data'!$C$1:$E$1048576,Vial_ID_Determination!$E109,1)</f>
        <v/>
      </c>
      <c r="H109" s="0" t="str">
        <f aca="false">INDEX([1]'Choice Assay Data'!$C$1:$E$1048576,Vial_ID_Determination!$E109,2)</f>
        <v/>
      </c>
      <c r="I109" s="0" t="str">
        <f aca="false">INDEX([1]'Choice Assay Data'!$C$1:$E$1048576,Vial_ID_Determination!$E109,3)</f>
        <v/>
      </c>
      <c r="J109" s="0" t="e">
        <f aca="false">MATCH(C109,G109:I109,0)</f>
        <v>#N/A</v>
      </c>
      <c r="K109" s="0" t="str">
        <f aca="false">INDEX([1]'Choice Assay Data'!$F$1:$H$1048576,Vial_ID_Determination!$E109,1)</f>
        <v/>
      </c>
      <c r="L109" s="0" t="str">
        <f aca="false">INDEX([1]'Choice Assay Data'!$F$1:$H$1048576,Vial_ID_Determination!$E109,2)</f>
        <v/>
      </c>
      <c r="M109" s="0" t="str">
        <f aca="false">INDEX([1]'Choice Assay Data'!$F$1:$H$1048576,Vial_ID_Determination!$E109,3)</f>
        <v/>
      </c>
      <c r="O109" s="0" t="n">
        <v>26</v>
      </c>
      <c r="P109" s="0" t="n">
        <v>48</v>
      </c>
      <c r="Q109" s="0" t="n">
        <v>335</v>
      </c>
      <c r="R109" s="0" t="n">
        <v>57</v>
      </c>
      <c r="S109" s="0" t="n">
        <v>49</v>
      </c>
      <c r="T109" s="0" t="n">
        <v>57</v>
      </c>
      <c r="U109" s="0" t="n">
        <v>118</v>
      </c>
      <c r="V109" s="0" t="n">
        <v>310</v>
      </c>
      <c r="W109" s="0" t="n">
        <v>335</v>
      </c>
      <c r="X109" s="0" t="n">
        <v>3</v>
      </c>
      <c r="Y109" s="0" t="n">
        <v>48</v>
      </c>
      <c r="Z109" s="0" t="n">
        <v>51</v>
      </c>
      <c r="AA109" s="0" t="n">
        <v>57</v>
      </c>
    </row>
  </sheetData>
  <autoFilter ref="A1:M109"/>
  <conditionalFormatting sqref="F:F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2018-10-16T17:56:56Z</dcterms:created>
  <dc:creator>Clay Morrow</dc:creator>
  <dc:description/>
  <dc:language>en-US</dc:language>
  <cp:lastModifiedBy/>
  <dcterms:modified xsi:type="dcterms:W3CDTF">2018-12-12T12:51:42Z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