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adsp\Documents\"/>
    </mc:Choice>
  </mc:AlternateContent>
  <bookViews>
    <workbookView xWindow="0" yWindow="0" windowWidth="38400" windowHeight="20010" activeTab="5"/>
  </bookViews>
  <sheets>
    <sheet name="Sheet1" sheetId="1" r:id="rId1"/>
    <sheet name="In List not Run" sheetId="5" r:id="rId2"/>
    <sheet name="Not in List" sheetId="4" r:id="rId3"/>
    <sheet name="Matching Hiro List" sheetId="3" r:id="rId4"/>
    <sheet name="Hiros List" sheetId="6" r:id="rId5"/>
    <sheet name="Sheet2" sheetId="7" r:id="rId6"/>
  </sheets>
  <definedNames>
    <definedName name="_xlnm._FilterDatabase" localSheetId="0" hidden="1">Sheet1!$B$2:$N$99</definedName>
    <definedName name="_xlnm.Extract" localSheetId="0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5" l="1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G70" i="5"/>
  <c r="F70" i="5"/>
  <c r="E70" i="5"/>
  <c r="D70" i="5"/>
  <c r="C70" i="5"/>
  <c r="G69" i="5"/>
  <c r="F69" i="5"/>
  <c r="E69" i="5"/>
  <c r="D69" i="5"/>
  <c r="C69" i="5"/>
  <c r="G68" i="5"/>
  <c r="F68" i="5"/>
  <c r="E68" i="5"/>
  <c r="D68" i="5"/>
  <c r="C68" i="5"/>
  <c r="G67" i="5"/>
  <c r="F67" i="5"/>
  <c r="E67" i="5"/>
  <c r="D67" i="5"/>
  <c r="C67" i="5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G61" i="5"/>
  <c r="F61" i="5"/>
  <c r="E61" i="5"/>
  <c r="D61" i="5"/>
  <c r="C61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A2" i="5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3" i="3"/>
  <c r="H35" i="4"/>
  <c r="I35" i="4" s="1"/>
  <c r="G35" i="4"/>
  <c r="D35" i="4"/>
  <c r="H34" i="4"/>
  <c r="I34" i="4" s="1"/>
  <c r="G34" i="4"/>
  <c r="D34" i="4"/>
  <c r="H33" i="4"/>
  <c r="I33" i="4" s="1"/>
  <c r="G33" i="4"/>
  <c r="D33" i="4"/>
  <c r="H32" i="4"/>
  <c r="I32" i="4" s="1"/>
  <c r="G32" i="4"/>
  <c r="D32" i="4"/>
  <c r="H31" i="4"/>
  <c r="I31" i="4" s="1"/>
  <c r="G31" i="4"/>
  <c r="D31" i="4"/>
  <c r="H30" i="4"/>
  <c r="I30" i="4" s="1"/>
  <c r="G30" i="4"/>
  <c r="D30" i="4"/>
  <c r="H29" i="4"/>
  <c r="I29" i="4" s="1"/>
  <c r="G29" i="4"/>
  <c r="D29" i="4"/>
  <c r="H28" i="4"/>
  <c r="I28" i="4" s="1"/>
  <c r="G28" i="4"/>
  <c r="D28" i="4"/>
  <c r="H27" i="4"/>
  <c r="I27" i="4" s="1"/>
  <c r="G27" i="4"/>
  <c r="D27" i="4"/>
  <c r="H26" i="4"/>
  <c r="I26" i="4" s="1"/>
  <c r="G26" i="4"/>
  <c r="D26" i="4"/>
  <c r="H25" i="4"/>
  <c r="I25" i="4" s="1"/>
  <c r="G25" i="4"/>
  <c r="D25" i="4"/>
  <c r="H24" i="4"/>
  <c r="I24" i="4" s="1"/>
  <c r="G24" i="4"/>
  <c r="D24" i="4"/>
  <c r="H23" i="4"/>
  <c r="I23" i="4" s="1"/>
  <c r="G23" i="4"/>
  <c r="D23" i="4"/>
  <c r="H22" i="4"/>
  <c r="I22" i="4" s="1"/>
  <c r="G22" i="4"/>
  <c r="D22" i="4"/>
  <c r="H21" i="4"/>
  <c r="I21" i="4" s="1"/>
  <c r="G21" i="4"/>
  <c r="D21" i="4"/>
  <c r="H20" i="4"/>
  <c r="I20" i="4" s="1"/>
  <c r="G20" i="4"/>
  <c r="D20" i="4"/>
  <c r="H19" i="4"/>
  <c r="I19" i="4" s="1"/>
  <c r="G19" i="4"/>
  <c r="D19" i="4"/>
  <c r="H18" i="4"/>
  <c r="I18" i="4" s="1"/>
  <c r="G18" i="4"/>
  <c r="D18" i="4"/>
  <c r="H17" i="4"/>
  <c r="I17" i="4" s="1"/>
  <c r="G17" i="4"/>
  <c r="D17" i="4"/>
  <c r="H16" i="4"/>
  <c r="I16" i="4" s="1"/>
  <c r="G16" i="4"/>
  <c r="D16" i="4"/>
  <c r="H15" i="4"/>
  <c r="I15" i="4" s="1"/>
  <c r="G15" i="4"/>
  <c r="D15" i="4"/>
  <c r="H14" i="4"/>
  <c r="I14" i="4" s="1"/>
  <c r="G14" i="4"/>
  <c r="D14" i="4"/>
  <c r="H13" i="4"/>
  <c r="I13" i="4" s="1"/>
  <c r="G13" i="4"/>
  <c r="D13" i="4"/>
  <c r="H12" i="4"/>
  <c r="I12" i="4" s="1"/>
  <c r="G12" i="4"/>
  <c r="D12" i="4"/>
  <c r="H11" i="4"/>
  <c r="I11" i="4" s="1"/>
  <c r="G11" i="4"/>
  <c r="D11" i="4"/>
  <c r="H10" i="4"/>
  <c r="I10" i="4" s="1"/>
  <c r="G10" i="4"/>
  <c r="D10" i="4"/>
  <c r="H9" i="4"/>
  <c r="I9" i="4" s="1"/>
  <c r="G9" i="4"/>
  <c r="D9" i="4"/>
  <c r="H8" i="4"/>
  <c r="I8" i="4" s="1"/>
  <c r="G8" i="4"/>
  <c r="D8" i="4"/>
  <c r="H7" i="4"/>
  <c r="I7" i="4" s="1"/>
  <c r="G7" i="4"/>
  <c r="D7" i="4"/>
  <c r="H6" i="4"/>
  <c r="I6" i="4" s="1"/>
  <c r="G6" i="4"/>
  <c r="D6" i="4"/>
  <c r="H5" i="4"/>
  <c r="I5" i="4" s="1"/>
  <c r="G5" i="4"/>
  <c r="D5" i="4"/>
  <c r="H4" i="4"/>
  <c r="I4" i="4" s="1"/>
  <c r="G4" i="4"/>
  <c r="D4" i="4"/>
  <c r="H3" i="4"/>
  <c r="I3" i="4" s="1"/>
  <c r="G3" i="4"/>
  <c r="D3" i="4"/>
  <c r="G66" i="3"/>
  <c r="D66" i="3"/>
  <c r="G65" i="3"/>
  <c r="D65" i="3"/>
  <c r="G64" i="3"/>
  <c r="D64" i="3"/>
  <c r="G63" i="3"/>
  <c r="D63" i="3"/>
  <c r="G62" i="3"/>
  <c r="D62" i="3"/>
  <c r="G61" i="3"/>
  <c r="D61" i="3"/>
  <c r="G60" i="3"/>
  <c r="D60" i="3"/>
  <c r="G59" i="3"/>
  <c r="D59" i="3"/>
  <c r="G58" i="3"/>
  <c r="D58" i="3"/>
  <c r="G57" i="3"/>
  <c r="D57" i="3"/>
  <c r="G56" i="3"/>
  <c r="D56" i="3"/>
  <c r="G55" i="3"/>
  <c r="D55" i="3"/>
  <c r="G54" i="3"/>
  <c r="D54" i="3"/>
  <c r="G53" i="3"/>
  <c r="D53" i="3"/>
  <c r="G52" i="3"/>
  <c r="D52" i="3"/>
  <c r="G51" i="3"/>
  <c r="D51" i="3"/>
  <c r="G50" i="3"/>
  <c r="D50" i="3"/>
  <c r="G49" i="3"/>
  <c r="D49" i="3"/>
  <c r="G48" i="3"/>
  <c r="D48" i="3"/>
  <c r="G47" i="3"/>
  <c r="D47" i="3"/>
  <c r="G46" i="3"/>
  <c r="D46" i="3"/>
  <c r="G45" i="3"/>
  <c r="D45" i="3"/>
  <c r="G44" i="3"/>
  <c r="D44" i="3"/>
  <c r="G43" i="3"/>
  <c r="D43" i="3"/>
  <c r="G42" i="3"/>
  <c r="D42" i="3"/>
  <c r="G41" i="3"/>
  <c r="D41" i="3"/>
  <c r="G40" i="3"/>
  <c r="D40" i="3"/>
  <c r="G39" i="3"/>
  <c r="D39" i="3"/>
  <c r="G38" i="3"/>
  <c r="D38" i="3"/>
  <c r="G37" i="3"/>
  <c r="D37" i="3"/>
  <c r="G36" i="3"/>
  <c r="D36" i="3"/>
  <c r="G35" i="3"/>
  <c r="D35" i="3"/>
  <c r="G34" i="3"/>
  <c r="D34" i="3"/>
  <c r="G33" i="3"/>
  <c r="D33" i="3"/>
  <c r="G32" i="3"/>
  <c r="D32" i="3"/>
  <c r="G31" i="3"/>
  <c r="D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I56" i="3" l="1"/>
  <c r="I38" i="3"/>
  <c r="I46" i="3"/>
  <c r="I32" i="3"/>
  <c r="I14" i="3"/>
  <c r="I50" i="3"/>
  <c r="I4" i="3"/>
  <c r="I16" i="3"/>
  <c r="I28" i="3"/>
  <c r="I40" i="3"/>
  <c r="I52" i="3"/>
  <c r="I64" i="3"/>
  <c r="I66" i="3"/>
  <c r="I26" i="3"/>
  <c r="I62" i="3"/>
  <c r="I5" i="3"/>
  <c r="I17" i="3"/>
  <c r="I29" i="3"/>
  <c r="I41" i="3"/>
  <c r="I53" i="3"/>
  <c r="I65" i="3"/>
  <c r="I18" i="3"/>
  <c r="I7" i="3"/>
  <c r="I19" i="3"/>
  <c r="I31" i="3"/>
  <c r="I43" i="3"/>
  <c r="I55" i="3"/>
  <c r="I6" i="3"/>
  <c r="I20" i="3"/>
  <c r="I57" i="3"/>
  <c r="I30" i="3"/>
  <c r="I42" i="3"/>
  <c r="I54" i="3"/>
  <c r="I8" i="3"/>
  <c r="I44" i="3"/>
  <c r="I9" i="3"/>
  <c r="I21" i="3"/>
  <c r="I33" i="3"/>
  <c r="I45" i="3"/>
  <c r="I11" i="3"/>
  <c r="I23" i="3"/>
  <c r="I35" i="3"/>
  <c r="I47" i="3"/>
  <c r="I59" i="3"/>
  <c r="I39" i="3"/>
  <c r="I12" i="3"/>
  <c r="I24" i="3"/>
  <c r="I36" i="3"/>
  <c r="I48" i="3"/>
  <c r="I60" i="3"/>
  <c r="I13" i="3"/>
  <c r="I25" i="3"/>
  <c r="I37" i="3"/>
  <c r="I49" i="3"/>
  <c r="I61" i="3"/>
  <c r="I15" i="3"/>
  <c r="I51" i="3"/>
  <c r="J66" i="3"/>
  <c r="I3" i="3"/>
  <c r="I63" i="3"/>
  <c r="I27" i="3"/>
  <c r="I10" i="3"/>
  <c r="I22" i="3"/>
  <c r="I34" i="3"/>
  <c r="I58" i="3"/>
  <c r="N64" i="3"/>
  <c r="O3" i="3"/>
  <c r="J7" i="3"/>
  <c r="L11" i="3"/>
  <c r="L16" i="3"/>
  <c r="K20" i="3"/>
  <c r="M25" i="3"/>
  <c r="O28" i="3"/>
  <c r="O32" i="3"/>
  <c r="N36" i="3"/>
  <c r="N40" i="3"/>
  <c r="K47" i="3"/>
  <c r="M50" i="3"/>
  <c r="L55" i="3"/>
  <c r="L58" i="3"/>
  <c r="J60" i="3"/>
  <c r="O60" i="3"/>
  <c r="M62" i="3"/>
  <c r="J64" i="3"/>
  <c r="L3" i="3"/>
  <c r="L4" i="3"/>
  <c r="L5" i="3"/>
  <c r="K6" i="3"/>
  <c r="L7" i="3"/>
  <c r="J9" i="3"/>
  <c r="O9" i="3"/>
  <c r="M12" i="3"/>
  <c r="N12" i="3"/>
  <c r="J14" i="3"/>
  <c r="M16" i="3"/>
  <c r="N16" i="3"/>
  <c r="L19" i="3"/>
  <c r="L20" i="3"/>
  <c r="K23" i="3"/>
  <c r="L24" i="3"/>
  <c r="L25" i="3"/>
  <c r="M26" i="3"/>
  <c r="K28" i="3"/>
  <c r="K29" i="3"/>
  <c r="L31" i="3"/>
  <c r="K32" i="3"/>
  <c r="M33" i="3"/>
  <c r="L34" i="3"/>
  <c r="J36" i="3"/>
  <c r="O36" i="3"/>
  <c r="M38" i="3"/>
  <c r="J40" i="3"/>
  <c r="O40" i="3"/>
  <c r="J42" i="3"/>
  <c r="M44" i="3"/>
  <c r="N44" i="3"/>
  <c r="J46" i="3"/>
  <c r="M48" i="3"/>
  <c r="N48" i="3"/>
  <c r="L51" i="3"/>
  <c r="L52" i="3"/>
  <c r="K55" i="3"/>
  <c r="L56" i="3"/>
  <c r="L57" i="3"/>
  <c r="M58" i="3"/>
  <c r="K60" i="3"/>
  <c r="L63" i="3"/>
  <c r="K64" i="3"/>
  <c r="M65" i="3"/>
  <c r="L66" i="3"/>
  <c r="K5" i="3"/>
  <c r="M9" i="3"/>
  <c r="L12" i="3"/>
  <c r="L17" i="3"/>
  <c r="L23" i="3"/>
  <c r="L26" i="3"/>
  <c r="M30" i="3"/>
  <c r="J34" i="3"/>
  <c r="J38" i="3"/>
  <c r="L43" i="3"/>
  <c r="L49" i="3"/>
  <c r="K52" i="3"/>
  <c r="K56" i="3"/>
  <c r="O64" i="3"/>
  <c r="M3" i="3"/>
  <c r="M5" i="3"/>
  <c r="N5" i="3"/>
  <c r="O6" i="3"/>
  <c r="N7" i="3"/>
  <c r="K9" i="3"/>
  <c r="O10" i="3"/>
  <c r="J12" i="3"/>
  <c r="O12" i="3"/>
  <c r="M14" i="3"/>
  <c r="J16" i="3"/>
  <c r="O16" i="3"/>
  <c r="J18" i="3"/>
  <c r="M20" i="3"/>
  <c r="N20" i="3"/>
  <c r="J22" i="3"/>
  <c r="M24" i="3"/>
  <c r="N24" i="3"/>
  <c r="L27" i="3"/>
  <c r="L28" i="3"/>
  <c r="K31" i="3"/>
  <c r="L32" i="3"/>
  <c r="L33" i="3"/>
  <c r="M34" i="3"/>
  <c r="K36" i="3"/>
  <c r="K37" i="3"/>
  <c r="L39" i="3"/>
  <c r="K40" i="3"/>
  <c r="M41" i="3"/>
  <c r="L42" i="3"/>
  <c r="J44" i="3"/>
  <c r="O44" i="3"/>
  <c r="M46" i="3"/>
  <c r="J48" i="3"/>
  <c r="O48" i="3"/>
  <c r="J50" i="3"/>
  <c r="M52" i="3"/>
  <c r="N52" i="3"/>
  <c r="J54" i="3"/>
  <c r="M56" i="3"/>
  <c r="N56" i="3"/>
  <c r="L59" i="3"/>
  <c r="L60" i="3"/>
  <c r="K63" i="3"/>
  <c r="L64" i="3"/>
  <c r="L65" i="3"/>
  <c r="M66" i="3"/>
  <c r="K3" i="3"/>
  <c r="N6" i="3"/>
  <c r="N9" i="3"/>
  <c r="K15" i="3"/>
  <c r="M18" i="3"/>
  <c r="K24" i="3"/>
  <c r="J28" i="3"/>
  <c r="J32" i="3"/>
  <c r="M36" i="3"/>
  <c r="M40" i="3"/>
  <c r="L44" i="3"/>
  <c r="L48" i="3"/>
  <c r="K53" i="3"/>
  <c r="M57" i="3"/>
  <c r="J3" i="3"/>
  <c r="N3" i="3"/>
  <c r="J5" i="3"/>
  <c r="O5" i="3"/>
  <c r="O7" i="3"/>
  <c r="L8" i="3"/>
  <c r="L9" i="3"/>
  <c r="K10" i="3"/>
  <c r="K12" i="3"/>
  <c r="L15" i="3"/>
  <c r="K16" i="3"/>
  <c r="O17" i="3"/>
  <c r="L18" i="3"/>
  <c r="J20" i="3"/>
  <c r="O20" i="3"/>
  <c r="M22" i="3"/>
  <c r="J24" i="3"/>
  <c r="O24" i="3"/>
  <c r="J26" i="3"/>
  <c r="M28" i="3"/>
  <c r="N28" i="3"/>
  <c r="J30" i="3"/>
  <c r="M32" i="3"/>
  <c r="N32" i="3"/>
  <c r="L35" i="3"/>
  <c r="L36" i="3"/>
  <c r="K39" i="3"/>
  <c r="L40" i="3"/>
  <c r="L41" i="3"/>
  <c r="M42" i="3"/>
  <c r="K44" i="3"/>
  <c r="L45" i="3"/>
  <c r="L47" i="3"/>
  <c r="K48" i="3"/>
  <c r="M49" i="3"/>
  <c r="L50" i="3"/>
  <c r="J52" i="3"/>
  <c r="O52" i="3"/>
  <c r="M54" i="3"/>
  <c r="J56" i="3"/>
  <c r="O56" i="3"/>
  <c r="J58" i="3"/>
  <c r="M60" i="3"/>
  <c r="N60" i="3"/>
  <c r="J62" i="3"/>
  <c r="M64" i="3"/>
  <c r="N11" i="3"/>
  <c r="N13" i="3"/>
  <c r="J13" i="3"/>
  <c r="O13" i="3"/>
  <c r="N19" i="3"/>
  <c r="N21" i="3"/>
  <c r="J21" i="3"/>
  <c r="O21" i="3"/>
  <c r="O37" i="3"/>
  <c r="N59" i="3"/>
  <c r="N61" i="3"/>
  <c r="J61" i="3"/>
  <c r="O61" i="3"/>
  <c r="J4" i="3"/>
  <c r="N4" i="3"/>
  <c r="L6" i="3"/>
  <c r="M7" i="3"/>
  <c r="J8" i="3"/>
  <c r="N8" i="3"/>
  <c r="L10" i="3"/>
  <c r="J11" i="3"/>
  <c r="O11" i="3"/>
  <c r="K13" i="3"/>
  <c r="O14" i="3"/>
  <c r="K14" i="3"/>
  <c r="N14" i="3"/>
  <c r="M15" i="3"/>
  <c r="M17" i="3"/>
  <c r="J19" i="3"/>
  <c r="O19" i="3"/>
  <c r="K21" i="3"/>
  <c r="O22" i="3"/>
  <c r="K22" i="3"/>
  <c r="N22" i="3"/>
  <c r="M23" i="3"/>
  <c r="J27" i="3"/>
  <c r="O27" i="3"/>
  <c r="O30" i="3"/>
  <c r="K30" i="3"/>
  <c r="N30" i="3"/>
  <c r="M31" i="3"/>
  <c r="J35" i="3"/>
  <c r="O35" i="3"/>
  <c r="O38" i="3"/>
  <c r="K38" i="3"/>
  <c r="N38" i="3"/>
  <c r="M39" i="3"/>
  <c r="J43" i="3"/>
  <c r="O43" i="3"/>
  <c r="K45" i="3"/>
  <c r="O46" i="3"/>
  <c r="K46" i="3"/>
  <c r="N46" i="3"/>
  <c r="M47" i="3"/>
  <c r="J51" i="3"/>
  <c r="O51" i="3"/>
  <c r="O54" i="3"/>
  <c r="K54" i="3"/>
  <c r="N54" i="3"/>
  <c r="M55" i="3"/>
  <c r="J59" i="3"/>
  <c r="O59" i="3"/>
  <c r="K61" i="3"/>
  <c r="O62" i="3"/>
  <c r="K62" i="3"/>
  <c r="N62" i="3"/>
  <c r="M63" i="3"/>
  <c r="M8" i="3"/>
  <c r="N37" i="3"/>
  <c r="J37" i="3"/>
  <c r="N51" i="3"/>
  <c r="N53" i="3"/>
  <c r="J53" i="3"/>
  <c r="O53" i="3"/>
  <c r="K4" i="3"/>
  <c r="O4" i="3"/>
  <c r="M6" i="3"/>
  <c r="K8" i="3"/>
  <c r="O8" i="3"/>
  <c r="N25" i="3"/>
  <c r="J25" i="3"/>
  <c r="O25" i="3"/>
  <c r="N33" i="3"/>
  <c r="J33" i="3"/>
  <c r="O33" i="3"/>
  <c r="K35" i="3"/>
  <c r="L37" i="3"/>
  <c r="N39" i="3"/>
  <c r="N41" i="3"/>
  <c r="J41" i="3"/>
  <c r="O41" i="3"/>
  <c r="K43" i="3"/>
  <c r="N47" i="3"/>
  <c r="N49" i="3"/>
  <c r="J49" i="3"/>
  <c r="O49" i="3"/>
  <c r="K51" i="3"/>
  <c r="L53" i="3"/>
  <c r="N55" i="3"/>
  <c r="N57" i="3"/>
  <c r="J57" i="3"/>
  <c r="O57" i="3"/>
  <c r="K59" i="3"/>
  <c r="L61" i="3"/>
  <c r="N63" i="3"/>
  <c r="N65" i="3"/>
  <c r="J65" i="3"/>
  <c r="O65" i="3"/>
  <c r="M4" i="3"/>
  <c r="N27" i="3"/>
  <c r="N29" i="3"/>
  <c r="J29" i="3"/>
  <c r="O29" i="3"/>
  <c r="N35" i="3"/>
  <c r="N43" i="3"/>
  <c r="N45" i="3"/>
  <c r="J45" i="3"/>
  <c r="O45" i="3"/>
  <c r="M10" i="3"/>
  <c r="K11" i="3"/>
  <c r="L13" i="3"/>
  <c r="N15" i="3"/>
  <c r="N17" i="3"/>
  <c r="J17" i="3"/>
  <c r="K19" i="3"/>
  <c r="L21" i="3"/>
  <c r="N23" i="3"/>
  <c r="K27" i="3"/>
  <c r="L29" i="3"/>
  <c r="N31" i="3"/>
  <c r="J6" i="3"/>
  <c r="K7" i="3"/>
  <c r="J10" i="3"/>
  <c r="N10" i="3"/>
  <c r="M11" i="3"/>
  <c r="M13" i="3"/>
  <c r="L14" i="3"/>
  <c r="J15" i="3"/>
  <c r="O15" i="3"/>
  <c r="K17" i="3"/>
  <c r="O18" i="3"/>
  <c r="K18" i="3"/>
  <c r="N18" i="3"/>
  <c r="M19" i="3"/>
  <c r="M21" i="3"/>
  <c r="L22" i="3"/>
  <c r="J23" i="3"/>
  <c r="O23" i="3"/>
  <c r="K25" i="3"/>
  <c r="O26" i="3"/>
  <c r="K26" i="3"/>
  <c r="N26" i="3"/>
  <c r="M27" i="3"/>
  <c r="M29" i="3"/>
  <c r="L30" i="3"/>
  <c r="J31" i="3"/>
  <c r="O31" i="3"/>
  <c r="K33" i="3"/>
  <c r="O34" i="3"/>
  <c r="K34" i="3"/>
  <c r="N34" i="3"/>
  <c r="M35" i="3"/>
  <c r="M37" i="3"/>
  <c r="L38" i="3"/>
  <c r="J39" i="3"/>
  <c r="O39" i="3"/>
  <c r="K41" i="3"/>
  <c r="O42" i="3"/>
  <c r="K42" i="3"/>
  <c r="N42" i="3"/>
  <c r="M43" i="3"/>
  <c r="M45" i="3"/>
  <c r="L46" i="3"/>
  <c r="J47" i="3"/>
  <c r="O47" i="3"/>
  <c r="K49" i="3"/>
  <c r="O50" i="3"/>
  <c r="K50" i="3"/>
  <c r="N50" i="3"/>
  <c r="M51" i="3"/>
  <c r="M53" i="3"/>
  <c r="L54" i="3"/>
  <c r="J55" i="3"/>
  <c r="O55" i="3"/>
  <c r="K57" i="3"/>
  <c r="O58" i="3"/>
  <c r="K58" i="3"/>
  <c r="N58" i="3"/>
  <c r="M59" i="3"/>
  <c r="M61" i="3"/>
  <c r="L62" i="3"/>
  <c r="J63" i="3"/>
  <c r="O63" i="3"/>
  <c r="K65" i="3"/>
  <c r="O66" i="3"/>
  <c r="K66" i="3"/>
  <c r="N66" i="3"/>
  <c r="O11" i="1"/>
  <c r="O7" i="1"/>
  <c r="O49" i="1"/>
  <c r="O72" i="1"/>
  <c r="O22" i="1"/>
  <c r="O8" i="1"/>
  <c r="O37" i="1"/>
  <c r="O61" i="1"/>
  <c r="O44" i="1"/>
  <c r="O58" i="1"/>
  <c r="O39" i="1"/>
  <c r="O14" i="1"/>
  <c r="O62" i="1"/>
  <c r="O64" i="1"/>
  <c r="O33" i="1"/>
  <c r="O89" i="1"/>
  <c r="O17" i="1"/>
  <c r="O87" i="1"/>
  <c r="O74" i="1"/>
  <c r="O40" i="1"/>
  <c r="O79" i="1"/>
  <c r="O3" i="1"/>
  <c r="O84" i="1"/>
  <c r="O48" i="1"/>
  <c r="O29" i="1"/>
  <c r="O70" i="1"/>
  <c r="O46" i="1"/>
  <c r="O69" i="1"/>
  <c r="O53" i="1"/>
  <c r="O73" i="1"/>
  <c r="O66" i="1"/>
  <c r="O35" i="1"/>
  <c r="O88" i="1"/>
  <c r="O85" i="1"/>
  <c r="O55" i="1"/>
  <c r="O75" i="1"/>
  <c r="O34" i="1"/>
  <c r="O77" i="1"/>
  <c r="O57" i="1"/>
  <c r="O18" i="1"/>
  <c r="O56" i="1"/>
  <c r="O41" i="1"/>
  <c r="O81" i="1"/>
  <c r="O78" i="1"/>
  <c r="O23" i="1"/>
  <c r="O52" i="1"/>
  <c r="O28" i="1"/>
  <c r="O25" i="1"/>
  <c r="O27" i="1"/>
  <c r="O76" i="1"/>
  <c r="O36" i="1"/>
  <c r="O45" i="1"/>
  <c r="O43" i="1"/>
  <c r="O31" i="1"/>
  <c r="O90" i="1"/>
  <c r="O67" i="1"/>
  <c r="O24" i="1"/>
  <c r="O71" i="1"/>
  <c r="O51" i="1"/>
  <c r="O97" i="1"/>
  <c r="O59" i="1"/>
  <c r="O99" i="1"/>
  <c r="O86" i="1"/>
  <c r="O60" i="1"/>
  <c r="O32" i="1"/>
  <c r="O21" i="1"/>
  <c r="O54" i="1"/>
  <c r="O47" i="1"/>
  <c r="O26" i="1"/>
  <c r="O10" i="1"/>
  <c r="O6" i="1"/>
  <c r="O13" i="1"/>
  <c r="O96" i="1"/>
  <c r="O19" i="1"/>
  <c r="O12" i="1"/>
  <c r="O15" i="1"/>
  <c r="O20" i="1"/>
  <c r="O42" i="1"/>
  <c r="O16" i="1"/>
  <c r="O9" i="1"/>
  <c r="O38" i="1"/>
  <c r="O5" i="1"/>
  <c r="O98" i="1"/>
  <c r="O68" i="1"/>
  <c r="O93" i="1"/>
  <c r="O65" i="1"/>
  <c r="O82" i="1"/>
  <c r="O80" i="1"/>
  <c r="O30" i="1"/>
  <c r="O95" i="1"/>
  <c r="N11" i="1" l="1"/>
  <c r="N7" i="1"/>
  <c r="N49" i="1"/>
  <c r="N72" i="1"/>
  <c r="N22" i="1"/>
  <c r="N8" i="1"/>
  <c r="N37" i="1"/>
  <c r="N61" i="1"/>
  <c r="N44" i="1"/>
  <c r="N58" i="1"/>
  <c r="N39" i="1"/>
  <c r="N14" i="1"/>
  <c r="N62" i="1"/>
  <c r="N64" i="1"/>
  <c r="N33" i="1"/>
  <c r="N89" i="1"/>
  <c r="N17" i="1"/>
  <c r="N87" i="1"/>
  <c r="N74" i="1"/>
  <c r="N40" i="1"/>
  <c r="N79" i="1"/>
  <c r="N3" i="1"/>
  <c r="N84" i="1"/>
  <c r="N48" i="1"/>
  <c r="N29" i="1"/>
  <c r="N70" i="1"/>
  <c r="N46" i="1"/>
  <c r="N69" i="1"/>
  <c r="N53" i="1"/>
  <c r="N73" i="1"/>
  <c r="N66" i="1"/>
  <c r="N35" i="1"/>
  <c r="N88" i="1"/>
  <c r="N85" i="1"/>
  <c r="N55" i="1"/>
  <c r="N75" i="1"/>
  <c r="N34" i="1"/>
  <c r="N77" i="1"/>
  <c r="N57" i="1"/>
  <c r="N18" i="1"/>
  <c r="N56" i="1"/>
  <c r="N41" i="1"/>
  <c r="N81" i="1"/>
  <c r="N78" i="1"/>
  <c r="N23" i="1"/>
  <c r="N52" i="1"/>
  <c r="N28" i="1"/>
  <c r="N25" i="1"/>
  <c r="N27" i="1"/>
  <c r="N76" i="1"/>
  <c r="N36" i="1"/>
  <c r="N45" i="1"/>
  <c r="N43" i="1"/>
  <c r="N31" i="1"/>
  <c r="N90" i="1"/>
  <c r="N67" i="1"/>
  <c r="N24" i="1"/>
  <c r="N71" i="1"/>
  <c r="N51" i="1"/>
  <c r="N97" i="1"/>
  <c r="N59" i="1"/>
  <c r="N99" i="1"/>
  <c r="N86" i="1"/>
  <c r="N60" i="1"/>
  <c r="N32" i="1"/>
  <c r="N21" i="1"/>
  <c r="N54" i="1"/>
  <c r="N47" i="1"/>
  <c r="N26" i="1"/>
  <c r="N10" i="1"/>
  <c r="N6" i="1"/>
  <c r="N13" i="1"/>
  <c r="N96" i="1"/>
  <c r="N19" i="1"/>
  <c r="N12" i="1"/>
  <c r="N15" i="1"/>
  <c r="N20" i="1"/>
  <c r="N42" i="1"/>
  <c r="N16" i="1"/>
  <c r="N9" i="1"/>
  <c r="N38" i="1"/>
  <c r="N5" i="1"/>
  <c r="N98" i="1"/>
  <c r="N68" i="1"/>
  <c r="N93" i="1"/>
  <c r="N65" i="1"/>
  <c r="N82" i="1"/>
  <c r="N80" i="1"/>
  <c r="N30" i="1"/>
  <c r="N95" i="1"/>
  <c r="N92" i="1"/>
  <c r="N83" i="1"/>
  <c r="N63" i="1"/>
  <c r="N91" i="1"/>
  <c r="N94" i="1"/>
  <c r="N50" i="1"/>
  <c r="N4" i="1"/>
  <c r="K11" i="1"/>
  <c r="K7" i="1"/>
  <c r="K49" i="1"/>
  <c r="K72" i="1"/>
  <c r="K22" i="1"/>
  <c r="K8" i="1"/>
  <c r="K37" i="1"/>
  <c r="K61" i="1"/>
  <c r="K44" i="1"/>
  <c r="K58" i="1"/>
  <c r="K39" i="1"/>
  <c r="K14" i="1"/>
  <c r="K62" i="1"/>
  <c r="K64" i="1"/>
  <c r="K33" i="1"/>
  <c r="K89" i="1"/>
  <c r="K17" i="1"/>
  <c r="K87" i="1"/>
  <c r="K74" i="1"/>
  <c r="K40" i="1"/>
  <c r="K79" i="1"/>
  <c r="K3" i="1"/>
  <c r="K84" i="1"/>
  <c r="K48" i="1"/>
  <c r="K29" i="1"/>
  <c r="K70" i="1"/>
  <c r="K46" i="1"/>
  <c r="K69" i="1"/>
  <c r="K53" i="1"/>
  <c r="K73" i="1"/>
  <c r="K66" i="1"/>
  <c r="K35" i="1"/>
  <c r="K88" i="1"/>
  <c r="K85" i="1"/>
  <c r="K55" i="1"/>
  <c r="K75" i="1"/>
  <c r="K34" i="1"/>
  <c r="K77" i="1"/>
  <c r="K57" i="1"/>
  <c r="K18" i="1"/>
  <c r="K56" i="1"/>
  <c r="K41" i="1"/>
  <c r="K81" i="1"/>
  <c r="K78" i="1"/>
  <c r="K23" i="1"/>
  <c r="K52" i="1"/>
  <c r="K28" i="1"/>
  <c r="K25" i="1"/>
  <c r="K27" i="1"/>
  <c r="K76" i="1"/>
  <c r="K36" i="1"/>
  <c r="K45" i="1"/>
  <c r="K43" i="1"/>
  <c r="K31" i="1"/>
  <c r="K90" i="1"/>
  <c r="K67" i="1"/>
  <c r="K24" i="1"/>
  <c r="K71" i="1"/>
  <c r="K51" i="1"/>
  <c r="K97" i="1"/>
  <c r="K59" i="1"/>
  <c r="K99" i="1"/>
  <c r="K86" i="1"/>
  <c r="K60" i="1"/>
  <c r="K32" i="1"/>
  <c r="K21" i="1"/>
  <c r="K54" i="1"/>
  <c r="K47" i="1"/>
  <c r="K26" i="1"/>
  <c r="K10" i="1"/>
  <c r="K6" i="1"/>
  <c r="K13" i="1"/>
  <c r="K96" i="1"/>
  <c r="K19" i="1"/>
  <c r="K12" i="1"/>
  <c r="K15" i="1"/>
  <c r="K20" i="1"/>
  <c r="K42" i="1"/>
  <c r="K16" i="1"/>
  <c r="K9" i="1"/>
  <c r="K38" i="1"/>
  <c r="K5" i="1"/>
  <c r="K98" i="1"/>
  <c r="K68" i="1"/>
  <c r="K93" i="1"/>
  <c r="K65" i="1"/>
  <c r="K82" i="1"/>
  <c r="K80" i="1"/>
  <c r="K30" i="1"/>
  <c r="K95" i="1"/>
  <c r="K92" i="1"/>
  <c r="K83" i="1"/>
  <c r="K63" i="1"/>
  <c r="K91" i="1"/>
  <c r="K94" i="1"/>
  <c r="K50" i="1"/>
  <c r="K4" i="1"/>
  <c r="H11" i="1"/>
  <c r="H7" i="1"/>
  <c r="H49" i="1"/>
  <c r="H72" i="1"/>
  <c r="H22" i="1"/>
  <c r="H8" i="1"/>
  <c r="H37" i="1"/>
  <c r="H61" i="1"/>
  <c r="H44" i="1"/>
  <c r="H58" i="1"/>
  <c r="H39" i="1"/>
  <c r="H14" i="1"/>
  <c r="H62" i="1"/>
  <c r="H64" i="1"/>
  <c r="H33" i="1"/>
  <c r="H89" i="1"/>
  <c r="H17" i="1"/>
  <c r="H87" i="1"/>
  <c r="H74" i="1"/>
  <c r="H40" i="1"/>
  <c r="H79" i="1"/>
  <c r="H3" i="1"/>
  <c r="H84" i="1"/>
  <c r="H48" i="1"/>
  <c r="H29" i="1"/>
  <c r="H70" i="1"/>
  <c r="H46" i="1"/>
  <c r="H69" i="1"/>
  <c r="H53" i="1"/>
  <c r="H73" i="1"/>
  <c r="H66" i="1"/>
  <c r="H35" i="1"/>
  <c r="H88" i="1"/>
  <c r="H85" i="1"/>
  <c r="H55" i="1"/>
  <c r="H75" i="1"/>
  <c r="H34" i="1"/>
  <c r="H77" i="1"/>
  <c r="H57" i="1"/>
  <c r="H18" i="1"/>
  <c r="H56" i="1"/>
  <c r="H41" i="1"/>
  <c r="H81" i="1"/>
  <c r="H78" i="1"/>
  <c r="H23" i="1"/>
  <c r="H52" i="1"/>
  <c r="H28" i="1"/>
  <c r="H25" i="1"/>
  <c r="H27" i="1"/>
  <c r="H76" i="1"/>
  <c r="H36" i="1"/>
  <c r="H45" i="1"/>
  <c r="H43" i="1"/>
  <c r="H31" i="1"/>
  <c r="H90" i="1"/>
  <c r="H67" i="1"/>
  <c r="H24" i="1"/>
  <c r="H71" i="1"/>
  <c r="H51" i="1"/>
  <c r="H97" i="1"/>
  <c r="H59" i="1"/>
  <c r="H99" i="1"/>
  <c r="H86" i="1"/>
  <c r="H60" i="1"/>
  <c r="H32" i="1"/>
  <c r="H21" i="1"/>
  <c r="H54" i="1"/>
  <c r="H47" i="1"/>
  <c r="H26" i="1"/>
  <c r="H10" i="1"/>
  <c r="H6" i="1"/>
  <c r="H13" i="1"/>
  <c r="H96" i="1"/>
  <c r="H19" i="1"/>
  <c r="H12" i="1"/>
  <c r="H15" i="1"/>
  <c r="H20" i="1"/>
  <c r="H42" i="1"/>
  <c r="H16" i="1"/>
  <c r="H9" i="1"/>
  <c r="H38" i="1"/>
  <c r="H5" i="1"/>
  <c r="H98" i="1"/>
  <c r="H68" i="1"/>
  <c r="H93" i="1"/>
  <c r="H65" i="1"/>
  <c r="H82" i="1"/>
  <c r="H80" i="1"/>
  <c r="H30" i="1"/>
  <c r="H95" i="1"/>
  <c r="H92" i="1"/>
  <c r="H83" i="1"/>
  <c r="H63" i="1"/>
  <c r="H91" i="1"/>
  <c r="H94" i="1"/>
  <c r="H50" i="1"/>
  <c r="H4" i="1"/>
  <c r="E11" i="1"/>
  <c r="E7" i="1"/>
  <c r="E49" i="1"/>
  <c r="E72" i="1"/>
  <c r="E22" i="1"/>
  <c r="E8" i="1"/>
  <c r="E37" i="1"/>
  <c r="E61" i="1"/>
  <c r="E44" i="1"/>
  <c r="E58" i="1"/>
  <c r="E39" i="1"/>
  <c r="E14" i="1"/>
  <c r="E62" i="1"/>
  <c r="E64" i="1"/>
  <c r="E33" i="1"/>
  <c r="E89" i="1"/>
  <c r="E17" i="1"/>
  <c r="E87" i="1"/>
  <c r="E74" i="1"/>
  <c r="E40" i="1"/>
  <c r="E79" i="1"/>
  <c r="E3" i="1"/>
  <c r="E84" i="1"/>
  <c r="E48" i="1"/>
  <c r="E29" i="1"/>
  <c r="E70" i="1"/>
  <c r="E46" i="1"/>
  <c r="E69" i="1"/>
  <c r="E53" i="1"/>
  <c r="E73" i="1"/>
  <c r="E66" i="1"/>
  <c r="E35" i="1"/>
  <c r="E88" i="1"/>
  <c r="E85" i="1"/>
  <c r="E55" i="1"/>
  <c r="E75" i="1"/>
  <c r="E34" i="1"/>
  <c r="E77" i="1"/>
  <c r="E57" i="1"/>
  <c r="E18" i="1"/>
  <c r="E56" i="1"/>
  <c r="E41" i="1"/>
  <c r="E81" i="1"/>
  <c r="E78" i="1"/>
  <c r="E23" i="1"/>
  <c r="E52" i="1"/>
  <c r="E28" i="1"/>
  <c r="E25" i="1"/>
  <c r="E27" i="1"/>
  <c r="E76" i="1"/>
  <c r="E36" i="1"/>
  <c r="E45" i="1"/>
  <c r="E43" i="1"/>
  <c r="E31" i="1"/>
  <c r="E90" i="1"/>
  <c r="E67" i="1"/>
  <c r="E24" i="1"/>
  <c r="E71" i="1"/>
  <c r="E51" i="1"/>
  <c r="E97" i="1"/>
  <c r="E59" i="1"/>
  <c r="E99" i="1"/>
  <c r="E86" i="1"/>
  <c r="E60" i="1"/>
  <c r="E32" i="1"/>
  <c r="E21" i="1"/>
  <c r="E54" i="1"/>
  <c r="E47" i="1"/>
  <c r="E26" i="1"/>
  <c r="E10" i="1"/>
  <c r="E6" i="1"/>
  <c r="E13" i="1"/>
  <c r="E96" i="1"/>
  <c r="E19" i="1"/>
  <c r="E12" i="1"/>
  <c r="E15" i="1"/>
  <c r="E20" i="1"/>
  <c r="E42" i="1"/>
  <c r="E16" i="1"/>
  <c r="E9" i="1"/>
  <c r="E38" i="1"/>
  <c r="E5" i="1"/>
  <c r="E98" i="1"/>
  <c r="E68" i="1"/>
  <c r="E93" i="1"/>
  <c r="E65" i="1"/>
  <c r="E82" i="1"/>
  <c r="E80" i="1"/>
  <c r="E30" i="1"/>
  <c r="E95" i="1"/>
  <c r="E92" i="1"/>
  <c r="E83" i="1"/>
  <c r="E63" i="1"/>
  <c r="E91" i="1"/>
  <c r="E94" i="1"/>
  <c r="E50" i="1"/>
  <c r="E4" i="1"/>
</calcChain>
</file>

<file path=xl/sharedStrings.xml><?xml version="1.0" encoding="utf-8"?>
<sst xmlns="http://schemas.openxmlformats.org/spreadsheetml/2006/main" count="1322" uniqueCount="787">
  <si>
    <t>'17A04-p65ADZP(attp40); 68A06-ZpGdbd(attp2)'</t>
  </si>
  <si>
    <t>'BJD_SS00865GMR_SS00865'</t>
  </si>
  <si>
    <t>'BJD_SS00934GMR_SS00934'</t>
  </si>
  <si>
    <t>'BJD_SS02256GMR_SS02256'</t>
  </si>
  <si>
    <t>'BJD_SS02292GMR_SS02292'</t>
  </si>
  <si>
    <t>'BJD_SS02612'</t>
  </si>
  <si>
    <t>'CTRL_DL_1500090_0028FCF_DL_1500090'</t>
  </si>
  <si>
    <t>'GMR_SS00725'</t>
  </si>
  <si>
    <t>'GMR_SS00727'</t>
  </si>
  <si>
    <t>'GMR_SS00730'</t>
  </si>
  <si>
    <t>'GMR_SS00733'</t>
  </si>
  <si>
    <t>'GMR_SS00735'</t>
  </si>
  <si>
    <t>'GMR_SS00797'</t>
  </si>
  <si>
    <t>'GMR_SS01045'</t>
  </si>
  <si>
    <t>'GMR_SS01046'</t>
  </si>
  <si>
    <t>'GMR_SS01047'</t>
  </si>
  <si>
    <t>'GMR_SS01048'</t>
  </si>
  <si>
    <t>'GMR_SS01049'</t>
  </si>
  <si>
    <t>'GMR_SS01050'</t>
  </si>
  <si>
    <t>'GMR_SS01051'</t>
  </si>
  <si>
    <t>'GMR_SS01053'</t>
  </si>
  <si>
    <t>'GMR_SS01054'</t>
  </si>
  <si>
    <t>'GMR_SS01055'</t>
  </si>
  <si>
    <t>'GMR_SS01057'</t>
  </si>
  <si>
    <t>'GMR_SS01059'</t>
  </si>
  <si>
    <t>'GMR_SS01062'</t>
  </si>
  <si>
    <t>'GMR_SS01064'</t>
  </si>
  <si>
    <t>'GMR_SS01068'</t>
  </si>
  <si>
    <t>'GMR_SS01069'</t>
  </si>
  <si>
    <t>'GMR_SS01070'</t>
  </si>
  <si>
    <t>'GMR_SS01073'</t>
  </si>
  <si>
    <t>'GMR_SS01077'</t>
  </si>
  <si>
    <t>'GMR_SS01080'</t>
  </si>
  <si>
    <t>'GMR_SS01081'</t>
  </si>
  <si>
    <t>'GMR_SS01540'</t>
  </si>
  <si>
    <t>'GMR_SS01541'</t>
  </si>
  <si>
    <t>'GMR_SS01542'</t>
  </si>
  <si>
    <t>'GMR_SS01543'</t>
  </si>
  <si>
    <t>'GMR_SS01544'</t>
  </si>
  <si>
    <t>'GMR_SS01545'</t>
  </si>
  <si>
    <t>'GMR_SS01546'</t>
  </si>
  <si>
    <t>'GMR_SS01547'</t>
  </si>
  <si>
    <t>'GMR_SS01548'</t>
  </si>
  <si>
    <t>'GMR_SS01549'</t>
  </si>
  <si>
    <t>'GMR_SS01550'</t>
  </si>
  <si>
    <t>'GMR_SS01551'</t>
  </si>
  <si>
    <t>'GMR_SS01552'</t>
  </si>
  <si>
    <t>'GMR_SS01553'</t>
  </si>
  <si>
    <t>'GMR_SS01554'</t>
  </si>
  <si>
    <t>'GMR_SS01555'</t>
  </si>
  <si>
    <t>'GMR_SS01556'</t>
  </si>
  <si>
    <t>'GMR_SS01557'</t>
  </si>
  <si>
    <t>'GMR_SS01558'</t>
  </si>
  <si>
    <t>'GMR_SS01559'</t>
  </si>
  <si>
    <t>'GMR_SS01562'</t>
  </si>
  <si>
    <t>'GMR_SS01563'</t>
  </si>
  <si>
    <t>'GMR_SS01565'</t>
  </si>
  <si>
    <t>'GMR_SS01566'</t>
  </si>
  <si>
    <t>'GMR_SS01567'</t>
  </si>
  <si>
    <t>'GMR_SS01568'</t>
  </si>
  <si>
    <t>'GMR_SS01569'</t>
  </si>
  <si>
    <t>'GMR_SS01570'</t>
  </si>
  <si>
    <t>'GMR_SS01571'</t>
  </si>
  <si>
    <t>'GMR_SS01572'</t>
  </si>
  <si>
    <t>'GMR_SS01573'</t>
  </si>
  <si>
    <t>'GMR_SS01575'</t>
  </si>
  <si>
    <t>'GMR_SS01576'</t>
  </si>
  <si>
    <t>'GMR_SS01577'</t>
  </si>
  <si>
    <t>'GMR_SS01579'</t>
  </si>
  <si>
    <t>'GMR_SS01580'</t>
  </si>
  <si>
    <t>'GMR_SS01581'</t>
  </si>
  <si>
    <t>'GMR_SS01582'</t>
  </si>
  <si>
    <t>'GMR_SS01583'</t>
  </si>
  <si>
    <t>'GMR_SS01584'</t>
  </si>
  <si>
    <t>'GMR_SS01585'</t>
  </si>
  <si>
    <t>'GMR_SS01586'</t>
  </si>
  <si>
    <t>'GMR_SS01587'</t>
  </si>
  <si>
    <t>'GMR_SS01588'</t>
  </si>
  <si>
    <t>'GMR_SS01589'</t>
  </si>
  <si>
    <t>'GMR_SS01590'</t>
  </si>
  <si>
    <t>'GMR_SS01591'</t>
  </si>
  <si>
    <t>'GMR_SS01592'</t>
  </si>
  <si>
    <t>'GMR_SS01593'</t>
  </si>
  <si>
    <t>'GMR_SS01595'</t>
  </si>
  <si>
    <t>'GMR_SS01596'</t>
  </si>
  <si>
    <t>'GMR_SS01597'</t>
  </si>
  <si>
    <t>'GMR_SS01598'</t>
  </si>
  <si>
    <t>'GMR_SS01599'</t>
  </si>
  <si>
    <t>'GMR_SS01600'</t>
  </si>
  <si>
    <t>'GMR_SS01601'</t>
  </si>
  <si>
    <t>'GMR_SS01602'</t>
  </si>
  <si>
    <t>'GMR_SS01603'</t>
  </si>
  <si>
    <t>'GMR_SS01604'</t>
  </si>
  <si>
    <t>'GMR_SS01605'</t>
  </si>
  <si>
    <t>'GMR_SS01606'</t>
  </si>
  <si>
    <t>'GMR_SS01607'</t>
  </si>
  <si>
    <t>'GMR_SS01608'</t>
  </si>
  <si>
    <t>Chrim_20_1000</t>
  </si>
  <si>
    <t>Chrim_50_50</t>
  </si>
  <si>
    <t>Kir_LV40_Azi90</t>
  </si>
  <si>
    <t>TNT_LV40_Azi90</t>
  </si>
  <si>
    <t xml:space="preserve">  Total  </t>
  </si>
  <si>
    <t xml:space="preserve">  Jumpers  </t>
  </si>
  <si>
    <t xml:space="preserve">   Jump pct   </t>
  </si>
  <si>
    <t>DN</t>
  </si>
  <si>
    <t>Split Line</t>
  </si>
  <si>
    <t>GMR_SS00797</t>
  </si>
  <si>
    <t>FCF_DL_1500090</t>
  </si>
  <si>
    <t>GMR_SS01055</t>
  </si>
  <si>
    <t>GMR_SS01062</t>
  </si>
  <si>
    <t>DN032a, 118, 133</t>
  </si>
  <si>
    <t>GMR_SS00724</t>
  </si>
  <si>
    <t>DN001</t>
  </si>
  <si>
    <t>GMR_SS00725</t>
  </si>
  <si>
    <t>DN005 one side</t>
  </si>
  <si>
    <t>GMR_SS00726</t>
  </si>
  <si>
    <t xml:space="preserve">DN005 </t>
  </si>
  <si>
    <t>GMR_SS00727</t>
  </si>
  <si>
    <t>DN002</t>
  </si>
  <si>
    <t>GMR_SS00728</t>
  </si>
  <si>
    <t>DN029</t>
  </si>
  <si>
    <t>GMR_SS00729</t>
  </si>
  <si>
    <t>DN003b</t>
  </si>
  <si>
    <t>GMR_SS00730</t>
  </si>
  <si>
    <t>DN056</t>
  </si>
  <si>
    <t>GMR_SS00731</t>
  </si>
  <si>
    <t>DN010</t>
  </si>
  <si>
    <t>GMR_SS00732</t>
  </si>
  <si>
    <t>DN053</t>
  </si>
  <si>
    <t>GMR_SS00733</t>
  </si>
  <si>
    <t>DN006</t>
  </si>
  <si>
    <t>GMR_SS00734</t>
  </si>
  <si>
    <t>DN055a</t>
  </si>
  <si>
    <t>GMR_SS00735</t>
  </si>
  <si>
    <t>DN065</t>
  </si>
  <si>
    <t>GMR_SS00736</t>
  </si>
  <si>
    <t>DN029, DN013</t>
  </si>
  <si>
    <t>GMR_SS00737</t>
  </si>
  <si>
    <t>DN029, DN032a, DN13, DN127</t>
  </si>
  <si>
    <t>GMR_SS00738</t>
  </si>
  <si>
    <t>DN139</t>
  </si>
  <si>
    <t>GMR_SS01045</t>
  </si>
  <si>
    <t>GMR_SS01046</t>
  </si>
  <si>
    <t>DN148</t>
  </si>
  <si>
    <t>GMR_SS01047</t>
  </si>
  <si>
    <t>DN145 one side</t>
  </si>
  <si>
    <t>GMR_SS01048</t>
  </si>
  <si>
    <t>DN106</t>
  </si>
  <si>
    <t>GMR_SS01049</t>
  </si>
  <si>
    <t>DN101a</t>
  </si>
  <si>
    <t>GMR_SS01050</t>
  </si>
  <si>
    <t>GMR_SS01051</t>
  </si>
  <si>
    <t>DN066</t>
  </si>
  <si>
    <t>GMR_SS01052</t>
  </si>
  <si>
    <t>DN133</t>
  </si>
  <si>
    <t>GMR_SS01053</t>
  </si>
  <si>
    <t>DN019</t>
  </si>
  <si>
    <t>GMR_SS01054</t>
  </si>
  <si>
    <t>DN118</t>
  </si>
  <si>
    <t>GMR_SS01056</t>
  </si>
  <si>
    <t>DN029 one side</t>
  </si>
  <si>
    <t>GMR_SS01057</t>
  </si>
  <si>
    <t>DN090c</t>
  </si>
  <si>
    <t>GMR_SS01058</t>
  </si>
  <si>
    <t>GMR_SS01059</t>
  </si>
  <si>
    <t>DN95c</t>
  </si>
  <si>
    <t>GMR_SS01060</t>
  </si>
  <si>
    <t>DN138</t>
  </si>
  <si>
    <t>GMR_SS01061</t>
  </si>
  <si>
    <t>DN052</t>
  </si>
  <si>
    <t>GMR_SS01063</t>
  </si>
  <si>
    <t>DN138 one side</t>
  </si>
  <si>
    <t>GMR_SS01064</t>
  </si>
  <si>
    <t>GMR_SS01065</t>
  </si>
  <si>
    <t>DN032a</t>
  </si>
  <si>
    <t>GMR_SS01066</t>
  </si>
  <si>
    <t>GMR_SS01067</t>
  </si>
  <si>
    <t>DN047a/b</t>
  </si>
  <si>
    <t>GMR_SS01068</t>
  </si>
  <si>
    <t>DN125</t>
  </si>
  <si>
    <t>GMR_SS01069</t>
  </si>
  <si>
    <t>DN170</t>
  </si>
  <si>
    <t>GMR_SS01070</t>
  </si>
  <si>
    <t>GMR_SS01071</t>
  </si>
  <si>
    <t>DN090a</t>
  </si>
  <si>
    <t>GMR_SS01072</t>
  </si>
  <si>
    <t>DN045</t>
  </si>
  <si>
    <t>GMR_SS01073</t>
  </si>
  <si>
    <t>GMR_SS01074</t>
  </si>
  <si>
    <t>DN140</t>
  </si>
  <si>
    <t>GMR_SS01075</t>
  </si>
  <si>
    <t>DN001?</t>
  </si>
  <si>
    <t>GMR_SS01076</t>
  </si>
  <si>
    <t>GMR_SS01077</t>
  </si>
  <si>
    <t>GMR_SS01078</t>
  </si>
  <si>
    <t>GMR_SS01080</t>
  </si>
  <si>
    <t>GMR_SS01081</t>
  </si>
  <si>
    <t>DN121</t>
  </si>
  <si>
    <t>GMR_SS01540</t>
  </si>
  <si>
    <t>DN101b</t>
  </si>
  <si>
    <t>GMR_SS01541</t>
  </si>
  <si>
    <t>DN101a one side</t>
  </si>
  <si>
    <t>GMR_SS01542</t>
  </si>
  <si>
    <t>DN158, DN165?</t>
  </si>
  <si>
    <t>GMR_SS01543</t>
  </si>
  <si>
    <t>DN001, DN133</t>
  </si>
  <si>
    <t>GMR_SS01544</t>
  </si>
  <si>
    <t>DN047a</t>
  </si>
  <si>
    <t>GMR_SS01545</t>
  </si>
  <si>
    <t>DN101a, DN101b</t>
  </si>
  <si>
    <t>GMR_SS01546</t>
  </si>
  <si>
    <t>DN132</t>
  </si>
  <si>
    <t>GMR_SS01547</t>
  </si>
  <si>
    <t>GMR_SS01548</t>
  </si>
  <si>
    <t>DN074</t>
  </si>
  <si>
    <t>GMR_SS01549</t>
  </si>
  <si>
    <t>DN162</t>
  </si>
  <si>
    <t>GMR_SS01550</t>
  </si>
  <si>
    <t>VAC interneurons, T1/T3</t>
  </si>
  <si>
    <t>GMR_SS01551</t>
  </si>
  <si>
    <t>DN101a/b</t>
  </si>
  <si>
    <t>GMR_SS01552</t>
  </si>
  <si>
    <t>GMR_SS01553</t>
  </si>
  <si>
    <t>GMR_SS01554</t>
  </si>
  <si>
    <t xml:space="preserve">DN111 </t>
  </si>
  <si>
    <t>GMR_SS01555</t>
  </si>
  <si>
    <t>DN096</t>
  </si>
  <si>
    <t>GMR_SS01556</t>
  </si>
  <si>
    <t>DN114</t>
  </si>
  <si>
    <t>GMR_SS01557</t>
  </si>
  <si>
    <t>DN138, one side</t>
  </si>
  <si>
    <t>GMR_SS01558</t>
  </si>
  <si>
    <t>GMR_SS01559</t>
  </si>
  <si>
    <t>GMR_SS01560</t>
  </si>
  <si>
    <t>DN045x4</t>
  </si>
  <si>
    <t>GMR_SS01561</t>
  </si>
  <si>
    <t>DN045x10</t>
  </si>
  <si>
    <t>GMR_SS01562</t>
  </si>
  <si>
    <t>GMR_SS01563</t>
  </si>
  <si>
    <t>GMR_SS01564</t>
  </si>
  <si>
    <t>DN036-like</t>
  </si>
  <si>
    <t>GMR_SS01565</t>
  </si>
  <si>
    <t>GMR_SS01566</t>
  </si>
  <si>
    <t>DN011 one side</t>
  </si>
  <si>
    <t>GMR_SS01567</t>
  </si>
  <si>
    <t>DN029, hg1 motor neuron?</t>
  </si>
  <si>
    <t>GMR_SS01568</t>
  </si>
  <si>
    <t>DN047</t>
  </si>
  <si>
    <t>GMR_SS01569</t>
  </si>
  <si>
    <t>DN047b</t>
  </si>
  <si>
    <t>GMR_SS01570</t>
  </si>
  <si>
    <t>GMR_SS01571</t>
  </si>
  <si>
    <t>GMR_SS01572</t>
  </si>
  <si>
    <t>DN111</t>
  </si>
  <si>
    <t>GMR_SS01573</t>
  </si>
  <si>
    <t>GMR_SS01575</t>
  </si>
  <si>
    <t>GMR_SS01576</t>
  </si>
  <si>
    <t>GMR_SS01577</t>
  </si>
  <si>
    <t>GMR_SS01579</t>
  </si>
  <si>
    <t>GMR_SS01580</t>
  </si>
  <si>
    <t>DN105</t>
  </si>
  <si>
    <t>GMR_SS01581</t>
  </si>
  <si>
    <t>DN172</t>
  </si>
  <si>
    <t>GMR_SS01582</t>
  </si>
  <si>
    <t>DN058, one, high BG</t>
  </si>
  <si>
    <t>GMR_SS01583</t>
  </si>
  <si>
    <t>139?</t>
  </si>
  <si>
    <t>GMR_SS01584</t>
  </si>
  <si>
    <t>DN111, dirty</t>
  </si>
  <si>
    <t>GMR_SS01585</t>
  </si>
  <si>
    <t>ascending neuron from VAC to prow</t>
  </si>
  <si>
    <t>GMR_SS01586</t>
  </si>
  <si>
    <t>DN115</t>
  </si>
  <si>
    <t>GMR_SS01587</t>
  </si>
  <si>
    <t>GMR_SS01588</t>
  </si>
  <si>
    <t>GMR_SS01589</t>
  </si>
  <si>
    <t>GMR_SS01590</t>
  </si>
  <si>
    <t>GMR_SS01591</t>
  </si>
  <si>
    <t>DN013, DN027</t>
  </si>
  <si>
    <t>GMR_SS01592</t>
  </si>
  <si>
    <t>GMR_SS01593</t>
  </si>
  <si>
    <t>DN032a dirty</t>
  </si>
  <si>
    <t>GMR_SS01595</t>
  </si>
  <si>
    <t>GMR_SS01596</t>
  </si>
  <si>
    <t>GMR_SS01597</t>
  </si>
  <si>
    <t>GMR_SS01598</t>
  </si>
  <si>
    <t>DN113</t>
  </si>
  <si>
    <t>GMR_SS01599</t>
  </si>
  <si>
    <t>DN095c</t>
  </si>
  <si>
    <t>GMR_SS01600</t>
  </si>
  <si>
    <t>GMR_SS01601</t>
  </si>
  <si>
    <t>DN009</t>
  </si>
  <si>
    <t>GMR_SS01602</t>
  </si>
  <si>
    <t>DN036</t>
  </si>
  <si>
    <t>GMR_SS01603</t>
  </si>
  <si>
    <t>GMR_SS01604</t>
  </si>
  <si>
    <t>DN095b</t>
  </si>
  <si>
    <t>GMR_SS01605</t>
  </si>
  <si>
    <t>DN099</t>
  </si>
  <si>
    <t>GMR_SS01606</t>
  </si>
  <si>
    <t>TTMn</t>
  </si>
  <si>
    <t>GMR_SS01607</t>
  </si>
  <si>
    <t>GMR_SS01608</t>
  </si>
  <si>
    <t>empty brain</t>
  </si>
  <si>
    <t>L1 l2</t>
  </si>
  <si>
    <t>fly core DL</t>
  </si>
  <si>
    <t>Giant fiber</t>
  </si>
  <si>
    <t>DN032B</t>
  </si>
  <si>
    <t>DN001/DN133/DN148</t>
  </si>
  <si>
    <t>DL</t>
  </si>
  <si>
    <t>DN convert</t>
  </si>
  <si>
    <t>alias</t>
  </si>
  <si>
    <t>JRC_SS02387</t>
  </si>
  <si>
    <t>JRC_SS00934</t>
    <phoneticPr fontId="3"/>
  </si>
  <si>
    <t>JRC_SS01080</t>
  </si>
  <si>
    <t>JRC_SS00725</t>
  </si>
  <si>
    <t>JRC_SS01544</t>
  </si>
  <si>
    <t>JRC_SS00731</t>
  </si>
  <si>
    <t>JRC_SS00730</t>
  </si>
  <si>
    <t>JRC_SS02394</t>
  </si>
  <si>
    <t>JRC_SS02299</t>
  </si>
  <si>
    <t>JRC_SS00727</t>
  </si>
  <si>
    <t>JRC_SS00726</t>
  </si>
  <si>
    <t>JRC_SS01051</t>
  </si>
  <si>
    <t>JRC_SS01602</t>
  </si>
  <si>
    <t>JRC_SS01046</t>
  </si>
  <si>
    <t>JRC_SS00732</t>
  </si>
  <si>
    <t>JRC_SS02259</t>
  </si>
  <si>
    <t>JRC_SS01567</t>
  </si>
  <si>
    <t>JRC_SS02378</t>
  </si>
  <si>
    <t>JRC_SS02388</t>
  </si>
  <si>
    <t>JRC_SS01054</t>
  </si>
  <si>
    <t>JRC_SS01077</t>
  </si>
  <si>
    <t>JRC_SS01588</t>
  </si>
  <si>
    <t>JRC_SS02316</t>
  </si>
  <si>
    <t>JRC_SS00729</t>
  </si>
  <si>
    <t>JRC_SS01078</t>
  </si>
  <si>
    <t>JRC_SS01057</t>
  </si>
  <si>
    <t>JRC_SS01596</t>
  </si>
  <si>
    <t>JRC_SS01066</t>
  </si>
  <si>
    <t>JRC_SS01081</t>
  </si>
  <si>
    <t>JRC_SS01559</t>
  </si>
  <si>
    <t>JRC_SS02382</t>
  </si>
  <si>
    <t>JRC_SS00865</t>
  </si>
  <si>
    <t>JRC_SS02275</t>
  </si>
  <si>
    <t>JRC_SS02538</t>
    <phoneticPr fontId="3"/>
  </si>
  <si>
    <t>JRC_SS01565</t>
  </si>
  <si>
    <t>JRC_SS02285</t>
  </si>
  <si>
    <t>JRC_SS02276</t>
  </si>
  <si>
    <t>JRC_SS02612</t>
  </si>
  <si>
    <t>JRC_SS01549</t>
  </si>
  <si>
    <t>JRC_SS02624</t>
  </si>
  <si>
    <t>JRC_SS02625</t>
  </si>
  <si>
    <t>JRC_SS02634</t>
  </si>
  <si>
    <t>JRC_SS01073</t>
  </si>
  <si>
    <t>JRC_SS01561</t>
  </si>
  <si>
    <t>JRC_SS02548</t>
  </si>
  <si>
    <t>JRC_SS02633</t>
  </si>
  <si>
    <t>JRC_SS01545</t>
  </si>
  <si>
    <t>JRC_SS01575</t>
  </si>
  <si>
    <t>JRC_SS01570</t>
  </si>
  <si>
    <t>JRC_SS01569</t>
  </si>
  <si>
    <t>JRC_SS01576</t>
  </si>
  <si>
    <t>JRC_SS01063</t>
  </si>
  <si>
    <t>JRC_SS01564</t>
  </si>
  <si>
    <t>JRC_SS02370</t>
  </si>
  <si>
    <t>JRC_SS02552</t>
  </si>
  <si>
    <t>JRC_SS00735</t>
  </si>
  <si>
    <t>JRC_SS02553</t>
  </si>
  <si>
    <t>JRC_SS02891</t>
  </si>
  <si>
    <t>JRC_SS02379</t>
  </si>
  <si>
    <t>JRC_SS02534</t>
    <phoneticPr fontId="3"/>
  </si>
  <si>
    <t>JRC_SS02536</t>
  </si>
  <si>
    <t>JRC_SS01572</t>
  </si>
  <si>
    <t>JRC_SS01052</t>
  </si>
  <si>
    <t>JRC_SS01059</t>
  </si>
  <si>
    <t>JRC_SS01553</t>
  </si>
  <si>
    <t>JRC_SS02324</t>
  </si>
  <si>
    <t>JRC_SS01074</t>
  </si>
  <si>
    <t>JRC_SS01597</t>
  </si>
  <si>
    <t>JRC_SS02547</t>
  </si>
  <si>
    <t>JRC_SS02554</t>
  </si>
  <si>
    <t>JRC_SS02635</t>
  </si>
  <si>
    <t>JRC_SS01604</t>
  </si>
  <si>
    <t>JRC_SS02393</t>
    <phoneticPr fontId="3"/>
  </si>
  <si>
    <t>JRC_SS02383</t>
    <phoneticPr fontId="3"/>
  </si>
  <si>
    <t>JRC_SS02542</t>
  </si>
  <si>
    <t>JRC_SS02396</t>
  </si>
  <si>
    <t>JRC_SS01600</t>
  </si>
  <si>
    <t>JRC_SS01556</t>
  </si>
  <si>
    <t>JRC_SS01541</t>
  </si>
  <si>
    <t>JRC_SS01542</t>
  </si>
  <si>
    <t>JRC_SS01560</t>
  </si>
  <si>
    <t>JRC_SS01571</t>
  </si>
  <si>
    <t>JRC_SS01552</t>
  </si>
  <si>
    <t>JRC_SS01546</t>
  </si>
  <si>
    <t>JRC_SS01581</t>
  </si>
  <si>
    <t>JRC_SS01608</t>
  </si>
  <si>
    <t>JRC_SS02385</t>
  </si>
  <si>
    <t>JRC_SS01049</t>
  </si>
  <si>
    <t>JRC_SS01580</t>
  </si>
  <si>
    <t>JRC_SS00923</t>
  </si>
  <si>
    <t>JRC_SS02257</t>
  </si>
  <si>
    <t>JRC_SS02384</t>
  </si>
  <si>
    <t>JRC_SS01557</t>
  </si>
  <si>
    <t>JRC_SS02618</t>
  </si>
  <si>
    <t>JRC_SS01587</t>
  </si>
  <si>
    <t>JRC_SS01056</t>
  </si>
  <si>
    <t>JRC_SS01589</t>
  </si>
  <si>
    <t>JRC_SS01590</t>
  </si>
  <si>
    <t>JRC_SS01540</t>
  </si>
  <si>
    <t>JRC_SS01069</t>
  </si>
  <si>
    <t>JRC_SS04158</t>
    <phoneticPr fontId="0"/>
  </si>
  <si>
    <t>JRC_SS02392</t>
    <phoneticPr fontId="0"/>
  </si>
  <si>
    <t>JRC_SS02111</t>
  </si>
  <si>
    <t>JRC_SS01547</t>
  </si>
  <si>
    <t>JRC_SS02278</t>
  </si>
  <si>
    <t>JRC_SS01053</t>
  </si>
  <si>
    <t>JRC_SS01554</t>
  </si>
  <si>
    <t>JRC_SS01061</t>
  </si>
  <si>
    <t>JRC_SS01064</t>
  </si>
  <si>
    <t>JRC_SS01593</t>
  </si>
  <si>
    <t>JRC_SS01558</t>
  </si>
  <si>
    <t>JRC_SS02377</t>
  </si>
  <si>
    <t>JRC_SS04159</t>
  </si>
  <si>
    <t>JRC_SS01075</t>
  </si>
  <si>
    <t>JRC_SS02395</t>
    <phoneticPr fontId="3"/>
  </si>
  <si>
    <t>JRC_SS04161</t>
  </si>
  <si>
    <t>JRC_SS02256</t>
  </si>
  <si>
    <t>JRC_SS01047</t>
  </si>
  <si>
    <t>JRC_SS02292</t>
  </si>
  <si>
    <t>JRC_SS01543</t>
  </si>
  <si>
    <t>JRC_SS02391</t>
  </si>
  <si>
    <t>JRC_SS01579</t>
  </si>
  <si>
    <t>JRC_SS01550</t>
  </si>
  <si>
    <t>JRC_SS01566</t>
  </si>
  <si>
    <t>JRC_SS02617</t>
  </si>
  <si>
    <t>JRC_SS02279</t>
  </si>
  <si>
    <t>JRC_SS00898</t>
  </si>
  <si>
    <t>JRC_SS01582</t>
  </si>
  <si>
    <t>JRC_SS02609</t>
  </si>
  <si>
    <t>JRC_SS02608</t>
  </si>
  <si>
    <t>JRC_SS01060</t>
  </si>
  <si>
    <t>JRC_SS02310</t>
  </si>
  <si>
    <t>JRC_SS02631</t>
  </si>
  <si>
    <t>17A04-p65ADZP(attp40); 68A06-ZpGdbd(attp2)</t>
  </si>
  <si>
    <t>BJD_SS00865GMR_SS00865</t>
  </si>
  <si>
    <t>BJD_SS02292GMR_SS02292</t>
  </si>
  <si>
    <t>BJD_SS02612</t>
  </si>
  <si>
    <t>BJD_SS02256GMR_SS02256</t>
  </si>
  <si>
    <t>CTRL_DL_1500090_0028FCF_DL_1500090</t>
  </si>
  <si>
    <t>BJD_SS00934GMR_SS00934</t>
  </si>
  <si>
    <t>convert</t>
  </si>
  <si>
    <t>in hiro list</t>
  </si>
  <si>
    <t>robot ID</t>
  </si>
  <si>
    <t>genotype stock name</t>
  </si>
  <si>
    <t>old name</t>
    <phoneticPr fontId="3"/>
  </si>
  <si>
    <t>new name</t>
    <phoneticPr fontId="3"/>
  </si>
  <si>
    <t>background expression in polarity pipeline data</t>
  </si>
  <si>
    <t>quality</t>
  </si>
  <si>
    <t>GMR_60B12_XA_21-x-GMR_58E05_XD_01</t>
  </si>
  <si>
    <t>P4</t>
    <phoneticPr fontId="3"/>
  </si>
  <si>
    <t>no BG</t>
  </si>
  <si>
    <t>A</t>
  </si>
  <si>
    <t>BJD_127A08_BB_21-x-BJD_105D02_AV_01</t>
  </si>
  <si>
    <t>very weak DN058, DN133</t>
  </si>
  <si>
    <t>B</t>
  </si>
  <si>
    <t>GMR_84B12_XA_21-x-BJD_105D02_AV_01</t>
  </si>
  <si>
    <t>GMR_50D07_XA_21-x-GMR_33H11_XD_01</t>
  </si>
  <si>
    <t>Giant commissural interneuron x 1, weak</t>
  </si>
  <si>
    <t>BJD_105D02_BB_21-x-BJD_124C05_AV_01</t>
  </si>
  <si>
    <t>P4, P2</t>
    <phoneticPr fontId="3"/>
  </si>
  <si>
    <t>GMR_22C05_XA_21-x-GMR_56G08_XD_01</t>
  </si>
  <si>
    <t>DN003a</t>
  </si>
  <si>
    <t>A1</t>
    <phoneticPr fontId="3"/>
  </si>
  <si>
    <t>midline AN, T1 neuromere</t>
  </si>
  <si>
    <t>GMR_75C10_XA_21-x-GMR_87D07_XD_01</t>
  </si>
  <si>
    <t>A2</t>
    <phoneticPr fontId="3"/>
  </si>
  <si>
    <t>a population of LPTCs (NOT HS/VS)</t>
  </si>
  <si>
    <t>GMR_61H01_XA_21-x-GMR_82C10_AV_01</t>
  </si>
  <si>
    <t>DN004</t>
  </si>
  <si>
    <t>P32</t>
    <phoneticPr fontId="3"/>
  </si>
  <si>
    <t>a pair of ANs</t>
  </si>
  <si>
    <t>GMR_10A12_XA_21-x-BJD_125A05_AV_01</t>
  </si>
  <si>
    <t>DN005</t>
    <phoneticPr fontId="0"/>
  </si>
  <si>
    <t>P1</t>
    <phoneticPr fontId="3"/>
  </si>
  <si>
    <t>GMR_14A01_XA_21-x-GMR_79H02_XD_</t>
  </si>
  <si>
    <t>weak mnb1</t>
  </si>
  <si>
    <t>GMR_25C08_XA_21-x-GMR_68A06_XD_01</t>
  </si>
  <si>
    <t>BJD_113B12_BB_21-x-BJD_110E05_AV_01</t>
  </si>
  <si>
    <t>B5</t>
    <phoneticPr fontId="3"/>
  </si>
  <si>
    <t>GMR_64B03_XA_21-x-GMR_29G08_XD_01</t>
  </si>
  <si>
    <t>G25</t>
    <phoneticPr fontId="3"/>
  </si>
  <si>
    <t>a pair of AN</t>
  </si>
  <si>
    <t>BJD_105D02_BB_21-x-GMR_24C07_XD_01</t>
  </si>
  <si>
    <t>G24</t>
    <phoneticPr fontId="3"/>
  </si>
  <si>
    <t>GMR_14F03_XA_21-x-GMR_24C07_XD_01</t>
  </si>
  <si>
    <t>a pair of SMP bilateral neurons, very weak</t>
  </si>
  <si>
    <t>BJD_117F04_BB_21-x-BJD_109F06_AV_01</t>
  </si>
  <si>
    <t>DN011</t>
  </si>
  <si>
    <t>G13</t>
    <phoneticPr fontId="3"/>
  </si>
  <si>
    <t>T2 leg neuromere bilateral neurons</t>
  </si>
  <si>
    <t>GMR_88F03_XA_21-x-BJD_109F06_AV_01</t>
    <phoneticPr fontId="0"/>
  </si>
  <si>
    <t>DN011, stochastic</t>
    <phoneticPr fontId="0"/>
  </si>
  <si>
    <t>GMR_61A01_XA_21-x-GMR_13B05_XD_01</t>
  </si>
  <si>
    <t>G30</t>
    <phoneticPr fontId="3"/>
  </si>
  <si>
    <t>GMR_14H09_XA_21-x-GMR_61A01_AW_01</t>
  </si>
  <si>
    <t>GMR_14H09_XA_21-x-GMR_56H09_XD_01</t>
  </si>
  <si>
    <t>GMR_61A01_XA_21-x-BJD_102G11_AV_01</t>
  </si>
  <si>
    <t>GMR_14H09_XA_21-x-GMR_13B05_XD_01</t>
  </si>
  <si>
    <t>interneurons connecting leg neuromeres, weak</t>
  </si>
  <si>
    <t>GMR_14H09_XA_21-x-BJD_127A06_AV_01</t>
  </si>
  <si>
    <t>DN019 one side</t>
  </si>
  <si>
    <t>GMR_58G11_XA_21-x-GMR_81D05_XD_01</t>
  </si>
  <si>
    <t>P20</t>
    <phoneticPr fontId="3"/>
  </si>
  <si>
    <t>weak FB, AMN, T3 neuromere</t>
  </si>
  <si>
    <t>GMR_69C11_XA_21-x-GMR_81D05_XD_01</t>
  </si>
  <si>
    <t>GMR_20C05_XA_21-x-GMR_85H06_AV_01</t>
  </si>
  <si>
    <t>DN029, stochastic</t>
    <phoneticPr fontId="0"/>
  </si>
  <si>
    <t>w-cHIN, variable</t>
  </si>
  <si>
    <t>GMR_29F12_XA_21-x-GMR_37G07_XD_01</t>
  </si>
  <si>
    <t>P3</t>
    <phoneticPr fontId="3"/>
  </si>
  <si>
    <t>GMR_30C12_XA_21-x-GMR_22D06_XD_01</t>
  </si>
  <si>
    <t>a pair of Ans, tectulum interneurons, weak</t>
  </si>
  <si>
    <t>GMR_91C05_XA_21-x-GMR_31B08_XD_01</t>
  </si>
  <si>
    <t>very weak DN118</t>
  </si>
  <si>
    <t>GMR_29F12_XA_21-x-GMR_88C07_XD_01</t>
  </si>
  <si>
    <t>saddle bilateral neuron?, weak</t>
  </si>
  <si>
    <t>GMR_91C05_XA_21-x-GMR_37G07_XD_01</t>
  </si>
  <si>
    <t>KC</t>
    <phoneticPr fontId="0"/>
  </si>
  <si>
    <t>BJD_104B02_BB_21-x-BJD_103C12_AV_01</t>
  </si>
  <si>
    <t>P5</t>
    <phoneticPr fontId="3"/>
  </si>
  <si>
    <t>several neurons, DN173 (bilateral ammc DN)</t>
  </si>
  <si>
    <t>BJD_122H12_BB_21-x-BJD_118A10_AV_01</t>
  </si>
  <si>
    <t>weak expression in lobula</t>
  </si>
  <si>
    <t>BJD_118A10_BB_21-x-BJD_123E03_AV_01</t>
  </si>
  <si>
    <t>GMR_60B11_XA_21-x-GMR_83B04_XD_01</t>
  </si>
  <si>
    <t>tectulum interneurons</t>
  </si>
  <si>
    <t>BJD_114G06_BB_21-x-BJD_121E05_AV_01</t>
  </si>
  <si>
    <t>DN036x5</t>
  </si>
  <si>
    <t>BJD_113F07_BB_21-x-BJD_118E07_AV_01</t>
  </si>
  <si>
    <t>DN044</t>
  </si>
  <si>
    <t>P7</t>
    <phoneticPr fontId="3"/>
  </si>
  <si>
    <t>BJD_118E07_BB_21-x-BJD_103C12_AV_01</t>
  </si>
  <si>
    <t>BJD_113F07_BB_21-x-BJD_103C12_AV_01</t>
  </si>
  <si>
    <t>DN044, DN105</t>
    <phoneticPr fontId="3"/>
  </si>
  <si>
    <t>P7, P13</t>
    <phoneticPr fontId="3"/>
  </si>
  <si>
    <t>DN105, weak</t>
  </si>
  <si>
    <t>BJD_110C03_BB_21-x-BJD_111B02_AV_01</t>
  </si>
  <si>
    <t>G2</t>
    <phoneticPr fontId="3"/>
  </si>
  <si>
    <t>SLP</t>
  </si>
  <si>
    <t>BJD_111B02_BB_21-x-BJD_110C03_AV_01</t>
  </si>
  <si>
    <t>T1, weak</t>
  </si>
  <si>
    <t>A</t>
    <phoneticPr fontId="3"/>
  </si>
  <si>
    <t>GMR_42B02_XA_21-x-BJD_118C08_AV_01</t>
  </si>
  <si>
    <t>DN045</t>
    <phoneticPr fontId="3"/>
  </si>
  <si>
    <t>DN045x2 pairs</t>
  </si>
  <si>
    <t>GMR_42B02_XA_21-x-GMR_65C10_XD_01</t>
  </si>
  <si>
    <t>B</t>
    <phoneticPr fontId="3"/>
  </si>
  <si>
    <t>GMR_42B02_XA_21-x-BJD_106G05_AV_01</t>
  </si>
  <si>
    <t>GMR_42B02_XA_21-x-BJD_119F07_AV_01</t>
  </si>
  <si>
    <t>DN045b</t>
    <phoneticPr fontId="3"/>
  </si>
  <si>
    <t>G3</t>
    <phoneticPr fontId="3"/>
  </si>
  <si>
    <t>GMR_42B02_XA_21-x-BJD_102B12_AV_01</t>
  </si>
  <si>
    <t>BJD_109D01_BB_21-x-BJD_102A03_AV_01</t>
  </si>
  <si>
    <t>D2</t>
    <phoneticPr fontId="3"/>
  </si>
  <si>
    <t>BJD_109D01_BB_21-x-BJD_120E12_AV_01</t>
  </si>
  <si>
    <t>about 10 cells in neck connective, weak</t>
  </si>
  <si>
    <t>BJD_103G03_BB_21-x-BJD_121A10_AV_01</t>
  </si>
  <si>
    <t>D2, D3</t>
    <phoneticPr fontId="3"/>
  </si>
  <si>
    <t>BJD_103G03_BB_21-x-BJD_111F03_AV_01</t>
  </si>
  <si>
    <t>DN047a/b</t>
    <phoneticPr fontId="0"/>
  </si>
  <si>
    <t>A pair of MB output neurons, weak</t>
  </si>
  <si>
    <t>BJD_109D01_BB_21-x-GMR_70C05_XD_01</t>
  </si>
  <si>
    <t>GMR_24F06_BB_21-x-GMR_45E06_XD_01</t>
  </si>
  <si>
    <t>G28</t>
    <phoneticPr fontId="3"/>
  </si>
  <si>
    <t>GMR_44A07_XA_21-x-BJD_114C04_AV_01</t>
  </si>
  <si>
    <t>some AS</t>
  </si>
  <si>
    <t>GMR_55D12_XA_21-x-GMR_72H04_XD_01</t>
  </si>
  <si>
    <t>DN054b</t>
  </si>
  <si>
    <t>B3</t>
    <phoneticPr fontId="3"/>
  </si>
  <si>
    <t>GMR_55D12_XA_21-x-BJD_119B11_AV_01</t>
  </si>
  <si>
    <t>GMR_49A07_XA_21-x-GMR_55A03_XD_01</t>
  </si>
  <si>
    <t>P16</t>
    <phoneticPr fontId="3"/>
  </si>
  <si>
    <t>GMR_67E08_XA_21-x-BJD_137F12_AV_01</t>
  </si>
  <si>
    <t>DN055b</t>
    <phoneticPr fontId="0"/>
  </si>
  <si>
    <t>P17</t>
    <phoneticPr fontId="3"/>
  </si>
  <si>
    <t>BJD_110D01_BB_21-x-BJD_105F11_AV_01</t>
  </si>
  <si>
    <t>DN058</t>
  </si>
  <si>
    <t>P11</t>
    <phoneticPr fontId="3"/>
  </si>
  <si>
    <t>weak DN133, TTMn</t>
  </si>
  <si>
    <t>B</t>
    <phoneticPr fontId="0"/>
  </si>
  <si>
    <t>BJD_110D01_BB_21-x-GMR_15E12_AV_01</t>
  </si>
  <si>
    <t>DN058, DN133</t>
  </si>
  <si>
    <t>P2, P11</t>
    <phoneticPr fontId="3"/>
  </si>
  <si>
    <t>BJD_110D01_BB_21-x-BJD_124C05_AV_01</t>
  </si>
  <si>
    <t>KC</t>
  </si>
  <si>
    <t>BJD_111C04_BB_21-x-BJD_126F02_AV_01</t>
  </si>
  <si>
    <t>A5</t>
    <phoneticPr fontId="3"/>
  </si>
  <si>
    <t>BJD_105D02_BB_21-x-BJD_100H09_AV_01</t>
  </si>
  <si>
    <t>DN065, DN058</t>
  </si>
  <si>
    <t>A5, P11</t>
    <phoneticPr fontId="3"/>
  </si>
  <si>
    <t>BJD_122B03_BB_21-x-GMR_22D06_XD_01</t>
  </si>
  <si>
    <t>GMR_21F01_XA_21-x-GMR_22D06_XD_01</t>
  </si>
  <si>
    <t>BJD_119E05_BB_21-x-GMR_89A03_XD_01</t>
  </si>
  <si>
    <t>DN074, another unknown DN similar to DN044</t>
  </si>
  <si>
    <t>GMR_42B02_XA_21-x-BJD_127F10_AV_01</t>
  </si>
  <si>
    <t>G7</t>
    <phoneticPr fontId="3"/>
  </si>
  <si>
    <t>GMR_42B02_XA_21-x-GMR_89B01_XD_01</t>
  </si>
  <si>
    <t>GMR_42B02_XA_21-x-BJD_101D01_AV_01</t>
  </si>
  <si>
    <t>GMR_42B02_XA_21-x-BJD_119A06_AV_01</t>
  </si>
  <si>
    <t>GMR_73A05_BB_21-x-BJD_119A06_AV_01</t>
  </si>
  <si>
    <t>GMR_42B02_XA_21-x-BJD_129H09_AV_01</t>
  </si>
  <si>
    <t>DN090a, DN090b</t>
  </si>
  <si>
    <t>G7, G8</t>
    <phoneticPr fontId="3"/>
  </si>
  <si>
    <t>GMR_73A05_XA_21-x-BJD_100F04_AV_01</t>
  </si>
  <si>
    <t>DN090a, T2LFN</t>
  </si>
  <si>
    <t>BJD_104B12_BB_21-x-GMR_80H02_AV_01</t>
  </si>
  <si>
    <t>DN094</t>
  </si>
  <si>
    <t>A8</t>
    <phoneticPr fontId="3"/>
  </si>
  <si>
    <t>BJD_103G04_BB_21-x-GMR_45H03_AV_01</t>
  </si>
  <si>
    <t>DN095a</t>
  </si>
  <si>
    <t>B1</t>
    <phoneticPr fontId="3"/>
  </si>
  <si>
    <t>Some neurons in the brain</t>
  </si>
  <si>
    <t>BJD_144E04_BB_21-x-BJD_103G04_AV_01</t>
  </si>
  <si>
    <t>PB-SMP neuron</t>
  </si>
  <si>
    <t>GMR_21F05_XA_21-x-GMR_93B10_AV_01</t>
  </si>
  <si>
    <t>DN095c</t>
    <phoneticPr fontId="0"/>
  </si>
  <si>
    <t>B2</t>
    <phoneticPr fontId="3"/>
  </si>
  <si>
    <t>GMR_59B10_XA_21-x-GMR_21F05_XD_01</t>
  </si>
  <si>
    <t>many weak expression in leg neuromere</t>
  </si>
  <si>
    <t>GMR_11E07_XA_21-x-GMR_77F05_AV_01</t>
  </si>
  <si>
    <t>P15</t>
    <phoneticPr fontId="3"/>
  </si>
  <si>
    <t>neuron in T1</t>
  </si>
  <si>
    <t>BJD_104E03_BB_21-x-GMR_56G08_XD_01</t>
  </si>
  <si>
    <t>A7</t>
    <phoneticPr fontId="3"/>
  </si>
  <si>
    <t>BJD_104E03_BB_21-x-GMR_87B09_XD_01</t>
  </si>
  <si>
    <t>interneuron in flight neuropil, weak</t>
  </si>
  <si>
    <t>GMR_31H10_XA_21-x-BJD_111C04_AV_01</t>
  </si>
  <si>
    <t>BJD_104E03_BB_21-x-BJD_100E01_AV_01</t>
  </si>
  <si>
    <t>midline AN, weak</t>
  </si>
  <si>
    <t>BJD_115A02_BB_21-x-BJD_111C04_AV_01</t>
  </si>
  <si>
    <t>DN101, DN065</t>
    <phoneticPr fontId="3"/>
  </si>
  <si>
    <t>A5, A7</t>
    <phoneticPr fontId="3"/>
  </si>
  <si>
    <t>neurons in T1, tectulum</t>
  </si>
  <si>
    <t>BJD_111C04_BB_21-x-BJD_104E03_AV_01</t>
  </si>
  <si>
    <t>BJD_116F08_BB_21-x-BJD_102D12_AV_01</t>
  </si>
  <si>
    <t>DN105, P29(GAMDN)</t>
    <phoneticPr fontId="0"/>
  </si>
  <si>
    <t>P13, G29</t>
    <phoneticPr fontId="3"/>
  </si>
  <si>
    <t>another pair of interneurons in the brain</t>
  </si>
  <si>
    <t>C</t>
  </si>
  <si>
    <t>GMR_94E01_XA_21-x-BJD_115F05_AV_01</t>
  </si>
  <si>
    <t>P10</t>
    <phoneticPr fontId="3"/>
  </si>
  <si>
    <t>GMR_94E01_XA_21-x-GMR_48E11_XD_01</t>
  </si>
  <si>
    <t>weak expression?</t>
  </si>
  <si>
    <t>BJD_110A11_BB_21-x-BJD_115F05_AV_01</t>
  </si>
  <si>
    <t>BJD_115F05_BB_21-x-GMR_48E11_XD_01</t>
  </si>
  <si>
    <t>BJD_109B01_BB_21-x-BJD_104F07_AV_01</t>
  </si>
  <si>
    <t>G26</t>
    <phoneticPr fontId="3"/>
  </si>
  <si>
    <t>T1</t>
  </si>
  <si>
    <t>GMR_10A07_XA_21-x-BJD_109B01_AV_01</t>
  </si>
  <si>
    <t>very weak expression in Lamina?</t>
  </si>
  <si>
    <t>BJD_118E07_BB_21-x-GMR_47D05_AV_01</t>
  </si>
  <si>
    <t>DN113, DN170</t>
  </si>
  <si>
    <t>A4, A10</t>
    <phoneticPr fontId="3"/>
  </si>
  <si>
    <t>GMR_13D04_XA_21-x-GMR_65D05_XD_01</t>
  </si>
  <si>
    <t>G27</t>
    <phoneticPr fontId="3"/>
  </si>
  <si>
    <t>GMR_11H10_XA_21-x-BJD_104H02_AV_01</t>
  </si>
  <si>
    <t>P28</t>
    <phoneticPr fontId="3"/>
  </si>
  <si>
    <t>GMR_11H10_XA_21-x-BJD_104F07_AV_01</t>
  </si>
  <si>
    <t>interneurons in AMN</t>
  </si>
  <si>
    <t>GMR_17A04_XA_21-x-GMR_24A03_XD_01</t>
  </si>
  <si>
    <t>P27</t>
    <phoneticPr fontId="3"/>
  </si>
  <si>
    <t>GMR_20C03_XA_21-x-GMR_23C07_XD_01</t>
  </si>
  <si>
    <t>GMR_20C03_XA_21-x-GMR_31B08_XD_01</t>
  </si>
  <si>
    <t>BJD_104B12_BB_21-x-GMR_38F04_XD_01</t>
  </si>
  <si>
    <t>P9</t>
    <phoneticPr fontId="3"/>
  </si>
  <si>
    <t>GMR_38H06_XA_21-x-BJD_104A09_AV_01</t>
  </si>
  <si>
    <t>G14</t>
    <phoneticPr fontId="3"/>
  </si>
  <si>
    <t>GMR_53D12_XA_21-x-BJD_104A09_AV_01</t>
  </si>
  <si>
    <t>A</t>
    <phoneticPr fontId="0"/>
  </si>
  <si>
    <t>BJD_119C06_BB_21-x-GMR_69C11_XD_01</t>
  </si>
  <si>
    <t>DN127</t>
  </si>
  <si>
    <t>P18</t>
    <phoneticPr fontId="3"/>
  </si>
  <si>
    <t>another thin DNs?, very weak</t>
  </si>
  <si>
    <t>BJD_119A05_BB_21-x-BJD_105G01_AV_01</t>
  </si>
  <si>
    <t>G10</t>
    <phoneticPr fontId="3"/>
  </si>
  <si>
    <t>BJD_111G08_BB_21-x-BJD_105G01_AV_01</t>
  </si>
  <si>
    <t>BJD_111G08_BB_21-x-BJD_119A05_AV_01</t>
  </si>
  <si>
    <t>DN132</t>
    <phoneticPr fontId="3"/>
  </si>
  <si>
    <t>one in brain  (a few wrong images in Workstation?)</t>
  </si>
  <si>
    <t>BJD_124F08_BB_21-x-GMR_24A03_XD_01</t>
  </si>
  <si>
    <t>P2</t>
    <phoneticPr fontId="3"/>
  </si>
  <si>
    <t>a pair of insulin producing cells in Pars intercerebralis</t>
    <phoneticPr fontId="0"/>
  </si>
  <si>
    <t>BJD_124F08_BB_21-x-BJD_124C05_AV_01</t>
  </si>
  <si>
    <t>a pair of neuron in dorsal protocerebrum, variable</t>
  </si>
  <si>
    <t>GMR_22H02_XA_21-x-GMR_20F03_XD_01</t>
  </si>
  <si>
    <t>T1 neuromere, very weak</t>
  </si>
  <si>
    <t>GMR_27E07_XA_21-x-GMR_14D01_XD_01</t>
  </si>
  <si>
    <t>DN138</t>
    <phoneticPr fontId="0"/>
  </si>
  <si>
    <t>midline AN</t>
  </si>
  <si>
    <t>GMR_27E07_XA_21-x-GMR_20F03_XD_01</t>
  </si>
  <si>
    <t>a pair of midline AN</t>
  </si>
  <si>
    <t>GMR_27E07_XA_21-x-BJD_109H06_AV_01</t>
  </si>
  <si>
    <t>DN138</t>
    <phoneticPr fontId="3"/>
  </si>
  <si>
    <t>BJD_105A09_BB_21-x-BJD_127H02_AV_01</t>
  </si>
  <si>
    <t>G15</t>
    <phoneticPr fontId="3"/>
  </si>
  <si>
    <t>3-leg neuromere interneurons</t>
  </si>
  <si>
    <t>GMR_59F08_XA_21-x-GMR_47H03_XD_01 </t>
  </si>
  <si>
    <t>G29</t>
    <phoneticPr fontId="3"/>
  </si>
  <si>
    <t>GMR_47H03_XA_21-x-GMR_59F08_XD_01</t>
  </si>
  <si>
    <t>DN174x2, very weak</t>
  </si>
  <si>
    <t>BJD_120G05_BB_21-x-GMR_83B06_AV_01</t>
  </si>
  <si>
    <t>DN142</t>
    <phoneticPr fontId="0"/>
  </si>
  <si>
    <t>C2</t>
    <phoneticPr fontId="3"/>
  </si>
  <si>
    <t>GMR_59A06_XA_21-x-GMR_64B11_XD_01   </t>
  </si>
  <si>
    <t>DN142</t>
    <phoneticPr fontId="3"/>
  </si>
  <si>
    <t>C1</t>
    <phoneticPr fontId="3"/>
  </si>
  <si>
    <t>BJD_107A12_BB_21-x-BJD_107A06_AV_01</t>
  </si>
  <si>
    <t>P6</t>
    <phoneticPr fontId="3"/>
  </si>
  <si>
    <t>BJD_107A12_BB_21-x-BJD_124C05_AV_01</t>
  </si>
  <si>
    <t>weak DN133, VAC afferent (ring shape), weak</t>
  </si>
  <si>
    <t>BJD_107A06_BB_21-x-BJD_124C05_AV_01</t>
  </si>
  <si>
    <t>DN148, DN001, DN133</t>
  </si>
  <si>
    <t>P4, P6</t>
    <phoneticPr fontId="3"/>
  </si>
  <si>
    <t>weak AN? (a few wrong images in Workstation?)</t>
  </si>
  <si>
    <t>BJD_105A07_BB_21-x-BJD_107F12_AV_01</t>
  </si>
  <si>
    <t>DN158, stochastic</t>
    <phoneticPr fontId="0"/>
  </si>
  <si>
    <t>G16</t>
    <phoneticPr fontId="3"/>
  </si>
  <si>
    <t>GMR_81C11_XA_21-x-GMR_66B05_AV_01</t>
  </si>
  <si>
    <t>G11</t>
    <phoneticPr fontId="3"/>
  </si>
  <si>
    <t>Interneurons in T2</t>
  </si>
  <si>
    <t>BJD_113G07_BB_21-x-GMR_81C11_XD_01</t>
  </si>
  <si>
    <t>BJD_113G07_BB_21-x-BJD_126F01_AV_01</t>
  </si>
  <si>
    <t>VNC interneurons, weak</t>
  </si>
  <si>
    <t>GMR_66B05_XA_21-x-GMR_85H06_AV_01</t>
  </si>
  <si>
    <t>T2 interneurons</t>
  </si>
  <si>
    <t>BJD_129H09_BB_21-x-BJD_126F01_AV_01</t>
  </si>
  <si>
    <t>DN162x5</t>
  </si>
  <si>
    <t>BJD_137F08_BB_21-x-BJD_119H02_AV_01</t>
  </si>
  <si>
    <t>DN165</t>
  </si>
  <si>
    <t>G17</t>
    <phoneticPr fontId="3"/>
  </si>
  <si>
    <t>BJD_137F08_BB_21-x-BJD_103G08_AV_01</t>
  </si>
  <si>
    <t>(several wrong images (as DN132) in Workstation)</t>
  </si>
  <si>
    <t>BJD_117H04_BB_21-x-BJD_114A11_AV_01</t>
  </si>
  <si>
    <t>B4</t>
    <phoneticPr fontId="3"/>
  </si>
  <si>
    <t>AN from mVAC etc.</t>
  </si>
  <si>
    <t>BJD_113D11_BB_21-x-BJD_113F09_AV_01</t>
  </si>
  <si>
    <t>DN174</t>
  </si>
  <si>
    <t>G12</t>
    <phoneticPr fontId="3"/>
  </si>
  <si>
    <t>BJD_113D11_BB_21-x-BJD_113E03_AV_01</t>
  </si>
  <si>
    <t>GMR_21F05_XA_21-x-GMR_21H11_XD_01</t>
  </si>
  <si>
    <t>some neurons in VNC, very weak</t>
  </si>
  <si>
    <t>BJD_118E07_BB_21-x-BJD_126F02_AV_01</t>
  </si>
  <si>
    <t>total 6 group II DNs (possibly for DN170, DN113, DN056, DN065, 2 unknown DNs), one for LAL</t>
  </si>
  <si>
    <t>several type A DNs</t>
    <phoneticPr fontId="3"/>
  </si>
  <si>
    <t>weak background in the brain</t>
  </si>
  <si>
    <t>GMR_20C04_XA_21-x-BJD_113E03_AV_01</t>
  </si>
  <si>
    <t>DN054a</t>
    <phoneticPr fontId="0"/>
  </si>
  <si>
    <t>B6</t>
    <phoneticPr fontId="3"/>
  </si>
  <si>
    <t>Alias</t>
  </si>
  <si>
    <t>geno trim</t>
  </si>
  <si>
    <t>Robot ID</t>
  </si>
  <si>
    <t xml:space="preserve">   Robot ID   </t>
  </si>
  <si>
    <t>DN133(1053)</t>
  </si>
  <si>
    <t>DN133(1554)</t>
  </si>
  <si>
    <t>DN032a(1081)</t>
  </si>
  <si>
    <t>DN032a(1596)</t>
  </si>
  <si>
    <t>DN001(1080)</t>
  </si>
  <si>
    <t>DN001(0934)</t>
  </si>
  <si>
    <t>DN032b(0865)</t>
  </si>
  <si>
    <t>Giant Fiber (0727)</t>
  </si>
  <si>
    <t>DN101a(1571)</t>
  </si>
  <si>
    <t>DN101(1541)</t>
  </si>
  <si>
    <t>DN101(1542)</t>
  </si>
  <si>
    <t>DN148(2256)</t>
  </si>
  <si>
    <t>LC 6</t>
  </si>
  <si>
    <t>OL0218B</t>
  </si>
  <si>
    <t>OL0202B</t>
  </si>
  <si>
    <t>OL0070B</t>
  </si>
  <si>
    <t>OL0077B</t>
  </si>
  <si>
    <t>SS00315</t>
  </si>
  <si>
    <t>LC 4</t>
  </si>
  <si>
    <t>SS00356</t>
  </si>
  <si>
    <t>SS00796</t>
  </si>
  <si>
    <t>Card089</t>
  </si>
  <si>
    <t>Card091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</si>
</sst>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10"/>
      <name val="Arial"/>
      <family val="2"/>
    </font>
    <font>
      <sz val="11"/>
      <color rgb="FFFF0000"/>
      <name val="Calibri"/>
      <family val="2"/>
      <charset val="128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24" xfId="1" applyNumberFormat="1" applyFont="1" applyBorder="1" applyAlignment="1">
      <alignment horizontal="center"/>
    </xf>
    <xf numFmtId="10" fontId="0" fillId="0" borderId="25" xfId="1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0" fillId="0" borderId="29" xfId="1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4" fillId="0" borderId="31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wrapText="1"/>
    </xf>
    <xf numFmtId="49" fontId="4" fillId="0" borderId="3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/>
    <xf numFmtId="0" fontId="5" fillId="0" borderId="0" xfId="0" applyFont="1" applyAlignment="1">
      <alignment vertical="center"/>
    </xf>
    <xf numFmtId="0" fontId="4" fillId="0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quotePrefix="1" applyFont="1" applyBorder="1" applyAlignment="1">
      <alignment horizontal="center"/>
    </xf>
    <xf numFmtId="0" fontId="6" fillId="0" borderId="36" xfId="0" quotePrefix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2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0" fontId="6" fillId="0" borderId="23" xfId="1" applyNumberFormat="1" applyFont="1" applyBorder="1" applyAlignment="1">
      <alignment horizontal="center"/>
    </xf>
    <xf numFmtId="0" fontId="6" fillId="0" borderId="5" xfId="0" applyFont="1" applyBorder="1"/>
    <xf numFmtId="0" fontId="6" fillId="0" borderId="3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6" fillId="0" borderId="24" xfId="1" applyNumberFormat="1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0" fontId="6" fillId="0" borderId="25" xfId="1" applyNumberFormat="1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34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6" fillId="0" borderId="20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quotePrefix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0" fontId="6" fillId="0" borderId="17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6" xfId="0" quotePrefix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Sheet1!$H$3:$H$20</c:f>
              <c:numCache>
                <c:formatCode>0.00%</c:formatCode>
                <c:ptCount val="18"/>
                <c:pt idx="0">
                  <c:v>9.5238095238095233E-2</c:v>
                </c:pt>
                <c:pt idx="1">
                  <c:v>0.9929906542056075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3.4920634920634921E-2</c:v>
                </c:pt>
              </c:numCache>
            </c:numRef>
          </c:xVal>
          <c:yVal>
            <c:numRef>
              <c:f>Sheet1!$K$3:$K$20</c:f>
              <c:numCache>
                <c:formatCode>0.00%</c:formatCode>
                <c:ptCount val="18"/>
                <c:pt idx="0">
                  <c:v>0.65384615384615385</c:v>
                </c:pt>
                <c:pt idx="1">
                  <c:v>0.39622641509433965</c:v>
                </c:pt>
                <c:pt idx="2">
                  <c:v>0.28846153846153844</c:v>
                </c:pt>
                <c:pt idx="3">
                  <c:v>0.5</c:v>
                </c:pt>
                <c:pt idx="4">
                  <c:v>0.66666666666666663</c:v>
                </c:pt>
                <c:pt idx="5">
                  <c:v>0.4375</c:v>
                </c:pt>
                <c:pt idx="6">
                  <c:v>0</c:v>
                </c:pt>
                <c:pt idx="7">
                  <c:v>0.375</c:v>
                </c:pt>
                <c:pt idx="8">
                  <c:v>0.29729729729729731</c:v>
                </c:pt>
                <c:pt idx="9">
                  <c:v>0.6</c:v>
                </c:pt>
                <c:pt idx="10">
                  <c:v>0.50641025641025639</c:v>
                </c:pt>
                <c:pt idx="11">
                  <c:v>0.76470588235294112</c:v>
                </c:pt>
                <c:pt idx="12">
                  <c:v>0.57777777777777772</c:v>
                </c:pt>
                <c:pt idx="13">
                  <c:v>0</c:v>
                </c:pt>
                <c:pt idx="14">
                  <c:v>0.24</c:v>
                </c:pt>
                <c:pt idx="15">
                  <c:v>0.75</c:v>
                </c:pt>
                <c:pt idx="16">
                  <c:v>0.49230769230769234</c:v>
                </c:pt>
                <c:pt idx="17">
                  <c:v>0.34090909090909088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125-BEAD-305C0C049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25632"/>
        <c:axId val="226826024"/>
      </c:scatterChart>
      <c:valAx>
        <c:axId val="2268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6024"/>
        <c:crosses val="autoZero"/>
        <c:crossBetween val="midCat"/>
      </c:valAx>
      <c:valAx>
        <c:axId val="2268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400049</xdr:colOff>
      <xdr:row>1</xdr:row>
      <xdr:rowOff>38100</xdr:rowOff>
    </xdr:from>
    <xdr:to>
      <xdr:col>18</xdr:col>
      <xdr:colOff>1809749</xdr:colOff>
      <xdr:row>22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3"/>
  <sheetViews>
    <sheetView workbookViewId="0">
      <selection activeCell="B1" sqref="B1:K1048576"/>
    </sheetView>
  </sheetViews>
  <sheetFormatPr defaultColWidth="43.85546875" defaultRowHeight="15"/>
  <cols>
    <col min="1" max="1" width="14.42578125" style="1" customWidth="1"/>
    <col min="2" max="2" width="43.7109375" style="2" bestFit="1" customWidth="1"/>
    <col min="3" max="3" width="7.140625" style="1" bestFit="1" customWidth="1"/>
    <col min="4" max="4" width="10.140625" style="1" bestFit="1" customWidth="1"/>
    <col min="5" max="5" width="11.42578125" style="1" bestFit="1" customWidth="1"/>
    <col min="6" max="6" width="7.140625" style="1" bestFit="1" customWidth="1"/>
    <col min="7" max="7" width="10.140625" style="1" bestFit="1" customWidth="1"/>
    <col min="8" max="8" width="11.42578125" style="1" bestFit="1" customWidth="1"/>
    <col min="9" max="9" width="7.140625" style="1" bestFit="1" customWidth="1"/>
    <col min="10" max="10" width="10.140625" style="1" bestFit="1" customWidth="1"/>
    <col min="11" max="11" width="11.42578125" style="1" bestFit="1" customWidth="1"/>
    <col min="12" max="12" width="7.140625" style="1" bestFit="1" customWidth="1"/>
    <col min="13" max="13" width="10.140625" style="1" bestFit="1" customWidth="1"/>
    <col min="14" max="14" width="11.42578125" style="1" bestFit="1" customWidth="1"/>
    <col min="15" max="15" width="33.5703125" style="1" bestFit="1" customWidth="1"/>
    <col min="17" max="17" width="18.140625" customWidth="1"/>
    <col min="18" max="18" width="19.28515625" customWidth="1"/>
    <col min="19" max="16384" width="43.85546875" style="1"/>
  </cols>
  <sheetData>
    <row r="1" spans="2:18" ht="15.75" thickBot="1">
      <c r="B1" s="10"/>
      <c r="C1" s="119" t="s">
        <v>97</v>
      </c>
      <c r="D1" s="120"/>
      <c r="E1" s="121"/>
      <c r="F1" s="122" t="s">
        <v>98</v>
      </c>
      <c r="G1" s="123"/>
      <c r="H1" s="123"/>
      <c r="I1" s="123" t="s">
        <v>99</v>
      </c>
      <c r="J1" s="123"/>
      <c r="K1" s="123"/>
      <c r="L1" s="123" t="s">
        <v>100</v>
      </c>
      <c r="M1" s="123"/>
      <c r="N1" s="123"/>
      <c r="P1" s="1"/>
      <c r="Q1" s="31" t="s">
        <v>105</v>
      </c>
      <c r="R1" s="31" t="s">
        <v>104</v>
      </c>
    </row>
    <row r="2" spans="2:18" ht="15.75" thickBot="1">
      <c r="B2" s="10"/>
      <c r="C2" s="6" t="s">
        <v>101</v>
      </c>
      <c r="D2" s="7" t="s">
        <v>102</v>
      </c>
      <c r="E2" s="19" t="s">
        <v>103</v>
      </c>
      <c r="F2" s="23" t="s">
        <v>101</v>
      </c>
      <c r="G2" s="24" t="s">
        <v>102</v>
      </c>
      <c r="H2" s="25" t="s">
        <v>103</v>
      </c>
      <c r="I2" s="23" t="s">
        <v>101</v>
      </c>
      <c r="J2" s="24" t="s">
        <v>102</v>
      </c>
      <c r="K2" s="25" t="s">
        <v>103</v>
      </c>
      <c r="L2" s="23" t="s">
        <v>101</v>
      </c>
      <c r="M2" s="24" t="s">
        <v>102</v>
      </c>
      <c r="N2" s="25" t="s">
        <v>103</v>
      </c>
      <c r="O2" s="1" t="s">
        <v>310</v>
      </c>
      <c r="P2" s="1"/>
      <c r="Q2" s="32" t="s">
        <v>107</v>
      </c>
      <c r="R2" s="32" t="s">
        <v>305</v>
      </c>
    </row>
    <row r="3" spans="2:18">
      <c r="B3" s="11" t="s">
        <v>75</v>
      </c>
      <c r="C3" s="18">
        <v>292</v>
      </c>
      <c r="D3" s="5">
        <v>38</v>
      </c>
      <c r="E3" s="20">
        <f t="shared" ref="E3:E34" si="0">D3/C3</f>
        <v>0.13013698630136986</v>
      </c>
      <c r="F3" s="26">
        <v>84</v>
      </c>
      <c r="G3" s="27">
        <v>8</v>
      </c>
      <c r="H3" s="29">
        <f t="shared" ref="H3:H34" si="1">G3/F3</f>
        <v>9.5238095238095233E-2</v>
      </c>
      <c r="I3" s="26">
        <v>26</v>
      </c>
      <c r="J3" s="27">
        <v>17</v>
      </c>
      <c r="K3" s="28">
        <f t="shared" ref="K3:K34" si="2">J3/I3</f>
        <v>0.65384615384615385</v>
      </c>
      <c r="L3" s="30">
        <v>23</v>
      </c>
      <c r="M3" s="27">
        <v>19</v>
      </c>
      <c r="N3" s="28">
        <f t="shared" ref="N3:N34" si="3">M3/L3</f>
        <v>0.82608695652173914</v>
      </c>
      <c r="O3" s="1" t="str">
        <f>VLOOKUP(B3,Q:R,2)</f>
        <v>ascending neuron from VAC to prow</v>
      </c>
      <c r="P3" s="1"/>
      <c r="Q3" s="33" t="s">
        <v>107</v>
      </c>
      <c r="R3" s="32" t="s">
        <v>305</v>
      </c>
    </row>
    <row r="4" spans="2:18" ht="15.75">
      <c r="B4" s="12" t="s">
        <v>0</v>
      </c>
      <c r="C4" s="14">
        <v>230</v>
      </c>
      <c r="D4" s="3">
        <v>177</v>
      </c>
      <c r="E4" s="21">
        <f t="shared" si="0"/>
        <v>0.76956521739130435</v>
      </c>
      <c r="F4" s="14">
        <v>428</v>
      </c>
      <c r="G4" s="3">
        <v>425</v>
      </c>
      <c r="H4" s="21">
        <f t="shared" si="1"/>
        <v>0.9929906542056075</v>
      </c>
      <c r="I4" s="14">
        <v>106</v>
      </c>
      <c r="J4" s="3">
        <v>42</v>
      </c>
      <c r="K4" s="15">
        <f t="shared" si="2"/>
        <v>0.39622641509433965</v>
      </c>
      <c r="L4" s="8">
        <v>0</v>
      </c>
      <c r="M4" s="3">
        <v>0</v>
      </c>
      <c r="N4" s="15" t="e">
        <f t="shared" si="3"/>
        <v>#DIV/0!</v>
      </c>
      <c r="O4" s="1" t="s">
        <v>306</v>
      </c>
      <c r="P4" s="1"/>
      <c r="Q4" s="36" t="s">
        <v>111</v>
      </c>
      <c r="R4" s="35" t="s">
        <v>110</v>
      </c>
    </row>
    <row r="5" spans="2:18" ht="15.75">
      <c r="B5" s="12" t="s">
        <v>15</v>
      </c>
      <c r="C5" s="14">
        <v>219</v>
      </c>
      <c r="D5" s="3">
        <v>61</v>
      </c>
      <c r="E5" s="21">
        <f t="shared" si="0"/>
        <v>0.27853881278538811</v>
      </c>
      <c r="F5" s="14">
        <v>0</v>
      </c>
      <c r="G5" s="3">
        <v>0</v>
      </c>
      <c r="H5" s="21" t="e">
        <f t="shared" si="1"/>
        <v>#DIV/0!</v>
      </c>
      <c r="I5" s="14">
        <v>52</v>
      </c>
      <c r="J5" s="3">
        <v>15</v>
      </c>
      <c r="K5" s="15">
        <f t="shared" si="2"/>
        <v>0.28846153846153844</v>
      </c>
      <c r="L5" s="8">
        <v>36</v>
      </c>
      <c r="M5" s="3">
        <v>12</v>
      </c>
      <c r="N5" s="15">
        <f t="shared" si="3"/>
        <v>0.33333333333333331</v>
      </c>
      <c r="O5" s="1" t="str">
        <f t="shared" ref="O5:O49" si="4">VLOOKUP(B5,Q:R,2)</f>
        <v>DN148</v>
      </c>
      <c r="P5" s="1"/>
      <c r="Q5" s="36" t="s">
        <v>113</v>
      </c>
      <c r="R5" s="37" t="s">
        <v>112</v>
      </c>
    </row>
    <row r="6" spans="2:18" ht="15.75">
      <c r="B6" s="12" t="s">
        <v>26</v>
      </c>
      <c r="C6" s="14">
        <v>218</v>
      </c>
      <c r="D6" s="3">
        <v>27</v>
      </c>
      <c r="E6" s="21">
        <f t="shared" si="0"/>
        <v>0.12385321100917432</v>
      </c>
      <c r="F6" s="14">
        <v>0</v>
      </c>
      <c r="G6" s="3">
        <v>0</v>
      </c>
      <c r="H6" s="21" t="e">
        <f t="shared" si="1"/>
        <v>#DIV/0!</v>
      </c>
      <c r="I6" s="14">
        <v>10</v>
      </c>
      <c r="J6" s="3">
        <v>5</v>
      </c>
      <c r="K6" s="15">
        <f t="shared" si="2"/>
        <v>0.5</v>
      </c>
      <c r="L6" s="8">
        <v>48</v>
      </c>
      <c r="M6" s="3">
        <v>33</v>
      </c>
      <c r="N6" s="15">
        <f t="shared" si="3"/>
        <v>0.6875</v>
      </c>
      <c r="O6" s="1" t="str">
        <f t="shared" si="4"/>
        <v>DN138 one side</v>
      </c>
      <c r="P6" s="1"/>
      <c r="Q6" s="36" t="s">
        <v>115</v>
      </c>
      <c r="R6" s="37" t="s">
        <v>114</v>
      </c>
    </row>
    <row r="7" spans="2:18" ht="15.75">
      <c r="B7" s="12" t="s">
        <v>95</v>
      </c>
      <c r="C7" s="14">
        <v>200</v>
      </c>
      <c r="D7" s="3">
        <v>53</v>
      </c>
      <c r="E7" s="21">
        <f t="shared" si="0"/>
        <v>0.26500000000000001</v>
      </c>
      <c r="F7" s="14">
        <v>0</v>
      </c>
      <c r="G7" s="3">
        <v>0</v>
      </c>
      <c r="H7" s="21" t="e">
        <f t="shared" si="1"/>
        <v>#DIV/0!</v>
      </c>
      <c r="I7" s="14">
        <v>30</v>
      </c>
      <c r="J7" s="3">
        <v>20</v>
      </c>
      <c r="K7" s="15">
        <f t="shared" si="2"/>
        <v>0.66666666666666663</v>
      </c>
      <c r="L7" s="8">
        <v>26</v>
      </c>
      <c r="M7" s="3">
        <v>16</v>
      </c>
      <c r="N7" s="15">
        <f t="shared" si="3"/>
        <v>0.61538461538461542</v>
      </c>
      <c r="O7" s="1" t="str">
        <f t="shared" si="4"/>
        <v>TTMn</v>
      </c>
      <c r="P7" s="1"/>
      <c r="Q7" s="36" t="s">
        <v>117</v>
      </c>
      <c r="R7" s="37" t="s">
        <v>116</v>
      </c>
    </row>
    <row r="8" spans="2:18" ht="15.75">
      <c r="B8" s="12" t="s">
        <v>91</v>
      </c>
      <c r="C8" s="14">
        <v>197</v>
      </c>
      <c r="D8" s="3">
        <v>11</v>
      </c>
      <c r="E8" s="21">
        <f t="shared" si="0"/>
        <v>5.5837563451776651E-2</v>
      </c>
      <c r="F8" s="14">
        <v>0</v>
      </c>
      <c r="G8" s="3">
        <v>0</v>
      </c>
      <c r="H8" s="21" t="e">
        <f t="shared" si="1"/>
        <v>#DIV/0!</v>
      </c>
      <c r="I8" s="14">
        <v>16</v>
      </c>
      <c r="J8" s="3">
        <v>7</v>
      </c>
      <c r="K8" s="15">
        <f t="shared" si="2"/>
        <v>0.4375</v>
      </c>
      <c r="L8" s="8">
        <v>25</v>
      </c>
      <c r="M8" s="3">
        <v>16</v>
      </c>
      <c r="N8" s="15">
        <f t="shared" si="3"/>
        <v>0.64</v>
      </c>
      <c r="O8" s="1" t="str">
        <f t="shared" si="4"/>
        <v>DN036</v>
      </c>
      <c r="P8" s="1"/>
      <c r="Q8" s="36" t="s">
        <v>119</v>
      </c>
      <c r="R8" s="37" t="s">
        <v>118</v>
      </c>
    </row>
    <row r="9" spans="2:18" ht="15.75">
      <c r="B9" s="12" t="s">
        <v>17</v>
      </c>
      <c r="C9" s="14">
        <v>186</v>
      </c>
      <c r="D9" s="3">
        <v>41</v>
      </c>
      <c r="E9" s="21">
        <f t="shared" si="0"/>
        <v>0.22043010752688172</v>
      </c>
      <c r="F9" s="14">
        <v>0</v>
      </c>
      <c r="G9" s="3">
        <v>0</v>
      </c>
      <c r="H9" s="21" t="e">
        <f t="shared" si="1"/>
        <v>#DIV/0!</v>
      </c>
      <c r="I9" s="14">
        <v>0</v>
      </c>
      <c r="J9" s="3">
        <v>0</v>
      </c>
      <c r="K9" s="15" t="e">
        <f t="shared" si="2"/>
        <v>#DIV/0!</v>
      </c>
      <c r="L9" s="8">
        <v>0</v>
      </c>
      <c r="M9" s="3">
        <v>0</v>
      </c>
      <c r="N9" s="15" t="e">
        <f t="shared" si="3"/>
        <v>#DIV/0!</v>
      </c>
      <c r="O9" s="1" t="str">
        <f t="shared" si="4"/>
        <v>DN106</v>
      </c>
      <c r="P9" s="1"/>
      <c r="Q9" s="36" t="s">
        <v>121</v>
      </c>
      <c r="R9" s="37" t="s">
        <v>120</v>
      </c>
    </row>
    <row r="10" spans="2:18" ht="15.75">
      <c r="B10" s="12" t="s">
        <v>27</v>
      </c>
      <c r="C10" s="14">
        <v>184</v>
      </c>
      <c r="D10" s="3">
        <v>12</v>
      </c>
      <c r="E10" s="21">
        <f t="shared" si="0"/>
        <v>6.5217391304347824E-2</v>
      </c>
      <c r="F10" s="14">
        <v>0</v>
      </c>
      <c r="G10" s="3">
        <v>0</v>
      </c>
      <c r="H10" s="21" t="e">
        <f t="shared" si="1"/>
        <v>#DIV/0!</v>
      </c>
      <c r="I10" s="14">
        <v>48</v>
      </c>
      <c r="J10" s="3">
        <v>18</v>
      </c>
      <c r="K10" s="15">
        <f t="shared" si="2"/>
        <v>0.375</v>
      </c>
      <c r="L10" s="8">
        <v>49</v>
      </c>
      <c r="M10" s="3">
        <v>17</v>
      </c>
      <c r="N10" s="15">
        <f t="shared" si="3"/>
        <v>0.34693877551020408</v>
      </c>
      <c r="O10" s="1" t="str">
        <f t="shared" si="4"/>
        <v>DN047a/b</v>
      </c>
      <c r="P10" s="1"/>
      <c r="Q10" s="36" t="s">
        <v>123</v>
      </c>
      <c r="R10" s="37" t="s">
        <v>122</v>
      </c>
    </row>
    <row r="11" spans="2:18" ht="15.75">
      <c r="B11" s="12" t="s">
        <v>96</v>
      </c>
      <c r="C11" s="14">
        <v>181</v>
      </c>
      <c r="D11" s="3">
        <v>76</v>
      </c>
      <c r="E11" s="21">
        <f t="shared" si="0"/>
        <v>0.41988950276243092</v>
      </c>
      <c r="F11" s="14">
        <v>0</v>
      </c>
      <c r="G11" s="3">
        <v>0</v>
      </c>
      <c r="H11" s="21" t="e">
        <f t="shared" si="1"/>
        <v>#DIV/0!</v>
      </c>
      <c r="I11" s="14">
        <v>37</v>
      </c>
      <c r="J11" s="3">
        <v>11</v>
      </c>
      <c r="K11" s="15">
        <f t="shared" si="2"/>
        <v>0.29729729729729731</v>
      </c>
      <c r="L11" s="8">
        <v>27</v>
      </c>
      <c r="M11" s="3">
        <v>17</v>
      </c>
      <c r="N11" s="15">
        <f t="shared" si="3"/>
        <v>0.62962962962962965</v>
      </c>
      <c r="O11" s="1" t="str">
        <f t="shared" si="4"/>
        <v>DN106</v>
      </c>
      <c r="P11" s="1"/>
      <c r="Q11" s="36" t="s">
        <v>125</v>
      </c>
      <c r="R11" s="37" t="s">
        <v>124</v>
      </c>
    </row>
    <row r="12" spans="2:18" ht="15.75">
      <c r="B12" s="12" t="s">
        <v>22</v>
      </c>
      <c r="C12" s="14">
        <v>179</v>
      </c>
      <c r="D12" s="3">
        <v>33</v>
      </c>
      <c r="E12" s="21">
        <f t="shared" si="0"/>
        <v>0.18435754189944134</v>
      </c>
      <c r="F12" s="14">
        <v>0</v>
      </c>
      <c r="G12" s="3">
        <v>0</v>
      </c>
      <c r="H12" s="21" t="e">
        <f t="shared" si="1"/>
        <v>#DIV/0!</v>
      </c>
      <c r="I12" s="14">
        <v>165</v>
      </c>
      <c r="J12" s="3">
        <v>99</v>
      </c>
      <c r="K12" s="15">
        <f t="shared" si="2"/>
        <v>0.6</v>
      </c>
      <c r="L12" s="8">
        <v>163</v>
      </c>
      <c r="M12" s="3">
        <v>126</v>
      </c>
      <c r="N12" s="15">
        <f t="shared" si="3"/>
        <v>0.77300613496932513</v>
      </c>
      <c r="O12" s="1" t="str">
        <f t="shared" si="4"/>
        <v>empty brain</v>
      </c>
      <c r="P12" s="1"/>
      <c r="Q12" s="36" t="s">
        <v>127</v>
      </c>
      <c r="R12" s="37" t="s">
        <v>126</v>
      </c>
    </row>
    <row r="13" spans="2:18" ht="15.75">
      <c r="B13" s="12" t="s">
        <v>25</v>
      </c>
      <c r="C13" s="14">
        <v>173</v>
      </c>
      <c r="D13" s="3">
        <v>12</v>
      </c>
      <c r="E13" s="21">
        <f t="shared" si="0"/>
        <v>6.9364161849710976E-2</v>
      </c>
      <c r="F13" s="14">
        <v>0</v>
      </c>
      <c r="G13" s="3">
        <v>0</v>
      </c>
      <c r="H13" s="21" t="e">
        <f t="shared" si="1"/>
        <v>#DIV/0!</v>
      </c>
      <c r="I13" s="14">
        <v>156</v>
      </c>
      <c r="J13" s="3">
        <v>79</v>
      </c>
      <c r="K13" s="15">
        <f t="shared" si="2"/>
        <v>0.50641025641025639</v>
      </c>
      <c r="L13" s="8">
        <v>144</v>
      </c>
      <c r="M13" s="3">
        <v>107</v>
      </c>
      <c r="N13" s="15">
        <f t="shared" si="3"/>
        <v>0.74305555555555558</v>
      </c>
      <c r="O13" s="1" t="str">
        <f t="shared" si="4"/>
        <v>empty brain</v>
      </c>
      <c r="P13" s="1"/>
      <c r="Q13" s="36" t="s">
        <v>129</v>
      </c>
      <c r="R13" s="37" t="s">
        <v>128</v>
      </c>
    </row>
    <row r="14" spans="2:18" ht="15.75">
      <c r="B14" s="12" t="s">
        <v>85</v>
      </c>
      <c r="C14" s="14">
        <v>168</v>
      </c>
      <c r="D14" s="3">
        <v>18</v>
      </c>
      <c r="E14" s="21">
        <f t="shared" si="0"/>
        <v>0.10714285714285714</v>
      </c>
      <c r="F14" s="14">
        <v>0</v>
      </c>
      <c r="G14" s="3">
        <v>0</v>
      </c>
      <c r="H14" s="21" t="e">
        <f t="shared" si="1"/>
        <v>#DIV/0!</v>
      </c>
      <c r="I14" s="14">
        <v>17</v>
      </c>
      <c r="J14" s="3">
        <v>13</v>
      </c>
      <c r="K14" s="15">
        <f t="shared" si="2"/>
        <v>0.76470588235294112</v>
      </c>
      <c r="L14" s="8">
        <v>35</v>
      </c>
      <c r="M14" s="3">
        <v>26</v>
      </c>
      <c r="N14" s="15">
        <f t="shared" si="3"/>
        <v>0.74285714285714288</v>
      </c>
      <c r="O14" s="1" t="str">
        <f t="shared" si="4"/>
        <v>DN090a</v>
      </c>
      <c r="P14" s="1"/>
      <c r="Q14" s="36" t="s">
        <v>131</v>
      </c>
      <c r="R14" s="37" t="s">
        <v>130</v>
      </c>
    </row>
    <row r="15" spans="2:18" ht="15.75">
      <c r="B15" s="12" t="s">
        <v>21</v>
      </c>
      <c r="C15" s="14">
        <v>165</v>
      </c>
      <c r="D15" s="3">
        <v>100</v>
      </c>
      <c r="E15" s="21">
        <f t="shared" si="0"/>
        <v>0.60606060606060608</v>
      </c>
      <c r="F15" s="14">
        <v>0</v>
      </c>
      <c r="G15" s="3">
        <v>0</v>
      </c>
      <c r="H15" s="21" t="e">
        <f t="shared" si="1"/>
        <v>#DIV/0!</v>
      </c>
      <c r="I15" s="14">
        <v>45</v>
      </c>
      <c r="J15" s="3">
        <v>26</v>
      </c>
      <c r="K15" s="15">
        <f t="shared" si="2"/>
        <v>0.57777777777777772</v>
      </c>
      <c r="L15" s="8">
        <v>47</v>
      </c>
      <c r="M15" s="3">
        <v>32</v>
      </c>
      <c r="N15" s="15">
        <f t="shared" si="3"/>
        <v>0.68085106382978722</v>
      </c>
      <c r="O15" s="1" t="str">
        <f t="shared" si="4"/>
        <v>DN019</v>
      </c>
      <c r="P15" s="1"/>
      <c r="Q15" s="36" t="s">
        <v>133</v>
      </c>
      <c r="R15" s="37" t="s">
        <v>132</v>
      </c>
    </row>
    <row r="16" spans="2:18" ht="15.75">
      <c r="B16" s="12" t="s">
        <v>18</v>
      </c>
      <c r="C16" s="14">
        <v>163</v>
      </c>
      <c r="D16" s="3">
        <v>35</v>
      </c>
      <c r="E16" s="21">
        <f t="shared" si="0"/>
        <v>0.21472392638036811</v>
      </c>
      <c r="F16" s="14">
        <v>0</v>
      </c>
      <c r="G16" s="3">
        <v>0</v>
      </c>
      <c r="H16" s="21" t="e">
        <f t="shared" si="1"/>
        <v>#DIV/0!</v>
      </c>
      <c r="I16" s="14">
        <v>0</v>
      </c>
      <c r="J16" s="3">
        <v>0</v>
      </c>
      <c r="K16" s="15" t="e">
        <f t="shared" si="2"/>
        <v>#DIV/0!</v>
      </c>
      <c r="L16" s="8">
        <v>0</v>
      </c>
      <c r="M16" s="3">
        <v>0</v>
      </c>
      <c r="N16" s="15" t="e">
        <f t="shared" si="3"/>
        <v>#DIV/0!</v>
      </c>
      <c r="O16" s="1" t="str">
        <f t="shared" si="4"/>
        <v>DN101a</v>
      </c>
      <c r="P16" s="1"/>
      <c r="Q16" s="36" t="s">
        <v>135</v>
      </c>
      <c r="R16" s="37" t="s">
        <v>134</v>
      </c>
    </row>
    <row r="17" spans="2:18" ht="15.75">
      <c r="B17" s="12" t="s">
        <v>80</v>
      </c>
      <c r="C17" s="14">
        <v>146</v>
      </c>
      <c r="D17" s="3">
        <v>7</v>
      </c>
      <c r="E17" s="21">
        <f t="shared" si="0"/>
        <v>4.7945205479452052E-2</v>
      </c>
      <c r="F17" s="14">
        <v>0</v>
      </c>
      <c r="G17" s="3">
        <v>0</v>
      </c>
      <c r="H17" s="21" t="e">
        <f t="shared" si="1"/>
        <v>#DIV/0!</v>
      </c>
      <c r="I17" s="14">
        <v>25</v>
      </c>
      <c r="J17" s="3">
        <v>6</v>
      </c>
      <c r="K17" s="15">
        <f t="shared" si="2"/>
        <v>0.24</v>
      </c>
      <c r="L17" s="8">
        <v>26</v>
      </c>
      <c r="M17" s="3">
        <v>18</v>
      </c>
      <c r="N17" s="15">
        <f t="shared" si="3"/>
        <v>0.69230769230769229</v>
      </c>
      <c r="O17" s="1" t="str">
        <f t="shared" si="4"/>
        <v>DN003b</v>
      </c>
      <c r="P17" s="1"/>
      <c r="Q17" s="36" t="s">
        <v>137</v>
      </c>
      <c r="R17" s="37" t="s">
        <v>136</v>
      </c>
    </row>
    <row r="18" spans="2:18" ht="31.5">
      <c r="B18" s="12" t="s">
        <v>57</v>
      </c>
      <c r="C18" s="14">
        <v>144</v>
      </c>
      <c r="D18" s="3">
        <v>30</v>
      </c>
      <c r="E18" s="21">
        <f t="shared" si="0"/>
        <v>0.20833333333333334</v>
      </c>
      <c r="F18" s="14">
        <v>0</v>
      </c>
      <c r="G18" s="3">
        <v>0</v>
      </c>
      <c r="H18" s="21" t="e">
        <f t="shared" si="1"/>
        <v>#DIV/0!</v>
      </c>
      <c r="I18" s="14">
        <v>20</v>
      </c>
      <c r="J18" s="3">
        <v>15</v>
      </c>
      <c r="K18" s="15">
        <f t="shared" si="2"/>
        <v>0.75</v>
      </c>
      <c r="L18" s="8">
        <v>32</v>
      </c>
      <c r="M18" s="3">
        <v>18</v>
      </c>
      <c r="N18" s="15">
        <f t="shared" si="3"/>
        <v>0.5625</v>
      </c>
      <c r="O18" s="1" t="str">
        <f t="shared" si="4"/>
        <v>DN162</v>
      </c>
      <c r="P18" s="1"/>
      <c r="Q18" s="36" t="s">
        <v>139</v>
      </c>
      <c r="R18" s="37" t="s">
        <v>138</v>
      </c>
    </row>
    <row r="19" spans="2:18">
      <c r="B19" s="12" t="s">
        <v>23</v>
      </c>
      <c r="C19" s="14">
        <v>137</v>
      </c>
      <c r="D19" s="3">
        <v>23</v>
      </c>
      <c r="E19" s="21">
        <f t="shared" si="0"/>
        <v>0.16788321167883211</v>
      </c>
      <c r="F19" s="14">
        <v>0</v>
      </c>
      <c r="G19" s="3">
        <v>0</v>
      </c>
      <c r="H19" s="21" t="e">
        <f t="shared" si="1"/>
        <v>#DIV/0!</v>
      </c>
      <c r="I19" s="14">
        <v>65</v>
      </c>
      <c r="J19" s="3">
        <v>32</v>
      </c>
      <c r="K19" s="15">
        <f t="shared" si="2"/>
        <v>0.49230769230769234</v>
      </c>
      <c r="L19" s="8">
        <v>37</v>
      </c>
      <c r="M19" s="3">
        <v>26</v>
      </c>
      <c r="N19" s="15">
        <f t="shared" si="3"/>
        <v>0.70270270270270274</v>
      </c>
      <c r="O19" s="1" t="str">
        <f t="shared" si="4"/>
        <v>DN029 one side</v>
      </c>
      <c r="P19" s="1"/>
      <c r="Q19" s="33" t="s">
        <v>106</v>
      </c>
      <c r="R19" s="32" t="s">
        <v>304</v>
      </c>
    </row>
    <row r="20" spans="2:18" ht="15.75">
      <c r="B20" s="12" t="s">
        <v>20</v>
      </c>
      <c r="C20" s="14">
        <v>134</v>
      </c>
      <c r="D20" s="3">
        <v>17</v>
      </c>
      <c r="E20" s="21">
        <f t="shared" si="0"/>
        <v>0.12686567164179105</v>
      </c>
      <c r="F20" s="14">
        <v>315</v>
      </c>
      <c r="G20" s="3">
        <v>11</v>
      </c>
      <c r="H20" s="21">
        <f t="shared" si="1"/>
        <v>3.4920634920634921E-2</v>
      </c>
      <c r="I20" s="14">
        <v>132</v>
      </c>
      <c r="J20" s="3">
        <v>45</v>
      </c>
      <c r="K20" s="15">
        <f t="shared" si="2"/>
        <v>0.34090909090909088</v>
      </c>
      <c r="L20" s="8">
        <v>40</v>
      </c>
      <c r="M20" s="3">
        <v>22</v>
      </c>
      <c r="N20" s="15">
        <f t="shared" si="3"/>
        <v>0.55000000000000004</v>
      </c>
      <c r="O20" s="1" t="str">
        <f t="shared" si="4"/>
        <v>DN133</v>
      </c>
      <c r="P20" s="1"/>
      <c r="Q20" s="36" t="s">
        <v>141</v>
      </c>
      <c r="R20" s="37" t="s">
        <v>140</v>
      </c>
    </row>
    <row r="21" spans="2:18" ht="15.75">
      <c r="B21" s="12" t="s">
        <v>31</v>
      </c>
      <c r="C21" s="14">
        <v>129</v>
      </c>
      <c r="D21" s="3">
        <v>101</v>
      </c>
      <c r="E21" s="21">
        <f t="shared" si="0"/>
        <v>0.78294573643410847</v>
      </c>
      <c r="F21" s="14">
        <v>0</v>
      </c>
      <c r="G21" s="3">
        <v>0</v>
      </c>
      <c r="H21" s="21" t="e">
        <f t="shared" si="1"/>
        <v>#DIV/0!</v>
      </c>
      <c r="I21" s="14">
        <v>38</v>
      </c>
      <c r="J21" s="3">
        <v>31</v>
      </c>
      <c r="K21" s="15">
        <f t="shared" si="2"/>
        <v>0.81578947368421051</v>
      </c>
      <c r="L21" s="8">
        <v>36</v>
      </c>
      <c r="M21" s="3">
        <v>20</v>
      </c>
      <c r="N21" s="15">
        <f t="shared" si="3"/>
        <v>0.55555555555555558</v>
      </c>
      <c r="O21" s="1" t="str">
        <f t="shared" si="4"/>
        <v>DN019</v>
      </c>
      <c r="P21" s="1"/>
      <c r="Q21" s="36" t="s">
        <v>142</v>
      </c>
      <c r="R21" s="37" t="s">
        <v>126</v>
      </c>
    </row>
    <row r="22" spans="2:18" ht="15.75">
      <c r="B22" s="12" t="s">
        <v>92</v>
      </c>
      <c r="C22" s="14">
        <v>126</v>
      </c>
      <c r="D22" s="3">
        <v>64</v>
      </c>
      <c r="E22" s="21">
        <f t="shared" si="0"/>
        <v>0.50793650793650791</v>
      </c>
      <c r="F22" s="14">
        <v>0</v>
      </c>
      <c r="G22" s="3">
        <v>0</v>
      </c>
      <c r="H22" s="21" t="e">
        <f t="shared" si="1"/>
        <v>#DIV/0!</v>
      </c>
      <c r="I22" s="14">
        <v>19</v>
      </c>
      <c r="J22" s="3">
        <v>10</v>
      </c>
      <c r="K22" s="15">
        <f t="shared" si="2"/>
        <v>0.52631578947368418</v>
      </c>
      <c r="L22" s="8">
        <v>40</v>
      </c>
      <c r="M22" s="3">
        <v>29</v>
      </c>
      <c r="N22" s="15">
        <f t="shared" si="3"/>
        <v>0.72499999999999998</v>
      </c>
      <c r="O22" s="1" t="str">
        <f t="shared" si="4"/>
        <v>DN090a</v>
      </c>
      <c r="P22" s="1"/>
      <c r="Q22" s="36" t="s">
        <v>144</v>
      </c>
      <c r="R22" s="37" t="s">
        <v>143</v>
      </c>
    </row>
    <row r="23" spans="2:18" ht="15.75">
      <c r="B23" s="12" t="s">
        <v>52</v>
      </c>
      <c r="C23" s="14">
        <v>118</v>
      </c>
      <c r="D23" s="3">
        <v>18</v>
      </c>
      <c r="E23" s="21">
        <f t="shared" si="0"/>
        <v>0.15254237288135594</v>
      </c>
      <c r="F23" s="14">
        <v>0</v>
      </c>
      <c r="G23" s="3">
        <v>0</v>
      </c>
      <c r="H23" s="21" t="e">
        <f t="shared" si="1"/>
        <v>#DIV/0!</v>
      </c>
      <c r="I23" s="14">
        <v>17</v>
      </c>
      <c r="J23" s="3">
        <v>5</v>
      </c>
      <c r="K23" s="15">
        <f t="shared" si="2"/>
        <v>0.29411764705882354</v>
      </c>
      <c r="L23" s="8">
        <v>42</v>
      </c>
      <c r="M23" s="3">
        <v>27</v>
      </c>
      <c r="N23" s="15">
        <f t="shared" si="3"/>
        <v>0.6428571428571429</v>
      </c>
      <c r="O23" s="1" t="str">
        <f t="shared" si="4"/>
        <v>DN138, one side</v>
      </c>
      <c r="P23" s="1"/>
      <c r="Q23" s="36" t="s">
        <v>146</v>
      </c>
      <c r="R23" s="37" t="s">
        <v>145</v>
      </c>
    </row>
    <row r="24" spans="2:18" ht="15.75">
      <c r="B24" s="12" t="s">
        <v>40</v>
      </c>
      <c r="C24" s="14">
        <v>117</v>
      </c>
      <c r="D24" s="3">
        <v>10</v>
      </c>
      <c r="E24" s="21">
        <f t="shared" si="0"/>
        <v>8.5470085470085472E-2</v>
      </c>
      <c r="F24" s="14">
        <v>0</v>
      </c>
      <c r="G24" s="3">
        <v>0</v>
      </c>
      <c r="H24" s="21" t="e">
        <f t="shared" si="1"/>
        <v>#DIV/0!</v>
      </c>
      <c r="I24" s="14">
        <v>15</v>
      </c>
      <c r="J24" s="3">
        <v>7</v>
      </c>
      <c r="K24" s="15">
        <f t="shared" si="2"/>
        <v>0.46666666666666667</v>
      </c>
      <c r="L24" s="8">
        <v>34</v>
      </c>
      <c r="M24" s="3">
        <v>26</v>
      </c>
      <c r="N24" s="15">
        <f t="shared" si="3"/>
        <v>0.76470588235294112</v>
      </c>
      <c r="O24" s="1" t="str">
        <f t="shared" si="4"/>
        <v>DN101a, DN101b</v>
      </c>
      <c r="P24" s="1"/>
      <c r="Q24" s="36" t="s">
        <v>148</v>
      </c>
      <c r="R24" s="37" t="s">
        <v>147</v>
      </c>
    </row>
    <row r="25" spans="2:18" ht="15.75">
      <c r="B25" s="12" t="s">
        <v>49</v>
      </c>
      <c r="C25" s="14">
        <v>112</v>
      </c>
      <c r="D25" s="3">
        <v>2</v>
      </c>
      <c r="E25" s="21">
        <f t="shared" si="0"/>
        <v>1.7857142857142856E-2</v>
      </c>
      <c r="F25" s="14">
        <v>0</v>
      </c>
      <c r="G25" s="3">
        <v>0</v>
      </c>
      <c r="H25" s="21" t="e">
        <f t="shared" si="1"/>
        <v>#DIV/0!</v>
      </c>
      <c r="I25" s="14">
        <v>26</v>
      </c>
      <c r="J25" s="3">
        <v>13</v>
      </c>
      <c r="K25" s="15">
        <f t="shared" si="2"/>
        <v>0.5</v>
      </c>
      <c r="L25" s="8">
        <v>21</v>
      </c>
      <c r="M25" s="3">
        <v>13</v>
      </c>
      <c r="N25" s="15">
        <f t="shared" si="3"/>
        <v>0.61904761904761907</v>
      </c>
      <c r="O25" s="1" t="str">
        <f t="shared" si="4"/>
        <v xml:space="preserve">DN111 </v>
      </c>
      <c r="P25" s="1"/>
      <c r="Q25" s="36" t="s">
        <v>150</v>
      </c>
      <c r="R25" s="37" t="s">
        <v>149</v>
      </c>
    </row>
    <row r="26" spans="2:18">
      <c r="B26" s="12" t="s">
        <v>28</v>
      </c>
      <c r="C26" s="14">
        <v>110</v>
      </c>
      <c r="D26" s="3">
        <v>32</v>
      </c>
      <c r="E26" s="21">
        <f t="shared" si="0"/>
        <v>0.29090909090909089</v>
      </c>
      <c r="F26" s="14">
        <v>0</v>
      </c>
      <c r="G26" s="3">
        <v>0</v>
      </c>
      <c r="H26" s="21" t="e">
        <f t="shared" si="1"/>
        <v>#DIV/0!</v>
      </c>
      <c r="I26" s="14">
        <v>20</v>
      </c>
      <c r="J26" s="3">
        <v>16</v>
      </c>
      <c r="K26" s="15">
        <f t="shared" si="2"/>
        <v>0.8</v>
      </c>
      <c r="L26" s="8">
        <v>43</v>
      </c>
      <c r="M26" s="3">
        <v>28</v>
      </c>
      <c r="N26" s="15">
        <f t="shared" si="3"/>
        <v>0.65116279069767447</v>
      </c>
      <c r="O26" s="1" t="str">
        <f t="shared" si="4"/>
        <v>DN125</v>
      </c>
      <c r="P26" s="1"/>
      <c r="Q26" s="36" t="s">
        <v>151</v>
      </c>
      <c r="R26" s="38" t="s">
        <v>130</v>
      </c>
    </row>
    <row r="27" spans="2:18" ht="15.75">
      <c r="B27" s="12" t="s">
        <v>48</v>
      </c>
      <c r="C27" s="14">
        <v>102</v>
      </c>
      <c r="D27" s="3">
        <v>10</v>
      </c>
      <c r="E27" s="21">
        <f t="shared" si="0"/>
        <v>9.8039215686274508E-2</v>
      </c>
      <c r="F27" s="14">
        <v>292</v>
      </c>
      <c r="G27" s="3">
        <v>6</v>
      </c>
      <c r="H27" s="21">
        <f t="shared" si="1"/>
        <v>2.0547945205479451E-2</v>
      </c>
      <c r="I27" s="14">
        <v>151</v>
      </c>
      <c r="J27" s="3">
        <v>45</v>
      </c>
      <c r="K27" s="15">
        <f t="shared" si="2"/>
        <v>0.29801324503311261</v>
      </c>
      <c r="L27" s="8">
        <v>60</v>
      </c>
      <c r="M27" s="3">
        <v>21</v>
      </c>
      <c r="N27" s="15">
        <f t="shared" si="3"/>
        <v>0.35</v>
      </c>
      <c r="O27" s="1" t="str">
        <f t="shared" si="4"/>
        <v>DN133</v>
      </c>
      <c r="P27" s="1"/>
      <c r="Q27" s="36" t="s">
        <v>153</v>
      </c>
      <c r="R27" s="37" t="s">
        <v>152</v>
      </c>
    </row>
    <row r="28" spans="2:18" ht="15.75">
      <c r="B28" s="12" t="s">
        <v>50</v>
      </c>
      <c r="C28" s="14">
        <v>93</v>
      </c>
      <c r="D28" s="3">
        <v>4</v>
      </c>
      <c r="E28" s="21">
        <f t="shared" si="0"/>
        <v>4.3010752688172046E-2</v>
      </c>
      <c r="F28" s="14">
        <v>0</v>
      </c>
      <c r="G28" s="3">
        <v>0</v>
      </c>
      <c r="H28" s="21" t="e">
        <f t="shared" si="1"/>
        <v>#DIV/0!</v>
      </c>
      <c r="I28" s="14">
        <v>48</v>
      </c>
      <c r="J28" s="3">
        <v>23</v>
      </c>
      <c r="K28" s="15">
        <f t="shared" si="2"/>
        <v>0.47916666666666669</v>
      </c>
      <c r="L28" s="8">
        <v>23</v>
      </c>
      <c r="M28" s="3">
        <v>16</v>
      </c>
      <c r="N28" s="15">
        <f t="shared" si="3"/>
        <v>0.69565217391304346</v>
      </c>
      <c r="O28" s="1" t="str">
        <f t="shared" si="4"/>
        <v>DN096</v>
      </c>
      <c r="P28" s="1"/>
      <c r="Q28" s="36" t="s">
        <v>155</v>
      </c>
      <c r="R28" s="37" t="s">
        <v>154</v>
      </c>
    </row>
    <row r="29" spans="2:18" ht="15.75">
      <c r="B29" s="12" t="s">
        <v>72</v>
      </c>
      <c r="C29" s="14">
        <v>93</v>
      </c>
      <c r="D29" s="3">
        <v>15</v>
      </c>
      <c r="E29" s="21">
        <f t="shared" si="0"/>
        <v>0.16129032258064516</v>
      </c>
      <c r="F29" s="14">
        <v>0</v>
      </c>
      <c r="G29" s="3">
        <v>0</v>
      </c>
      <c r="H29" s="21" t="e">
        <f t="shared" si="1"/>
        <v>#DIV/0!</v>
      </c>
      <c r="I29" s="14">
        <v>18</v>
      </c>
      <c r="J29" s="3">
        <v>7</v>
      </c>
      <c r="K29" s="15">
        <f t="shared" si="2"/>
        <v>0.3888888888888889</v>
      </c>
      <c r="L29" s="8">
        <v>44</v>
      </c>
      <c r="M29" s="3">
        <v>31</v>
      </c>
      <c r="N29" s="15">
        <f t="shared" si="3"/>
        <v>0.70454545454545459</v>
      </c>
      <c r="O29" s="1" t="str">
        <f t="shared" si="4"/>
        <v>DN058, one, high BG</v>
      </c>
      <c r="P29" s="1"/>
      <c r="Q29" s="36" t="s">
        <v>157</v>
      </c>
      <c r="R29" s="37" t="s">
        <v>156</v>
      </c>
    </row>
    <row r="30" spans="2:18" ht="15.75">
      <c r="B30" s="12" t="s">
        <v>8</v>
      </c>
      <c r="C30" s="14">
        <v>91</v>
      </c>
      <c r="D30" s="3">
        <v>88</v>
      </c>
      <c r="E30" s="21">
        <f t="shared" si="0"/>
        <v>0.96703296703296704</v>
      </c>
      <c r="F30" s="14">
        <v>280</v>
      </c>
      <c r="G30" s="3">
        <v>272</v>
      </c>
      <c r="H30" s="21">
        <f t="shared" si="1"/>
        <v>0.97142857142857142</v>
      </c>
      <c r="I30" s="14">
        <v>131</v>
      </c>
      <c r="J30" s="3">
        <v>47</v>
      </c>
      <c r="K30" s="15">
        <f t="shared" si="2"/>
        <v>0.35877862595419846</v>
      </c>
      <c r="L30" s="8">
        <v>0</v>
      </c>
      <c r="M30" s="3">
        <v>0</v>
      </c>
      <c r="N30" s="15" t="e">
        <f t="shared" si="3"/>
        <v>#DIV/0!</v>
      </c>
      <c r="O30" s="1" t="str">
        <f t="shared" si="4"/>
        <v xml:space="preserve">DN005 </v>
      </c>
      <c r="P30" s="1"/>
      <c r="Q30" s="34" t="s">
        <v>108</v>
      </c>
      <c r="R30" s="32" t="s">
        <v>303</v>
      </c>
    </row>
    <row r="31" spans="2:18" ht="15.75">
      <c r="B31" s="12" t="s">
        <v>43</v>
      </c>
      <c r="C31" s="14">
        <v>88</v>
      </c>
      <c r="D31" s="3">
        <v>12</v>
      </c>
      <c r="E31" s="21">
        <f t="shared" si="0"/>
        <v>0.13636363636363635</v>
      </c>
      <c r="F31" s="14">
        <v>0</v>
      </c>
      <c r="G31" s="3">
        <v>0</v>
      </c>
      <c r="H31" s="21" t="e">
        <f t="shared" si="1"/>
        <v>#DIV/0!</v>
      </c>
      <c r="I31" s="14">
        <v>11</v>
      </c>
      <c r="J31" s="3">
        <v>5</v>
      </c>
      <c r="K31" s="15">
        <f t="shared" si="2"/>
        <v>0.45454545454545453</v>
      </c>
      <c r="L31" s="8">
        <v>36</v>
      </c>
      <c r="M31" s="3">
        <v>34</v>
      </c>
      <c r="N31" s="15">
        <f t="shared" si="3"/>
        <v>0.94444444444444442</v>
      </c>
      <c r="O31" s="1" t="str">
        <f t="shared" si="4"/>
        <v>DN074</v>
      </c>
      <c r="P31" s="1"/>
      <c r="Q31" s="34" t="s">
        <v>108</v>
      </c>
      <c r="R31" s="32" t="s">
        <v>303</v>
      </c>
    </row>
    <row r="32" spans="2:18" ht="15.75">
      <c r="B32" s="12" t="s">
        <v>32</v>
      </c>
      <c r="C32" s="14">
        <v>87</v>
      </c>
      <c r="D32" s="3">
        <v>20</v>
      </c>
      <c r="E32" s="21">
        <f t="shared" si="0"/>
        <v>0.22988505747126436</v>
      </c>
      <c r="F32" s="14">
        <v>289</v>
      </c>
      <c r="G32" s="3">
        <v>31</v>
      </c>
      <c r="H32" s="21">
        <f t="shared" si="1"/>
        <v>0.10726643598615918</v>
      </c>
      <c r="I32" s="14">
        <v>112</v>
      </c>
      <c r="J32" s="3">
        <v>52</v>
      </c>
      <c r="K32" s="15">
        <f t="shared" si="2"/>
        <v>0.4642857142857143</v>
      </c>
      <c r="L32" s="8">
        <v>40</v>
      </c>
      <c r="M32" s="3">
        <v>27</v>
      </c>
      <c r="N32" s="15">
        <f t="shared" si="3"/>
        <v>0.67500000000000004</v>
      </c>
      <c r="O32" s="1" t="str">
        <f t="shared" si="4"/>
        <v>DN001</v>
      </c>
      <c r="P32" s="1"/>
      <c r="Q32" s="36" t="s">
        <v>159</v>
      </c>
      <c r="R32" s="37" t="s">
        <v>158</v>
      </c>
    </row>
    <row r="33" spans="2:18" ht="15.75">
      <c r="B33" s="12" t="s">
        <v>82</v>
      </c>
      <c r="C33" s="14">
        <v>86</v>
      </c>
      <c r="D33" s="3">
        <v>50</v>
      </c>
      <c r="E33" s="21">
        <f t="shared" si="0"/>
        <v>0.58139534883720934</v>
      </c>
      <c r="F33" s="14">
        <v>0</v>
      </c>
      <c r="G33" s="3">
        <v>0</v>
      </c>
      <c r="H33" s="21" t="e">
        <f t="shared" si="1"/>
        <v>#DIV/0!</v>
      </c>
      <c r="I33" s="14">
        <v>43</v>
      </c>
      <c r="J33" s="3">
        <v>18</v>
      </c>
      <c r="K33" s="15">
        <f t="shared" si="2"/>
        <v>0.41860465116279072</v>
      </c>
      <c r="L33" s="8">
        <v>28</v>
      </c>
      <c r="M33" s="3">
        <v>16</v>
      </c>
      <c r="N33" s="15">
        <f t="shared" si="3"/>
        <v>0.5714285714285714</v>
      </c>
      <c r="O33" s="1" t="str">
        <f t="shared" si="4"/>
        <v>DN138</v>
      </c>
      <c r="P33" s="1"/>
      <c r="Q33" s="36" t="s">
        <v>161</v>
      </c>
      <c r="R33" s="37" t="s">
        <v>160</v>
      </c>
    </row>
    <row r="34" spans="2:18" ht="15.75">
      <c r="B34" s="12" t="s">
        <v>60</v>
      </c>
      <c r="C34" s="14">
        <v>85</v>
      </c>
      <c r="D34" s="3">
        <v>5</v>
      </c>
      <c r="E34" s="21">
        <f t="shared" si="0"/>
        <v>5.8823529411764705E-2</v>
      </c>
      <c r="F34" s="14">
        <v>0</v>
      </c>
      <c r="G34" s="3">
        <v>0</v>
      </c>
      <c r="H34" s="21" t="e">
        <f t="shared" si="1"/>
        <v>#DIV/0!</v>
      </c>
      <c r="I34" s="14">
        <v>28</v>
      </c>
      <c r="J34" s="3">
        <v>13</v>
      </c>
      <c r="K34" s="15">
        <f t="shared" si="2"/>
        <v>0.4642857142857143</v>
      </c>
      <c r="L34" s="8">
        <v>12</v>
      </c>
      <c r="M34" s="3">
        <v>8</v>
      </c>
      <c r="N34" s="15">
        <f t="shared" si="3"/>
        <v>0.66666666666666663</v>
      </c>
      <c r="O34" s="1" t="str">
        <f t="shared" si="4"/>
        <v>DN047</v>
      </c>
      <c r="P34" s="1"/>
      <c r="Q34" s="36" t="s">
        <v>163</v>
      </c>
      <c r="R34" s="37" t="s">
        <v>162</v>
      </c>
    </row>
    <row r="35" spans="2:18" ht="15.75">
      <c r="B35" s="12" t="s">
        <v>65</v>
      </c>
      <c r="C35" s="14">
        <v>82</v>
      </c>
      <c r="D35" s="3">
        <v>2</v>
      </c>
      <c r="E35" s="21">
        <f t="shared" ref="E35:E66" si="5">D35/C35</f>
        <v>2.4390243902439025E-2</v>
      </c>
      <c r="F35" s="14">
        <v>0</v>
      </c>
      <c r="G35" s="3">
        <v>0</v>
      </c>
      <c r="H35" s="21" t="e">
        <f t="shared" ref="H35:H66" si="6">G35/F35</f>
        <v>#DIV/0!</v>
      </c>
      <c r="I35" s="14">
        <v>36</v>
      </c>
      <c r="J35" s="3">
        <v>14</v>
      </c>
      <c r="K35" s="15">
        <f t="shared" ref="K35:K66" si="7">J35/I35</f>
        <v>0.3888888888888889</v>
      </c>
      <c r="L35" s="8">
        <v>53</v>
      </c>
      <c r="M35" s="3">
        <v>28</v>
      </c>
      <c r="N35" s="15">
        <f t="shared" ref="N35:N66" si="8">M35/L35</f>
        <v>0.52830188679245282</v>
      </c>
      <c r="O35" s="1" t="str">
        <f t="shared" si="4"/>
        <v>DN047</v>
      </c>
      <c r="P35" s="1"/>
      <c r="Q35" s="36" t="s">
        <v>164</v>
      </c>
      <c r="R35" s="37" t="s">
        <v>152</v>
      </c>
    </row>
    <row r="36" spans="2:18" ht="15.75">
      <c r="B36" s="12" t="s">
        <v>46</v>
      </c>
      <c r="C36" s="14">
        <v>82</v>
      </c>
      <c r="D36" s="3">
        <v>1</v>
      </c>
      <c r="E36" s="21">
        <f t="shared" si="5"/>
        <v>1.2195121951219513E-2</v>
      </c>
      <c r="F36" s="14">
        <v>0</v>
      </c>
      <c r="G36" s="3">
        <v>0</v>
      </c>
      <c r="H36" s="21" t="e">
        <f t="shared" si="6"/>
        <v>#DIV/0!</v>
      </c>
      <c r="I36" s="14">
        <v>28</v>
      </c>
      <c r="J36" s="3">
        <v>12</v>
      </c>
      <c r="K36" s="15">
        <f t="shared" si="7"/>
        <v>0.42857142857142855</v>
      </c>
      <c r="L36" s="8">
        <v>36</v>
      </c>
      <c r="M36" s="3">
        <v>24</v>
      </c>
      <c r="N36" s="15">
        <f t="shared" si="8"/>
        <v>0.66666666666666663</v>
      </c>
      <c r="O36" s="1" t="str">
        <f t="shared" si="4"/>
        <v>DN101a/b</v>
      </c>
      <c r="P36" s="1"/>
      <c r="Q36" s="36" t="s">
        <v>166</v>
      </c>
      <c r="R36" s="37" t="s">
        <v>165</v>
      </c>
    </row>
    <row r="37" spans="2:18" ht="15.75">
      <c r="B37" s="12" t="s">
        <v>90</v>
      </c>
      <c r="C37" s="14">
        <v>81</v>
      </c>
      <c r="D37" s="3">
        <v>14</v>
      </c>
      <c r="E37" s="21">
        <f t="shared" si="5"/>
        <v>0.1728395061728395</v>
      </c>
      <c r="F37" s="14">
        <v>0</v>
      </c>
      <c r="G37" s="3">
        <v>0</v>
      </c>
      <c r="H37" s="21" t="e">
        <f t="shared" si="6"/>
        <v>#DIV/0!</v>
      </c>
      <c r="I37" s="14">
        <v>13</v>
      </c>
      <c r="J37" s="3">
        <v>6</v>
      </c>
      <c r="K37" s="15">
        <f t="shared" si="7"/>
        <v>0.46153846153846156</v>
      </c>
      <c r="L37" s="8">
        <v>52</v>
      </c>
      <c r="M37" s="3">
        <v>33</v>
      </c>
      <c r="N37" s="15">
        <f t="shared" si="8"/>
        <v>0.63461538461538458</v>
      </c>
      <c r="O37" s="1" t="str">
        <f t="shared" si="4"/>
        <v>DN009</v>
      </c>
      <c r="P37" s="1"/>
      <c r="Q37" s="36" t="s">
        <v>168</v>
      </c>
      <c r="R37" s="37" t="s">
        <v>167</v>
      </c>
    </row>
    <row r="38" spans="2:18" ht="15.75">
      <c r="B38" s="12" t="s">
        <v>16</v>
      </c>
      <c r="C38" s="14">
        <v>79</v>
      </c>
      <c r="D38" s="3">
        <v>11</v>
      </c>
      <c r="E38" s="21">
        <f t="shared" si="5"/>
        <v>0.13924050632911392</v>
      </c>
      <c r="F38" s="14">
        <v>0</v>
      </c>
      <c r="G38" s="3">
        <v>0</v>
      </c>
      <c r="H38" s="21" t="e">
        <f t="shared" si="6"/>
        <v>#DIV/0!</v>
      </c>
      <c r="I38" s="14">
        <v>0</v>
      </c>
      <c r="J38" s="3">
        <v>0</v>
      </c>
      <c r="K38" s="15" t="e">
        <f t="shared" si="7"/>
        <v>#DIV/0!</v>
      </c>
      <c r="L38" s="8">
        <v>0</v>
      </c>
      <c r="M38" s="3">
        <v>0</v>
      </c>
      <c r="N38" s="15" t="e">
        <f t="shared" si="8"/>
        <v>#DIV/0!</v>
      </c>
      <c r="O38" s="1" t="str">
        <f t="shared" si="4"/>
        <v>DN145 one side</v>
      </c>
      <c r="P38" s="1"/>
      <c r="Q38" s="34" t="s">
        <v>109</v>
      </c>
      <c r="R38" s="32" t="s">
        <v>303</v>
      </c>
    </row>
    <row r="39" spans="2:18" ht="15.75">
      <c r="B39" s="12" t="s">
        <v>86</v>
      </c>
      <c r="C39" s="14">
        <v>73</v>
      </c>
      <c r="D39" s="3">
        <v>10</v>
      </c>
      <c r="E39" s="21">
        <f t="shared" si="5"/>
        <v>0.13698630136986301</v>
      </c>
      <c r="F39" s="14">
        <v>0</v>
      </c>
      <c r="G39" s="3">
        <v>0</v>
      </c>
      <c r="H39" s="21" t="e">
        <f t="shared" si="6"/>
        <v>#DIV/0!</v>
      </c>
      <c r="I39" s="14">
        <v>25</v>
      </c>
      <c r="J39" s="3">
        <v>17</v>
      </c>
      <c r="K39" s="15">
        <f t="shared" si="7"/>
        <v>0.68</v>
      </c>
      <c r="L39" s="8">
        <v>39</v>
      </c>
      <c r="M39" s="3">
        <v>30</v>
      </c>
      <c r="N39" s="15">
        <f t="shared" si="8"/>
        <v>0.76923076923076927</v>
      </c>
      <c r="O39" s="1" t="str">
        <f t="shared" si="4"/>
        <v>DN045</v>
      </c>
      <c r="P39" s="1"/>
      <c r="Q39" s="34" t="s">
        <v>109</v>
      </c>
      <c r="R39" s="32" t="s">
        <v>303</v>
      </c>
    </row>
    <row r="40" spans="2:18" ht="15.75">
      <c r="B40" s="12" t="s">
        <v>77</v>
      </c>
      <c r="C40" s="14">
        <v>73</v>
      </c>
      <c r="D40" s="3">
        <v>9</v>
      </c>
      <c r="E40" s="21">
        <f t="shared" si="5"/>
        <v>0.12328767123287671</v>
      </c>
      <c r="F40" s="14">
        <v>0</v>
      </c>
      <c r="G40" s="3">
        <v>0</v>
      </c>
      <c r="H40" s="21" t="e">
        <f t="shared" si="6"/>
        <v>#DIV/0!</v>
      </c>
      <c r="I40" s="14">
        <v>21</v>
      </c>
      <c r="J40" s="3">
        <v>14</v>
      </c>
      <c r="K40" s="15">
        <f t="shared" si="7"/>
        <v>0.66666666666666663</v>
      </c>
      <c r="L40" s="8">
        <v>28</v>
      </c>
      <c r="M40" s="3">
        <v>25</v>
      </c>
      <c r="N40" s="15">
        <f t="shared" si="8"/>
        <v>0.8928571428571429</v>
      </c>
      <c r="O40" s="1" t="str">
        <f t="shared" si="4"/>
        <v>DN019</v>
      </c>
      <c r="P40" s="1"/>
      <c r="Q40" s="36" t="s">
        <v>170</v>
      </c>
      <c r="R40" s="37" t="s">
        <v>169</v>
      </c>
    </row>
    <row r="41" spans="2:18" ht="15.75">
      <c r="B41" s="12" t="s">
        <v>55</v>
      </c>
      <c r="C41" s="14">
        <v>70</v>
      </c>
      <c r="D41" s="3">
        <v>3</v>
      </c>
      <c r="E41" s="21">
        <f t="shared" si="5"/>
        <v>4.2857142857142858E-2</v>
      </c>
      <c r="F41" s="14">
        <v>0</v>
      </c>
      <c r="G41" s="3">
        <v>0</v>
      </c>
      <c r="H41" s="21" t="e">
        <f t="shared" si="6"/>
        <v>#DIV/0!</v>
      </c>
      <c r="I41" s="14">
        <v>26</v>
      </c>
      <c r="J41" s="3">
        <v>18</v>
      </c>
      <c r="K41" s="15">
        <f t="shared" si="7"/>
        <v>0.69230769230769229</v>
      </c>
      <c r="L41" s="8">
        <v>41</v>
      </c>
      <c r="M41" s="3">
        <v>29</v>
      </c>
      <c r="N41" s="15">
        <f t="shared" si="8"/>
        <v>0.70731707317073167</v>
      </c>
      <c r="O41" s="1" t="str">
        <f t="shared" si="4"/>
        <v>DN045</v>
      </c>
      <c r="P41" s="1"/>
      <c r="Q41" s="36" t="s">
        <v>172</v>
      </c>
      <c r="R41" s="37" t="s">
        <v>171</v>
      </c>
    </row>
    <row r="42" spans="2:18" ht="15.75">
      <c r="B42" s="12" t="s">
        <v>19</v>
      </c>
      <c r="C42" s="14">
        <v>68</v>
      </c>
      <c r="D42" s="3">
        <v>14</v>
      </c>
      <c r="E42" s="21">
        <f t="shared" si="5"/>
        <v>0.20588235294117646</v>
      </c>
      <c r="F42" s="14">
        <v>0</v>
      </c>
      <c r="G42" s="3">
        <v>0</v>
      </c>
      <c r="H42" s="21" t="e">
        <f t="shared" si="6"/>
        <v>#DIV/0!</v>
      </c>
      <c r="I42" s="14">
        <v>32</v>
      </c>
      <c r="J42" s="3">
        <v>25</v>
      </c>
      <c r="K42" s="15">
        <f t="shared" si="7"/>
        <v>0.78125</v>
      </c>
      <c r="L42" s="8">
        <v>89</v>
      </c>
      <c r="M42" s="3">
        <v>58</v>
      </c>
      <c r="N42" s="15">
        <f t="shared" si="8"/>
        <v>0.651685393258427</v>
      </c>
      <c r="O42" s="1" t="str">
        <f t="shared" si="4"/>
        <v>DN006</v>
      </c>
      <c r="P42" s="1"/>
      <c r="Q42" s="36" t="s">
        <v>173</v>
      </c>
      <c r="R42" s="37" t="s">
        <v>112</v>
      </c>
    </row>
    <row r="43" spans="2:18" ht="15.75">
      <c r="B43" s="12" t="s">
        <v>44</v>
      </c>
      <c r="C43" s="14">
        <v>68</v>
      </c>
      <c r="D43" s="3">
        <v>3</v>
      </c>
      <c r="E43" s="21">
        <f t="shared" si="5"/>
        <v>4.4117647058823532E-2</v>
      </c>
      <c r="F43" s="14">
        <v>0</v>
      </c>
      <c r="G43" s="3">
        <v>0</v>
      </c>
      <c r="H43" s="21" t="e">
        <f t="shared" si="6"/>
        <v>#DIV/0!</v>
      </c>
      <c r="I43" s="14">
        <v>23</v>
      </c>
      <c r="J43" s="3">
        <v>6</v>
      </c>
      <c r="K43" s="15">
        <f t="shared" si="7"/>
        <v>0.2608695652173913</v>
      </c>
      <c r="L43" s="8">
        <v>51</v>
      </c>
      <c r="M43" s="3">
        <v>35</v>
      </c>
      <c r="N43" s="15">
        <f t="shared" si="8"/>
        <v>0.68627450980392157</v>
      </c>
      <c r="O43" s="1" t="str">
        <f t="shared" si="4"/>
        <v>DN162</v>
      </c>
      <c r="P43" s="1"/>
      <c r="Q43" s="36" t="s">
        <v>175</v>
      </c>
      <c r="R43" s="37" t="s">
        <v>174</v>
      </c>
    </row>
    <row r="44" spans="2:18" ht="15.75">
      <c r="B44" s="12" t="s">
        <v>88</v>
      </c>
      <c r="C44" s="14">
        <v>66</v>
      </c>
      <c r="D44" s="3">
        <v>25</v>
      </c>
      <c r="E44" s="21">
        <f t="shared" si="5"/>
        <v>0.37878787878787878</v>
      </c>
      <c r="F44" s="14">
        <v>0</v>
      </c>
      <c r="G44" s="3">
        <v>0</v>
      </c>
      <c r="H44" s="21" t="e">
        <f t="shared" si="6"/>
        <v>#DIV/0!</v>
      </c>
      <c r="I44" s="14">
        <v>26</v>
      </c>
      <c r="J44" s="3">
        <v>15</v>
      </c>
      <c r="K44" s="15">
        <f t="shared" si="7"/>
        <v>0.57692307692307687</v>
      </c>
      <c r="L44" s="8">
        <v>48</v>
      </c>
      <c r="M44" s="3">
        <v>34</v>
      </c>
      <c r="N44" s="15">
        <f t="shared" si="8"/>
        <v>0.70833333333333337</v>
      </c>
      <c r="O44" s="1" t="str">
        <f t="shared" si="4"/>
        <v>DN095c</v>
      </c>
      <c r="P44" s="1"/>
      <c r="Q44" s="36" t="s">
        <v>176</v>
      </c>
      <c r="R44" s="37" t="s">
        <v>174</v>
      </c>
    </row>
    <row r="45" spans="2:18" ht="15.75">
      <c r="B45" s="12" t="s">
        <v>45</v>
      </c>
      <c r="C45" s="14">
        <v>65</v>
      </c>
      <c r="D45" s="3">
        <v>9</v>
      </c>
      <c r="E45" s="21">
        <f t="shared" si="5"/>
        <v>0.13846153846153847</v>
      </c>
      <c r="F45" s="14">
        <v>0</v>
      </c>
      <c r="G45" s="3">
        <v>0</v>
      </c>
      <c r="H45" s="21" t="e">
        <f t="shared" si="6"/>
        <v>#DIV/0!</v>
      </c>
      <c r="I45" s="14">
        <v>8</v>
      </c>
      <c r="J45" s="3">
        <v>2</v>
      </c>
      <c r="K45" s="15">
        <f t="shared" si="7"/>
        <v>0.25</v>
      </c>
      <c r="L45" s="8">
        <v>2</v>
      </c>
      <c r="M45" s="3">
        <v>2</v>
      </c>
      <c r="N45" s="15">
        <f t="shared" si="8"/>
        <v>1</v>
      </c>
      <c r="O45" s="1" t="str">
        <f t="shared" si="4"/>
        <v>VAC interneurons, T1/T3</v>
      </c>
      <c r="P45" s="1"/>
      <c r="Q45" s="36" t="s">
        <v>178</v>
      </c>
      <c r="R45" s="37" t="s">
        <v>177</v>
      </c>
    </row>
    <row r="46" spans="2:18" ht="15.75">
      <c r="B46" s="12" t="s">
        <v>70</v>
      </c>
      <c r="C46" s="14">
        <v>62</v>
      </c>
      <c r="D46" s="3">
        <v>24</v>
      </c>
      <c r="E46" s="21">
        <f t="shared" si="5"/>
        <v>0.38709677419354838</v>
      </c>
      <c r="F46" s="14">
        <v>0</v>
      </c>
      <c r="G46" s="3">
        <v>0</v>
      </c>
      <c r="H46" s="21" t="e">
        <f t="shared" si="6"/>
        <v>#DIV/0!</v>
      </c>
      <c r="I46" s="14">
        <v>20</v>
      </c>
      <c r="J46" s="3">
        <v>7</v>
      </c>
      <c r="K46" s="15">
        <f t="shared" si="7"/>
        <v>0.35</v>
      </c>
      <c r="L46" s="8">
        <v>45</v>
      </c>
      <c r="M46" s="3">
        <v>24</v>
      </c>
      <c r="N46" s="15">
        <f t="shared" si="8"/>
        <v>0.53333333333333333</v>
      </c>
      <c r="O46" s="1" t="str">
        <f t="shared" si="4"/>
        <v>DN105</v>
      </c>
      <c r="P46" s="1"/>
      <c r="Q46" s="36" t="s">
        <v>180</v>
      </c>
      <c r="R46" s="37" t="s">
        <v>179</v>
      </c>
    </row>
    <row r="47" spans="2:18" ht="15.75">
      <c r="B47" s="12" t="s">
        <v>29</v>
      </c>
      <c r="C47" s="14">
        <v>61</v>
      </c>
      <c r="D47" s="3">
        <v>1</v>
      </c>
      <c r="E47" s="21">
        <f t="shared" si="5"/>
        <v>1.6393442622950821E-2</v>
      </c>
      <c r="F47" s="14">
        <v>0</v>
      </c>
      <c r="G47" s="3">
        <v>0</v>
      </c>
      <c r="H47" s="21" t="e">
        <f t="shared" si="6"/>
        <v>#DIV/0!</v>
      </c>
      <c r="I47" s="14">
        <v>50</v>
      </c>
      <c r="J47" s="3">
        <v>30</v>
      </c>
      <c r="K47" s="15">
        <f t="shared" si="7"/>
        <v>0.6</v>
      </c>
      <c r="L47" s="8">
        <v>38</v>
      </c>
      <c r="M47" s="3">
        <v>21</v>
      </c>
      <c r="N47" s="15">
        <f t="shared" si="8"/>
        <v>0.55263157894736847</v>
      </c>
      <c r="O47" s="1" t="str">
        <f t="shared" si="4"/>
        <v>DN170</v>
      </c>
      <c r="P47" s="1"/>
      <c r="Q47" s="36" t="s">
        <v>182</v>
      </c>
      <c r="R47" s="37" t="s">
        <v>181</v>
      </c>
    </row>
    <row r="48" spans="2:18" ht="15.75">
      <c r="B48" s="12" t="s">
        <v>73</v>
      </c>
      <c r="C48" s="14">
        <v>61</v>
      </c>
      <c r="D48" s="3">
        <v>6</v>
      </c>
      <c r="E48" s="21">
        <f t="shared" si="5"/>
        <v>9.8360655737704916E-2</v>
      </c>
      <c r="F48" s="14">
        <v>0</v>
      </c>
      <c r="G48" s="3">
        <v>0</v>
      </c>
      <c r="H48" s="21" t="e">
        <f t="shared" si="6"/>
        <v>#DIV/0!</v>
      </c>
      <c r="I48" s="14">
        <v>43</v>
      </c>
      <c r="J48" s="3">
        <v>23</v>
      </c>
      <c r="K48" s="15">
        <f t="shared" si="7"/>
        <v>0.53488372093023251</v>
      </c>
      <c r="L48" s="8">
        <v>31</v>
      </c>
      <c r="M48" s="3">
        <v>25</v>
      </c>
      <c r="N48" s="15">
        <f t="shared" si="8"/>
        <v>0.80645161290322576</v>
      </c>
      <c r="O48" s="1" t="str">
        <f t="shared" si="4"/>
        <v>139?</v>
      </c>
      <c r="P48" s="1"/>
      <c r="Q48" s="36" t="s">
        <v>183</v>
      </c>
      <c r="R48" s="37" t="s">
        <v>112</v>
      </c>
    </row>
    <row r="49" spans="2:18" ht="15.75">
      <c r="B49" s="12" t="s">
        <v>94</v>
      </c>
      <c r="C49" s="14">
        <v>60</v>
      </c>
      <c r="D49" s="3">
        <v>7</v>
      </c>
      <c r="E49" s="21">
        <f t="shared" si="5"/>
        <v>0.11666666666666667</v>
      </c>
      <c r="F49" s="14">
        <v>0</v>
      </c>
      <c r="G49" s="3">
        <v>0</v>
      </c>
      <c r="H49" s="21" t="e">
        <f t="shared" si="6"/>
        <v>#DIV/0!</v>
      </c>
      <c r="I49" s="14">
        <v>65</v>
      </c>
      <c r="J49" s="3">
        <v>39</v>
      </c>
      <c r="K49" s="15">
        <f t="shared" si="7"/>
        <v>0.6</v>
      </c>
      <c r="L49" s="8">
        <v>58</v>
      </c>
      <c r="M49" s="3">
        <v>48</v>
      </c>
      <c r="N49" s="15">
        <f t="shared" si="8"/>
        <v>0.82758620689655171</v>
      </c>
      <c r="O49" s="1" t="str">
        <f t="shared" si="4"/>
        <v>DN099</v>
      </c>
      <c r="P49" s="1"/>
      <c r="Q49" s="36" t="s">
        <v>185</v>
      </c>
      <c r="R49" s="37" t="s">
        <v>184</v>
      </c>
    </row>
    <row r="50" spans="2:18" ht="15.75">
      <c r="B50" s="12" t="s">
        <v>1</v>
      </c>
      <c r="C50" s="14">
        <v>56</v>
      </c>
      <c r="D50" s="3">
        <v>7</v>
      </c>
      <c r="E50" s="21">
        <f t="shared" si="5"/>
        <v>0.125</v>
      </c>
      <c r="F50" s="14">
        <v>303</v>
      </c>
      <c r="G50" s="3">
        <v>7</v>
      </c>
      <c r="H50" s="21">
        <f t="shared" si="6"/>
        <v>2.3102310231023101E-2</v>
      </c>
      <c r="I50" s="14">
        <v>109</v>
      </c>
      <c r="J50" s="3">
        <v>43</v>
      </c>
      <c r="K50" s="15">
        <f t="shared" si="7"/>
        <v>0.39449541284403672</v>
      </c>
      <c r="L50" s="8">
        <v>0</v>
      </c>
      <c r="M50" s="3">
        <v>0</v>
      </c>
      <c r="N50" s="15" t="e">
        <f t="shared" si="8"/>
        <v>#DIV/0!</v>
      </c>
      <c r="O50" s="1" t="s">
        <v>307</v>
      </c>
      <c r="P50" s="1"/>
      <c r="Q50" s="36" t="s">
        <v>187</v>
      </c>
      <c r="R50" s="37" t="s">
        <v>186</v>
      </c>
    </row>
    <row r="51" spans="2:18" ht="15.75">
      <c r="B51" s="12" t="s">
        <v>38</v>
      </c>
      <c r="C51" s="14">
        <v>55</v>
      </c>
      <c r="D51" s="3">
        <v>28</v>
      </c>
      <c r="E51" s="21">
        <f t="shared" si="5"/>
        <v>0.50909090909090904</v>
      </c>
      <c r="F51" s="14">
        <v>283</v>
      </c>
      <c r="G51" s="3">
        <v>117</v>
      </c>
      <c r="H51" s="21">
        <f t="shared" si="6"/>
        <v>0.41342756183745583</v>
      </c>
      <c r="I51" s="14">
        <v>96</v>
      </c>
      <c r="J51" s="3">
        <v>30</v>
      </c>
      <c r="K51" s="15">
        <f t="shared" si="7"/>
        <v>0.3125</v>
      </c>
      <c r="L51" s="8">
        <v>0</v>
      </c>
      <c r="M51" s="3">
        <v>0</v>
      </c>
      <c r="N51" s="15" t="e">
        <f t="shared" si="8"/>
        <v>#DIV/0!</v>
      </c>
      <c r="O51" s="1" t="str">
        <f t="shared" ref="O51:O62" si="9">VLOOKUP(B51,Q:R,2)</f>
        <v>DN001, DN133</v>
      </c>
      <c r="P51" s="1"/>
      <c r="Q51" s="36" t="s">
        <v>188</v>
      </c>
      <c r="R51" s="37" t="s">
        <v>184</v>
      </c>
    </row>
    <row r="52" spans="2:18" ht="15.75">
      <c r="B52" s="12" t="s">
        <v>51</v>
      </c>
      <c r="C52" s="14">
        <v>55</v>
      </c>
      <c r="D52" s="3">
        <v>11</v>
      </c>
      <c r="E52" s="21">
        <f t="shared" si="5"/>
        <v>0.2</v>
      </c>
      <c r="F52" s="14">
        <v>0</v>
      </c>
      <c r="G52" s="3">
        <v>0</v>
      </c>
      <c r="H52" s="21" t="e">
        <f t="shared" si="6"/>
        <v>#DIV/0!</v>
      </c>
      <c r="I52" s="14">
        <v>44</v>
      </c>
      <c r="J52" s="3">
        <v>27</v>
      </c>
      <c r="K52" s="15">
        <f t="shared" si="7"/>
        <v>0.61363636363636365</v>
      </c>
      <c r="L52" s="8">
        <v>39</v>
      </c>
      <c r="M52" s="3">
        <v>21</v>
      </c>
      <c r="N52" s="15">
        <f t="shared" si="8"/>
        <v>0.53846153846153844</v>
      </c>
      <c r="O52" s="1" t="str">
        <f t="shared" si="9"/>
        <v>DN114</v>
      </c>
      <c r="P52" s="1"/>
      <c r="Q52" s="36" t="s">
        <v>190</v>
      </c>
      <c r="R52" s="37" t="s">
        <v>189</v>
      </c>
    </row>
    <row r="53" spans="2:18" ht="15.75">
      <c r="B53" s="12" t="s">
        <v>68</v>
      </c>
      <c r="C53" s="14">
        <v>54</v>
      </c>
      <c r="D53" s="3">
        <v>3</v>
      </c>
      <c r="E53" s="21">
        <f t="shared" si="5"/>
        <v>5.5555555555555552E-2</v>
      </c>
      <c r="F53" s="14">
        <v>0</v>
      </c>
      <c r="G53" s="3">
        <v>0</v>
      </c>
      <c r="H53" s="21" t="e">
        <f t="shared" si="6"/>
        <v>#DIV/0!</v>
      </c>
      <c r="I53" s="14">
        <v>52</v>
      </c>
      <c r="J53" s="3">
        <v>32</v>
      </c>
      <c r="K53" s="15">
        <f t="shared" si="7"/>
        <v>0.61538461538461542</v>
      </c>
      <c r="L53" s="8">
        <v>22</v>
      </c>
      <c r="M53" s="3">
        <v>10</v>
      </c>
      <c r="N53" s="15">
        <f t="shared" si="8"/>
        <v>0.45454545454545453</v>
      </c>
      <c r="O53" s="1" t="str">
        <f t="shared" si="9"/>
        <v>DN162</v>
      </c>
      <c r="P53" s="1"/>
      <c r="Q53" s="36" t="s">
        <v>192</v>
      </c>
      <c r="R53" s="37" t="s">
        <v>191</v>
      </c>
    </row>
    <row r="54" spans="2:18" ht="15.75">
      <c r="B54" s="12" t="s">
        <v>30</v>
      </c>
      <c r="C54" s="14">
        <v>54</v>
      </c>
      <c r="D54" s="3">
        <v>40</v>
      </c>
      <c r="E54" s="21">
        <f t="shared" si="5"/>
        <v>0.7407407407407407</v>
      </c>
      <c r="F54" s="14">
        <v>0</v>
      </c>
      <c r="G54" s="3">
        <v>0</v>
      </c>
      <c r="H54" s="21" t="e">
        <f t="shared" si="6"/>
        <v>#DIV/0!</v>
      </c>
      <c r="I54" s="14">
        <v>39</v>
      </c>
      <c r="J54" s="3">
        <v>25</v>
      </c>
      <c r="K54" s="15">
        <f t="shared" si="7"/>
        <v>0.64102564102564108</v>
      </c>
      <c r="L54" s="8">
        <v>45</v>
      </c>
      <c r="M54" s="3">
        <v>31</v>
      </c>
      <c r="N54" s="15">
        <f t="shared" si="8"/>
        <v>0.68888888888888888</v>
      </c>
      <c r="O54" s="1" t="str">
        <f t="shared" si="9"/>
        <v>DN045</v>
      </c>
      <c r="P54" s="1"/>
      <c r="Q54" s="36" t="s">
        <v>193</v>
      </c>
      <c r="R54" s="37" t="s">
        <v>156</v>
      </c>
    </row>
    <row r="55" spans="2:18" ht="15.75">
      <c r="B55" s="12" t="s">
        <v>62</v>
      </c>
      <c r="C55" s="14">
        <v>54</v>
      </c>
      <c r="D55" s="3">
        <v>6</v>
      </c>
      <c r="E55" s="21">
        <f t="shared" si="5"/>
        <v>0.1111111111111111</v>
      </c>
      <c r="F55" s="14">
        <v>0</v>
      </c>
      <c r="G55" s="3">
        <v>0</v>
      </c>
      <c r="H55" s="21" t="e">
        <f t="shared" si="6"/>
        <v>#DIV/0!</v>
      </c>
      <c r="I55" s="14">
        <v>30</v>
      </c>
      <c r="J55" s="3">
        <v>14</v>
      </c>
      <c r="K55" s="15">
        <f t="shared" si="7"/>
        <v>0.46666666666666667</v>
      </c>
      <c r="L55" s="8">
        <v>63</v>
      </c>
      <c r="M55" s="3">
        <v>25</v>
      </c>
      <c r="N55" s="15">
        <f t="shared" si="8"/>
        <v>0.3968253968253968</v>
      </c>
      <c r="O55" s="1" t="str">
        <f t="shared" si="9"/>
        <v>DN101a</v>
      </c>
      <c r="P55" s="1"/>
      <c r="Q55" s="36" t="s">
        <v>194</v>
      </c>
      <c r="R55" s="37" t="s">
        <v>120</v>
      </c>
    </row>
    <row r="56" spans="2:18" ht="15.75">
      <c r="B56" s="12" t="s">
        <v>56</v>
      </c>
      <c r="C56" s="14">
        <v>53</v>
      </c>
      <c r="D56" s="3">
        <v>0</v>
      </c>
      <c r="E56" s="21">
        <f t="shared" si="5"/>
        <v>0</v>
      </c>
      <c r="F56" s="14">
        <v>0</v>
      </c>
      <c r="G56" s="3">
        <v>0</v>
      </c>
      <c r="H56" s="21" t="e">
        <f t="shared" si="6"/>
        <v>#DIV/0!</v>
      </c>
      <c r="I56" s="14">
        <v>12</v>
      </c>
      <c r="J56" s="3">
        <v>7</v>
      </c>
      <c r="K56" s="15">
        <f t="shared" si="7"/>
        <v>0.58333333333333337</v>
      </c>
      <c r="L56" s="8">
        <v>48</v>
      </c>
      <c r="M56" s="3">
        <v>32</v>
      </c>
      <c r="N56" s="15">
        <f t="shared" si="8"/>
        <v>0.66666666666666663</v>
      </c>
      <c r="O56" s="1" t="str">
        <f t="shared" si="9"/>
        <v>DN036-like</v>
      </c>
      <c r="P56" s="1"/>
      <c r="Q56" s="36" t="s">
        <v>195</v>
      </c>
      <c r="R56" s="37" t="s">
        <v>112</v>
      </c>
    </row>
    <row r="57" spans="2:18" ht="15.75">
      <c r="B57" s="12" t="s">
        <v>58</v>
      </c>
      <c r="C57" s="14">
        <v>52</v>
      </c>
      <c r="D57" s="3">
        <v>3</v>
      </c>
      <c r="E57" s="21">
        <f t="shared" si="5"/>
        <v>5.7692307692307696E-2</v>
      </c>
      <c r="F57" s="14">
        <v>0</v>
      </c>
      <c r="G57" s="3">
        <v>0</v>
      </c>
      <c r="H57" s="21" t="e">
        <f t="shared" si="6"/>
        <v>#DIV/0!</v>
      </c>
      <c r="I57" s="14">
        <v>44</v>
      </c>
      <c r="J57" s="3">
        <v>23</v>
      </c>
      <c r="K57" s="15">
        <f t="shared" si="7"/>
        <v>0.52272727272727271</v>
      </c>
      <c r="L57" s="8">
        <v>54</v>
      </c>
      <c r="M57" s="3">
        <v>34</v>
      </c>
      <c r="N57" s="15">
        <f t="shared" si="8"/>
        <v>0.62962962962962965</v>
      </c>
      <c r="O57" s="1" t="str">
        <f t="shared" si="9"/>
        <v>DN011 one side</v>
      </c>
      <c r="P57" s="1"/>
      <c r="Q57" s="36" t="s">
        <v>196</v>
      </c>
      <c r="R57" s="37" t="s">
        <v>174</v>
      </c>
    </row>
    <row r="58" spans="2:18" ht="15.75">
      <c r="B58" s="12" t="s">
        <v>87</v>
      </c>
      <c r="C58" s="14">
        <v>52</v>
      </c>
      <c r="D58" s="3">
        <v>12</v>
      </c>
      <c r="E58" s="21">
        <f t="shared" si="5"/>
        <v>0.23076923076923078</v>
      </c>
      <c r="F58" s="14">
        <v>0</v>
      </c>
      <c r="G58" s="3">
        <v>0</v>
      </c>
      <c r="H58" s="21" t="e">
        <f t="shared" si="6"/>
        <v>#DIV/0!</v>
      </c>
      <c r="I58" s="14">
        <v>24</v>
      </c>
      <c r="J58" s="3">
        <v>15</v>
      </c>
      <c r="K58" s="15">
        <f t="shared" si="7"/>
        <v>0.625</v>
      </c>
      <c r="L58" s="8">
        <v>30</v>
      </c>
      <c r="M58" s="3">
        <v>18</v>
      </c>
      <c r="N58" s="15">
        <f t="shared" si="8"/>
        <v>0.6</v>
      </c>
      <c r="O58" s="1" t="str">
        <f t="shared" si="9"/>
        <v>DN113</v>
      </c>
      <c r="P58" s="1"/>
      <c r="Q58" s="36" t="s">
        <v>198</v>
      </c>
      <c r="R58" s="37" t="s">
        <v>197</v>
      </c>
    </row>
    <row r="59" spans="2:18" ht="15.75">
      <c r="B59" s="12" t="s">
        <v>36</v>
      </c>
      <c r="C59" s="14">
        <v>50</v>
      </c>
      <c r="D59" s="3">
        <v>7</v>
      </c>
      <c r="E59" s="21">
        <f t="shared" si="5"/>
        <v>0.14000000000000001</v>
      </c>
      <c r="F59" s="14">
        <v>0</v>
      </c>
      <c r="G59" s="3">
        <v>0</v>
      </c>
      <c r="H59" s="21" t="e">
        <f t="shared" si="6"/>
        <v>#DIV/0!</v>
      </c>
      <c r="I59" s="14">
        <v>30</v>
      </c>
      <c r="J59" s="3">
        <v>11</v>
      </c>
      <c r="K59" s="15">
        <f t="shared" si="7"/>
        <v>0.36666666666666664</v>
      </c>
      <c r="L59" s="8">
        <v>47</v>
      </c>
      <c r="M59" s="3">
        <v>27</v>
      </c>
      <c r="N59" s="15">
        <f t="shared" si="8"/>
        <v>0.57446808510638303</v>
      </c>
      <c r="O59" s="1" t="str">
        <f t="shared" si="9"/>
        <v>DN101a one side</v>
      </c>
      <c r="P59" s="1"/>
      <c r="Q59" s="36" t="s">
        <v>200</v>
      </c>
      <c r="R59" s="35" t="s">
        <v>199</v>
      </c>
    </row>
    <row r="60" spans="2:18" ht="15.75">
      <c r="B60" s="12" t="s">
        <v>33</v>
      </c>
      <c r="C60" s="14">
        <v>49</v>
      </c>
      <c r="D60" s="3">
        <v>12</v>
      </c>
      <c r="E60" s="21">
        <f t="shared" si="5"/>
        <v>0.24489795918367346</v>
      </c>
      <c r="F60" s="14">
        <v>292</v>
      </c>
      <c r="G60" s="3">
        <v>10</v>
      </c>
      <c r="H60" s="21">
        <f t="shared" si="6"/>
        <v>3.4246575342465752E-2</v>
      </c>
      <c r="I60" s="14">
        <v>110</v>
      </c>
      <c r="J60" s="3">
        <v>70</v>
      </c>
      <c r="K60" s="15">
        <f t="shared" si="7"/>
        <v>0.63636363636363635</v>
      </c>
      <c r="L60" s="8">
        <v>37</v>
      </c>
      <c r="M60" s="3">
        <v>27</v>
      </c>
      <c r="N60" s="15">
        <f t="shared" si="8"/>
        <v>0.72972972972972971</v>
      </c>
      <c r="O60" s="1" t="str">
        <f t="shared" si="9"/>
        <v>DN032a</v>
      </c>
      <c r="P60" s="1"/>
      <c r="Q60" s="36" t="s">
        <v>202</v>
      </c>
      <c r="R60" s="37" t="s">
        <v>201</v>
      </c>
    </row>
    <row r="61" spans="2:18" ht="15.75">
      <c r="B61" s="12" t="s">
        <v>89</v>
      </c>
      <c r="C61" s="14">
        <v>49</v>
      </c>
      <c r="D61" s="3">
        <v>3</v>
      </c>
      <c r="E61" s="21">
        <f t="shared" si="5"/>
        <v>6.1224489795918366E-2</v>
      </c>
      <c r="F61" s="14">
        <v>0</v>
      </c>
      <c r="G61" s="3">
        <v>0</v>
      </c>
      <c r="H61" s="21" t="e">
        <f t="shared" si="6"/>
        <v>#DIV/0!</v>
      </c>
      <c r="I61" s="14">
        <v>21</v>
      </c>
      <c r="J61" s="3">
        <v>11</v>
      </c>
      <c r="K61" s="15">
        <f t="shared" si="7"/>
        <v>0.52380952380952384</v>
      </c>
      <c r="L61" s="8">
        <v>24</v>
      </c>
      <c r="M61" s="3">
        <v>16</v>
      </c>
      <c r="N61" s="15">
        <f t="shared" si="8"/>
        <v>0.66666666666666663</v>
      </c>
      <c r="O61" s="1" t="str">
        <f t="shared" si="9"/>
        <v>DN095c</v>
      </c>
      <c r="P61" s="1"/>
      <c r="Q61" s="36" t="s">
        <v>204</v>
      </c>
      <c r="R61" s="37" t="s">
        <v>203</v>
      </c>
    </row>
    <row r="62" spans="2:18" ht="15.75">
      <c r="B62" s="12" t="s">
        <v>84</v>
      </c>
      <c r="C62" s="14">
        <v>46</v>
      </c>
      <c r="D62" s="3">
        <v>2</v>
      </c>
      <c r="E62" s="21">
        <f t="shared" si="5"/>
        <v>4.3478260869565216E-2</v>
      </c>
      <c r="F62" s="14">
        <v>267</v>
      </c>
      <c r="G62" s="3">
        <v>5</v>
      </c>
      <c r="H62" s="21">
        <f t="shared" si="6"/>
        <v>1.8726591760299626E-2</v>
      </c>
      <c r="I62" s="14">
        <v>174</v>
      </c>
      <c r="J62" s="3">
        <v>80</v>
      </c>
      <c r="K62" s="15">
        <f t="shared" si="7"/>
        <v>0.45977011494252873</v>
      </c>
      <c r="L62" s="8">
        <v>25</v>
      </c>
      <c r="M62" s="3">
        <v>20</v>
      </c>
      <c r="N62" s="15">
        <f t="shared" si="8"/>
        <v>0.8</v>
      </c>
      <c r="O62" s="1" t="str">
        <f t="shared" si="9"/>
        <v>DN032a</v>
      </c>
      <c r="P62" s="1"/>
      <c r="Q62" s="36" t="s">
        <v>206</v>
      </c>
      <c r="R62" s="35" t="s">
        <v>205</v>
      </c>
    </row>
    <row r="63" spans="2:18" ht="15.75">
      <c r="B63" s="12" t="s">
        <v>4</v>
      </c>
      <c r="C63" s="14">
        <v>45</v>
      </c>
      <c r="D63" s="3">
        <v>8</v>
      </c>
      <c r="E63" s="21">
        <f t="shared" si="5"/>
        <v>0.17777777777777778</v>
      </c>
      <c r="F63" s="14">
        <v>314</v>
      </c>
      <c r="G63" s="3">
        <v>114</v>
      </c>
      <c r="H63" s="21">
        <f t="shared" si="6"/>
        <v>0.36305732484076431</v>
      </c>
      <c r="I63" s="14">
        <v>129</v>
      </c>
      <c r="J63" s="3">
        <v>36</v>
      </c>
      <c r="K63" s="15">
        <f t="shared" si="7"/>
        <v>0.27906976744186046</v>
      </c>
      <c r="L63" s="8">
        <v>0</v>
      </c>
      <c r="M63" s="3">
        <v>0</v>
      </c>
      <c r="N63" s="15" t="e">
        <f t="shared" si="8"/>
        <v>#DIV/0!</v>
      </c>
      <c r="O63" s="1" t="s">
        <v>308</v>
      </c>
      <c r="P63" s="1"/>
      <c r="Q63" s="36" t="s">
        <v>208</v>
      </c>
      <c r="R63" s="37" t="s">
        <v>207</v>
      </c>
    </row>
    <row r="64" spans="2:18" ht="15.75">
      <c r="B64" s="12" t="s">
        <v>83</v>
      </c>
      <c r="C64" s="14">
        <v>44</v>
      </c>
      <c r="D64" s="3">
        <v>13</v>
      </c>
      <c r="E64" s="21">
        <f t="shared" si="5"/>
        <v>0.29545454545454547</v>
      </c>
      <c r="F64" s="14">
        <v>0</v>
      </c>
      <c r="G64" s="3">
        <v>0</v>
      </c>
      <c r="H64" s="21" t="e">
        <f t="shared" si="6"/>
        <v>#DIV/0!</v>
      </c>
      <c r="I64" s="14">
        <v>12</v>
      </c>
      <c r="J64" s="3">
        <v>4</v>
      </c>
      <c r="K64" s="15">
        <f t="shared" si="7"/>
        <v>0.33333333333333331</v>
      </c>
      <c r="L64" s="8">
        <v>37</v>
      </c>
      <c r="M64" s="3">
        <v>32</v>
      </c>
      <c r="N64" s="15">
        <f t="shared" si="8"/>
        <v>0.86486486486486491</v>
      </c>
      <c r="O64" s="1" t="str">
        <f t="shared" ref="O64:O82" si="10">VLOOKUP(B64,Q:R,2)</f>
        <v>DN032a dirty</v>
      </c>
      <c r="P64" s="1"/>
      <c r="Q64" s="36" t="s">
        <v>210</v>
      </c>
      <c r="R64" s="35" t="s">
        <v>209</v>
      </c>
    </row>
    <row r="65" spans="2:18" ht="15.75">
      <c r="B65" s="12" t="s">
        <v>11</v>
      </c>
      <c r="C65" s="14">
        <v>44</v>
      </c>
      <c r="D65" s="3">
        <v>5</v>
      </c>
      <c r="E65" s="21">
        <f t="shared" si="5"/>
        <v>0.11363636363636363</v>
      </c>
      <c r="F65" s="14">
        <v>0</v>
      </c>
      <c r="G65" s="3">
        <v>0</v>
      </c>
      <c r="H65" s="21" t="e">
        <f t="shared" si="6"/>
        <v>#DIV/0!</v>
      </c>
      <c r="I65" s="14">
        <v>0</v>
      </c>
      <c r="J65" s="3">
        <v>0</v>
      </c>
      <c r="K65" s="15" t="e">
        <f t="shared" si="7"/>
        <v>#DIV/0!</v>
      </c>
      <c r="L65" s="8">
        <v>0</v>
      </c>
      <c r="M65" s="3">
        <v>0</v>
      </c>
      <c r="N65" s="15" t="e">
        <f t="shared" si="8"/>
        <v>#DIV/0!</v>
      </c>
      <c r="O65" s="1" t="str">
        <f t="shared" si="10"/>
        <v>DN055a</v>
      </c>
      <c r="P65" s="1"/>
      <c r="Q65" s="36" t="s">
        <v>212</v>
      </c>
      <c r="R65" s="35" t="s">
        <v>211</v>
      </c>
    </row>
    <row r="66" spans="2:18" ht="15.75">
      <c r="B66" s="12" t="s">
        <v>66</v>
      </c>
      <c r="C66" s="14">
        <v>42</v>
      </c>
      <c r="D66" s="3">
        <v>2</v>
      </c>
      <c r="E66" s="21">
        <f t="shared" si="5"/>
        <v>4.7619047619047616E-2</v>
      </c>
      <c r="F66" s="14">
        <v>0</v>
      </c>
      <c r="G66" s="3">
        <v>0</v>
      </c>
      <c r="H66" s="21" t="e">
        <f t="shared" si="6"/>
        <v>#DIV/0!</v>
      </c>
      <c r="I66" s="14">
        <v>15</v>
      </c>
      <c r="J66" s="3">
        <v>7</v>
      </c>
      <c r="K66" s="15">
        <f t="shared" si="7"/>
        <v>0.46666666666666667</v>
      </c>
      <c r="L66" s="8">
        <v>41</v>
      </c>
      <c r="M66" s="3">
        <v>22</v>
      </c>
      <c r="N66" s="15">
        <f t="shared" si="8"/>
        <v>0.53658536585365857</v>
      </c>
      <c r="O66" s="1" t="str">
        <f t="shared" si="10"/>
        <v>DN047</v>
      </c>
      <c r="P66" s="1"/>
      <c r="Q66" s="36" t="s">
        <v>213</v>
      </c>
      <c r="R66" s="35" t="s">
        <v>207</v>
      </c>
    </row>
    <row r="67" spans="2:18" ht="15.75">
      <c r="B67" s="12" t="s">
        <v>41</v>
      </c>
      <c r="C67" s="14">
        <v>39</v>
      </c>
      <c r="D67" s="3">
        <v>8</v>
      </c>
      <c r="E67" s="21">
        <f t="shared" ref="E67:E98" si="11">D67/C67</f>
        <v>0.20512820512820512</v>
      </c>
      <c r="F67" s="14">
        <v>0</v>
      </c>
      <c r="G67" s="3">
        <v>0</v>
      </c>
      <c r="H67" s="21" t="e">
        <f t="shared" ref="H67:H98" si="12">G67/F67</f>
        <v>#DIV/0!</v>
      </c>
      <c r="I67" s="14">
        <v>39</v>
      </c>
      <c r="J67" s="3">
        <v>21</v>
      </c>
      <c r="K67" s="15">
        <f t="shared" ref="K67:K98" si="13">J67/I67</f>
        <v>0.53846153846153844</v>
      </c>
      <c r="L67" s="8">
        <v>45</v>
      </c>
      <c r="M67" s="3">
        <v>29</v>
      </c>
      <c r="N67" s="15">
        <f t="shared" ref="N67:N98" si="14">M67/L67</f>
        <v>0.64444444444444449</v>
      </c>
      <c r="O67" s="1" t="str">
        <f t="shared" si="10"/>
        <v>DN132</v>
      </c>
      <c r="P67" s="1"/>
      <c r="Q67" s="36" t="s">
        <v>215</v>
      </c>
      <c r="R67" s="35" t="s">
        <v>214</v>
      </c>
    </row>
    <row r="68" spans="2:18" ht="15.75">
      <c r="B68" s="12" t="s">
        <v>13</v>
      </c>
      <c r="C68" s="14">
        <v>39</v>
      </c>
      <c r="D68" s="3">
        <v>3</v>
      </c>
      <c r="E68" s="21">
        <f t="shared" si="11"/>
        <v>7.6923076923076927E-2</v>
      </c>
      <c r="F68" s="14">
        <v>0</v>
      </c>
      <c r="G68" s="3">
        <v>0</v>
      </c>
      <c r="H68" s="21" t="e">
        <f t="shared" si="12"/>
        <v>#DIV/0!</v>
      </c>
      <c r="I68" s="14">
        <v>21</v>
      </c>
      <c r="J68" s="3">
        <v>10</v>
      </c>
      <c r="K68" s="15">
        <f t="shared" si="13"/>
        <v>0.47619047619047616</v>
      </c>
      <c r="L68" s="8">
        <v>13</v>
      </c>
      <c r="M68" s="3">
        <v>11</v>
      </c>
      <c r="N68" s="15">
        <f t="shared" si="14"/>
        <v>0.84615384615384615</v>
      </c>
      <c r="O68" s="1" t="str">
        <f t="shared" si="10"/>
        <v>DN139</v>
      </c>
      <c r="P68" s="1"/>
      <c r="Q68" s="36" t="s">
        <v>217</v>
      </c>
      <c r="R68" s="35" t="s">
        <v>216</v>
      </c>
    </row>
    <row r="69" spans="2:18" ht="31.5">
      <c r="B69" s="12" t="s">
        <v>69</v>
      </c>
      <c r="C69" s="14">
        <v>35</v>
      </c>
      <c r="D69" s="3">
        <v>21</v>
      </c>
      <c r="E69" s="21">
        <f t="shared" si="11"/>
        <v>0.6</v>
      </c>
      <c r="F69" s="14">
        <v>0</v>
      </c>
      <c r="G69" s="3">
        <v>0</v>
      </c>
      <c r="H69" s="21" t="e">
        <f t="shared" si="12"/>
        <v>#DIV/0!</v>
      </c>
      <c r="I69" s="14">
        <v>51</v>
      </c>
      <c r="J69" s="3">
        <v>29</v>
      </c>
      <c r="K69" s="15">
        <f t="shared" si="13"/>
        <v>0.56862745098039214</v>
      </c>
      <c r="L69" s="8">
        <v>37</v>
      </c>
      <c r="M69" s="3">
        <v>33</v>
      </c>
      <c r="N69" s="15">
        <f t="shared" si="14"/>
        <v>0.89189189189189189</v>
      </c>
      <c r="O69" s="1" t="str">
        <f t="shared" si="10"/>
        <v>DN106</v>
      </c>
      <c r="P69" s="1"/>
      <c r="Q69" s="36" t="s">
        <v>219</v>
      </c>
      <c r="R69" s="37" t="s">
        <v>218</v>
      </c>
    </row>
    <row r="70" spans="2:18" ht="15.75">
      <c r="B70" s="12" t="s">
        <v>71</v>
      </c>
      <c r="C70" s="14">
        <v>34</v>
      </c>
      <c r="D70" s="3">
        <v>3</v>
      </c>
      <c r="E70" s="21">
        <f t="shared" si="11"/>
        <v>8.8235294117647065E-2</v>
      </c>
      <c r="F70" s="14">
        <v>0</v>
      </c>
      <c r="G70" s="3">
        <v>0</v>
      </c>
      <c r="H70" s="21" t="e">
        <f t="shared" si="12"/>
        <v>#DIV/0!</v>
      </c>
      <c r="I70" s="14">
        <v>20</v>
      </c>
      <c r="J70" s="3">
        <v>4</v>
      </c>
      <c r="K70" s="15">
        <f t="shared" si="13"/>
        <v>0.2</v>
      </c>
      <c r="L70" s="8">
        <v>42</v>
      </c>
      <c r="M70" s="3">
        <v>26</v>
      </c>
      <c r="N70" s="15">
        <f t="shared" si="14"/>
        <v>0.61904761904761907</v>
      </c>
      <c r="O70" s="1" t="str">
        <f t="shared" si="10"/>
        <v>DN172</v>
      </c>
      <c r="P70" s="1"/>
      <c r="Q70" s="36" t="s">
        <v>221</v>
      </c>
      <c r="R70" s="35" t="s">
        <v>220</v>
      </c>
    </row>
    <row r="71" spans="2:18" ht="15.75">
      <c r="B71" s="12" t="s">
        <v>39</v>
      </c>
      <c r="C71" s="14">
        <v>33</v>
      </c>
      <c r="D71" s="3">
        <v>1</v>
      </c>
      <c r="E71" s="21">
        <f t="shared" si="11"/>
        <v>3.0303030303030304E-2</v>
      </c>
      <c r="F71" s="14">
        <v>0</v>
      </c>
      <c r="G71" s="3">
        <v>0</v>
      </c>
      <c r="H71" s="21" t="e">
        <f t="shared" si="12"/>
        <v>#DIV/0!</v>
      </c>
      <c r="I71" s="14">
        <v>7</v>
      </c>
      <c r="J71" s="3">
        <v>5</v>
      </c>
      <c r="K71" s="15">
        <f t="shared" si="13"/>
        <v>0.7142857142857143</v>
      </c>
      <c r="L71" s="8">
        <v>34</v>
      </c>
      <c r="M71" s="3">
        <v>25</v>
      </c>
      <c r="N71" s="15">
        <f t="shared" si="14"/>
        <v>0.73529411764705888</v>
      </c>
      <c r="O71" s="1" t="str">
        <f t="shared" si="10"/>
        <v>DN047a</v>
      </c>
      <c r="P71" s="1"/>
      <c r="Q71" s="36" t="s">
        <v>222</v>
      </c>
      <c r="R71" s="37" t="s">
        <v>214</v>
      </c>
    </row>
    <row r="72" spans="2:18" ht="15.75">
      <c r="B72" s="12" t="s">
        <v>93</v>
      </c>
      <c r="C72" s="14">
        <v>32</v>
      </c>
      <c r="D72" s="3">
        <v>3</v>
      </c>
      <c r="E72" s="21">
        <f t="shared" si="11"/>
        <v>9.375E-2</v>
      </c>
      <c r="F72" s="14">
        <v>0</v>
      </c>
      <c r="G72" s="3">
        <v>0</v>
      </c>
      <c r="H72" s="21" t="e">
        <f t="shared" si="12"/>
        <v>#DIV/0!</v>
      </c>
      <c r="I72" s="14">
        <v>3</v>
      </c>
      <c r="J72" s="3">
        <v>2</v>
      </c>
      <c r="K72" s="15">
        <f t="shared" si="13"/>
        <v>0.66666666666666663</v>
      </c>
      <c r="L72" s="8">
        <v>42</v>
      </c>
      <c r="M72" s="3">
        <v>24</v>
      </c>
      <c r="N72" s="15">
        <f t="shared" si="14"/>
        <v>0.5714285714285714</v>
      </c>
      <c r="O72" s="1" t="str">
        <f t="shared" si="10"/>
        <v>DN095b</v>
      </c>
      <c r="P72" s="1"/>
      <c r="Q72" s="36" t="s">
        <v>223</v>
      </c>
      <c r="R72" s="35" t="s">
        <v>154</v>
      </c>
    </row>
    <row r="73" spans="2:18" ht="15.75">
      <c r="B73" s="12" t="s">
        <v>67</v>
      </c>
      <c r="C73" s="14">
        <v>31</v>
      </c>
      <c r="D73" s="3">
        <v>0</v>
      </c>
      <c r="E73" s="21">
        <f t="shared" si="11"/>
        <v>0</v>
      </c>
      <c r="F73" s="14">
        <v>0</v>
      </c>
      <c r="G73" s="3">
        <v>0</v>
      </c>
      <c r="H73" s="21" t="e">
        <f t="shared" si="12"/>
        <v>#DIV/0!</v>
      </c>
      <c r="I73" s="14">
        <v>37</v>
      </c>
      <c r="J73" s="3">
        <v>25</v>
      </c>
      <c r="K73" s="15">
        <f t="shared" si="13"/>
        <v>0.67567567567567566</v>
      </c>
      <c r="L73" s="8">
        <v>33</v>
      </c>
      <c r="M73" s="3">
        <v>19</v>
      </c>
      <c r="N73" s="15">
        <f t="shared" si="14"/>
        <v>0.5757575757575758</v>
      </c>
      <c r="O73" s="1" t="str">
        <f t="shared" si="10"/>
        <v>DN045</v>
      </c>
      <c r="P73" s="1"/>
      <c r="Q73" s="36" t="s">
        <v>225</v>
      </c>
      <c r="R73" s="35" t="s">
        <v>224</v>
      </c>
    </row>
    <row r="74" spans="2:18" ht="15.75">
      <c r="B74" s="12" t="s">
        <v>78</v>
      </c>
      <c r="C74" s="14">
        <v>31</v>
      </c>
      <c r="D74" s="3">
        <v>4</v>
      </c>
      <c r="E74" s="21">
        <f t="shared" si="11"/>
        <v>0.12903225806451613</v>
      </c>
      <c r="F74" s="14">
        <v>0</v>
      </c>
      <c r="G74" s="3">
        <v>0</v>
      </c>
      <c r="H74" s="21" t="e">
        <f t="shared" si="12"/>
        <v>#DIV/0!</v>
      </c>
      <c r="I74" s="14">
        <v>25</v>
      </c>
      <c r="J74" s="3">
        <v>17</v>
      </c>
      <c r="K74" s="15">
        <f t="shared" si="13"/>
        <v>0.68</v>
      </c>
      <c r="L74" s="8">
        <v>24</v>
      </c>
      <c r="M74" s="3">
        <v>22</v>
      </c>
      <c r="N74" s="15">
        <f t="shared" si="14"/>
        <v>0.91666666666666663</v>
      </c>
      <c r="O74" s="1" t="str">
        <f t="shared" si="10"/>
        <v>DN118</v>
      </c>
      <c r="P74" s="1"/>
      <c r="Q74" s="36" t="s">
        <v>227</v>
      </c>
      <c r="R74" s="37" t="s">
        <v>226</v>
      </c>
    </row>
    <row r="75" spans="2:18" ht="15.75">
      <c r="B75" s="12" t="s">
        <v>61</v>
      </c>
      <c r="C75" s="14">
        <v>30</v>
      </c>
      <c r="D75" s="3">
        <v>2</v>
      </c>
      <c r="E75" s="21">
        <f t="shared" si="11"/>
        <v>6.6666666666666666E-2</v>
      </c>
      <c r="F75" s="14">
        <v>0</v>
      </c>
      <c r="G75" s="3">
        <v>0</v>
      </c>
      <c r="H75" s="21" t="e">
        <f t="shared" si="12"/>
        <v>#DIV/0!</v>
      </c>
      <c r="I75" s="14">
        <v>44</v>
      </c>
      <c r="J75" s="3">
        <v>22</v>
      </c>
      <c r="K75" s="15">
        <f t="shared" si="13"/>
        <v>0.5</v>
      </c>
      <c r="L75" s="8">
        <v>44</v>
      </c>
      <c r="M75" s="3">
        <v>26</v>
      </c>
      <c r="N75" s="15">
        <f t="shared" si="14"/>
        <v>0.59090909090909094</v>
      </c>
      <c r="O75" s="1" t="str">
        <f t="shared" si="10"/>
        <v>DN047b</v>
      </c>
      <c r="P75" s="1"/>
      <c r="Q75" s="36" t="s">
        <v>229</v>
      </c>
      <c r="R75" s="37" t="s">
        <v>228</v>
      </c>
    </row>
    <row r="76" spans="2:18" ht="15.75">
      <c r="B76" s="12" t="s">
        <v>47</v>
      </c>
      <c r="C76" s="14">
        <v>30</v>
      </c>
      <c r="D76" s="3">
        <v>3</v>
      </c>
      <c r="E76" s="21">
        <f t="shared" si="11"/>
        <v>0.1</v>
      </c>
      <c r="F76" s="14">
        <v>0</v>
      </c>
      <c r="G76" s="3">
        <v>0</v>
      </c>
      <c r="H76" s="21" t="e">
        <f t="shared" si="12"/>
        <v>#DIV/0!</v>
      </c>
      <c r="I76" s="14">
        <v>24</v>
      </c>
      <c r="J76" s="3">
        <v>8</v>
      </c>
      <c r="K76" s="15">
        <f t="shared" si="13"/>
        <v>0.33333333333333331</v>
      </c>
      <c r="L76" s="8">
        <v>12</v>
      </c>
      <c r="M76" s="3">
        <v>10</v>
      </c>
      <c r="N76" s="15">
        <f t="shared" si="14"/>
        <v>0.83333333333333337</v>
      </c>
      <c r="O76" s="1" t="str">
        <f t="shared" si="10"/>
        <v>DN074</v>
      </c>
      <c r="P76" s="1"/>
      <c r="Q76" s="36" t="s">
        <v>231</v>
      </c>
      <c r="R76" s="37" t="s">
        <v>230</v>
      </c>
    </row>
    <row r="77" spans="2:18" ht="15.75">
      <c r="B77" s="12" t="s">
        <v>59</v>
      </c>
      <c r="C77" s="14">
        <v>30</v>
      </c>
      <c r="D77" s="3">
        <v>14</v>
      </c>
      <c r="E77" s="21">
        <f t="shared" si="11"/>
        <v>0.46666666666666667</v>
      </c>
      <c r="F77" s="14">
        <v>0</v>
      </c>
      <c r="G77" s="3">
        <v>0</v>
      </c>
      <c r="H77" s="21" t="e">
        <f t="shared" si="12"/>
        <v>#DIV/0!</v>
      </c>
      <c r="I77" s="14">
        <v>17</v>
      </c>
      <c r="J77" s="3">
        <v>11</v>
      </c>
      <c r="K77" s="15">
        <f t="shared" si="13"/>
        <v>0.6470588235294118</v>
      </c>
      <c r="L77" s="8">
        <v>30</v>
      </c>
      <c r="M77" s="3">
        <v>22</v>
      </c>
      <c r="N77" s="15">
        <f t="shared" si="14"/>
        <v>0.73333333333333328</v>
      </c>
      <c r="O77" s="1" t="str">
        <f t="shared" si="10"/>
        <v>DN029, hg1 motor neuron?</v>
      </c>
      <c r="P77" s="1"/>
      <c r="Q77" s="36" t="s">
        <v>232</v>
      </c>
      <c r="R77" s="37" t="s">
        <v>174</v>
      </c>
    </row>
    <row r="78" spans="2:18" ht="15.75">
      <c r="B78" s="12" t="s">
        <v>53</v>
      </c>
      <c r="C78" s="14">
        <v>28</v>
      </c>
      <c r="D78" s="3">
        <v>6</v>
      </c>
      <c r="E78" s="21">
        <f t="shared" si="11"/>
        <v>0.21428571428571427</v>
      </c>
      <c r="F78" s="14">
        <v>0</v>
      </c>
      <c r="G78" s="3">
        <v>0</v>
      </c>
      <c r="H78" s="21" t="e">
        <f t="shared" si="12"/>
        <v>#DIV/0!</v>
      </c>
      <c r="I78" s="14">
        <v>40</v>
      </c>
      <c r="J78" s="3">
        <v>26</v>
      </c>
      <c r="K78" s="15">
        <f t="shared" si="13"/>
        <v>0.65</v>
      </c>
      <c r="L78" s="8">
        <v>36</v>
      </c>
      <c r="M78" s="3">
        <v>19</v>
      </c>
      <c r="N78" s="15">
        <f t="shared" si="14"/>
        <v>0.52777777777777779</v>
      </c>
      <c r="O78" s="1" t="str">
        <f t="shared" si="10"/>
        <v>DN032a</v>
      </c>
      <c r="P78" s="1"/>
      <c r="Q78" s="36" t="s">
        <v>233</v>
      </c>
      <c r="R78" s="37" t="s">
        <v>149</v>
      </c>
    </row>
    <row r="79" spans="2:18" ht="15.75">
      <c r="B79" s="12" t="s">
        <v>76</v>
      </c>
      <c r="C79" s="14">
        <v>27</v>
      </c>
      <c r="D79" s="3">
        <v>23</v>
      </c>
      <c r="E79" s="21">
        <f t="shared" si="11"/>
        <v>0.85185185185185186</v>
      </c>
      <c r="F79" s="14">
        <v>0</v>
      </c>
      <c r="G79" s="3">
        <v>0</v>
      </c>
      <c r="H79" s="21" t="e">
        <f t="shared" si="12"/>
        <v>#DIV/0!</v>
      </c>
      <c r="I79" s="14">
        <v>21</v>
      </c>
      <c r="J79" s="3">
        <v>14</v>
      </c>
      <c r="K79" s="15">
        <f t="shared" si="13"/>
        <v>0.66666666666666663</v>
      </c>
      <c r="L79" s="8">
        <v>32</v>
      </c>
      <c r="M79" s="3">
        <v>23</v>
      </c>
      <c r="N79" s="15">
        <f t="shared" si="14"/>
        <v>0.71875</v>
      </c>
      <c r="O79" s="1" t="str">
        <f t="shared" si="10"/>
        <v>DN115</v>
      </c>
      <c r="P79" s="1"/>
      <c r="Q79" s="36" t="s">
        <v>235</v>
      </c>
      <c r="R79" s="37" t="s">
        <v>234</v>
      </c>
    </row>
    <row r="80" spans="2:18" ht="15.75">
      <c r="B80" s="12" t="s">
        <v>9</v>
      </c>
      <c r="C80" s="14">
        <v>26</v>
      </c>
      <c r="D80" s="3">
        <v>1</v>
      </c>
      <c r="E80" s="21">
        <f t="shared" si="11"/>
        <v>3.8461538461538464E-2</v>
      </c>
      <c r="F80" s="14">
        <v>0</v>
      </c>
      <c r="G80" s="3">
        <v>0</v>
      </c>
      <c r="H80" s="21" t="e">
        <f t="shared" si="12"/>
        <v>#DIV/0!</v>
      </c>
      <c r="I80" s="14">
        <v>35</v>
      </c>
      <c r="J80" s="3">
        <v>16</v>
      </c>
      <c r="K80" s="15">
        <f t="shared" si="13"/>
        <v>0.45714285714285713</v>
      </c>
      <c r="L80" s="8">
        <v>61</v>
      </c>
      <c r="M80" s="3">
        <v>44</v>
      </c>
      <c r="N80" s="15">
        <f t="shared" si="14"/>
        <v>0.72131147540983609</v>
      </c>
      <c r="O80" s="1" t="str">
        <f t="shared" si="10"/>
        <v>DN003b</v>
      </c>
      <c r="P80" s="1"/>
      <c r="Q80" s="36" t="s">
        <v>237</v>
      </c>
      <c r="R80" s="37" t="s">
        <v>236</v>
      </c>
    </row>
    <row r="81" spans="2:18" ht="15.75">
      <c r="B81" s="12" t="s">
        <v>54</v>
      </c>
      <c r="C81" s="14">
        <v>23</v>
      </c>
      <c r="D81" s="3">
        <v>14</v>
      </c>
      <c r="E81" s="21">
        <f t="shared" si="11"/>
        <v>0.60869565217391308</v>
      </c>
      <c r="F81" s="14">
        <v>0</v>
      </c>
      <c r="G81" s="3">
        <v>0</v>
      </c>
      <c r="H81" s="21" t="e">
        <f t="shared" si="12"/>
        <v>#DIV/0!</v>
      </c>
      <c r="I81" s="14">
        <v>22</v>
      </c>
      <c r="J81" s="3">
        <v>16</v>
      </c>
      <c r="K81" s="15">
        <f t="shared" si="13"/>
        <v>0.72727272727272729</v>
      </c>
      <c r="L81" s="8">
        <v>24</v>
      </c>
      <c r="M81" s="3">
        <v>19</v>
      </c>
      <c r="N81" s="15">
        <f t="shared" si="14"/>
        <v>0.79166666666666663</v>
      </c>
      <c r="O81" s="1" t="str">
        <f t="shared" si="10"/>
        <v>DN045x10</v>
      </c>
      <c r="P81" s="1"/>
      <c r="Q81" s="36" t="s">
        <v>238</v>
      </c>
      <c r="R81" s="37" t="s">
        <v>186</v>
      </c>
    </row>
    <row r="82" spans="2:18" ht="15.75">
      <c r="B82" s="12" t="s">
        <v>10</v>
      </c>
      <c r="C82" s="14">
        <v>22</v>
      </c>
      <c r="D82" s="3">
        <v>7</v>
      </c>
      <c r="E82" s="21">
        <f t="shared" si="11"/>
        <v>0.31818181818181818</v>
      </c>
      <c r="F82" s="14">
        <v>0</v>
      </c>
      <c r="G82" s="3">
        <v>0</v>
      </c>
      <c r="H82" s="21" t="e">
        <f t="shared" si="12"/>
        <v>#DIV/0!</v>
      </c>
      <c r="I82" s="14">
        <v>0</v>
      </c>
      <c r="J82" s="3">
        <v>0</v>
      </c>
      <c r="K82" s="15" t="e">
        <f t="shared" si="13"/>
        <v>#DIV/0!</v>
      </c>
      <c r="L82" s="8">
        <v>0</v>
      </c>
      <c r="M82" s="3">
        <v>0</v>
      </c>
      <c r="N82" s="15" t="e">
        <f t="shared" si="14"/>
        <v>#DIV/0!</v>
      </c>
      <c r="O82" s="1" t="str">
        <f t="shared" si="10"/>
        <v>DN053</v>
      </c>
      <c r="P82" s="1"/>
      <c r="Q82" s="36" t="s">
        <v>239</v>
      </c>
      <c r="R82" s="37" t="s">
        <v>169</v>
      </c>
    </row>
    <row r="83" spans="2:18" ht="15.75">
      <c r="B83" s="12" t="s">
        <v>5</v>
      </c>
      <c r="C83" s="14">
        <v>20</v>
      </c>
      <c r="D83" s="3">
        <v>3</v>
      </c>
      <c r="E83" s="21">
        <f t="shared" si="11"/>
        <v>0.15</v>
      </c>
      <c r="F83" s="14">
        <v>295</v>
      </c>
      <c r="G83" s="3">
        <v>12</v>
      </c>
      <c r="H83" s="21">
        <f t="shared" si="12"/>
        <v>4.0677966101694912E-2</v>
      </c>
      <c r="I83" s="14">
        <v>115</v>
      </c>
      <c r="J83" s="3">
        <v>40</v>
      </c>
      <c r="K83" s="15">
        <f t="shared" si="13"/>
        <v>0.34782608695652173</v>
      </c>
      <c r="L83" s="8">
        <v>0</v>
      </c>
      <c r="M83" s="3">
        <v>0</v>
      </c>
      <c r="N83" s="15" t="e">
        <f t="shared" si="14"/>
        <v>#DIV/0!</v>
      </c>
      <c r="O83" s="1" t="s">
        <v>307</v>
      </c>
      <c r="P83" s="1"/>
      <c r="Q83" s="36" t="s">
        <v>241</v>
      </c>
      <c r="R83" s="37" t="s">
        <v>240</v>
      </c>
    </row>
    <row r="84" spans="2:18" ht="15.75">
      <c r="B84" s="12" t="s">
        <v>74</v>
      </c>
      <c r="C84" s="14">
        <v>20</v>
      </c>
      <c r="D84" s="3">
        <v>11</v>
      </c>
      <c r="E84" s="21">
        <f t="shared" si="11"/>
        <v>0.55000000000000004</v>
      </c>
      <c r="F84" s="14">
        <v>0</v>
      </c>
      <c r="G84" s="3">
        <v>0</v>
      </c>
      <c r="H84" s="21" t="e">
        <f t="shared" si="12"/>
        <v>#DIV/0!</v>
      </c>
      <c r="I84" s="14">
        <v>33</v>
      </c>
      <c r="J84" s="3">
        <v>18</v>
      </c>
      <c r="K84" s="15">
        <f t="shared" si="13"/>
        <v>0.54545454545454541</v>
      </c>
      <c r="L84" s="8">
        <v>19</v>
      </c>
      <c r="M84" s="3">
        <v>10</v>
      </c>
      <c r="N84" s="15">
        <f t="shared" si="14"/>
        <v>0.52631578947368418</v>
      </c>
      <c r="O84" s="1" t="str">
        <f t="shared" ref="O84:O90" si="15">VLOOKUP(B84,Q:R,2)</f>
        <v>DN111, dirty</v>
      </c>
      <c r="P84" s="1"/>
      <c r="Q84" s="36" t="s">
        <v>242</v>
      </c>
      <c r="R84" s="37" t="s">
        <v>216</v>
      </c>
    </row>
    <row r="85" spans="2:18" ht="15.75">
      <c r="B85" s="12" t="s">
        <v>63</v>
      </c>
      <c r="C85" s="14">
        <v>19</v>
      </c>
      <c r="D85" s="3">
        <v>2</v>
      </c>
      <c r="E85" s="21">
        <f t="shared" si="11"/>
        <v>0.10526315789473684</v>
      </c>
      <c r="F85" s="14">
        <v>0</v>
      </c>
      <c r="G85" s="3">
        <v>0</v>
      </c>
      <c r="H85" s="21" t="e">
        <f t="shared" si="12"/>
        <v>#DIV/0!</v>
      </c>
      <c r="I85" s="14">
        <v>53</v>
      </c>
      <c r="J85" s="3">
        <v>28</v>
      </c>
      <c r="K85" s="15">
        <f t="shared" si="13"/>
        <v>0.52830188679245282</v>
      </c>
      <c r="L85" s="8">
        <v>44</v>
      </c>
      <c r="M85" s="3">
        <v>29</v>
      </c>
      <c r="N85" s="15">
        <f t="shared" si="14"/>
        <v>0.65909090909090906</v>
      </c>
      <c r="O85" s="1" t="str">
        <f t="shared" si="15"/>
        <v>DN065</v>
      </c>
      <c r="P85" s="1"/>
      <c r="Q85" s="36" t="s">
        <v>244</v>
      </c>
      <c r="R85" s="37" t="s">
        <v>243</v>
      </c>
    </row>
    <row r="86" spans="2:18" ht="31.5">
      <c r="B86" s="12" t="s">
        <v>34</v>
      </c>
      <c r="C86" s="14">
        <v>19</v>
      </c>
      <c r="D86" s="3">
        <v>6</v>
      </c>
      <c r="E86" s="21">
        <f t="shared" si="11"/>
        <v>0.31578947368421051</v>
      </c>
      <c r="F86" s="14">
        <v>0</v>
      </c>
      <c r="G86" s="3">
        <v>0</v>
      </c>
      <c r="H86" s="21" t="e">
        <f t="shared" si="12"/>
        <v>#DIV/0!</v>
      </c>
      <c r="I86" s="14">
        <v>10</v>
      </c>
      <c r="J86" s="3">
        <v>9</v>
      </c>
      <c r="K86" s="15">
        <f t="shared" si="13"/>
        <v>0.9</v>
      </c>
      <c r="L86" s="8">
        <v>59</v>
      </c>
      <c r="M86" s="3">
        <v>36</v>
      </c>
      <c r="N86" s="15">
        <f t="shared" si="14"/>
        <v>0.61016949152542377</v>
      </c>
      <c r="O86" s="1" t="str">
        <f t="shared" si="15"/>
        <v>DN121</v>
      </c>
      <c r="P86" s="1"/>
      <c r="Q86" s="36" t="s">
        <v>246</v>
      </c>
      <c r="R86" s="37" t="s">
        <v>245</v>
      </c>
    </row>
    <row r="87" spans="2:18" ht="15.75">
      <c r="B87" s="12" t="s">
        <v>79</v>
      </c>
      <c r="C87" s="14">
        <v>18</v>
      </c>
      <c r="D87" s="3">
        <v>7</v>
      </c>
      <c r="E87" s="21">
        <f t="shared" si="11"/>
        <v>0.3888888888888889</v>
      </c>
      <c r="F87" s="14">
        <v>0</v>
      </c>
      <c r="G87" s="3">
        <v>0</v>
      </c>
      <c r="H87" s="21" t="e">
        <f t="shared" si="12"/>
        <v>#DIV/0!</v>
      </c>
      <c r="I87" s="14">
        <v>22</v>
      </c>
      <c r="J87" s="3">
        <v>15</v>
      </c>
      <c r="K87" s="15">
        <f t="shared" si="13"/>
        <v>0.68181818181818177</v>
      </c>
      <c r="L87" s="8">
        <v>49</v>
      </c>
      <c r="M87" s="3">
        <v>35</v>
      </c>
      <c r="N87" s="15">
        <f t="shared" si="14"/>
        <v>0.7142857142857143</v>
      </c>
      <c r="O87" s="1" t="str">
        <f t="shared" si="15"/>
        <v>DN118</v>
      </c>
      <c r="P87" s="1"/>
      <c r="Q87" s="36" t="s">
        <v>248</v>
      </c>
      <c r="R87" s="37" t="s">
        <v>247</v>
      </c>
    </row>
    <row r="88" spans="2:18" ht="15.75">
      <c r="B88" s="12" t="s">
        <v>64</v>
      </c>
      <c r="C88" s="14">
        <v>16</v>
      </c>
      <c r="D88" s="3">
        <v>0</v>
      </c>
      <c r="E88" s="21">
        <f t="shared" si="11"/>
        <v>0</v>
      </c>
      <c r="F88" s="14">
        <v>0</v>
      </c>
      <c r="G88" s="3">
        <v>0</v>
      </c>
      <c r="H88" s="21" t="e">
        <f t="shared" si="12"/>
        <v>#DIV/0!</v>
      </c>
      <c r="I88" s="14">
        <v>52</v>
      </c>
      <c r="J88" s="3">
        <v>16</v>
      </c>
      <c r="K88" s="15">
        <f t="shared" si="13"/>
        <v>0.30769230769230771</v>
      </c>
      <c r="L88" s="8">
        <v>55</v>
      </c>
      <c r="M88" s="3">
        <v>24</v>
      </c>
      <c r="N88" s="15">
        <f t="shared" si="14"/>
        <v>0.43636363636363634</v>
      </c>
      <c r="O88" s="1" t="str">
        <f t="shared" si="15"/>
        <v>DN111</v>
      </c>
      <c r="P88" s="1"/>
      <c r="Q88" s="36" t="s">
        <v>250</v>
      </c>
      <c r="R88" s="37" t="s">
        <v>249</v>
      </c>
    </row>
    <row r="89" spans="2:18" ht="15.75">
      <c r="B89" s="12" t="s">
        <v>81</v>
      </c>
      <c r="C89" s="14">
        <v>16</v>
      </c>
      <c r="D89" s="3">
        <v>4</v>
      </c>
      <c r="E89" s="21">
        <f t="shared" si="11"/>
        <v>0.25</v>
      </c>
      <c r="F89" s="14">
        <v>0</v>
      </c>
      <c r="G89" s="3">
        <v>0</v>
      </c>
      <c r="H89" s="21" t="e">
        <f t="shared" si="12"/>
        <v>#DIV/0!</v>
      </c>
      <c r="I89" s="14">
        <v>33</v>
      </c>
      <c r="J89" s="3">
        <v>13</v>
      </c>
      <c r="K89" s="15">
        <f t="shared" si="13"/>
        <v>0.39393939393939392</v>
      </c>
      <c r="L89" s="8">
        <v>36</v>
      </c>
      <c r="M89" s="3">
        <v>25</v>
      </c>
      <c r="N89" s="15">
        <f t="shared" si="14"/>
        <v>0.69444444444444442</v>
      </c>
      <c r="O89" s="1" t="str">
        <f t="shared" si="15"/>
        <v>DN013, DN027</v>
      </c>
      <c r="P89" s="1"/>
      <c r="Q89" s="36" t="s">
        <v>251</v>
      </c>
      <c r="R89" s="37" t="s">
        <v>149</v>
      </c>
    </row>
    <row r="90" spans="2:18" ht="15.75">
      <c r="B90" s="12" t="s">
        <v>42</v>
      </c>
      <c r="C90" s="14">
        <v>14</v>
      </c>
      <c r="D90" s="3">
        <v>3</v>
      </c>
      <c r="E90" s="21">
        <f t="shared" si="11"/>
        <v>0.21428571428571427</v>
      </c>
      <c r="F90" s="14">
        <v>0</v>
      </c>
      <c r="G90" s="3">
        <v>0</v>
      </c>
      <c r="H90" s="21" t="e">
        <f t="shared" si="12"/>
        <v>#DIV/0!</v>
      </c>
      <c r="I90" s="14">
        <v>25</v>
      </c>
      <c r="J90" s="3">
        <v>10</v>
      </c>
      <c r="K90" s="15">
        <f t="shared" si="13"/>
        <v>0.4</v>
      </c>
      <c r="L90" s="8">
        <v>39</v>
      </c>
      <c r="M90" s="3">
        <v>18</v>
      </c>
      <c r="N90" s="15">
        <f t="shared" si="14"/>
        <v>0.46153846153846156</v>
      </c>
      <c r="O90" s="1" t="str">
        <f t="shared" si="15"/>
        <v>DN047a</v>
      </c>
      <c r="P90" s="1"/>
      <c r="Q90" s="36" t="s">
        <v>252</v>
      </c>
      <c r="R90" s="37" t="s">
        <v>134</v>
      </c>
    </row>
    <row r="91" spans="2:18" ht="15.75">
      <c r="B91" s="12" t="s">
        <v>3</v>
      </c>
      <c r="C91" s="14">
        <v>7</v>
      </c>
      <c r="D91" s="3">
        <v>1</v>
      </c>
      <c r="E91" s="21">
        <f t="shared" si="11"/>
        <v>0.14285714285714285</v>
      </c>
      <c r="F91" s="14">
        <v>312</v>
      </c>
      <c r="G91" s="3">
        <v>15</v>
      </c>
      <c r="H91" s="21">
        <f t="shared" si="12"/>
        <v>4.807692307692308E-2</v>
      </c>
      <c r="I91" s="14">
        <v>113</v>
      </c>
      <c r="J91" s="3">
        <v>36</v>
      </c>
      <c r="K91" s="15">
        <f t="shared" si="13"/>
        <v>0.31858407079646017</v>
      </c>
      <c r="L91" s="8">
        <v>0</v>
      </c>
      <c r="M91" s="3">
        <v>0</v>
      </c>
      <c r="N91" s="15" t="e">
        <f t="shared" si="14"/>
        <v>#DIV/0!</v>
      </c>
      <c r="O91" s="1" t="s">
        <v>143</v>
      </c>
      <c r="P91" s="1"/>
      <c r="Q91" s="36" t="s">
        <v>254</v>
      </c>
      <c r="R91" s="37" t="s">
        <v>253</v>
      </c>
    </row>
    <row r="92" spans="2:18" ht="15.75">
      <c r="B92" s="12" t="s">
        <v>6</v>
      </c>
      <c r="C92" s="14">
        <v>0</v>
      </c>
      <c r="D92" s="3">
        <v>0</v>
      </c>
      <c r="E92" s="21" t="e">
        <f t="shared" si="11"/>
        <v>#DIV/0!</v>
      </c>
      <c r="F92" s="14">
        <v>283</v>
      </c>
      <c r="G92" s="3">
        <v>11</v>
      </c>
      <c r="H92" s="21">
        <f t="shared" si="12"/>
        <v>3.8869257950530034E-2</v>
      </c>
      <c r="I92" s="14">
        <v>266</v>
      </c>
      <c r="J92" s="3">
        <v>160</v>
      </c>
      <c r="K92" s="15">
        <f t="shared" si="13"/>
        <v>0.60150375939849621</v>
      </c>
      <c r="L92" s="8">
        <v>189</v>
      </c>
      <c r="M92" s="3">
        <v>132</v>
      </c>
      <c r="N92" s="15">
        <f t="shared" si="14"/>
        <v>0.69841269841269837</v>
      </c>
      <c r="O92" s="1" t="s">
        <v>309</v>
      </c>
      <c r="P92" s="1"/>
      <c r="Q92" s="36" t="s">
        <v>255</v>
      </c>
      <c r="R92" s="37" t="s">
        <v>247</v>
      </c>
    </row>
    <row r="93" spans="2:18" ht="15.75">
      <c r="B93" s="12" t="s">
        <v>12</v>
      </c>
      <c r="C93" s="14">
        <v>0</v>
      </c>
      <c r="D93" s="3">
        <v>0</v>
      </c>
      <c r="E93" s="21" t="e">
        <f t="shared" si="11"/>
        <v>#DIV/0!</v>
      </c>
      <c r="F93" s="14">
        <v>73</v>
      </c>
      <c r="G93" s="3">
        <v>6</v>
      </c>
      <c r="H93" s="21">
        <f t="shared" si="12"/>
        <v>8.2191780821917804E-2</v>
      </c>
      <c r="I93" s="14">
        <v>160</v>
      </c>
      <c r="J93" s="3">
        <v>12</v>
      </c>
      <c r="K93" s="15">
        <f t="shared" si="13"/>
        <v>7.4999999999999997E-2</v>
      </c>
      <c r="L93" s="8">
        <v>110</v>
      </c>
      <c r="M93" s="3">
        <v>13</v>
      </c>
      <c r="N93" s="15">
        <f t="shared" si="14"/>
        <v>0.11818181818181818</v>
      </c>
      <c r="O93" s="1" t="str">
        <f>VLOOKUP(B93,Q:R,2)</f>
        <v>L1 l2</v>
      </c>
      <c r="P93" s="1"/>
      <c r="Q93" s="36" t="s">
        <v>256</v>
      </c>
      <c r="R93" s="37" t="s">
        <v>247</v>
      </c>
    </row>
    <row r="94" spans="2:18" ht="15.75">
      <c r="B94" s="12" t="s">
        <v>2</v>
      </c>
      <c r="C94" s="14">
        <v>0</v>
      </c>
      <c r="D94" s="3">
        <v>0</v>
      </c>
      <c r="E94" s="21" t="e">
        <f t="shared" si="11"/>
        <v>#DIV/0!</v>
      </c>
      <c r="F94" s="14">
        <v>263</v>
      </c>
      <c r="G94" s="3">
        <v>33</v>
      </c>
      <c r="H94" s="21">
        <f t="shared" si="12"/>
        <v>0.12547528517110265</v>
      </c>
      <c r="I94" s="14">
        <v>116</v>
      </c>
      <c r="J94" s="3">
        <v>55</v>
      </c>
      <c r="K94" s="15">
        <f t="shared" si="13"/>
        <v>0.47413793103448276</v>
      </c>
      <c r="L94" s="8">
        <v>0</v>
      </c>
      <c r="M94" s="3">
        <v>0</v>
      </c>
      <c r="N94" s="15" t="e">
        <f t="shared" si="14"/>
        <v>#DIV/0!</v>
      </c>
      <c r="O94" s="1" t="s">
        <v>112</v>
      </c>
      <c r="P94" s="1"/>
      <c r="Q94" s="36" t="s">
        <v>257</v>
      </c>
      <c r="R94" s="37" t="s">
        <v>186</v>
      </c>
    </row>
    <row r="95" spans="2:18" ht="15.75">
      <c r="B95" s="12" t="s">
        <v>7</v>
      </c>
      <c r="C95" s="14">
        <v>0</v>
      </c>
      <c r="D95" s="3">
        <v>0</v>
      </c>
      <c r="E95" s="21" t="e">
        <f t="shared" si="11"/>
        <v>#DIV/0!</v>
      </c>
      <c r="F95" s="14">
        <v>290</v>
      </c>
      <c r="G95" s="3">
        <v>6</v>
      </c>
      <c r="H95" s="21">
        <f t="shared" si="12"/>
        <v>2.0689655172413793E-2</v>
      </c>
      <c r="I95" s="14">
        <v>94</v>
      </c>
      <c r="J95" s="3">
        <v>39</v>
      </c>
      <c r="K95" s="15">
        <f t="shared" si="13"/>
        <v>0.41489361702127658</v>
      </c>
      <c r="L95" s="8">
        <v>0</v>
      </c>
      <c r="M95" s="3">
        <v>0</v>
      </c>
      <c r="N95" s="15" t="e">
        <f t="shared" si="14"/>
        <v>#DIV/0!</v>
      </c>
      <c r="O95" s="1" t="str">
        <f>VLOOKUP(B95,Q:R,2)</f>
        <v>DN001</v>
      </c>
      <c r="P95" s="1"/>
      <c r="Q95" s="36" t="s">
        <v>258</v>
      </c>
      <c r="R95" s="37" t="s">
        <v>216</v>
      </c>
    </row>
    <row r="96" spans="2:18" ht="15.75">
      <c r="B96" s="12" t="s">
        <v>24</v>
      </c>
      <c r="C96" s="14">
        <v>0</v>
      </c>
      <c r="D96" s="3">
        <v>0</v>
      </c>
      <c r="E96" s="21" t="e">
        <f t="shared" si="11"/>
        <v>#DIV/0!</v>
      </c>
      <c r="F96" s="14">
        <v>0</v>
      </c>
      <c r="G96" s="3">
        <v>0</v>
      </c>
      <c r="H96" s="21" t="e">
        <f t="shared" si="12"/>
        <v>#DIV/0!</v>
      </c>
      <c r="I96" s="14">
        <v>38</v>
      </c>
      <c r="J96" s="3">
        <v>16</v>
      </c>
      <c r="K96" s="15">
        <f t="shared" si="13"/>
        <v>0.42105263157894735</v>
      </c>
      <c r="L96" s="8">
        <v>57</v>
      </c>
      <c r="M96" s="3">
        <v>40</v>
      </c>
      <c r="N96" s="15">
        <f t="shared" si="14"/>
        <v>0.70175438596491224</v>
      </c>
      <c r="O96" s="1" t="str">
        <f>VLOOKUP(B96,Q:R,2)</f>
        <v>DN066</v>
      </c>
      <c r="P96" s="1"/>
      <c r="Q96" s="36" t="s">
        <v>259</v>
      </c>
      <c r="R96" s="37" t="s">
        <v>147</v>
      </c>
    </row>
    <row r="97" spans="2:18" ht="15.75">
      <c r="B97" s="12" t="s">
        <v>37</v>
      </c>
      <c r="C97" s="14">
        <v>0</v>
      </c>
      <c r="D97" s="3">
        <v>0</v>
      </c>
      <c r="E97" s="21" t="e">
        <f t="shared" si="11"/>
        <v>#DIV/0!</v>
      </c>
      <c r="F97" s="14">
        <v>0</v>
      </c>
      <c r="G97" s="3">
        <v>0</v>
      </c>
      <c r="H97" s="21" t="e">
        <f t="shared" si="12"/>
        <v>#DIV/0!</v>
      </c>
      <c r="I97" s="14">
        <v>19</v>
      </c>
      <c r="J97" s="3">
        <v>9</v>
      </c>
      <c r="K97" s="15">
        <f t="shared" si="13"/>
        <v>0.47368421052631576</v>
      </c>
      <c r="L97" s="8">
        <v>48</v>
      </c>
      <c r="M97" s="3">
        <v>30</v>
      </c>
      <c r="N97" s="15">
        <f t="shared" si="14"/>
        <v>0.625</v>
      </c>
      <c r="O97" s="1" t="str">
        <f>VLOOKUP(B97,Q:R,2)</f>
        <v>DN158, DN165?</v>
      </c>
      <c r="P97" s="1"/>
      <c r="Q97" s="36" t="s">
        <v>261</v>
      </c>
      <c r="R97" s="37" t="s">
        <v>260</v>
      </c>
    </row>
    <row r="98" spans="2:18" ht="15.75">
      <c r="B98" s="12" t="s">
        <v>14</v>
      </c>
      <c r="C98" s="14">
        <v>0</v>
      </c>
      <c r="D98" s="3">
        <v>0</v>
      </c>
      <c r="E98" s="21" t="e">
        <f t="shared" si="11"/>
        <v>#DIV/0!</v>
      </c>
      <c r="F98" s="14">
        <v>0</v>
      </c>
      <c r="G98" s="3">
        <v>0</v>
      </c>
      <c r="H98" s="21" t="e">
        <f t="shared" si="12"/>
        <v>#DIV/0!</v>
      </c>
      <c r="I98" s="14">
        <v>0</v>
      </c>
      <c r="J98" s="3">
        <v>0</v>
      </c>
      <c r="K98" s="15" t="e">
        <f t="shared" si="13"/>
        <v>#DIV/0!</v>
      </c>
      <c r="L98" s="8">
        <v>0</v>
      </c>
      <c r="M98" s="3">
        <v>0</v>
      </c>
      <c r="N98" s="15" t="e">
        <f t="shared" si="14"/>
        <v>#DIV/0!</v>
      </c>
      <c r="O98" s="1" t="str">
        <f>VLOOKUP(B98,Q:R,2)</f>
        <v>DN010</v>
      </c>
      <c r="P98" s="1"/>
      <c r="Q98" s="36" t="s">
        <v>263</v>
      </c>
      <c r="R98" s="37" t="s">
        <v>262</v>
      </c>
    </row>
    <row r="99" spans="2:18" ht="32.25" thickBot="1">
      <c r="B99" s="13" t="s">
        <v>35</v>
      </c>
      <c r="C99" s="16">
        <v>0</v>
      </c>
      <c r="D99" s="4">
        <v>0</v>
      </c>
      <c r="E99" s="22" t="e">
        <f t="shared" ref="E99" si="16">D99/C99</f>
        <v>#DIV/0!</v>
      </c>
      <c r="F99" s="16">
        <v>0</v>
      </c>
      <c r="G99" s="4">
        <v>0</v>
      </c>
      <c r="H99" s="22" t="e">
        <f t="shared" ref="H99" si="17">G99/F99</f>
        <v>#DIV/0!</v>
      </c>
      <c r="I99" s="16">
        <v>0</v>
      </c>
      <c r="J99" s="4">
        <v>0</v>
      </c>
      <c r="K99" s="17" t="e">
        <f t="shared" ref="K99" si="18">J99/I99</f>
        <v>#DIV/0!</v>
      </c>
      <c r="L99" s="9">
        <v>0</v>
      </c>
      <c r="M99" s="4">
        <v>0</v>
      </c>
      <c r="N99" s="17" t="e">
        <f t="shared" ref="N99" si="19">M99/L99</f>
        <v>#DIV/0!</v>
      </c>
      <c r="O99" s="1" t="str">
        <f>VLOOKUP(B99,Q:R,2)</f>
        <v>DN101b</v>
      </c>
      <c r="P99" s="1"/>
      <c r="Q99" s="36" t="s">
        <v>265</v>
      </c>
      <c r="R99" s="37" t="s">
        <v>264</v>
      </c>
    </row>
    <row r="100" spans="2:18" ht="15.75">
      <c r="P100" s="1"/>
      <c r="Q100" s="36" t="s">
        <v>267</v>
      </c>
      <c r="R100" s="37" t="s">
        <v>266</v>
      </c>
    </row>
    <row r="101" spans="2:18" ht="15.75">
      <c r="Q101" s="36" t="s">
        <v>269</v>
      </c>
      <c r="R101" s="37" t="s">
        <v>268</v>
      </c>
    </row>
    <row r="102" spans="2:18" ht="30">
      <c r="Q102" s="36" t="s">
        <v>271</v>
      </c>
      <c r="R102" s="38" t="s">
        <v>270</v>
      </c>
    </row>
    <row r="103" spans="2:18" ht="15.75">
      <c r="Q103" s="36" t="s">
        <v>273</v>
      </c>
      <c r="R103" s="37" t="s">
        <v>272</v>
      </c>
    </row>
    <row r="104" spans="2:18" ht="15.75">
      <c r="Q104" s="36" t="s">
        <v>274</v>
      </c>
      <c r="R104" s="37" t="s">
        <v>156</v>
      </c>
    </row>
    <row r="105" spans="2:18" ht="15.75">
      <c r="Q105" s="36" t="s">
        <v>275</v>
      </c>
      <c r="R105" s="37" t="s">
        <v>158</v>
      </c>
    </row>
    <row r="106" spans="2:18" ht="15.75">
      <c r="Q106" s="36" t="s">
        <v>276</v>
      </c>
      <c r="R106" s="37" t="s">
        <v>158</v>
      </c>
    </row>
    <row r="107" spans="2:18" ht="15.75">
      <c r="Q107" s="36" t="s">
        <v>277</v>
      </c>
      <c r="R107" s="37" t="s">
        <v>122</v>
      </c>
    </row>
    <row r="108" spans="2:18" ht="15.75">
      <c r="Q108" s="36" t="s">
        <v>279</v>
      </c>
      <c r="R108" s="37" t="s">
        <v>278</v>
      </c>
    </row>
    <row r="109" spans="2:18" ht="15.75">
      <c r="Q109" s="36" t="s">
        <v>280</v>
      </c>
      <c r="R109" s="37" t="s">
        <v>167</v>
      </c>
    </row>
    <row r="110" spans="2:18" ht="15.75">
      <c r="Q110" s="36" t="s">
        <v>282</v>
      </c>
      <c r="R110" s="37" t="s">
        <v>281</v>
      </c>
    </row>
    <row r="111" spans="2:18" ht="15.75">
      <c r="Q111" s="36" t="s">
        <v>283</v>
      </c>
      <c r="R111" s="37" t="s">
        <v>174</v>
      </c>
    </row>
    <row r="112" spans="2:18" ht="15.75">
      <c r="Q112" s="36" t="s">
        <v>284</v>
      </c>
      <c r="R112" s="37" t="s">
        <v>184</v>
      </c>
    </row>
    <row r="113" spans="17:18" ht="15.75">
      <c r="Q113" s="36" t="s">
        <v>285</v>
      </c>
      <c r="R113" s="37" t="s">
        <v>186</v>
      </c>
    </row>
    <row r="114" spans="17:18" ht="15.75">
      <c r="Q114" s="36" t="s">
        <v>287</v>
      </c>
      <c r="R114" s="37" t="s">
        <v>286</v>
      </c>
    </row>
    <row r="115" spans="17:18" ht="15.75">
      <c r="Q115" s="36" t="s">
        <v>289</v>
      </c>
      <c r="R115" s="37" t="s">
        <v>288</v>
      </c>
    </row>
    <row r="116" spans="17:18" ht="15.75">
      <c r="Q116" s="36" t="s">
        <v>290</v>
      </c>
      <c r="R116" s="37" t="s">
        <v>288</v>
      </c>
    </row>
    <row r="117" spans="17:18" ht="15.75">
      <c r="Q117" s="36" t="s">
        <v>292</v>
      </c>
      <c r="R117" s="37" t="s">
        <v>291</v>
      </c>
    </row>
    <row r="118" spans="17:18" ht="15.75">
      <c r="Q118" s="36" t="s">
        <v>294</v>
      </c>
      <c r="R118" s="37" t="s">
        <v>293</v>
      </c>
    </row>
    <row r="119" spans="17:18" ht="15.75">
      <c r="Q119" s="36" t="s">
        <v>295</v>
      </c>
      <c r="R119" s="37" t="s">
        <v>184</v>
      </c>
    </row>
    <row r="120" spans="17:18" ht="15.75">
      <c r="Q120" s="36" t="s">
        <v>297</v>
      </c>
      <c r="R120" s="37" t="s">
        <v>296</v>
      </c>
    </row>
    <row r="121" spans="17:18" ht="15.75">
      <c r="Q121" s="36" t="s">
        <v>299</v>
      </c>
      <c r="R121" s="37" t="s">
        <v>298</v>
      </c>
    </row>
    <row r="122" spans="17:18" ht="15.75">
      <c r="Q122" s="36" t="s">
        <v>301</v>
      </c>
      <c r="R122" s="37" t="s">
        <v>300</v>
      </c>
    </row>
    <row r="123" spans="17:18" ht="15.75">
      <c r="Q123" s="36" t="s">
        <v>302</v>
      </c>
      <c r="R123" s="37" t="s">
        <v>147</v>
      </c>
    </row>
  </sheetData>
  <sortState ref="B3:O99">
    <sortCondition descending="1" ref="C3:C99"/>
  </sortState>
  <mergeCells count="4">
    <mergeCell ref="C1:E1"/>
    <mergeCell ref="F1:H1"/>
    <mergeCell ref="I1:K1"/>
    <mergeCell ref="L1:N1"/>
  </mergeCells>
  <conditionalFormatting sqref="C1:C1048576 F1:F1048576 I1:I1048576 L1:L1048576">
    <cfRule type="cellIs" dxfId="7" priority="5" operator="greaterThan">
      <formula>40</formula>
    </cfRule>
  </conditionalFormatting>
  <conditionalFormatting sqref="E1:E1048576">
    <cfRule type="cellIs" dxfId="6" priority="1" operator="greaterThan">
      <formula>0.2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C81" sqref="C81"/>
    </sheetView>
  </sheetViews>
  <sheetFormatPr defaultColWidth="66.85546875" defaultRowHeight="12.75"/>
  <cols>
    <col min="1" max="1" width="8.140625" style="63" bestFit="1" customWidth="1"/>
    <col min="2" max="2" width="13.140625" style="63" bestFit="1" customWidth="1"/>
    <col min="3" max="3" width="39.5703125" style="63" bestFit="1" customWidth="1"/>
    <col min="4" max="4" width="29.42578125" style="65" bestFit="1" customWidth="1"/>
    <col min="5" max="5" width="10.85546875" style="65" bestFit="1" customWidth="1"/>
    <col min="6" max="6" width="43.85546875" style="63" bestFit="1" customWidth="1"/>
    <col min="7" max="7" width="6.42578125" style="63" bestFit="1" customWidth="1"/>
    <col min="8" max="16384" width="66.85546875" style="63"/>
  </cols>
  <sheetData>
    <row r="1" spans="1:7" ht="13.5" thickBot="1">
      <c r="A1" s="63" t="s">
        <v>762</v>
      </c>
      <c r="B1" s="63" t="s">
        <v>760</v>
      </c>
      <c r="C1" s="39" t="s">
        <v>455</v>
      </c>
      <c r="D1" s="39" t="s">
        <v>456</v>
      </c>
      <c r="E1" s="39" t="s">
        <v>457</v>
      </c>
      <c r="F1" s="39" t="s">
        <v>458</v>
      </c>
      <c r="G1" s="48" t="s">
        <v>459</v>
      </c>
    </row>
    <row r="2" spans="1:7" ht="13.5" thickTop="1">
      <c r="A2" s="64">
        <f>VLOOKUP($B2,'Hiros List'!$B$2:$H$134,2,FALSE)</f>
        <v>3018290</v>
      </c>
      <c r="B2" s="40" t="s">
        <v>312</v>
      </c>
      <c r="C2" s="63" t="str">
        <f>VLOOKUP($B2,'Hiros List'!$B$2:$H$134,3,FALSE)</f>
        <v>GMR_60B12_XA_21-x-GMR_58E05_XD_01</v>
      </c>
      <c r="D2" s="65" t="str">
        <f>VLOOKUP($B2,'Hiros List'!$B$2:$H$134,4,FALSE)</f>
        <v>DN001</v>
      </c>
      <c r="E2" s="65" t="str">
        <f>VLOOKUP($B2,'Hiros List'!$B$2:$H$134,5,FALSE)</f>
        <v>P4</v>
      </c>
      <c r="F2" s="63" t="str">
        <f>VLOOKUP($B2,'Hiros List'!$B$2:$H$134,6,FALSE)</f>
        <v>no BG</v>
      </c>
      <c r="G2" s="63" t="str">
        <f>VLOOKUP($B2,'Hiros List'!$B$2:$H$134,7,FALSE)</f>
        <v>A</v>
      </c>
    </row>
    <row r="3" spans="1:7">
      <c r="A3" s="64">
        <f>VLOOKUP($B3,'Hiros List'!$B$2:$H$134,2,FALSE)</f>
        <v>3007652</v>
      </c>
      <c r="B3" s="42" t="s">
        <v>317</v>
      </c>
      <c r="C3" s="63" t="str">
        <f>VLOOKUP($B3,'Hiros List'!$B$2:$H$134,3,FALSE)</f>
        <v>GMR_22C05_XA_21-x-GMR_56G08_XD_01</v>
      </c>
      <c r="D3" s="65" t="str">
        <f>VLOOKUP($B3,'Hiros List'!$B$2:$H$134,4,FALSE)</f>
        <v>DN003a</v>
      </c>
      <c r="E3" s="65" t="str">
        <f>VLOOKUP($B3,'Hiros List'!$B$2:$H$134,5,FALSE)</f>
        <v>A1</v>
      </c>
      <c r="F3" s="63" t="str">
        <f>VLOOKUP($B3,'Hiros List'!$B$2:$H$134,6,FALSE)</f>
        <v>midline AN, T1 neuromere</v>
      </c>
      <c r="G3" s="63" t="str">
        <f>VLOOKUP($B3,'Hiros List'!$B$2:$H$134,7,FALSE)</f>
        <v>B</v>
      </c>
    </row>
    <row r="4" spans="1:7">
      <c r="A4" s="64">
        <f>VLOOKUP($B4,'Hiros List'!$B$2:$H$134,2,FALSE)</f>
        <v>3018297</v>
      </c>
      <c r="B4" s="43" t="s">
        <v>319</v>
      </c>
      <c r="C4" s="63" t="str">
        <f>VLOOKUP($B4,'Hiros List'!$B$2:$H$134,3,FALSE)</f>
        <v>GMR_61H01_XA_21-x-GMR_82C10_AV_01</v>
      </c>
      <c r="D4" s="65" t="str">
        <f>VLOOKUP($B4,'Hiros List'!$B$2:$H$134,4,FALSE)</f>
        <v>DN004</v>
      </c>
      <c r="E4" s="65" t="str">
        <f>VLOOKUP($B4,'Hiros List'!$B$2:$H$134,5,FALSE)</f>
        <v>P32</v>
      </c>
      <c r="F4" s="63" t="str">
        <f>VLOOKUP($B4,'Hiros List'!$B$2:$H$134,6,FALSE)</f>
        <v>a pair of ANs</v>
      </c>
      <c r="G4" s="63" t="str">
        <f>VLOOKUP($B4,'Hiros List'!$B$2:$H$134,7,FALSE)</f>
        <v>B</v>
      </c>
    </row>
    <row r="5" spans="1:7">
      <c r="A5" s="64">
        <f>VLOOKUP($B5,'Hiros List'!$B$2:$H$134,2,FALSE)</f>
        <v>3018165</v>
      </c>
      <c r="B5" s="43" t="s">
        <v>320</v>
      </c>
      <c r="C5" s="63" t="str">
        <f>VLOOKUP($B5,'Hiros List'!$B$2:$H$134,3,FALSE)</f>
        <v>GMR_10A12_XA_21-x-BJD_125A05_AV_01</v>
      </c>
      <c r="D5" s="65" t="str">
        <f>VLOOKUP($B5,'Hiros List'!$B$2:$H$134,4,FALSE)</f>
        <v>DN005</v>
      </c>
      <c r="E5" s="65" t="str">
        <f>VLOOKUP($B5,'Hiros List'!$B$2:$H$134,5,FALSE)</f>
        <v>P1</v>
      </c>
      <c r="F5" s="63">
        <f>VLOOKUP($B5,'Hiros List'!$B$2:$H$134,6,FALSE)</f>
        <v>0</v>
      </c>
      <c r="G5" s="63" t="str">
        <f>VLOOKUP($B5,'Hiros List'!$B$2:$H$134,7,FALSE)</f>
        <v>A</v>
      </c>
    </row>
    <row r="6" spans="1:7">
      <c r="A6" s="64">
        <f>VLOOKUP($B6,'Hiros List'!$B$2:$H$134,2,FALSE)</f>
        <v>3007647</v>
      </c>
      <c r="B6" s="42" t="s">
        <v>322</v>
      </c>
      <c r="C6" s="63" t="str">
        <f>VLOOKUP($B6,'Hiros List'!$B$2:$H$134,3,FALSE)</f>
        <v>GMR_25C08_XA_21-x-GMR_68A06_XD_01</v>
      </c>
      <c r="D6" s="65" t="str">
        <f>VLOOKUP($B6,'Hiros List'!$B$2:$H$134,4,FALSE)</f>
        <v>DN005 one side</v>
      </c>
      <c r="E6" s="65" t="str">
        <f>VLOOKUP($B6,'Hiros List'!$B$2:$H$134,5,FALSE)</f>
        <v>P1</v>
      </c>
      <c r="F6" s="63">
        <f>VLOOKUP($B6,'Hiros List'!$B$2:$H$134,6,FALSE)</f>
        <v>0</v>
      </c>
      <c r="G6" s="63" t="str">
        <f>VLOOKUP($B6,'Hiros List'!$B$2:$H$134,7,FALSE)</f>
        <v>B</v>
      </c>
    </row>
    <row r="7" spans="1:7">
      <c r="A7" s="64">
        <f>VLOOKUP($B7,'Hiros List'!$B$2:$H$134,2,FALSE)</f>
        <v>3007653</v>
      </c>
      <c r="B7" s="42" t="s">
        <v>326</v>
      </c>
      <c r="C7" s="63" t="str">
        <f>VLOOKUP($B7,'Hiros List'!$B$2:$H$134,3,FALSE)</f>
        <v>GMR_14F03_XA_21-x-GMR_24C07_XD_01</v>
      </c>
      <c r="D7" s="65" t="str">
        <f>VLOOKUP($B7,'Hiros List'!$B$2:$H$134,4,FALSE)</f>
        <v>DN010</v>
      </c>
      <c r="E7" s="65" t="str">
        <f>VLOOKUP($B7,'Hiros List'!$B$2:$H$134,5,FALSE)</f>
        <v>G24</v>
      </c>
      <c r="F7" s="63" t="str">
        <f>VLOOKUP($B7,'Hiros List'!$B$2:$H$134,6,FALSE)</f>
        <v>a pair of SMP bilateral neurons, very weak</v>
      </c>
      <c r="G7" s="63" t="str">
        <f>VLOOKUP($B7,'Hiros List'!$B$2:$H$134,7,FALSE)</f>
        <v>B</v>
      </c>
    </row>
    <row r="8" spans="1:7">
      <c r="A8" s="64">
        <f>VLOOKUP($B8,'Hiros List'!$B$2:$H$134,2,FALSE)</f>
        <v>3018125</v>
      </c>
      <c r="B8" s="43" t="s">
        <v>327</v>
      </c>
      <c r="C8" s="63" t="str">
        <f>VLOOKUP($B8,'Hiros List'!$B$2:$H$134,3,FALSE)</f>
        <v>BJD_117F04_BB_21-x-BJD_109F06_AV_01</v>
      </c>
      <c r="D8" s="65" t="str">
        <f>VLOOKUP($B8,'Hiros List'!$B$2:$H$134,4,FALSE)</f>
        <v>DN011</v>
      </c>
      <c r="E8" s="65" t="str">
        <f>VLOOKUP($B8,'Hiros List'!$B$2:$H$134,5,FALSE)</f>
        <v>G13</v>
      </c>
      <c r="F8" s="63" t="str">
        <f>VLOOKUP($B8,'Hiros List'!$B$2:$H$134,6,FALSE)</f>
        <v>T2 leg neuromere bilateral neurons</v>
      </c>
      <c r="G8" s="63" t="str">
        <f>VLOOKUP($B8,'Hiros List'!$B$2:$H$134,7,FALSE)</f>
        <v>B</v>
      </c>
    </row>
    <row r="9" spans="1:7">
      <c r="A9" s="64">
        <f>VLOOKUP($B9,'Hiros List'!$B$2:$H$134,2,FALSE)</f>
        <v>3018281</v>
      </c>
      <c r="B9" s="43" t="s">
        <v>329</v>
      </c>
      <c r="C9" s="63" t="str">
        <f>VLOOKUP($B9,'Hiros List'!$B$2:$H$134,3,FALSE)</f>
        <v>GMR_61A01_XA_21-x-GMR_13B05_XD_01</v>
      </c>
      <c r="D9" s="65" t="str">
        <f>VLOOKUP($B9,'Hiros List'!$B$2:$H$134,4,FALSE)</f>
        <v>DN019</v>
      </c>
      <c r="E9" s="65" t="str">
        <f>VLOOKUP($B9,'Hiros List'!$B$2:$H$134,5,FALSE)</f>
        <v>G30</v>
      </c>
      <c r="F9" s="63" t="str">
        <f>VLOOKUP($B9,'Hiros List'!$B$2:$H$134,6,FALSE)</f>
        <v>no BG</v>
      </c>
      <c r="G9" s="63" t="str">
        <f>VLOOKUP($B9,'Hiros List'!$B$2:$H$134,7,FALSE)</f>
        <v>A</v>
      </c>
    </row>
    <row r="10" spans="1:7">
      <c r="A10" s="64">
        <f>VLOOKUP($B10,'Hiros List'!$B$2:$H$134,2,FALSE)</f>
        <v>3018291</v>
      </c>
      <c r="B10" s="41" t="s">
        <v>330</v>
      </c>
      <c r="C10" s="63" t="str">
        <f>VLOOKUP($B10,'Hiros List'!$B$2:$H$134,3,FALSE)</f>
        <v>GMR_14H09_XA_21-x-GMR_61A01_AW_01</v>
      </c>
      <c r="D10" s="65" t="str">
        <f>VLOOKUP($B10,'Hiros List'!$B$2:$H$134,4,FALSE)</f>
        <v>DN019</v>
      </c>
      <c r="E10" s="65" t="str">
        <f>VLOOKUP($B10,'Hiros List'!$B$2:$H$134,5,FALSE)</f>
        <v>G30</v>
      </c>
      <c r="F10" s="63" t="str">
        <f>VLOOKUP($B10,'Hiros List'!$B$2:$H$134,6,FALSE)</f>
        <v>no BG</v>
      </c>
      <c r="G10" s="63" t="str">
        <f>VLOOKUP($B10,'Hiros List'!$B$2:$H$134,7,FALSE)</f>
        <v>A</v>
      </c>
    </row>
    <row r="11" spans="1:7">
      <c r="A11" s="64">
        <f>VLOOKUP($B11,'Hiros List'!$B$2:$H$134,2,FALSE)</f>
        <v>3018182</v>
      </c>
      <c r="B11" s="43" t="s">
        <v>334</v>
      </c>
      <c r="C11" s="63" t="str">
        <f>VLOOKUP($B11,'Hiros List'!$B$2:$H$134,3,FALSE)</f>
        <v>GMR_14H09_XA_21-x-BJD_127A06_AV_01</v>
      </c>
      <c r="D11" s="65" t="str">
        <f>VLOOKUP($B11,'Hiros List'!$B$2:$H$134,4,FALSE)</f>
        <v>DN019 one side</v>
      </c>
      <c r="E11" s="65" t="str">
        <f>VLOOKUP($B11,'Hiros List'!$B$2:$H$134,5,FALSE)</f>
        <v>G30</v>
      </c>
      <c r="F11" s="63">
        <f>VLOOKUP($B11,'Hiros List'!$B$2:$H$134,6,FALSE)</f>
        <v>0</v>
      </c>
      <c r="G11" s="63" t="str">
        <f>VLOOKUP($B11,'Hiros List'!$B$2:$H$134,7,FALSE)</f>
        <v>A</v>
      </c>
    </row>
    <row r="12" spans="1:7">
      <c r="A12" s="64">
        <f>VLOOKUP($B12,'Hiros List'!$B$2:$H$134,2,FALSE)</f>
        <v>3007650</v>
      </c>
      <c r="B12" s="42" t="s">
        <v>335</v>
      </c>
      <c r="C12" s="63" t="str">
        <f>VLOOKUP($B12,'Hiros List'!$B$2:$H$134,3,FALSE)</f>
        <v>GMR_58G11_XA_21-x-GMR_81D05_XD_01</v>
      </c>
      <c r="D12" s="65" t="str">
        <f>VLOOKUP($B12,'Hiros List'!$B$2:$H$134,4,FALSE)</f>
        <v>DN029</v>
      </c>
      <c r="E12" s="65" t="str">
        <f>VLOOKUP($B12,'Hiros List'!$B$2:$H$134,5,FALSE)</f>
        <v>P20</v>
      </c>
      <c r="F12" s="63" t="str">
        <f>VLOOKUP($B12,'Hiros List'!$B$2:$H$134,6,FALSE)</f>
        <v>weak FB, AMN, T3 neuromere</v>
      </c>
      <c r="G12" s="63" t="str">
        <f>VLOOKUP($B12,'Hiros List'!$B$2:$H$134,7,FALSE)</f>
        <v>B</v>
      </c>
    </row>
    <row r="13" spans="1:7">
      <c r="A13" s="64">
        <f>VLOOKUP($B13,'Hiros List'!$B$2:$H$134,2,FALSE)</f>
        <v>3015839</v>
      </c>
      <c r="B13" s="41" t="s">
        <v>336</v>
      </c>
      <c r="C13" s="63" t="str">
        <f>VLOOKUP($B13,'Hiros List'!$B$2:$H$134,3,FALSE)</f>
        <v>GMR_69C11_XA_21-x-GMR_81D05_XD_01</v>
      </c>
      <c r="D13" s="65" t="str">
        <f>VLOOKUP($B13,'Hiros List'!$B$2:$H$134,4,FALSE)</f>
        <v>DN029</v>
      </c>
      <c r="E13" s="65" t="str">
        <f>VLOOKUP($B13,'Hiros List'!$B$2:$H$134,5,FALSE)</f>
        <v>P20</v>
      </c>
      <c r="F13" s="63">
        <f>VLOOKUP($B13,'Hiros List'!$B$2:$H$134,6,FALSE)</f>
        <v>0</v>
      </c>
      <c r="G13" s="63" t="str">
        <f>VLOOKUP($B13,'Hiros List'!$B$2:$H$134,7,FALSE)</f>
        <v>A</v>
      </c>
    </row>
    <row r="14" spans="1:7">
      <c r="A14" s="64">
        <f>VLOOKUP($B14,'Hiros List'!$B$2:$H$134,2,FALSE)</f>
        <v>3015827</v>
      </c>
      <c r="B14" s="41" t="s">
        <v>339</v>
      </c>
      <c r="C14" s="63" t="str">
        <f>VLOOKUP($B14,'Hiros List'!$B$2:$H$134,3,FALSE)</f>
        <v>GMR_30C12_XA_21-x-GMR_22D06_XD_01</v>
      </c>
      <c r="D14" s="65" t="str">
        <f>VLOOKUP($B14,'Hiros List'!$B$2:$H$134,4,FALSE)</f>
        <v>DN032a</v>
      </c>
      <c r="E14" s="65" t="str">
        <f>VLOOKUP($B14,'Hiros List'!$B$2:$H$134,5,FALSE)</f>
        <v>P3</v>
      </c>
      <c r="F14" s="63" t="str">
        <f>VLOOKUP($B14,'Hiros List'!$B$2:$H$134,6,FALSE)</f>
        <v>a pair of Ans, tectulum interneurons, weak</v>
      </c>
      <c r="G14" s="63" t="str">
        <f>VLOOKUP($B14,'Hiros List'!$B$2:$H$134,7,FALSE)</f>
        <v>B</v>
      </c>
    </row>
    <row r="15" spans="1:7">
      <c r="A15" s="64">
        <f>VLOOKUP($B15,'Hiros List'!$B$2:$H$134,2,FALSE)</f>
        <v>3018285</v>
      </c>
      <c r="B15" s="41" t="s">
        <v>342</v>
      </c>
      <c r="C15" s="63" t="str">
        <f>VLOOKUP($B15,'Hiros List'!$B$2:$H$134,3,FALSE)</f>
        <v>GMR_91C05_XA_21-x-GMR_37G07_XD_01</v>
      </c>
      <c r="D15" s="65" t="str">
        <f>VLOOKUP($B15,'Hiros List'!$B$2:$H$134,4,FALSE)</f>
        <v>DN032a</v>
      </c>
      <c r="E15" s="65" t="str">
        <f>VLOOKUP($B15,'Hiros List'!$B$2:$H$134,5,FALSE)</f>
        <v>P3</v>
      </c>
      <c r="F15" s="63" t="str">
        <f>VLOOKUP($B15,'Hiros List'!$B$2:$H$134,6,FALSE)</f>
        <v>KC</v>
      </c>
      <c r="G15" s="63" t="str">
        <f>VLOOKUP($B15,'Hiros List'!$B$2:$H$134,7,FALSE)</f>
        <v>B</v>
      </c>
    </row>
    <row r="16" spans="1:7">
      <c r="A16" s="64">
        <f>VLOOKUP($B16,'Hiros List'!$B$2:$H$134,2,FALSE)</f>
        <v>3018141</v>
      </c>
      <c r="B16" s="43" t="s">
        <v>344</v>
      </c>
      <c r="C16" s="63" t="str">
        <f>VLOOKUP($B16,'Hiros List'!$B$2:$H$134,3,FALSE)</f>
        <v>BJD_122H12_BB_21-x-BJD_118A10_AV_01</v>
      </c>
      <c r="D16" s="65" t="str">
        <f>VLOOKUP($B16,'Hiros List'!$B$2:$H$134,4,FALSE)</f>
        <v>DN036</v>
      </c>
      <c r="E16" s="65" t="str">
        <f>VLOOKUP($B16,'Hiros List'!$B$2:$H$134,5,FALSE)</f>
        <v>G13</v>
      </c>
      <c r="F16" s="63" t="str">
        <f>VLOOKUP($B16,'Hiros List'!$B$2:$H$134,6,FALSE)</f>
        <v>weak expression in lobula</v>
      </c>
      <c r="G16" s="63" t="str">
        <f>VLOOKUP($B16,'Hiros List'!$B$2:$H$134,7,FALSE)</f>
        <v>B</v>
      </c>
    </row>
    <row r="17" spans="1:7">
      <c r="A17" s="64">
        <f>VLOOKUP($B17,'Hiros List'!$B$2:$H$134,2,FALSE)</f>
        <v>3018530</v>
      </c>
      <c r="B17" s="41" t="s">
        <v>345</v>
      </c>
      <c r="C17" s="63" t="str">
        <f>VLOOKUP($B17,'Hiros List'!$B$2:$H$134,3,FALSE)</f>
        <v>BJD_118A10_BB_21-x-BJD_123E03_AV_01</v>
      </c>
      <c r="D17" s="65" t="str">
        <f>VLOOKUP($B17,'Hiros List'!$B$2:$H$134,4,FALSE)</f>
        <v>DN036</v>
      </c>
      <c r="E17" s="65" t="str">
        <f>VLOOKUP($B17,'Hiros List'!$B$2:$H$134,5,FALSE)</f>
        <v>G13</v>
      </c>
      <c r="F17" s="63">
        <f>VLOOKUP($B17,'Hiros List'!$B$2:$H$134,6,FALSE)</f>
        <v>0</v>
      </c>
      <c r="G17" s="63" t="str">
        <f>VLOOKUP($B17,'Hiros List'!$B$2:$H$134,7,FALSE)</f>
        <v>A</v>
      </c>
    </row>
    <row r="18" spans="1:7">
      <c r="A18" s="64">
        <f>VLOOKUP($B18,'Hiros List'!$B$2:$H$134,2,FALSE)</f>
        <v>3018151</v>
      </c>
      <c r="B18" s="43" t="s">
        <v>347</v>
      </c>
      <c r="C18" s="63" t="str">
        <f>VLOOKUP($B18,'Hiros List'!$B$2:$H$134,3,FALSE)</f>
        <v>BJD_114G06_BB_21-x-BJD_121E05_AV_01</v>
      </c>
      <c r="D18" s="65" t="str">
        <f>VLOOKUP($B18,'Hiros List'!$B$2:$H$134,4,FALSE)</f>
        <v>DN036x5</v>
      </c>
      <c r="E18" s="65" t="str">
        <f>VLOOKUP($B18,'Hiros List'!$B$2:$H$134,5,FALSE)</f>
        <v>G13</v>
      </c>
      <c r="F18" s="63">
        <f>VLOOKUP($B18,'Hiros List'!$B$2:$H$134,6,FALSE)</f>
        <v>0</v>
      </c>
      <c r="G18" s="63" t="str">
        <f>VLOOKUP($B18,'Hiros List'!$B$2:$H$134,7,FALSE)</f>
        <v>A</v>
      </c>
    </row>
    <row r="19" spans="1:7">
      <c r="A19" s="64">
        <f>VLOOKUP($B19,'Hiros List'!$B$2:$H$134,2,FALSE)</f>
        <v>3018142</v>
      </c>
      <c r="B19" s="41" t="s">
        <v>348</v>
      </c>
      <c r="C19" s="63" t="str">
        <f>VLOOKUP($B19,'Hiros List'!$B$2:$H$134,3,FALSE)</f>
        <v>BJD_113F07_BB_21-x-BJD_118E07_AV_01</v>
      </c>
      <c r="D19" s="65" t="str">
        <f>VLOOKUP($B19,'Hiros List'!$B$2:$H$134,4,FALSE)</f>
        <v>DN044</v>
      </c>
      <c r="E19" s="65" t="str">
        <f>VLOOKUP($B19,'Hiros List'!$B$2:$H$134,5,FALSE)</f>
        <v>P7</v>
      </c>
      <c r="F19" s="63">
        <f>VLOOKUP($B19,'Hiros List'!$B$2:$H$134,6,FALSE)</f>
        <v>0</v>
      </c>
      <c r="G19" s="63" t="str">
        <f>VLOOKUP($B19,'Hiros List'!$B$2:$H$134,7,FALSE)</f>
        <v>A</v>
      </c>
    </row>
    <row r="20" spans="1:7">
      <c r="A20" s="64">
        <f>VLOOKUP($B20,'Hiros List'!$B$2:$H$134,2,FALSE)</f>
        <v>3016860</v>
      </c>
      <c r="B20" s="41" t="s">
        <v>355</v>
      </c>
      <c r="C20" s="63" t="str">
        <f>VLOOKUP($B20,'Hiros List'!$B$2:$H$134,3,FALSE)</f>
        <v>GMR_42B02_XA_21-x-BJD_106G05_AV_01</v>
      </c>
      <c r="D20" s="65" t="str">
        <f>VLOOKUP($B20,'Hiros List'!$B$2:$H$134,4,FALSE)</f>
        <v>DN045</v>
      </c>
      <c r="E20" s="65" t="str">
        <f>VLOOKUP($B20,'Hiros List'!$B$2:$H$134,5,FALSE)</f>
        <v>G2</v>
      </c>
      <c r="F20" s="63">
        <f>VLOOKUP($B20,'Hiros List'!$B$2:$H$134,6,FALSE)</f>
        <v>0</v>
      </c>
      <c r="G20" s="63" t="str">
        <f>VLOOKUP($B20,'Hiros List'!$B$2:$H$134,7,FALSE)</f>
        <v>B</v>
      </c>
    </row>
    <row r="21" spans="1:7">
      <c r="A21" s="64">
        <f>VLOOKUP($B21,'Hiros List'!$B$2:$H$134,2,FALSE)</f>
        <v>3018674</v>
      </c>
      <c r="B21" s="41" t="s">
        <v>351</v>
      </c>
      <c r="C21" s="63" t="str">
        <f>VLOOKUP($B21,'Hiros List'!$B$2:$H$134,3,FALSE)</f>
        <v>BJD_110C03_BB_21-x-BJD_111B02_AV_01</v>
      </c>
      <c r="D21" s="65" t="str">
        <f>VLOOKUP($B21,'Hiros List'!$B$2:$H$134,4,FALSE)</f>
        <v>DN045</v>
      </c>
      <c r="E21" s="65" t="str">
        <f>VLOOKUP($B21,'Hiros List'!$B$2:$H$134,5,FALSE)</f>
        <v>G2</v>
      </c>
      <c r="F21" s="63" t="str">
        <f>VLOOKUP($B21,'Hiros List'!$B$2:$H$134,6,FALSE)</f>
        <v>SLP</v>
      </c>
      <c r="G21" s="63" t="str">
        <f>VLOOKUP($B21,'Hiros List'!$B$2:$H$134,7,FALSE)</f>
        <v>B</v>
      </c>
    </row>
    <row r="22" spans="1:7">
      <c r="A22" s="64">
        <f>VLOOKUP($B22,'Hiros List'!$B$2:$H$134,2,FALSE)</f>
        <v>3018675</v>
      </c>
      <c r="B22" s="41" t="s">
        <v>352</v>
      </c>
      <c r="C22" s="63" t="str">
        <f>VLOOKUP($B22,'Hiros List'!$B$2:$H$134,3,FALSE)</f>
        <v>BJD_111B02_BB_21-x-BJD_110C03_AV_01</v>
      </c>
      <c r="D22" s="65" t="str">
        <f>VLOOKUP($B22,'Hiros List'!$B$2:$H$134,4,FALSE)</f>
        <v>DN045</v>
      </c>
      <c r="E22" s="65" t="str">
        <f>VLOOKUP($B22,'Hiros List'!$B$2:$H$134,5,FALSE)</f>
        <v>G2</v>
      </c>
      <c r="F22" s="63" t="str">
        <f>VLOOKUP($B22,'Hiros List'!$B$2:$H$134,6,FALSE)</f>
        <v>T1, weak</v>
      </c>
      <c r="G22" s="63" t="str">
        <f>VLOOKUP($B22,'Hiros List'!$B$2:$H$134,7,FALSE)</f>
        <v>A</v>
      </c>
    </row>
    <row r="23" spans="1:7">
      <c r="A23" s="64">
        <f>VLOOKUP($B23,'Hiros List'!$B$2:$H$134,2,FALSE)</f>
        <v>3018684</v>
      </c>
      <c r="B23" s="41" t="s">
        <v>353</v>
      </c>
      <c r="C23" s="63" t="str">
        <f>VLOOKUP($B23,'Hiros List'!$B$2:$H$134,3,FALSE)</f>
        <v>GMR_42B02_XA_21-x-BJD_118C08_AV_01</v>
      </c>
      <c r="D23" s="65" t="str">
        <f>VLOOKUP($B23,'Hiros List'!$B$2:$H$134,4,FALSE)</f>
        <v>DN045</v>
      </c>
      <c r="E23" s="65" t="str">
        <f>VLOOKUP($B23,'Hiros List'!$B$2:$H$134,5,FALSE)</f>
        <v>G2</v>
      </c>
      <c r="F23" s="63" t="str">
        <f>VLOOKUP($B23,'Hiros List'!$B$2:$H$134,6,FALSE)</f>
        <v>DN045x2 pairs</v>
      </c>
      <c r="G23" s="63" t="str">
        <f>VLOOKUP($B23,'Hiros List'!$B$2:$H$134,7,FALSE)</f>
        <v>B</v>
      </c>
    </row>
    <row r="24" spans="1:7" s="67" customFormat="1">
      <c r="A24" s="66">
        <f>VLOOKUP($B24,'Hiros List'!$B$2:$H$134,2,FALSE)</f>
        <v>3018540</v>
      </c>
      <c r="B24" s="41" t="s">
        <v>356</v>
      </c>
      <c r="C24" s="67" t="str">
        <f>VLOOKUP($B24,'Hiros List'!$B$2:$H$134,3,FALSE)</f>
        <v>GMR_42B02_XA_21-x-BJD_119F07_AV_01</v>
      </c>
      <c r="D24" s="68" t="str">
        <f>VLOOKUP($B24,'Hiros List'!$B$2:$H$134,4,FALSE)</f>
        <v>DN045b</v>
      </c>
      <c r="E24" s="68" t="str">
        <f>VLOOKUP($B24,'Hiros List'!$B$2:$H$134,5,FALSE)</f>
        <v>G3</v>
      </c>
      <c r="F24" s="67">
        <f>VLOOKUP($B24,'Hiros List'!$B$2:$H$134,6,FALSE)</f>
        <v>0</v>
      </c>
      <c r="G24" s="67" t="str">
        <f>VLOOKUP($B24,'Hiros List'!$B$2:$H$134,7,FALSE)</f>
        <v>A</v>
      </c>
    </row>
    <row r="25" spans="1:7">
      <c r="A25" s="64">
        <f>VLOOKUP($B25,'Hiros List'!$B$2:$H$134,2,FALSE)</f>
        <v>3018683</v>
      </c>
      <c r="B25" s="41" t="s">
        <v>357</v>
      </c>
      <c r="C25" s="63" t="str">
        <f>VLOOKUP($B25,'Hiros List'!$B$2:$H$134,3,FALSE)</f>
        <v>GMR_42B02_XA_21-x-BJD_102B12_AV_01</v>
      </c>
      <c r="D25" s="65" t="str">
        <f>VLOOKUP($B25,'Hiros List'!$B$2:$H$134,4,FALSE)</f>
        <v>DN045b</v>
      </c>
      <c r="E25" s="65" t="str">
        <f>VLOOKUP($B25,'Hiros List'!$B$2:$H$134,5,FALSE)</f>
        <v>G3</v>
      </c>
      <c r="F25" s="63">
        <f>VLOOKUP($B25,'Hiros List'!$B$2:$H$134,6,FALSE)</f>
        <v>0</v>
      </c>
      <c r="G25" s="63" t="str">
        <f>VLOOKUP($B25,'Hiros List'!$B$2:$H$134,7,FALSE)</f>
        <v>B</v>
      </c>
    </row>
    <row r="26" spans="1:7">
      <c r="A26" s="64">
        <f>VLOOKUP($B26,'Hiros List'!$B$2:$H$134,2,FALSE)</f>
        <v>3015824</v>
      </c>
      <c r="B26" s="41" t="s">
        <v>363</v>
      </c>
      <c r="C26" s="63" t="str">
        <f>VLOOKUP($B26,'Hiros List'!$B$2:$H$134,3,FALSE)</f>
        <v>GMR_24F06_BB_21-x-GMR_45E06_XD_01</v>
      </c>
      <c r="D26" s="65" t="str">
        <f>VLOOKUP($B26,'Hiros List'!$B$2:$H$134,4,FALSE)</f>
        <v>DN052</v>
      </c>
      <c r="E26" s="65" t="str">
        <f>VLOOKUP($B26,'Hiros List'!$B$2:$H$134,5,FALSE)</f>
        <v>G28</v>
      </c>
      <c r="F26" s="63" t="str">
        <f>VLOOKUP($B26,'Hiros List'!$B$2:$H$134,6,FALSE)</f>
        <v>KC</v>
      </c>
      <c r="G26" s="63" t="str">
        <f>VLOOKUP($B26,'Hiros List'!$B$2:$H$134,7,FALSE)</f>
        <v>B</v>
      </c>
    </row>
    <row r="27" spans="1:7">
      <c r="A27" s="64">
        <f>VLOOKUP($B27,'Hiros List'!$B$2:$H$134,2,FALSE)</f>
        <v>3016863</v>
      </c>
      <c r="B27" s="41" t="s">
        <v>364</v>
      </c>
      <c r="C27" s="63" t="str">
        <f>VLOOKUP($B27,'Hiros List'!$B$2:$H$134,3,FALSE)</f>
        <v>GMR_44A07_XA_21-x-BJD_114C04_AV_01</v>
      </c>
      <c r="D27" s="65" t="str">
        <f>VLOOKUP($B27,'Hiros List'!$B$2:$H$134,4,FALSE)</f>
        <v>DN052</v>
      </c>
      <c r="E27" s="65" t="str">
        <f>VLOOKUP($B27,'Hiros List'!$B$2:$H$134,5,FALSE)</f>
        <v>G28</v>
      </c>
      <c r="F27" s="63" t="str">
        <f>VLOOKUP($B27,'Hiros List'!$B$2:$H$134,6,FALSE)</f>
        <v>some AS</v>
      </c>
      <c r="G27" s="63" t="str">
        <f>VLOOKUP($B27,'Hiros List'!$B$2:$H$134,7,FALSE)</f>
        <v>B</v>
      </c>
    </row>
    <row r="28" spans="1:7">
      <c r="A28" s="64">
        <f>VLOOKUP($B28,'Hiros List'!$B$2:$H$134,2,FALSE)</f>
        <v>3018681</v>
      </c>
      <c r="B28" s="40" t="s">
        <v>444</v>
      </c>
      <c r="C28" s="63" t="str">
        <f>VLOOKUP($B28,'Hiros List'!$B$2:$H$134,3,FALSE)</f>
        <v>GMR_20C04_XA_21-x-BJD_113E03_AV_01</v>
      </c>
      <c r="D28" s="65" t="str">
        <f>VLOOKUP($B28,'Hiros List'!$B$2:$H$134,4,FALSE)</f>
        <v>DN054a</v>
      </c>
      <c r="E28" s="65" t="str">
        <f>VLOOKUP($B28,'Hiros List'!$B$2:$H$134,5,FALSE)</f>
        <v>B6</v>
      </c>
      <c r="F28" s="63">
        <f>VLOOKUP($B28,'Hiros List'!$B$2:$H$134,6,FALSE)</f>
        <v>0</v>
      </c>
      <c r="G28" s="63" t="str">
        <f>VLOOKUP($B28,'Hiros List'!$B$2:$H$134,7,FALSE)</f>
        <v>A</v>
      </c>
    </row>
    <row r="29" spans="1:7">
      <c r="A29" s="64">
        <f>VLOOKUP($B29,'Hiros List'!$B$2:$H$134,2,FALSE)</f>
        <v>3018272</v>
      </c>
      <c r="B29" s="43" t="s">
        <v>365</v>
      </c>
      <c r="C29" s="63" t="str">
        <f>VLOOKUP($B29,'Hiros List'!$B$2:$H$134,3,FALSE)</f>
        <v>GMR_55D12_XA_21-x-GMR_72H04_XD_01</v>
      </c>
      <c r="D29" s="65" t="str">
        <f>VLOOKUP($B29,'Hiros List'!$B$2:$H$134,4,FALSE)</f>
        <v>DN054b</v>
      </c>
      <c r="E29" s="65" t="str">
        <f>VLOOKUP($B29,'Hiros List'!$B$2:$H$134,5,FALSE)</f>
        <v>B3</v>
      </c>
      <c r="F29" s="63">
        <f>VLOOKUP($B29,'Hiros List'!$B$2:$H$134,6,FALSE)</f>
        <v>0</v>
      </c>
      <c r="G29" s="63" t="str">
        <f>VLOOKUP($B29,'Hiros List'!$B$2:$H$134,7,FALSE)</f>
        <v>A</v>
      </c>
    </row>
    <row r="30" spans="1:7">
      <c r="A30" s="64">
        <f>VLOOKUP($B30,'Hiros List'!$B$2:$H$134,2,FALSE)</f>
        <v>3018544</v>
      </c>
      <c r="B30" s="41" t="s">
        <v>366</v>
      </c>
      <c r="C30" s="63" t="str">
        <f>VLOOKUP($B30,'Hiros List'!$B$2:$H$134,3,FALSE)</f>
        <v>GMR_55D12_XA_21-x-BJD_119B11_AV_01</v>
      </c>
      <c r="D30" s="65" t="str">
        <f>VLOOKUP($B30,'Hiros List'!$B$2:$H$134,4,FALSE)</f>
        <v>DN054b</v>
      </c>
      <c r="E30" s="65" t="str">
        <f>VLOOKUP($B30,'Hiros List'!$B$2:$H$134,5,FALSE)</f>
        <v>B3</v>
      </c>
      <c r="F30" s="63">
        <f>VLOOKUP($B30,'Hiros List'!$B$2:$H$134,6,FALSE)</f>
        <v>0</v>
      </c>
      <c r="G30" s="63" t="str">
        <f>VLOOKUP($B30,'Hiros List'!$B$2:$H$134,7,FALSE)</f>
        <v>A</v>
      </c>
    </row>
    <row r="31" spans="1:7">
      <c r="A31" s="64">
        <f>VLOOKUP($B31,'Hiros List'!$B$2:$H$134,2,FALSE)</f>
        <v>3018545</v>
      </c>
      <c r="B31" s="41" t="s">
        <v>368</v>
      </c>
      <c r="C31" s="63" t="str">
        <f>VLOOKUP($B31,'Hiros List'!$B$2:$H$134,3,FALSE)</f>
        <v>GMR_67E08_XA_21-x-BJD_137F12_AV_01</v>
      </c>
      <c r="D31" s="65" t="str">
        <f>VLOOKUP($B31,'Hiros List'!$B$2:$H$134,4,FALSE)</f>
        <v>DN055b</v>
      </c>
      <c r="E31" s="65" t="str">
        <f>VLOOKUP($B31,'Hiros List'!$B$2:$H$134,5,FALSE)</f>
        <v>P17</v>
      </c>
      <c r="F31" s="63">
        <f>VLOOKUP($B31,'Hiros List'!$B$2:$H$134,6,FALSE)</f>
        <v>0</v>
      </c>
      <c r="G31" s="63" t="str">
        <f>VLOOKUP($B31,'Hiros List'!$B$2:$H$134,7,FALSE)</f>
        <v>B</v>
      </c>
    </row>
    <row r="32" spans="1:7">
      <c r="A32" s="64">
        <f>VLOOKUP($B32,'Hiros List'!$B$2:$H$134,2,FALSE)</f>
        <v>3018963</v>
      </c>
      <c r="B32" s="44" t="s">
        <v>369</v>
      </c>
      <c r="C32" s="63" t="str">
        <f>VLOOKUP($B32,'Hiros List'!$B$2:$H$134,3,FALSE)</f>
        <v>BJD_110D01_BB_21-x-BJD_105F11_AV_01</v>
      </c>
      <c r="D32" s="65" t="str">
        <f>VLOOKUP($B32,'Hiros List'!$B$2:$H$134,4,FALSE)</f>
        <v>DN058</v>
      </c>
      <c r="E32" s="65" t="str">
        <f>VLOOKUP($B32,'Hiros List'!$B$2:$H$134,5,FALSE)</f>
        <v>P11</v>
      </c>
      <c r="F32" s="63" t="str">
        <f>VLOOKUP($B32,'Hiros List'!$B$2:$H$134,6,FALSE)</f>
        <v>weak DN133, TTMn</v>
      </c>
      <c r="G32" s="63" t="str">
        <f>VLOOKUP($B32,'Hiros List'!$B$2:$H$134,7,FALSE)</f>
        <v>B</v>
      </c>
    </row>
    <row r="33" spans="1:7">
      <c r="A33" s="64">
        <f>VLOOKUP($B33,'Hiros List'!$B$2:$H$134,2,FALSE)</f>
        <v>3018282</v>
      </c>
      <c r="B33" s="43" t="s">
        <v>370</v>
      </c>
      <c r="C33" s="63" t="str">
        <f>VLOOKUP($B33,'Hiros List'!$B$2:$H$134,3,FALSE)</f>
        <v>BJD_110D01_BB_21-x-GMR_15E12_AV_01</v>
      </c>
      <c r="D33" s="65" t="str">
        <f>VLOOKUP($B33,'Hiros List'!$B$2:$H$134,4,FALSE)</f>
        <v>DN058, DN133</v>
      </c>
      <c r="E33" s="65" t="str">
        <f>VLOOKUP($B33,'Hiros List'!$B$2:$H$134,5,FALSE)</f>
        <v>P2, P11</v>
      </c>
      <c r="F33" s="63">
        <f>VLOOKUP($B33,'Hiros List'!$B$2:$H$134,6,FALSE)</f>
        <v>0</v>
      </c>
      <c r="G33" s="63" t="str">
        <f>VLOOKUP($B33,'Hiros List'!$B$2:$H$134,7,FALSE)</f>
        <v>B</v>
      </c>
    </row>
    <row r="34" spans="1:7">
      <c r="A34" s="64">
        <f>VLOOKUP($B34,'Hiros List'!$B$2:$H$134,2,FALSE)</f>
        <v>3018526</v>
      </c>
      <c r="B34" s="41" t="s">
        <v>371</v>
      </c>
      <c r="C34" s="63" t="str">
        <f>VLOOKUP($B34,'Hiros List'!$B$2:$H$134,3,FALSE)</f>
        <v>BJD_110D01_BB_21-x-BJD_124C05_AV_01</v>
      </c>
      <c r="D34" s="65" t="str">
        <f>VLOOKUP($B34,'Hiros List'!$B$2:$H$134,4,FALSE)</f>
        <v>DN058, DN133</v>
      </c>
      <c r="E34" s="65" t="str">
        <f>VLOOKUP($B34,'Hiros List'!$B$2:$H$134,5,FALSE)</f>
        <v>P2, P11</v>
      </c>
      <c r="F34" s="63" t="str">
        <f>VLOOKUP($B34,'Hiros List'!$B$2:$H$134,6,FALSE)</f>
        <v>KC</v>
      </c>
      <c r="G34" s="63" t="str">
        <f>VLOOKUP($B34,'Hiros List'!$B$2:$H$134,7,FALSE)</f>
        <v>B</v>
      </c>
    </row>
    <row r="35" spans="1:7">
      <c r="A35" s="64">
        <f>VLOOKUP($B35,'Hiros List'!$B$2:$H$134,2,FALSE)</f>
        <v>3018528</v>
      </c>
      <c r="B35" s="41" t="s">
        <v>372</v>
      </c>
      <c r="C35" s="63" t="str">
        <f>VLOOKUP($B35,'Hiros List'!$B$2:$H$134,3,FALSE)</f>
        <v>BJD_111C04_BB_21-x-BJD_126F02_AV_01</v>
      </c>
      <c r="D35" s="65" t="str">
        <f>VLOOKUP($B35,'Hiros List'!$B$2:$H$134,4,FALSE)</f>
        <v>DN065</v>
      </c>
      <c r="E35" s="65" t="str">
        <f>VLOOKUP($B35,'Hiros List'!$B$2:$H$134,5,FALSE)</f>
        <v>A5</v>
      </c>
      <c r="F35" s="63">
        <f>VLOOKUP($B35,'Hiros List'!$B$2:$H$134,6,FALSE)</f>
        <v>0</v>
      </c>
      <c r="G35" s="63" t="str">
        <f>VLOOKUP($B35,'Hiros List'!$B$2:$H$134,7,FALSE)</f>
        <v>A</v>
      </c>
    </row>
    <row r="36" spans="1:7">
      <c r="A36" s="64">
        <f>VLOOKUP($B36,'Hiros List'!$B$2:$H$134,2,FALSE)</f>
        <v>3015813</v>
      </c>
      <c r="B36" s="41" t="s">
        <v>374</v>
      </c>
      <c r="C36" s="63" t="str">
        <f>VLOOKUP($B36,'Hiros List'!$B$2:$H$134,3,FALSE)</f>
        <v>BJD_122B03_BB_21-x-GMR_22D06_XD_01</v>
      </c>
      <c r="D36" s="65" t="str">
        <f>VLOOKUP($B36,'Hiros List'!$B$2:$H$134,4,FALSE)</f>
        <v>DN066</v>
      </c>
      <c r="E36" s="65" t="str">
        <f>VLOOKUP($B36,'Hiros List'!$B$2:$H$134,5,FALSE)</f>
        <v>G25</v>
      </c>
      <c r="F36" s="63">
        <f>VLOOKUP($B36,'Hiros List'!$B$2:$H$134,6,FALSE)</f>
        <v>0</v>
      </c>
      <c r="G36" s="63" t="str">
        <f>VLOOKUP($B36,'Hiros List'!$B$2:$H$134,7,FALSE)</f>
        <v>A</v>
      </c>
    </row>
    <row r="37" spans="1:7">
      <c r="A37" s="64">
        <f>VLOOKUP($B37,'Hiros List'!$B$2:$H$134,2,FALSE)</f>
        <v>3015835</v>
      </c>
      <c r="B37" s="41" t="s">
        <v>378</v>
      </c>
      <c r="C37" s="63" t="str">
        <f>VLOOKUP($B37,'Hiros List'!$B$2:$H$134,3,FALSE)</f>
        <v>GMR_42B02_XA_21-x-GMR_89B01_XD_01</v>
      </c>
      <c r="D37" s="65" t="str">
        <f>VLOOKUP($B37,'Hiros List'!$B$2:$H$134,4,FALSE)</f>
        <v>DN090a</v>
      </c>
      <c r="E37" s="65" t="str">
        <f>VLOOKUP($B37,'Hiros List'!$B$2:$H$134,5,FALSE)</f>
        <v>G7</v>
      </c>
      <c r="F37" s="63">
        <f>VLOOKUP($B37,'Hiros List'!$B$2:$H$134,6,FALSE)</f>
        <v>0</v>
      </c>
      <c r="G37" s="63" t="str">
        <f>VLOOKUP($B37,'Hiros List'!$B$2:$H$134,7,FALSE)</f>
        <v>A</v>
      </c>
    </row>
    <row r="38" spans="1:7">
      <c r="A38" s="64">
        <f>VLOOKUP($B38,'Hiros List'!$B$2:$H$134,2,FALSE)</f>
        <v>3018316</v>
      </c>
      <c r="B38" s="43" t="s">
        <v>377</v>
      </c>
      <c r="C38" s="63" t="str">
        <f>VLOOKUP($B38,'Hiros List'!$B$2:$H$134,3,FALSE)</f>
        <v>GMR_42B02_XA_21-x-BJD_127F10_AV_01</v>
      </c>
      <c r="D38" s="65" t="str">
        <f>VLOOKUP($B38,'Hiros List'!$B$2:$H$134,4,FALSE)</f>
        <v>DN090a</v>
      </c>
      <c r="E38" s="65" t="str">
        <f>VLOOKUP($B38,'Hiros List'!$B$2:$H$134,5,FALSE)</f>
        <v>G7</v>
      </c>
      <c r="F38" s="63">
        <f>VLOOKUP($B38,'Hiros List'!$B$2:$H$134,6,FALSE)</f>
        <v>0</v>
      </c>
      <c r="G38" s="63" t="str">
        <f>VLOOKUP($B38,'Hiros List'!$B$2:$H$134,7,FALSE)</f>
        <v>A</v>
      </c>
    </row>
    <row r="39" spans="1:7">
      <c r="A39" s="64">
        <f>VLOOKUP($B39,'Hiros List'!$B$2:$H$134,2,FALSE)</f>
        <v>3018539</v>
      </c>
      <c r="B39" s="41" t="s">
        <v>380</v>
      </c>
      <c r="C39" s="63" t="str">
        <f>VLOOKUP($B39,'Hiros List'!$B$2:$H$134,3,FALSE)</f>
        <v>GMR_42B02_XA_21-x-BJD_119A06_AV_01</v>
      </c>
      <c r="D39" s="65" t="str">
        <f>VLOOKUP($B39,'Hiros List'!$B$2:$H$134,4,FALSE)</f>
        <v>DN090a</v>
      </c>
      <c r="E39" s="65" t="str">
        <f>VLOOKUP($B39,'Hiros List'!$B$2:$H$134,5,FALSE)</f>
        <v>G7</v>
      </c>
      <c r="F39" s="63">
        <f>VLOOKUP($B39,'Hiros List'!$B$2:$H$134,6,FALSE)</f>
        <v>0</v>
      </c>
      <c r="G39" s="63" t="str">
        <f>VLOOKUP($B39,'Hiros List'!$B$2:$H$134,7,FALSE)</f>
        <v>A</v>
      </c>
    </row>
    <row r="40" spans="1:7">
      <c r="A40" s="64">
        <f>VLOOKUP($B40,'Hiros List'!$B$2:$H$134,2,FALSE)</f>
        <v>3018546</v>
      </c>
      <c r="B40" s="41" t="s">
        <v>381</v>
      </c>
      <c r="C40" s="63" t="str">
        <f>VLOOKUP($B40,'Hiros List'!$B$2:$H$134,3,FALSE)</f>
        <v>GMR_73A05_BB_21-x-BJD_119A06_AV_01</v>
      </c>
      <c r="D40" s="65" t="str">
        <f>VLOOKUP($B40,'Hiros List'!$B$2:$H$134,4,FALSE)</f>
        <v>DN090a</v>
      </c>
      <c r="E40" s="65" t="str">
        <f>VLOOKUP($B40,'Hiros List'!$B$2:$H$134,5,FALSE)</f>
        <v>G7</v>
      </c>
      <c r="F40" s="63" t="str">
        <f>VLOOKUP($B40,'Hiros List'!$B$2:$H$134,6,FALSE)</f>
        <v>no BG</v>
      </c>
      <c r="G40" s="63" t="str">
        <f>VLOOKUP($B40,'Hiros List'!$B$2:$H$134,7,FALSE)</f>
        <v>A</v>
      </c>
    </row>
    <row r="41" spans="1:7">
      <c r="A41" s="64">
        <f>VLOOKUP($B41,'Hiros List'!$B$2:$H$134,2,FALSE)</f>
        <v>3018685</v>
      </c>
      <c r="B41" s="41" t="s">
        <v>382</v>
      </c>
      <c r="C41" s="63" t="str">
        <f>VLOOKUP($B41,'Hiros List'!$B$2:$H$134,3,FALSE)</f>
        <v>GMR_42B02_XA_21-x-BJD_129H09_AV_01</v>
      </c>
      <c r="D41" s="65" t="str">
        <f>VLOOKUP($B41,'Hiros List'!$B$2:$H$134,4,FALSE)</f>
        <v>DN090a, DN090b</v>
      </c>
      <c r="E41" s="65" t="str">
        <f>VLOOKUP($B41,'Hiros List'!$B$2:$H$134,5,FALSE)</f>
        <v>G7, G8</v>
      </c>
      <c r="F41" s="63" t="str">
        <f>VLOOKUP($B41,'Hiros List'!$B$2:$H$134,6,FALSE)</f>
        <v>no BG</v>
      </c>
      <c r="G41" s="63" t="str">
        <f>VLOOKUP($B41,'Hiros List'!$B$2:$H$134,7,FALSE)</f>
        <v>A</v>
      </c>
    </row>
    <row r="42" spans="1:7">
      <c r="A42" s="64">
        <f>VLOOKUP($B42,'Hiros List'!$B$2:$H$134,2,FALSE)</f>
        <v>3018296</v>
      </c>
      <c r="B42" s="41" t="s">
        <v>384</v>
      </c>
      <c r="C42" s="63" t="str">
        <f>VLOOKUP($B42,'Hiros List'!$B$2:$H$134,3,FALSE)</f>
        <v>BJD_104B12_BB_21-x-GMR_80H02_AV_01</v>
      </c>
      <c r="D42" s="65" t="str">
        <f>VLOOKUP($B42,'Hiros List'!$B$2:$H$134,4,FALSE)</f>
        <v>DN094</v>
      </c>
      <c r="E42" s="65" t="str">
        <f>VLOOKUP($B42,'Hiros List'!$B$2:$H$134,5,FALSE)</f>
        <v>A8</v>
      </c>
      <c r="F42" s="63">
        <f>VLOOKUP($B42,'Hiros List'!$B$2:$H$134,6,FALSE)</f>
        <v>0</v>
      </c>
      <c r="G42" s="63" t="str">
        <f>VLOOKUP($B42,'Hiros List'!$B$2:$H$134,7,FALSE)</f>
        <v>A</v>
      </c>
    </row>
    <row r="43" spans="1:7">
      <c r="A43" s="64">
        <f>VLOOKUP($B43,'Hiros List'!$B$2:$H$134,2,FALSE)</f>
        <v>3018286</v>
      </c>
      <c r="B43" s="41" t="s">
        <v>385</v>
      </c>
      <c r="C43" s="63" t="str">
        <f>VLOOKUP($B43,'Hiros List'!$B$2:$H$134,3,FALSE)</f>
        <v>BJD_103G04_BB_21-x-GMR_45H03_AV_01</v>
      </c>
      <c r="D43" s="65" t="str">
        <f>VLOOKUP($B43,'Hiros List'!$B$2:$H$134,4,FALSE)</f>
        <v>DN095a</v>
      </c>
      <c r="E43" s="65" t="str">
        <f>VLOOKUP($B43,'Hiros List'!$B$2:$H$134,5,FALSE)</f>
        <v>B1</v>
      </c>
      <c r="F43" s="63" t="str">
        <f>VLOOKUP($B43,'Hiros List'!$B$2:$H$134,6,FALSE)</f>
        <v>Some neurons in the brain</v>
      </c>
      <c r="G43" s="63" t="str">
        <f>VLOOKUP($B43,'Hiros List'!$B$2:$H$134,7,FALSE)</f>
        <v>B</v>
      </c>
    </row>
    <row r="44" spans="1:7">
      <c r="A44" s="64">
        <f>VLOOKUP($B44,'Hiros List'!$B$2:$H$134,2,FALSE)</f>
        <v>3018534</v>
      </c>
      <c r="B44" s="41" t="s">
        <v>386</v>
      </c>
      <c r="C44" s="63" t="str">
        <f>VLOOKUP($B44,'Hiros List'!$B$2:$H$134,3,FALSE)</f>
        <v>BJD_144E04_BB_21-x-BJD_103G04_AV_01</v>
      </c>
      <c r="D44" s="65" t="str">
        <f>VLOOKUP($B44,'Hiros List'!$B$2:$H$134,4,FALSE)</f>
        <v>DN095a</v>
      </c>
      <c r="E44" s="65" t="str">
        <f>VLOOKUP($B44,'Hiros List'!$B$2:$H$134,5,FALSE)</f>
        <v>B1</v>
      </c>
      <c r="F44" s="63" t="str">
        <f>VLOOKUP($B44,'Hiros List'!$B$2:$H$134,6,FALSE)</f>
        <v>PB-SMP neuron</v>
      </c>
      <c r="G44" s="63" t="str">
        <f>VLOOKUP($B44,'Hiros List'!$B$2:$H$134,7,FALSE)</f>
        <v>B</v>
      </c>
    </row>
    <row r="45" spans="1:7">
      <c r="A45" s="64">
        <f>VLOOKUP($B45,'Hiros List'!$B$2:$H$134,2,FALSE)</f>
        <v>3018299</v>
      </c>
      <c r="B45" s="41" t="s">
        <v>387</v>
      </c>
      <c r="C45" s="63" t="str">
        <f>VLOOKUP($B45,'Hiros List'!$B$2:$H$134,3,FALSE)</f>
        <v>GMR_21F05_XA_21-x-GMR_93B10_AV_01</v>
      </c>
      <c r="D45" s="65" t="str">
        <f>VLOOKUP($B45,'Hiros List'!$B$2:$H$134,4,FALSE)</f>
        <v>DN095c</v>
      </c>
      <c r="E45" s="65" t="str">
        <f>VLOOKUP($B45,'Hiros List'!$B$2:$H$134,5,FALSE)</f>
        <v>B2</v>
      </c>
      <c r="F45" s="63">
        <f>VLOOKUP($B45,'Hiros List'!$B$2:$H$134,6,FALSE)</f>
        <v>0</v>
      </c>
      <c r="G45" s="63" t="str">
        <f>VLOOKUP($B45,'Hiros List'!$B$2:$H$134,7,FALSE)</f>
        <v>B</v>
      </c>
    </row>
    <row r="46" spans="1:7">
      <c r="A46" s="64">
        <f>VLOOKUP($B46,'Hiros List'!$B$2:$H$134,2,FALSE)</f>
        <v>3016859</v>
      </c>
      <c r="B46" s="41" t="s">
        <v>392</v>
      </c>
      <c r="C46" s="63" t="str">
        <f>VLOOKUP($B46,'Hiros List'!$B$2:$H$134,3,FALSE)</f>
        <v>GMR_31H10_XA_21-x-BJD_111C04_AV_01</v>
      </c>
      <c r="D46" s="65" t="str">
        <f>VLOOKUP($B46,'Hiros List'!$B$2:$H$134,4,FALSE)</f>
        <v>DN101a</v>
      </c>
      <c r="E46" s="65" t="str">
        <f>VLOOKUP($B46,'Hiros List'!$B$2:$H$134,5,FALSE)</f>
        <v>A7</v>
      </c>
      <c r="F46" s="63">
        <f>VLOOKUP($B46,'Hiros List'!$B$2:$H$134,6,FALSE)</f>
        <v>0</v>
      </c>
      <c r="G46" s="63" t="str">
        <f>VLOOKUP($B46,'Hiros List'!$B$2:$H$134,7,FALSE)</f>
        <v>A</v>
      </c>
    </row>
    <row r="47" spans="1:7">
      <c r="A47" s="64">
        <f>VLOOKUP($B47,'Hiros List'!$B$2:$H$134,2,FALSE)</f>
        <v>3018288</v>
      </c>
      <c r="B47" s="41" t="s">
        <v>398</v>
      </c>
      <c r="C47" s="63" t="str">
        <f>VLOOKUP($B47,'Hiros List'!$B$2:$H$134,3,FALSE)</f>
        <v>GMR_94E01_XA_21-x-GMR_48E11_XD_01</v>
      </c>
      <c r="D47" s="65" t="str">
        <f>VLOOKUP($B47,'Hiros List'!$B$2:$H$134,4,FALSE)</f>
        <v>DN106</v>
      </c>
      <c r="E47" s="65" t="str">
        <f>VLOOKUP($B47,'Hiros List'!$B$2:$H$134,5,FALSE)</f>
        <v>P10</v>
      </c>
      <c r="F47" s="63" t="str">
        <f>VLOOKUP($B47,'Hiros List'!$B$2:$H$134,6,FALSE)</f>
        <v>weak expression?</v>
      </c>
      <c r="G47" s="63" t="str">
        <f>VLOOKUP($B47,'Hiros List'!$B$2:$H$134,7,FALSE)</f>
        <v>A</v>
      </c>
    </row>
    <row r="48" spans="1:7">
      <c r="A48" s="64">
        <f>VLOOKUP($B48,'Hiros List'!$B$2:$H$134,2,FALSE)</f>
        <v>3013833</v>
      </c>
      <c r="B48" s="41" t="s">
        <v>401</v>
      </c>
      <c r="C48" s="63" t="str">
        <f>VLOOKUP($B48,'Hiros List'!$B$2:$H$134,3,FALSE)</f>
        <v>BJD_109B01_BB_21-x-BJD_104F07_AV_01</v>
      </c>
      <c r="D48" s="65" t="str">
        <f>VLOOKUP($B48,'Hiros List'!$B$2:$H$134,4,FALSE)</f>
        <v>DN111</v>
      </c>
      <c r="E48" s="65" t="str">
        <f>VLOOKUP($B48,'Hiros List'!$B$2:$H$134,5,FALSE)</f>
        <v>G26</v>
      </c>
      <c r="F48" s="63" t="str">
        <f>VLOOKUP($B48,'Hiros List'!$B$2:$H$134,6,FALSE)</f>
        <v>T1</v>
      </c>
      <c r="G48" s="63" t="str">
        <f>VLOOKUP($B48,'Hiros List'!$B$2:$H$134,7,FALSE)</f>
        <v>B</v>
      </c>
    </row>
    <row r="49" spans="1:7">
      <c r="A49" s="64">
        <f>VLOOKUP($B49,'Hiros List'!$B$2:$H$134,2,FALSE)</f>
        <v>3018123</v>
      </c>
      <c r="B49" s="43" t="s">
        <v>402</v>
      </c>
      <c r="C49" s="63" t="str">
        <f>VLOOKUP($B49,'Hiros List'!$B$2:$H$134,3,FALSE)</f>
        <v>GMR_10A07_XA_21-x-BJD_109B01_AV_01</v>
      </c>
      <c r="D49" s="65" t="str">
        <f>VLOOKUP($B49,'Hiros List'!$B$2:$H$134,4,FALSE)</f>
        <v>DN111</v>
      </c>
      <c r="E49" s="65" t="str">
        <f>VLOOKUP($B49,'Hiros List'!$B$2:$H$134,5,FALSE)</f>
        <v>G26</v>
      </c>
      <c r="F49" s="63" t="str">
        <f>VLOOKUP($B49,'Hiros List'!$B$2:$H$134,6,FALSE)</f>
        <v>very weak expression in Lamina?</v>
      </c>
      <c r="G49" s="63" t="str">
        <f>VLOOKUP($B49,'Hiros List'!$B$2:$H$134,7,FALSE)</f>
        <v>B</v>
      </c>
    </row>
    <row r="50" spans="1:7">
      <c r="A50" s="64">
        <f>VLOOKUP($B50,'Hiros List'!$B$2:$H$134,2,FALSE)</f>
        <v>3018287</v>
      </c>
      <c r="B50" s="43" t="s">
        <v>403</v>
      </c>
      <c r="C50" s="63" t="str">
        <f>VLOOKUP($B50,'Hiros List'!$B$2:$H$134,3,FALSE)</f>
        <v>BJD_118E07_BB_21-x-GMR_47D05_AV_01</v>
      </c>
      <c r="D50" s="65" t="str">
        <f>VLOOKUP($B50,'Hiros List'!$B$2:$H$134,4,FALSE)</f>
        <v>DN113, DN170</v>
      </c>
      <c r="E50" s="65" t="str">
        <f>VLOOKUP($B50,'Hiros List'!$B$2:$H$134,5,FALSE)</f>
        <v>A4, A10</v>
      </c>
      <c r="F50" s="63">
        <f>VLOOKUP($B50,'Hiros List'!$B$2:$H$134,6,FALSE)</f>
        <v>0</v>
      </c>
      <c r="G50" s="63" t="str">
        <f>VLOOKUP($B50,'Hiros List'!$B$2:$H$134,7,FALSE)</f>
        <v>B</v>
      </c>
    </row>
    <row r="51" spans="1:7">
      <c r="A51" s="64">
        <f>VLOOKUP($B51,'Hiros List'!$B$2:$H$134,2,FALSE)</f>
        <v>3018652</v>
      </c>
      <c r="B51" s="41" t="s">
        <v>405</v>
      </c>
      <c r="C51" s="63" t="str">
        <f>VLOOKUP($B51,'Hiros List'!$B$2:$H$134,3,FALSE)</f>
        <v>GMR_11H10_XA_21-x-BJD_104H02_AV_01</v>
      </c>
      <c r="D51" s="65" t="str">
        <f>VLOOKUP($B51,'Hiros List'!$B$2:$H$134,4,FALSE)</f>
        <v>DN115</v>
      </c>
      <c r="E51" s="65" t="str">
        <f>VLOOKUP($B51,'Hiros List'!$B$2:$H$134,5,FALSE)</f>
        <v>P28</v>
      </c>
      <c r="F51" s="63" t="str">
        <f>VLOOKUP($B51,'Hiros List'!$B$2:$H$134,6,FALSE)</f>
        <v>no BG</v>
      </c>
      <c r="G51" s="63" t="str">
        <f>VLOOKUP($B51,'Hiros List'!$B$2:$H$134,7,FALSE)</f>
        <v>A</v>
      </c>
    </row>
    <row r="52" spans="1:7">
      <c r="A52" s="64">
        <f>VLOOKUP($B52,'Hiros List'!$B$2:$H$134,2,FALSE)</f>
        <v>3015817</v>
      </c>
      <c r="B52" s="41" t="s">
        <v>407</v>
      </c>
      <c r="C52" s="63" t="str">
        <f>VLOOKUP($B52,'Hiros List'!$B$2:$H$134,3,FALSE)</f>
        <v>GMR_17A04_XA_21-x-GMR_24A03_XD_01</v>
      </c>
      <c r="D52" s="65" t="str">
        <f>VLOOKUP($B52,'Hiros List'!$B$2:$H$134,4,FALSE)</f>
        <v>DN118</v>
      </c>
      <c r="E52" s="65" t="str">
        <f>VLOOKUP($B52,'Hiros List'!$B$2:$H$134,5,FALSE)</f>
        <v>P27</v>
      </c>
      <c r="F52" s="63">
        <f>VLOOKUP($B52,'Hiros List'!$B$2:$H$134,6,FALSE)</f>
        <v>0</v>
      </c>
      <c r="G52" s="63" t="str">
        <f>VLOOKUP($B52,'Hiros List'!$B$2:$H$134,7,FALSE)</f>
        <v>A</v>
      </c>
    </row>
    <row r="53" spans="1:7">
      <c r="A53" s="64">
        <f>VLOOKUP($B53,'Hiros List'!$B$2:$H$134,2,FALSE)</f>
        <v>3020782</v>
      </c>
      <c r="B53" s="44" t="s">
        <v>412</v>
      </c>
      <c r="C53" s="63" t="str">
        <f>VLOOKUP($B53,'Hiros List'!$B$2:$H$134,3,FALSE)</f>
        <v>GMR_53D12_XA_21-x-BJD_104A09_AV_01</v>
      </c>
      <c r="D53" s="65" t="str">
        <f>VLOOKUP($B53,'Hiros List'!$B$2:$H$134,4,FALSE)</f>
        <v>DN125</v>
      </c>
      <c r="E53" s="65" t="str">
        <f>VLOOKUP($B53,'Hiros List'!$B$2:$H$134,5,FALSE)</f>
        <v>G14</v>
      </c>
      <c r="F53" s="63">
        <f>VLOOKUP($B53,'Hiros List'!$B$2:$H$134,6,FALSE)</f>
        <v>0</v>
      </c>
      <c r="G53" s="63" t="str">
        <f>VLOOKUP($B53,'Hiros List'!$B$2:$H$134,7,FALSE)</f>
        <v>A</v>
      </c>
    </row>
    <row r="54" spans="1:7">
      <c r="A54" s="64">
        <f>VLOOKUP($B54,'Hiros List'!$B$2:$H$134,2,FALSE)</f>
        <v>3018295</v>
      </c>
      <c r="B54" s="43" t="s">
        <v>413</v>
      </c>
      <c r="C54" s="63" t="str">
        <f>VLOOKUP($B54,'Hiros List'!$B$2:$H$134,3,FALSE)</f>
        <v>BJD_119C06_BB_21-x-GMR_69C11_XD_01</v>
      </c>
      <c r="D54" s="65" t="str">
        <f>VLOOKUP($B54,'Hiros List'!$B$2:$H$134,4,FALSE)</f>
        <v>DN127</v>
      </c>
      <c r="E54" s="65" t="str">
        <f>VLOOKUP($B54,'Hiros List'!$B$2:$H$134,5,FALSE)</f>
        <v>P18</v>
      </c>
      <c r="F54" s="63" t="str">
        <f>VLOOKUP($B54,'Hiros List'!$B$2:$H$134,6,FALSE)</f>
        <v>another thin DNs?, very weak</v>
      </c>
      <c r="G54" s="63" t="str">
        <f>VLOOKUP($B54,'Hiros List'!$B$2:$H$134,7,FALSE)</f>
        <v>B</v>
      </c>
    </row>
    <row r="55" spans="1:7">
      <c r="A55" s="64">
        <f>VLOOKUP($B55,'Hiros List'!$B$2:$H$134,2,FALSE)</f>
        <v>3017890</v>
      </c>
      <c r="B55" s="40" t="s">
        <v>414</v>
      </c>
      <c r="C55" s="63" t="str">
        <f>VLOOKUP($B55,'Hiros List'!$B$2:$H$134,3,FALSE)</f>
        <v>BJD_119A05_BB_21-x-BJD_105G01_AV_01</v>
      </c>
      <c r="D55" s="65" t="str">
        <f>VLOOKUP($B55,'Hiros List'!$B$2:$H$134,4,FALSE)</f>
        <v>DN132</v>
      </c>
      <c r="E55" s="65" t="str">
        <f>VLOOKUP($B55,'Hiros List'!$B$2:$H$134,5,FALSE)</f>
        <v>G10</v>
      </c>
      <c r="F55" s="63">
        <f>VLOOKUP($B55,'Hiros List'!$B$2:$H$134,6,FALSE)</f>
        <v>0</v>
      </c>
      <c r="G55" s="63" t="str">
        <f>VLOOKUP($B55,'Hiros List'!$B$2:$H$134,7,FALSE)</f>
        <v>A</v>
      </c>
    </row>
    <row r="56" spans="1:7">
      <c r="A56" s="64">
        <f>VLOOKUP($B56,'Hiros List'!$B$2:$H$134,2,FALSE)</f>
        <v>3018144</v>
      </c>
      <c r="B56" s="43" t="s">
        <v>416</v>
      </c>
      <c r="C56" s="63" t="str">
        <f>VLOOKUP($B56,'Hiros List'!$B$2:$H$134,3,FALSE)</f>
        <v>BJD_111G08_BB_21-x-BJD_119A05_AV_01</v>
      </c>
      <c r="D56" s="65" t="str">
        <f>VLOOKUP($B56,'Hiros List'!$B$2:$H$134,4,FALSE)</f>
        <v>DN132</v>
      </c>
      <c r="E56" s="65" t="str">
        <f>VLOOKUP($B56,'Hiros List'!$B$2:$H$134,5,FALSE)</f>
        <v>G10</v>
      </c>
      <c r="F56" s="63" t="str">
        <f>VLOOKUP($B56,'Hiros List'!$B$2:$H$134,6,FALSE)</f>
        <v>one in brain  (a few wrong images in Workstation?)</v>
      </c>
      <c r="G56" s="63" t="str">
        <f>VLOOKUP($B56,'Hiros List'!$B$2:$H$134,7,FALSE)</f>
        <v>B</v>
      </c>
    </row>
    <row r="57" spans="1:7">
      <c r="A57" s="64">
        <f>VLOOKUP($B57,'Hiros List'!$B$2:$H$134,2,FALSE)</f>
        <v>3015822</v>
      </c>
      <c r="B57" s="41" t="s">
        <v>419</v>
      </c>
      <c r="C57" s="63" t="str">
        <f>VLOOKUP($B57,'Hiros List'!$B$2:$H$134,3,FALSE)</f>
        <v>GMR_22H02_XA_21-x-GMR_20F03_XD_01</v>
      </c>
      <c r="D57" s="65" t="str">
        <f>VLOOKUP($B57,'Hiros List'!$B$2:$H$134,4,FALSE)</f>
        <v>DN138</v>
      </c>
      <c r="E57" s="65" t="str">
        <f>VLOOKUP($B57,'Hiros List'!$B$2:$H$134,5,FALSE)</f>
        <v>G26</v>
      </c>
      <c r="F57" s="63" t="str">
        <f>VLOOKUP($B57,'Hiros List'!$B$2:$H$134,6,FALSE)</f>
        <v>T1 neuromere, very weak</v>
      </c>
      <c r="G57" s="63" t="str">
        <f>VLOOKUP($B57,'Hiros List'!$B$2:$H$134,7,FALSE)</f>
        <v>B</v>
      </c>
    </row>
    <row r="58" spans="1:7">
      <c r="A58" s="64">
        <f>VLOOKUP($B58,'Hiros List'!$B$2:$H$134,2,FALSE)</f>
        <v>3018280</v>
      </c>
      <c r="B58" s="43" t="s">
        <v>423</v>
      </c>
      <c r="C58" s="63" t="str">
        <f>VLOOKUP($B58,'Hiros List'!$B$2:$H$134,3,FALSE)</f>
        <v>BJD_105A09_BB_21-x-BJD_127H02_AV_01</v>
      </c>
      <c r="D58" s="65" t="str">
        <f>VLOOKUP($B58,'Hiros List'!$B$2:$H$134,4,FALSE)</f>
        <v>DN139</v>
      </c>
      <c r="E58" s="65" t="str">
        <f>VLOOKUP($B58,'Hiros List'!$B$2:$H$134,5,FALSE)</f>
        <v>G15</v>
      </c>
      <c r="F58" s="63" t="str">
        <f>VLOOKUP($B58,'Hiros List'!$B$2:$H$134,6,FALSE)</f>
        <v>3-leg neuromere interneurons</v>
      </c>
      <c r="G58" s="63" t="str">
        <f>VLOOKUP($B58,'Hiros List'!$B$2:$H$134,7,FALSE)</f>
        <v>B</v>
      </c>
    </row>
    <row r="59" spans="1:7">
      <c r="A59" s="64">
        <f>VLOOKUP($B59,'Hiros List'!$B$2:$H$134,2,FALSE)</f>
        <v>3015836</v>
      </c>
      <c r="B59" s="41" t="s">
        <v>425</v>
      </c>
      <c r="C59" s="63" t="str">
        <f>VLOOKUP($B59,'Hiros List'!$B$2:$H$134,3,FALSE)</f>
        <v>GMR_47H03_XA_21-x-GMR_59F08_XD_01</v>
      </c>
      <c r="D59" s="65" t="str">
        <f>VLOOKUP($B59,'Hiros List'!$B$2:$H$134,4,FALSE)</f>
        <v>DN140</v>
      </c>
      <c r="E59" s="65" t="str">
        <f>VLOOKUP($B59,'Hiros List'!$B$2:$H$134,5,FALSE)</f>
        <v>G29</v>
      </c>
      <c r="F59" s="63" t="str">
        <f>VLOOKUP($B59,'Hiros List'!$B$2:$H$134,6,FALSE)</f>
        <v>DN174x2, very weak</v>
      </c>
      <c r="G59" s="63" t="str">
        <f>VLOOKUP($B59,'Hiros List'!$B$2:$H$134,7,FALSE)</f>
        <v>B</v>
      </c>
    </row>
    <row r="60" spans="1:7">
      <c r="A60" s="64">
        <f>VLOOKUP($B60,'Hiros List'!$B$2:$H$134,2,FALSE)</f>
        <v>3020783</v>
      </c>
      <c r="B60" s="44" t="s">
        <v>424</v>
      </c>
      <c r="C60" s="63" t="str">
        <f>VLOOKUP($B60,'Hiros List'!$B$2:$H$134,3,FALSE)</f>
        <v>GMR_59F08_XA_21-x-GMR_47H03_XD_01 </v>
      </c>
      <c r="D60" s="65" t="str">
        <f>VLOOKUP($B60,'Hiros List'!$B$2:$H$134,4,FALSE)</f>
        <v>DN140</v>
      </c>
      <c r="E60" s="65" t="str">
        <f>VLOOKUP($B60,'Hiros List'!$B$2:$H$134,5,FALSE)</f>
        <v>G29</v>
      </c>
      <c r="F60" s="63">
        <f>VLOOKUP($B60,'Hiros List'!$B$2:$H$134,6,FALSE)</f>
        <v>0</v>
      </c>
      <c r="G60" s="63" t="str">
        <f>VLOOKUP($B60,'Hiros List'!$B$2:$H$134,7,FALSE)</f>
        <v>A</v>
      </c>
    </row>
    <row r="61" spans="1:7">
      <c r="A61" s="64">
        <f>VLOOKUP($B61,'Hiros List'!$B$2:$H$134,2,FALSE)</f>
        <v>3018298</v>
      </c>
      <c r="B61" s="41" t="s">
        <v>426</v>
      </c>
      <c r="C61" s="63" t="str">
        <f>VLOOKUP($B61,'Hiros List'!$B$2:$H$134,3,FALSE)</f>
        <v>BJD_120G05_BB_21-x-GMR_83B06_AV_01</v>
      </c>
      <c r="D61" s="65" t="str">
        <f>VLOOKUP($B61,'Hiros List'!$B$2:$H$134,4,FALSE)</f>
        <v>DN142</v>
      </c>
      <c r="E61" s="65" t="str">
        <f>VLOOKUP($B61,'Hiros List'!$B$2:$H$134,5,FALSE)</f>
        <v>C2</v>
      </c>
      <c r="F61" s="63">
        <f>VLOOKUP($B61,'Hiros List'!$B$2:$H$134,6,FALSE)</f>
        <v>0</v>
      </c>
      <c r="G61" s="63" t="str">
        <f>VLOOKUP($B61,'Hiros List'!$B$2:$H$134,7,FALSE)</f>
        <v>B</v>
      </c>
    </row>
    <row r="62" spans="1:7">
      <c r="A62" s="64">
        <f>VLOOKUP($B62,'Hiros List'!$B$2:$H$134,2,FALSE)</f>
        <v>3020785</v>
      </c>
      <c r="B62" s="47" t="s">
        <v>427</v>
      </c>
      <c r="C62" s="63" t="str">
        <f>VLOOKUP($B62,'Hiros List'!$B$2:$H$134,3,FALSE)</f>
        <v>GMR_59A06_XA_21-x-GMR_64B11_XD_01   </v>
      </c>
      <c r="D62" s="65" t="str">
        <f>VLOOKUP($B62,'Hiros List'!$B$2:$H$134,4,FALSE)</f>
        <v>DN142</v>
      </c>
      <c r="E62" s="65" t="str">
        <f>VLOOKUP($B62,'Hiros List'!$B$2:$H$134,5,FALSE)</f>
        <v>C1</v>
      </c>
      <c r="F62" s="63">
        <f>VLOOKUP($B62,'Hiros List'!$B$2:$H$134,6,FALSE)</f>
        <v>0</v>
      </c>
      <c r="G62" s="63" t="str">
        <f>VLOOKUP($B62,'Hiros List'!$B$2:$H$134,7,FALSE)</f>
        <v>A</v>
      </c>
    </row>
    <row r="63" spans="1:7">
      <c r="A63" s="64">
        <f>VLOOKUP($B63,'Hiros List'!$B$2:$H$134,2,FALSE)</f>
        <v>3018294</v>
      </c>
      <c r="B63" s="43" t="s">
        <v>432</v>
      </c>
      <c r="C63" s="63" t="str">
        <f>VLOOKUP($B63,'Hiros List'!$B$2:$H$134,3,FALSE)</f>
        <v>GMR_81C11_XA_21-x-GMR_66B05_AV_01</v>
      </c>
      <c r="D63" s="65" t="str">
        <f>VLOOKUP($B63,'Hiros List'!$B$2:$H$134,4,FALSE)</f>
        <v>DN162</v>
      </c>
      <c r="E63" s="65" t="str">
        <f>VLOOKUP($B63,'Hiros List'!$B$2:$H$134,5,FALSE)</f>
        <v>G11</v>
      </c>
      <c r="F63" s="63" t="str">
        <f>VLOOKUP($B63,'Hiros List'!$B$2:$H$134,6,FALSE)</f>
        <v>Interneurons in T2</v>
      </c>
      <c r="G63" s="63" t="str">
        <f>VLOOKUP($B63,'Hiros List'!$B$2:$H$134,7,FALSE)</f>
        <v>B</v>
      </c>
    </row>
    <row r="64" spans="1:7">
      <c r="A64" s="64">
        <f>VLOOKUP($B64,'Hiros List'!$B$2:$H$134,2,FALSE)</f>
        <v>3018651</v>
      </c>
      <c r="B64" s="41" t="s">
        <v>436</v>
      </c>
      <c r="C64" s="63" t="str">
        <f>VLOOKUP($B64,'Hiros List'!$B$2:$H$134,3,FALSE)</f>
        <v>BJD_129H09_BB_21-x-BJD_126F01_AV_01</v>
      </c>
      <c r="D64" s="65" t="str">
        <f>VLOOKUP($B64,'Hiros List'!$B$2:$H$134,4,FALSE)</f>
        <v>DN162x5</v>
      </c>
      <c r="E64" s="65" t="str">
        <f>VLOOKUP($B64,'Hiros List'!$B$2:$H$134,5,FALSE)</f>
        <v>G11</v>
      </c>
      <c r="F64" s="63">
        <f>VLOOKUP($B64,'Hiros List'!$B$2:$H$134,6,FALSE)</f>
        <v>0</v>
      </c>
      <c r="G64" s="63" t="str">
        <f>VLOOKUP($B64,'Hiros List'!$B$2:$H$134,7,FALSE)</f>
        <v>B</v>
      </c>
    </row>
    <row r="65" spans="1:7">
      <c r="A65" s="64">
        <f>VLOOKUP($B65,'Hiros List'!$B$2:$H$134,2,FALSE)</f>
        <v>3013808</v>
      </c>
      <c r="B65" s="41" t="s">
        <v>438</v>
      </c>
      <c r="C65" s="63" t="str">
        <f>VLOOKUP($B65,'Hiros List'!$B$2:$H$134,3,FALSE)</f>
        <v>BJD_137F08_BB_21-x-BJD_103G08_AV_01</v>
      </c>
      <c r="D65" s="65" t="str">
        <f>VLOOKUP($B65,'Hiros List'!$B$2:$H$134,4,FALSE)</f>
        <v>DN165</v>
      </c>
      <c r="E65" s="65" t="str">
        <f>VLOOKUP($B65,'Hiros List'!$B$2:$H$134,5,FALSE)</f>
        <v>G17</v>
      </c>
      <c r="F65" s="63" t="str">
        <f>VLOOKUP($B65,'Hiros List'!$B$2:$H$134,6,FALSE)</f>
        <v>(several wrong images (as DN132) in Workstation)</v>
      </c>
      <c r="G65" s="63" t="str">
        <f>VLOOKUP($B65,'Hiros List'!$B$2:$H$134,7,FALSE)</f>
        <v>A</v>
      </c>
    </row>
    <row r="66" spans="1:7">
      <c r="A66" s="64">
        <f>VLOOKUP($B66,'Hiros List'!$B$2:$H$134,2,FALSE)</f>
        <v>3018145</v>
      </c>
      <c r="B66" s="43" t="s">
        <v>437</v>
      </c>
      <c r="C66" s="63" t="str">
        <f>VLOOKUP($B66,'Hiros List'!$B$2:$H$134,3,FALSE)</f>
        <v>BJD_137F08_BB_21-x-BJD_119H02_AV_01</v>
      </c>
      <c r="D66" s="65" t="str">
        <f>VLOOKUP($B66,'Hiros List'!$B$2:$H$134,4,FALSE)</f>
        <v>DN165</v>
      </c>
      <c r="E66" s="65" t="str">
        <f>VLOOKUP($B66,'Hiros List'!$B$2:$H$134,5,FALSE)</f>
        <v>G17</v>
      </c>
      <c r="F66" s="63">
        <f>VLOOKUP($B66,'Hiros List'!$B$2:$H$134,6,FALSE)</f>
        <v>0</v>
      </c>
      <c r="G66" s="63" t="str">
        <f>VLOOKUP($B66,'Hiros List'!$B$2:$H$134,7,FALSE)</f>
        <v>A</v>
      </c>
    </row>
    <row r="67" spans="1:7">
      <c r="A67" s="64">
        <f>VLOOKUP($B67,'Hiros List'!$B$2:$H$134,2,FALSE)</f>
        <v>3018642</v>
      </c>
      <c r="B67" s="41" t="s">
        <v>441</v>
      </c>
      <c r="C67" s="63" t="str">
        <f>VLOOKUP($B67,'Hiros List'!$B$2:$H$134,3,FALSE)</f>
        <v>BJD_113D11_BB_21-x-BJD_113E03_AV_01</v>
      </c>
      <c r="D67" s="65" t="str">
        <f>VLOOKUP($B67,'Hiros List'!$B$2:$H$134,4,FALSE)</f>
        <v>DN174</v>
      </c>
      <c r="E67" s="65" t="str">
        <f>VLOOKUP($B67,'Hiros List'!$B$2:$H$134,5,FALSE)</f>
        <v>G12</v>
      </c>
      <c r="F67" s="63">
        <f>VLOOKUP($B67,'Hiros List'!$B$2:$H$134,6,FALSE)</f>
        <v>0</v>
      </c>
      <c r="G67" s="63" t="str">
        <f>VLOOKUP($B67,'Hiros List'!$B$2:$H$134,7,FALSE)</f>
        <v>B</v>
      </c>
    </row>
    <row r="68" spans="1:7">
      <c r="A68" s="64">
        <f>VLOOKUP($B68,'Hiros List'!$B$2:$H$134,2,FALSE)</f>
        <v>3018643</v>
      </c>
      <c r="B68" s="41" t="s">
        <v>440</v>
      </c>
      <c r="C68" s="63" t="str">
        <f>VLOOKUP($B68,'Hiros List'!$B$2:$H$134,3,FALSE)</f>
        <v>BJD_113D11_BB_21-x-BJD_113F09_AV_01</v>
      </c>
      <c r="D68" s="65" t="str">
        <f>VLOOKUP($B68,'Hiros List'!$B$2:$H$134,4,FALSE)</f>
        <v>DN174</v>
      </c>
      <c r="E68" s="65" t="str">
        <f>VLOOKUP($B68,'Hiros List'!$B$2:$H$134,5,FALSE)</f>
        <v>G12</v>
      </c>
      <c r="F68" s="63">
        <f>VLOOKUP($B68,'Hiros List'!$B$2:$H$134,6,FALSE)</f>
        <v>0</v>
      </c>
      <c r="G68" s="63" t="str">
        <f>VLOOKUP($B68,'Hiros List'!$B$2:$H$134,7,FALSE)</f>
        <v>B</v>
      </c>
    </row>
    <row r="69" spans="1:7">
      <c r="A69" s="64">
        <f>VLOOKUP($B69,'Hiros List'!$B$2:$H$134,2,FALSE)</f>
        <v>3015821</v>
      </c>
      <c r="B69" s="41" t="s">
        <v>442</v>
      </c>
      <c r="C69" s="63" t="str">
        <f>VLOOKUP($B69,'Hiros List'!$B$2:$H$134,3,FALSE)</f>
        <v>GMR_21F05_XA_21-x-GMR_21H11_XD_01</v>
      </c>
      <c r="D69" s="65" t="str">
        <f>VLOOKUP($B69,'Hiros List'!$B$2:$H$134,4,FALSE)</f>
        <v>DN95c</v>
      </c>
      <c r="E69" s="65" t="str">
        <f>VLOOKUP($B69,'Hiros List'!$B$2:$H$134,5,FALSE)</f>
        <v>B2</v>
      </c>
      <c r="F69" s="63" t="str">
        <f>VLOOKUP($B69,'Hiros List'!$B$2:$H$134,6,FALSE)</f>
        <v>some neurons in VNC, very weak</v>
      </c>
      <c r="G69" s="63" t="str">
        <f>VLOOKUP($B69,'Hiros List'!$B$2:$H$134,7,FALSE)</f>
        <v>B</v>
      </c>
    </row>
    <row r="70" spans="1:7" ht="38.25">
      <c r="A70" s="66">
        <f>VLOOKUP($B70,'Hiros List'!$B$2:$H$134,2,FALSE)</f>
        <v>3018176</v>
      </c>
      <c r="B70" s="40" t="s">
        <v>443</v>
      </c>
      <c r="C70" s="67" t="str">
        <f>VLOOKUP($B70,'Hiros List'!$B$2:$H$134,3,FALSE)</f>
        <v>BJD_118E07_BB_21-x-BJD_126F02_AV_01</v>
      </c>
      <c r="D70" s="68" t="str">
        <f>VLOOKUP($B70,'Hiros List'!$B$2:$H$134,4,FALSE)</f>
        <v>total 6 group II DNs (possibly for DN170, DN113, DN056, DN065, 2 unknown DNs), one for LAL</v>
      </c>
      <c r="E70" s="68" t="str">
        <f>VLOOKUP($B70,'Hiros List'!$B$2:$H$134,5,FALSE)</f>
        <v>several type A DNs</v>
      </c>
      <c r="F70" s="67" t="str">
        <f>VLOOKUP($B70,'Hiros List'!$B$2:$H$134,6,FALSE)</f>
        <v>weak background in the brain</v>
      </c>
      <c r="G70" s="67" t="str">
        <f>VLOOKUP($B70,'Hiros List'!$B$2:$H$134,7,FALSE)</f>
        <v>A</v>
      </c>
    </row>
  </sheetData>
  <sortState ref="B2:G70">
    <sortCondition ref="D2:D70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55" sqref="C55"/>
    </sheetView>
  </sheetViews>
  <sheetFormatPr defaultRowHeight="12.75"/>
  <cols>
    <col min="1" max="1" width="42.85546875" style="63" bestFit="1" customWidth="1"/>
    <col min="2" max="2" width="7.140625" style="63" bestFit="1" customWidth="1"/>
    <col min="3" max="3" width="10.140625" style="63" bestFit="1" customWidth="1"/>
    <col min="4" max="4" width="11.42578125" style="63" bestFit="1" customWidth="1"/>
    <col min="5" max="5" width="7.140625" style="63" bestFit="1" customWidth="1"/>
    <col min="6" max="6" width="10.140625" style="63" bestFit="1" customWidth="1"/>
    <col min="7" max="7" width="11.42578125" style="63" bestFit="1" customWidth="1"/>
    <col min="8" max="8" width="7.7109375" style="63" bestFit="1" customWidth="1"/>
    <col min="9" max="9" width="9.85546875" style="63" bestFit="1" customWidth="1"/>
    <col min="10" max="16384" width="9.140625" style="63"/>
  </cols>
  <sheetData>
    <row r="1" spans="1:9" ht="13.5" thickBot="1">
      <c r="A1" s="110"/>
      <c r="B1" s="124" t="s">
        <v>97</v>
      </c>
      <c r="C1" s="125"/>
      <c r="D1" s="126"/>
      <c r="E1" s="127" t="s">
        <v>99</v>
      </c>
      <c r="F1" s="127"/>
      <c r="G1" s="127"/>
    </row>
    <row r="2" spans="1:9" ht="13.5" thickBot="1">
      <c r="A2" s="110"/>
      <c r="B2" s="73" t="s">
        <v>101</v>
      </c>
      <c r="C2" s="74" t="s">
        <v>102</v>
      </c>
      <c r="D2" s="75" t="s">
        <v>103</v>
      </c>
      <c r="E2" s="111" t="s">
        <v>101</v>
      </c>
      <c r="F2" s="112" t="s">
        <v>102</v>
      </c>
      <c r="G2" s="113" t="s">
        <v>103</v>
      </c>
      <c r="H2" s="63" t="s">
        <v>452</v>
      </c>
      <c r="I2" s="63" t="s">
        <v>453</v>
      </c>
    </row>
    <row r="3" spans="1:9">
      <c r="A3" s="114" t="s">
        <v>146</v>
      </c>
      <c r="B3" s="78">
        <v>79</v>
      </c>
      <c r="C3" s="79">
        <v>11</v>
      </c>
      <c r="D3" s="80">
        <f t="shared" ref="D3:D35" si="0">C3/B3</f>
        <v>0.13924050632911392</v>
      </c>
      <c r="E3" s="115">
        <v>0</v>
      </c>
      <c r="F3" s="116">
        <v>0</v>
      </c>
      <c r="G3" s="117" t="e">
        <f t="shared" ref="G3:G35" si="1">F3/E3</f>
        <v>#DIV/0!</v>
      </c>
      <c r="H3" s="63" t="str">
        <f t="shared" ref="H3:H35" si="2">RIGHT(A3,4)</f>
        <v>1048</v>
      </c>
      <c r="I3" s="63">
        <f t="shared" ref="I3:I35" si="3">COUNTIFS(M:M,H3)</f>
        <v>0</v>
      </c>
    </row>
    <row r="4" spans="1:9">
      <c r="A4" s="77" t="s">
        <v>150</v>
      </c>
      <c r="B4" s="83">
        <v>163</v>
      </c>
      <c r="C4" s="84">
        <v>35</v>
      </c>
      <c r="D4" s="85">
        <f t="shared" si="0"/>
        <v>0.21472392638036811</v>
      </c>
      <c r="E4" s="83">
        <v>0</v>
      </c>
      <c r="F4" s="84">
        <v>0</v>
      </c>
      <c r="G4" s="118" t="e">
        <f t="shared" si="1"/>
        <v>#DIV/0!</v>
      </c>
      <c r="H4" s="63" t="str">
        <f t="shared" si="2"/>
        <v>1050</v>
      </c>
      <c r="I4" s="63">
        <f t="shared" si="3"/>
        <v>0</v>
      </c>
    </row>
    <row r="5" spans="1:9">
      <c r="A5" s="77" t="s">
        <v>108</v>
      </c>
      <c r="B5" s="83">
        <v>179</v>
      </c>
      <c r="C5" s="84">
        <v>33</v>
      </c>
      <c r="D5" s="85">
        <f t="shared" si="0"/>
        <v>0.18435754189944134</v>
      </c>
      <c r="E5" s="83">
        <v>165</v>
      </c>
      <c r="F5" s="84">
        <v>99</v>
      </c>
      <c r="G5" s="118">
        <f t="shared" si="1"/>
        <v>0.6</v>
      </c>
      <c r="H5" s="63" t="str">
        <f t="shared" si="2"/>
        <v>1055</v>
      </c>
      <c r="I5" s="63">
        <f t="shared" si="3"/>
        <v>0</v>
      </c>
    </row>
    <row r="6" spans="1:9">
      <c r="A6" s="77" t="s">
        <v>109</v>
      </c>
      <c r="B6" s="83">
        <v>173</v>
      </c>
      <c r="C6" s="84">
        <v>12</v>
      </c>
      <c r="D6" s="85">
        <f t="shared" si="0"/>
        <v>6.9364161849710976E-2</v>
      </c>
      <c r="E6" s="83">
        <v>156</v>
      </c>
      <c r="F6" s="84">
        <v>79</v>
      </c>
      <c r="G6" s="118">
        <f t="shared" si="1"/>
        <v>0.50641025641025639</v>
      </c>
      <c r="H6" s="63" t="str">
        <f t="shared" si="2"/>
        <v>1062</v>
      </c>
      <c r="I6" s="63">
        <f t="shared" si="3"/>
        <v>0</v>
      </c>
    </row>
    <row r="7" spans="1:9">
      <c r="A7" s="77" t="s">
        <v>178</v>
      </c>
      <c r="B7" s="83">
        <v>184</v>
      </c>
      <c r="C7" s="84">
        <v>12</v>
      </c>
      <c r="D7" s="85">
        <f t="shared" si="0"/>
        <v>6.5217391304347824E-2</v>
      </c>
      <c r="E7" s="83">
        <v>48</v>
      </c>
      <c r="F7" s="84">
        <v>18</v>
      </c>
      <c r="G7" s="118">
        <f t="shared" si="1"/>
        <v>0.375</v>
      </c>
      <c r="H7" s="63" t="str">
        <f t="shared" si="2"/>
        <v>1068</v>
      </c>
      <c r="I7" s="63">
        <f t="shared" si="3"/>
        <v>0</v>
      </c>
    </row>
    <row r="8" spans="1:9">
      <c r="A8" s="77" t="s">
        <v>182</v>
      </c>
      <c r="B8" s="83">
        <v>61</v>
      </c>
      <c r="C8" s="84">
        <v>1</v>
      </c>
      <c r="D8" s="85">
        <f t="shared" si="0"/>
        <v>1.6393442622950821E-2</v>
      </c>
      <c r="E8" s="83">
        <v>50</v>
      </c>
      <c r="F8" s="84">
        <v>30</v>
      </c>
      <c r="G8" s="118">
        <f t="shared" si="1"/>
        <v>0.6</v>
      </c>
      <c r="H8" s="63" t="str">
        <f t="shared" si="2"/>
        <v>1070</v>
      </c>
      <c r="I8" s="63">
        <f t="shared" si="3"/>
        <v>0</v>
      </c>
    </row>
    <row r="9" spans="1:9">
      <c r="A9" s="77" t="s">
        <v>219</v>
      </c>
      <c r="B9" s="83">
        <v>65</v>
      </c>
      <c r="C9" s="84">
        <v>9</v>
      </c>
      <c r="D9" s="85">
        <f t="shared" si="0"/>
        <v>0.13846153846153847</v>
      </c>
      <c r="E9" s="83">
        <v>8</v>
      </c>
      <c r="F9" s="84">
        <v>2</v>
      </c>
      <c r="G9" s="118">
        <f t="shared" si="1"/>
        <v>0.25</v>
      </c>
      <c r="H9" s="63" t="str">
        <f t="shared" si="2"/>
        <v>1551</v>
      </c>
      <c r="I9" s="63">
        <f t="shared" si="3"/>
        <v>0</v>
      </c>
    </row>
    <row r="10" spans="1:9">
      <c r="A10" s="77" t="s">
        <v>225</v>
      </c>
      <c r="B10" s="83">
        <v>112</v>
      </c>
      <c r="C10" s="84">
        <v>2</v>
      </c>
      <c r="D10" s="85">
        <f t="shared" si="0"/>
        <v>1.7857142857142856E-2</v>
      </c>
      <c r="E10" s="83">
        <v>26</v>
      </c>
      <c r="F10" s="84">
        <v>13</v>
      </c>
      <c r="G10" s="118">
        <f t="shared" si="1"/>
        <v>0.5</v>
      </c>
      <c r="H10" s="63" t="str">
        <f t="shared" si="2"/>
        <v>1555</v>
      </c>
      <c r="I10" s="63">
        <f t="shared" si="3"/>
        <v>0</v>
      </c>
    </row>
    <row r="11" spans="1:9">
      <c r="A11" s="77" t="s">
        <v>238</v>
      </c>
      <c r="B11" s="83">
        <v>70</v>
      </c>
      <c r="C11" s="84">
        <v>3</v>
      </c>
      <c r="D11" s="85">
        <f t="shared" si="0"/>
        <v>4.2857142857142858E-2</v>
      </c>
      <c r="E11" s="83">
        <v>26</v>
      </c>
      <c r="F11" s="84">
        <v>18</v>
      </c>
      <c r="G11" s="118">
        <f t="shared" si="1"/>
        <v>0.69230769230769229</v>
      </c>
      <c r="H11" s="63" t="str">
        <f t="shared" si="2"/>
        <v>1563</v>
      </c>
      <c r="I11" s="63">
        <f t="shared" si="3"/>
        <v>0</v>
      </c>
    </row>
    <row r="12" spans="1:9">
      <c r="A12" s="77" t="s">
        <v>265</v>
      </c>
      <c r="B12" s="83">
        <v>93</v>
      </c>
      <c r="C12" s="84">
        <v>15</v>
      </c>
      <c r="D12" s="85">
        <f t="shared" si="0"/>
        <v>0.16129032258064516</v>
      </c>
      <c r="E12" s="83">
        <v>18</v>
      </c>
      <c r="F12" s="84">
        <v>7</v>
      </c>
      <c r="G12" s="118">
        <f t="shared" si="1"/>
        <v>0.3888888888888889</v>
      </c>
      <c r="H12" s="63" t="str">
        <f t="shared" si="2"/>
        <v>1583</v>
      </c>
      <c r="I12" s="63">
        <f t="shared" si="3"/>
        <v>0</v>
      </c>
    </row>
    <row r="13" spans="1:9">
      <c r="A13" s="77" t="s">
        <v>267</v>
      </c>
      <c r="B13" s="83">
        <v>61</v>
      </c>
      <c r="C13" s="84">
        <v>6</v>
      </c>
      <c r="D13" s="85">
        <f t="shared" si="0"/>
        <v>9.8360655737704916E-2</v>
      </c>
      <c r="E13" s="83">
        <v>43</v>
      </c>
      <c r="F13" s="84">
        <v>23</v>
      </c>
      <c r="G13" s="118">
        <f t="shared" si="1"/>
        <v>0.53488372093023251</v>
      </c>
      <c r="H13" s="63" t="str">
        <f t="shared" si="2"/>
        <v>1584</v>
      </c>
      <c r="I13" s="63">
        <f t="shared" si="3"/>
        <v>0</v>
      </c>
    </row>
    <row r="14" spans="1:9">
      <c r="A14" s="77" t="s">
        <v>271</v>
      </c>
      <c r="B14" s="83">
        <v>292</v>
      </c>
      <c r="C14" s="84">
        <v>38</v>
      </c>
      <c r="D14" s="85">
        <f t="shared" si="0"/>
        <v>0.13013698630136986</v>
      </c>
      <c r="E14" s="83">
        <v>26</v>
      </c>
      <c r="F14" s="84">
        <v>17</v>
      </c>
      <c r="G14" s="118">
        <f t="shared" si="1"/>
        <v>0.65384615384615385</v>
      </c>
      <c r="H14" s="63" t="str">
        <f t="shared" si="2"/>
        <v>1586</v>
      </c>
      <c r="I14" s="63">
        <f t="shared" si="3"/>
        <v>0</v>
      </c>
    </row>
    <row r="15" spans="1:9">
      <c r="A15" s="77" t="s">
        <v>277</v>
      </c>
      <c r="B15" s="83">
        <v>146</v>
      </c>
      <c r="C15" s="84">
        <v>7</v>
      </c>
      <c r="D15" s="85">
        <f t="shared" si="0"/>
        <v>4.7945205479452052E-2</v>
      </c>
      <c r="E15" s="83">
        <v>25</v>
      </c>
      <c r="F15" s="84">
        <v>6</v>
      </c>
      <c r="G15" s="118">
        <f t="shared" si="1"/>
        <v>0.24</v>
      </c>
      <c r="H15" s="63" t="str">
        <f t="shared" si="2"/>
        <v>1591</v>
      </c>
      <c r="I15" s="63">
        <f t="shared" si="3"/>
        <v>0</v>
      </c>
    </row>
    <row r="16" spans="1:9">
      <c r="A16" s="77" t="s">
        <v>285</v>
      </c>
      <c r="B16" s="83">
        <v>73</v>
      </c>
      <c r="C16" s="84">
        <v>10</v>
      </c>
      <c r="D16" s="85">
        <f t="shared" si="0"/>
        <v>0.13698630136986301</v>
      </c>
      <c r="E16" s="83">
        <v>25</v>
      </c>
      <c r="F16" s="84">
        <v>17</v>
      </c>
      <c r="G16" s="118">
        <f t="shared" si="1"/>
        <v>0.68</v>
      </c>
      <c r="H16" s="63" t="str">
        <f t="shared" si="2"/>
        <v>1598</v>
      </c>
      <c r="I16" s="63">
        <f t="shared" si="3"/>
        <v>0</v>
      </c>
    </row>
    <row r="17" spans="1:9">
      <c r="A17" s="77" t="s">
        <v>287</v>
      </c>
      <c r="B17" s="83">
        <v>52</v>
      </c>
      <c r="C17" s="84">
        <v>12</v>
      </c>
      <c r="D17" s="85">
        <f t="shared" si="0"/>
        <v>0.23076923076923078</v>
      </c>
      <c r="E17" s="83">
        <v>24</v>
      </c>
      <c r="F17" s="84">
        <v>15</v>
      </c>
      <c r="G17" s="118">
        <f t="shared" si="1"/>
        <v>0.625</v>
      </c>
      <c r="H17" s="63" t="str">
        <f t="shared" si="2"/>
        <v>1599</v>
      </c>
      <c r="I17" s="63">
        <f t="shared" si="3"/>
        <v>0</v>
      </c>
    </row>
    <row r="18" spans="1:9">
      <c r="A18" s="77" t="s">
        <v>294</v>
      </c>
      <c r="B18" s="83">
        <v>197</v>
      </c>
      <c r="C18" s="84">
        <v>11</v>
      </c>
      <c r="D18" s="85">
        <f t="shared" si="0"/>
        <v>5.5837563451776651E-2</v>
      </c>
      <c r="E18" s="83">
        <v>16</v>
      </c>
      <c r="F18" s="84">
        <v>7</v>
      </c>
      <c r="G18" s="118">
        <f t="shared" si="1"/>
        <v>0.4375</v>
      </c>
      <c r="H18" s="63" t="str">
        <f t="shared" si="2"/>
        <v>1603</v>
      </c>
      <c r="I18" s="63">
        <f t="shared" si="3"/>
        <v>0</v>
      </c>
    </row>
    <row r="19" spans="1:9">
      <c r="A19" s="77" t="s">
        <v>299</v>
      </c>
      <c r="B19" s="83">
        <v>60</v>
      </c>
      <c r="C19" s="84">
        <v>7</v>
      </c>
      <c r="D19" s="85">
        <f t="shared" si="0"/>
        <v>0.11666666666666667</v>
      </c>
      <c r="E19" s="83">
        <v>65</v>
      </c>
      <c r="F19" s="84">
        <v>39</v>
      </c>
      <c r="G19" s="118">
        <f t="shared" si="1"/>
        <v>0.6</v>
      </c>
      <c r="H19" s="63" t="str">
        <f t="shared" si="2"/>
        <v>1606</v>
      </c>
      <c r="I19" s="63">
        <f t="shared" si="3"/>
        <v>0</v>
      </c>
    </row>
    <row r="20" spans="1:9">
      <c r="A20" s="77" t="s">
        <v>301</v>
      </c>
      <c r="B20" s="83">
        <v>200</v>
      </c>
      <c r="C20" s="84">
        <v>53</v>
      </c>
      <c r="D20" s="85">
        <f t="shared" si="0"/>
        <v>0.26500000000000001</v>
      </c>
      <c r="E20" s="83">
        <v>30</v>
      </c>
      <c r="F20" s="84">
        <v>20</v>
      </c>
      <c r="G20" s="118">
        <f t="shared" si="1"/>
        <v>0.66666666666666663</v>
      </c>
      <c r="H20" s="63" t="str">
        <f t="shared" si="2"/>
        <v>1607</v>
      </c>
      <c r="I20" s="63">
        <f t="shared" si="3"/>
        <v>0</v>
      </c>
    </row>
    <row r="21" spans="1:9">
      <c r="A21" s="77" t="s">
        <v>445</v>
      </c>
      <c r="B21" s="83">
        <v>230</v>
      </c>
      <c r="C21" s="84">
        <v>177</v>
      </c>
      <c r="D21" s="85">
        <f t="shared" si="0"/>
        <v>0.76956521739130435</v>
      </c>
      <c r="E21" s="83">
        <v>106</v>
      </c>
      <c r="F21" s="84">
        <v>42</v>
      </c>
      <c r="G21" s="118">
        <f t="shared" si="1"/>
        <v>0.39622641509433965</v>
      </c>
      <c r="H21" s="63" t="str">
        <f t="shared" si="2"/>
        <v>tp2)</v>
      </c>
      <c r="I21" s="63">
        <f t="shared" si="3"/>
        <v>0</v>
      </c>
    </row>
    <row r="22" spans="1:9">
      <c r="A22" s="77" t="s">
        <v>290</v>
      </c>
      <c r="B22" s="83">
        <v>49</v>
      </c>
      <c r="C22" s="84">
        <v>3</v>
      </c>
      <c r="D22" s="85">
        <f t="shared" si="0"/>
        <v>6.1224489795918366E-2</v>
      </c>
      <c r="E22" s="83">
        <v>21</v>
      </c>
      <c r="F22" s="84">
        <v>11</v>
      </c>
      <c r="G22" s="118">
        <f t="shared" si="1"/>
        <v>0.52380952380952384</v>
      </c>
      <c r="H22" s="63" t="str">
        <f t="shared" si="2"/>
        <v>1601</v>
      </c>
      <c r="I22" s="63">
        <f t="shared" si="3"/>
        <v>0</v>
      </c>
    </row>
    <row r="23" spans="1:9">
      <c r="A23" s="77" t="s">
        <v>282</v>
      </c>
      <c r="B23" s="83">
        <v>44</v>
      </c>
      <c r="C23" s="84">
        <v>13</v>
      </c>
      <c r="D23" s="85">
        <f t="shared" si="0"/>
        <v>0.29545454545454547</v>
      </c>
      <c r="E23" s="83">
        <v>12</v>
      </c>
      <c r="F23" s="84">
        <v>4</v>
      </c>
      <c r="G23" s="118">
        <f t="shared" si="1"/>
        <v>0.33333333333333331</v>
      </c>
      <c r="H23" s="63" t="str">
        <f t="shared" si="2"/>
        <v>1595</v>
      </c>
      <c r="I23" s="63">
        <f t="shared" si="3"/>
        <v>0</v>
      </c>
    </row>
    <row r="24" spans="1:9">
      <c r="A24" s="77" t="s">
        <v>141</v>
      </c>
      <c r="B24" s="83">
        <v>39</v>
      </c>
      <c r="C24" s="84">
        <v>3</v>
      </c>
      <c r="D24" s="85">
        <f t="shared" si="0"/>
        <v>7.6923076923076927E-2</v>
      </c>
      <c r="E24" s="83">
        <v>21</v>
      </c>
      <c r="F24" s="84">
        <v>10</v>
      </c>
      <c r="G24" s="118">
        <f t="shared" si="1"/>
        <v>0.47619047619047616</v>
      </c>
      <c r="H24" s="63" t="str">
        <f t="shared" si="2"/>
        <v>1045</v>
      </c>
      <c r="I24" s="63">
        <f t="shared" si="3"/>
        <v>0</v>
      </c>
    </row>
    <row r="25" spans="1:9">
      <c r="A25" s="77" t="s">
        <v>297</v>
      </c>
      <c r="B25" s="83">
        <v>32</v>
      </c>
      <c r="C25" s="84">
        <v>3</v>
      </c>
      <c r="D25" s="85">
        <f t="shared" si="0"/>
        <v>9.375E-2</v>
      </c>
      <c r="E25" s="83">
        <v>3</v>
      </c>
      <c r="F25" s="84">
        <v>2</v>
      </c>
      <c r="G25" s="118">
        <f t="shared" si="1"/>
        <v>0.66666666666666663</v>
      </c>
      <c r="H25" s="63" t="str">
        <f t="shared" si="2"/>
        <v>1605</v>
      </c>
      <c r="I25" s="63">
        <f t="shared" si="3"/>
        <v>0</v>
      </c>
    </row>
    <row r="26" spans="1:9">
      <c r="A26" s="77" t="s">
        <v>257</v>
      </c>
      <c r="B26" s="83">
        <v>31</v>
      </c>
      <c r="C26" s="84">
        <v>0</v>
      </c>
      <c r="D26" s="85">
        <f t="shared" si="0"/>
        <v>0</v>
      </c>
      <c r="E26" s="83">
        <v>37</v>
      </c>
      <c r="F26" s="84">
        <v>25</v>
      </c>
      <c r="G26" s="118">
        <f t="shared" si="1"/>
        <v>0.67567567567567566</v>
      </c>
      <c r="H26" s="63" t="str">
        <f t="shared" si="2"/>
        <v>1577</v>
      </c>
      <c r="I26" s="63">
        <f t="shared" si="3"/>
        <v>0</v>
      </c>
    </row>
    <row r="27" spans="1:9">
      <c r="A27" s="77" t="s">
        <v>246</v>
      </c>
      <c r="B27" s="83">
        <v>30</v>
      </c>
      <c r="C27" s="84">
        <v>14</v>
      </c>
      <c r="D27" s="85">
        <f t="shared" si="0"/>
        <v>0.46666666666666667</v>
      </c>
      <c r="E27" s="83">
        <v>17</v>
      </c>
      <c r="F27" s="84">
        <v>11</v>
      </c>
      <c r="G27" s="118">
        <f t="shared" si="1"/>
        <v>0.6470588235294118</v>
      </c>
      <c r="H27" s="63" t="str">
        <f t="shared" si="2"/>
        <v>1568</v>
      </c>
      <c r="I27" s="63">
        <f t="shared" si="3"/>
        <v>0</v>
      </c>
    </row>
    <row r="28" spans="1:9">
      <c r="A28" s="77" t="s">
        <v>237</v>
      </c>
      <c r="B28" s="83">
        <v>23</v>
      </c>
      <c r="C28" s="84">
        <v>14</v>
      </c>
      <c r="D28" s="85">
        <f t="shared" si="0"/>
        <v>0.60869565217391308</v>
      </c>
      <c r="E28" s="83">
        <v>22</v>
      </c>
      <c r="F28" s="84">
        <v>16</v>
      </c>
      <c r="G28" s="118">
        <f t="shared" si="1"/>
        <v>0.72727272727272729</v>
      </c>
      <c r="H28" s="63" t="str">
        <f t="shared" si="2"/>
        <v>1562</v>
      </c>
      <c r="I28" s="63">
        <f t="shared" si="3"/>
        <v>0</v>
      </c>
    </row>
    <row r="29" spans="1:9">
      <c r="A29" s="77" t="s">
        <v>129</v>
      </c>
      <c r="B29" s="83">
        <v>22</v>
      </c>
      <c r="C29" s="84">
        <v>7</v>
      </c>
      <c r="D29" s="85">
        <f t="shared" si="0"/>
        <v>0.31818181818181818</v>
      </c>
      <c r="E29" s="83">
        <v>0</v>
      </c>
      <c r="F29" s="84">
        <v>0</v>
      </c>
      <c r="G29" s="118" t="e">
        <f t="shared" si="1"/>
        <v>#DIV/0!</v>
      </c>
      <c r="H29" s="63" t="str">
        <f t="shared" si="2"/>
        <v>0733</v>
      </c>
      <c r="I29" s="63">
        <f t="shared" si="3"/>
        <v>0</v>
      </c>
    </row>
    <row r="30" spans="1:9">
      <c r="A30" s="77" t="s">
        <v>269</v>
      </c>
      <c r="B30" s="83">
        <v>20</v>
      </c>
      <c r="C30" s="84">
        <v>11</v>
      </c>
      <c r="D30" s="85">
        <f t="shared" si="0"/>
        <v>0.55000000000000004</v>
      </c>
      <c r="E30" s="83">
        <v>33</v>
      </c>
      <c r="F30" s="84">
        <v>18</v>
      </c>
      <c r="G30" s="118">
        <f t="shared" si="1"/>
        <v>0.54545454545454541</v>
      </c>
      <c r="H30" s="63" t="str">
        <f t="shared" si="2"/>
        <v>1585</v>
      </c>
      <c r="I30" s="63">
        <f t="shared" si="3"/>
        <v>0</v>
      </c>
    </row>
    <row r="31" spans="1:9">
      <c r="A31" s="77" t="s">
        <v>254</v>
      </c>
      <c r="B31" s="83">
        <v>16</v>
      </c>
      <c r="C31" s="84">
        <v>0</v>
      </c>
      <c r="D31" s="85">
        <f t="shared" si="0"/>
        <v>0</v>
      </c>
      <c r="E31" s="83">
        <v>52</v>
      </c>
      <c r="F31" s="84">
        <v>16</v>
      </c>
      <c r="G31" s="118">
        <f t="shared" si="1"/>
        <v>0.30769230769230771</v>
      </c>
      <c r="H31" s="63" t="str">
        <f t="shared" si="2"/>
        <v>1573</v>
      </c>
      <c r="I31" s="63">
        <f t="shared" si="3"/>
        <v>0</v>
      </c>
    </row>
    <row r="32" spans="1:9">
      <c r="A32" s="77" t="s">
        <v>279</v>
      </c>
      <c r="B32" s="83">
        <v>16</v>
      </c>
      <c r="C32" s="84">
        <v>4</v>
      </c>
      <c r="D32" s="85">
        <f t="shared" si="0"/>
        <v>0.25</v>
      </c>
      <c r="E32" s="83">
        <v>33</v>
      </c>
      <c r="F32" s="84">
        <v>13</v>
      </c>
      <c r="G32" s="118">
        <f t="shared" si="1"/>
        <v>0.39393939393939392</v>
      </c>
      <c r="H32" s="63" t="str">
        <f t="shared" si="2"/>
        <v>1592</v>
      </c>
      <c r="I32" s="63">
        <f t="shared" si="3"/>
        <v>0</v>
      </c>
    </row>
    <row r="33" spans="1:9">
      <c r="A33" s="77" t="s">
        <v>213</v>
      </c>
      <c r="B33" s="83">
        <v>14</v>
      </c>
      <c r="C33" s="84">
        <v>3</v>
      </c>
      <c r="D33" s="85">
        <f t="shared" si="0"/>
        <v>0.21428571428571427</v>
      </c>
      <c r="E33" s="83">
        <v>25</v>
      </c>
      <c r="F33" s="84">
        <v>10</v>
      </c>
      <c r="G33" s="118">
        <f t="shared" si="1"/>
        <v>0.4</v>
      </c>
      <c r="H33" s="63" t="str">
        <f t="shared" si="2"/>
        <v>1548</v>
      </c>
      <c r="I33" s="63">
        <f t="shared" si="3"/>
        <v>0</v>
      </c>
    </row>
    <row r="34" spans="1:9">
      <c r="A34" s="77" t="s">
        <v>450</v>
      </c>
      <c r="B34" s="83">
        <v>0</v>
      </c>
      <c r="C34" s="84">
        <v>0</v>
      </c>
      <c r="D34" s="85" t="e">
        <f t="shared" si="0"/>
        <v>#DIV/0!</v>
      </c>
      <c r="E34" s="83">
        <v>266</v>
      </c>
      <c r="F34" s="84">
        <v>160</v>
      </c>
      <c r="G34" s="118">
        <f t="shared" si="1"/>
        <v>0.60150375939849621</v>
      </c>
      <c r="H34" s="63" t="str">
        <f t="shared" si="2"/>
        <v>0090</v>
      </c>
      <c r="I34" s="63">
        <f t="shared" si="3"/>
        <v>0</v>
      </c>
    </row>
    <row r="35" spans="1:9">
      <c r="A35" s="77" t="s">
        <v>106</v>
      </c>
      <c r="B35" s="83">
        <v>0</v>
      </c>
      <c r="C35" s="84">
        <v>0</v>
      </c>
      <c r="D35" s="85" t="e">
        <f t="shared" si="0"/>
        <v>#DIV/0!</v>
      </c>
      <c r="E35" s="83">
        <v>160</v>
      </c>
      <c r="F35" s="84">
        <v>12</v>
      </c>
      <c r="G35" s="118">
        <f t="shared" si="1"/>
        <v>7.4999999999999997E-2</v>
      </c>
      <c r="H35" s="63" t="str">
        <f t="shared" si="2"/>
        <v>0797</v>
      </c>
      <c r="I35" s="63">
        <f t="shared" si="3"/>
        <v>0</v>
      </c>
    </row>
  </sheetData>
  <mergeCells count="2">
    <mergeCell ref="B1:D1"/>
    <mergeCell ref="E1:G1"/>
  </mergeCells>
  <conditionalFormatting sqref="B1:B35 E1:E35">
    <cfRule type="cellIs" dxfId="5" priority="2" operator="greaterThan">
      <formula>40</formula>
    </cfRule>
  </conditionalFormatting>
  <conditionalFormatting sqref="D1:D35">
    <cfRule type="cellIs" dxfId="4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I15" sqref="I15"/>
    </sheetView>
  </sheetViews>
  <sheetFormatPr defaultRowHeight="12.75"/>
  <cols>
    <col min="1" max="1" width="26.42578125" style="63" bestFit="1" customWidth="1"/>
    <col min="2" max="2" width="7.28515625" style="63" bestFit="1" customWidth="1"/>
    <col min="3" max="3" width="10.28515625" style="63" bestFit="1" customWidth="1"/>
    <col min="4" max="4" width="12" style="63" bestFit="1" customWidth="1"/>
    <col min="5" max="5" width="7.28515625" style="63" bestFit="1" customWidth="1"/>
    <col min="6" max="6" width="10.28515625" style="63" bestFit="1" customWidth="1"/>
    <col min="7" max="7" width="12" style="63" bestFit="1" customWidth="1"/>
    <col min="8" max="8" width="8.7109375" style="64" bestFit="1" customWidth="1"/>
    <col min="9" max="9" width="13.140625" style="64" bestFit="1" customWidth="1"/>
    <col min="10" max="10" width="11.5703125" style="64" bestFit="1" customWidth="1"/>
    <col min="11" max="11" width="39" style="63" bestFit="1" customWidth="1"/>
    <col min="12" max="12" width="40.140625" style="63" bestFit="1" customWidth="1"/>
    <col min="13" max="13" width="8.85546875" style="63" bestFit="1" customWidth="1"/>
    <col min="14" max="14" width="46.28515625" style="63" bestFit="1" customWidth="1"/>
    <col min="15" max="15" width="6.42578125" style="64" bestFit="1" customWidth="1"/>
    <col min="16" max="16384" width="9.140625" style="63"/>
  </cols>
  <sheetData>
    <row r="1" spans="1:15" ht="13.5" thickBot="1">
      <c r="B1" s="124" t="s">
        <v>97</v>
      </c>
      <c r="C1" s="125"/>
      <c r="D1" s="126"/>
      <c r="E1" s="127" t="s">
        <v>99</v>
      </c>
      <c r="F1" s="127"/>
      <c r="G1" s="127"/>
      <c r="K1" s="69"/>
      <c r="L1" s="69"/>
      <c r="M1" s="69"/>
      <c r="N1" s="69"/>
      <c r="O1" s="70"/>
    </row>
    <row r="2" spans="1:15" ht="26.25" thickBot="1">
      <c r="B2" s="73" t="s">
        <v>101</v>
      </c>
      <c r="C2" s="74" t="s">
        <v>102</v>
      </c>
      <c r="D2" s="75" t="s">
        <v>103</v>
      </c>
      <c r="E2" s="73" t="s">
        <v>101</v>
      </c>
      <c r="F2" s="74" t="s">
        <v>102</v>
      </c>
      <c r="G2" s="76" t="s">
        <v>103</v>
      </c>
      <c r="H2" s="98" t="s">
        <v>761</v>
      </c>
      <c r="I2" s="94" t="s">
        <v>760</v>
      </c>
      <c r="J2" s="102" t="s">
        <v>763</v>
      </c>
      <c r="K2" s="103" t="s">
        <v>455</v>
      </c>
      <c r="L2" s="71" t="s">
        <v>456</v>
      </c>
      <c r="M2" s="71" t="s">
        <v>457</v>
      </c>
      <c r="N2" s="71" t="s">
        <v>458</v>
      </c>
      <c r="O2" s="72" t="s">
        <v>459</v>
      </c>
    </row>
    <row r="3" spans="1:15">
      <c r="A3" s="77" t="s">
        <v>117</v>
      </c>
      <c r="B3" s="78">
        <v>91</v>
      </c>
      <c r="C3" s="79">
        <v>88</v>
      </c>
      <c r="D3" s="80">
        <f t="shared" ref="D3:D34" si="0">C3/B3</f>
        <v>0.96703296703296704</v>
      </c>
      <c r="E3" s="78">
        <v>131</v>
      </c>
      <c r="F3" s="79">
        <v>47</v>
      </c>
      <c r="G3" s="80">
        <f t="shared" ref="G3:G34" si="1">F3/E3</f>
        <v>0.35877862595419846</v>
      </c>
      <c r="H3" s="99" t="str">
        <f>RIGHT(A3,4)</f>
        <v>0727</v>
      </c>
      <c r="I3" s="95" t="str">
        <f>VLOOKUP($H3,'Hiros List'!$A$2:$H$134,2,FALSE)</f>
        <v>JRC_SS00727</v>
      </c>
      <c r="J3" s="107">
        <f>VLOOKUP($H3,'Hiros List'!$A$2:$H$134,3,FALSE)</f>
        <v>3007648</v>
      </c>
      <c r="K3" s="104" t="str">
        <f>VLOOKUP($H3,'Hiros List'!$A$2:$H$134,4,FALSE)</f>
        <v>GMR_14A01_XA_21-x-GMR_79H02_XD_</v>
      </c>
      <c r="L3" s="81" t="str">
        <f>VLOOKUP($H3,'Hiros List'!$A$2:$H$134,5,FALSE)</f>
        <v>Giant Fiber (0727)</v>
      </c>
      <c r="M3" s="81" t="str">
        <f>VLOOKUP($H3,'Hiros List'!$A$2:$H$134,6,FALSE)</f>
        <v>P1</v>
      </c>
      <c r="N3" s="81" t="str">
        <f>VLOOKUP($H3,'Hiros List'!$A$2:$H$134,7,FALSE)</f>
        <v>weak mnb1</v>
      </c>
      <c r="O3" s="82" t="str">
        <f>VLOOKUP($H3,'Hiros List'!$A$2:$H$134,8,FALSE)</f>
        <v>B</v>
      </c>
    </row>
    <row r="4" spans="1:15">
      <c r="A4" s="77" t="s">
        <v>446</v>
      </c>
      <c r="B4" s="83">
        <v>56</v>
      </c>
      <c r="C4" s="84">
        <v>7</v>
      </c>
      <c r="D4" s="85">
        <f t="shared" si="0"/>
        <v>0.125</v>
      </c>
      <c r="E4" s="83">
        <v>109</v>
      </c>
      <c r="F4" s="84">
        <v>43</v>
      </c>
      <c r="G4" s="85">
        <f t="shared" si="1"/>
        <v>0.39449541284403672</v>
      </c>
      <c r="H4" s="100" t="str">
        <f t="shared" ref="H4:H66" si="2">RIGHT(A4,4)</f>
        <v>0865</v>
      </c>
      <c r="I4" s="96" t="str">
        <f>VLOOKUP($H4,'Hiros List'!$A$2:$H$134,2,FALSE)</f>
        <v>JRC_SS00865</v>
      </c>
      <c r="J4" s="108">
        <f>VLOOKUP($H4,'Hiros List'!$A$2:$H$134,3,FALSE)</f>
        <v>3013775</v>
      </c>
      <c r="K4" s="105" t="str">
        <f>VLOOKUP($H4,'Hiros List'!$A$2:$H$134,4,FALSE)</f>
        <v>BJD_104B02_BB_21-x-BJD_103C12_AV_01</v>
      </c>
      <c r="L4" s="86" t="str">
        <f>VLOOKUP($H4,'Hiros List'!$A$2:$H$134,5,FALSE)</f>
        <v>DN032b(0865)</v>
      </c>
      <c r="M4" s="86" t="str">
        <f>VLOOKUP($H4,'Hiros List'!$A$2:$H$134,6,FALSE)</f>
        <v>P5</v>
      </c>
      <c r="N4" s="86" t="str">
        <f>VLOOKUP($H4,'Hiros List'!$A$2:$H$134,7,FALSE)</f>
        <v>several neurons, DN173 (bilateral ammc DN)</v>
      </c>
      <c r="O4" s="87" t="str">
        <f>VLOOKUP($H4,'Hiros List'!$A$2:$H$134,8,FALSE)</f>
        <v>B</v>
      </c>
    </row>
    <row r="5" spans="1:15">
      <c r="A5" s="77" t="s">
        <v>144</v>
      </c>
      <c r="B5" s="83">
        <v>219</v>
      </c>
      <c r="C5" s="84">
        <v>61</v>
      </c>
      <c r="D5" s="85">
        <f t="shared" si="0"/>
        <v>0.27853881278538811</v>
      </c>
      <c r="E5" s="83">
        <v>52</v>
      </c>
      <c r="F5" s="84">
        <v>15</v>
      </c>
      <c r="G5" s="85">
        <f t="shared" si="1"/>
        <v>0.28846153846153844</v>
      </c>
      <c r="H5" s="100" t="str">
        <f t="shared" si="2"/>
        <v>1047</v>
      </c>
      <c r="I5" s="96" t="str">
        <f>VLOOKUP($H5,'Hiros List'!$A$2:$H$134,2,FALSE)</f>
        <v>JRC_SS01047</v>
      </c>
      <c r="J5" s="108">
        <f>VLOOKUP($H5,'Hiros List'!$A$2:$H$134,3,FALSE)</f>
        <v>3015808</v>
      </c>
      <c r="K5" s="105" t="str">
        <f>VLOOKUP($H5,'Hiros List'!$A$2:$H$134,4,FALSE)</f>
        <v>BJD_107A12_BB_21-x-BJD_124C05_AV_01</v>
      </c>
      <c r="L5" s="86" t="str">
        <f>VLOOKUP($H5,'Hiros List'!$A$2:$H$134,5,FALSE)</f>
        <v>DN148</v>
      </c>
      <c r="M5" s="86" t="str">
        <f>VLOOKUP($H5,'Hiros List'!$A$2:$H$134,6,FALSE)</f>
        <v>P6</v>
      </c>
      <c r="N5" s="86" t="str">
        <f>VLOOKUP($H5,'Hiros List'!$A$2:$H$134,7,FALSE)</f>
        <v>weak DN133, VAC afferent (ring shape), weak</v>
      </c>
      <c r="O5" s="87" t="str">
        <f>VLOOKUP($H5,'Hiros List'!$A$2:$H$134,8,FALSE)</f>
        <v>B</v>
      </c>
    </row>
    <row r="6" spans="1:15">
      <c r="A6" s="77" t="s">
        <v>148</v>
      </c>
      <c r="B6" s="83">
        <v>186</v>
      </c>
      <c r="C6" s="84">
        <v>41</v>
      </c>
      <c r="D6" s="85">
        <f t="shared" si="0"/>
        <v>0.22043010752688172</v>
      </c>
      <c r="E6" s="83">
        <v>0</v>
      </c>
      <c r="F6" s="84">
        <v>0</v>
      </c>
      <c r="G6" s="85" t="e">
        <f t="shared" si="1"/>
        <v>#DIV/0!</v>
      </c>
      <c r="H6" s="100" t="str">
        <f t="shared" si="2"/>
        <v>1049</v>
      </c>
      <c r="I6" s="96" t="str">
        <f>VLOOKUP($H6,'Hiros List'!$A$2:$H$134,2,FALSE)</f>
        <v>JRC_SS01049</v>
      </c>
      <c r="J6" s="108">
        <f>VLOOKUP($H6,'Hiros List'!$A$2:$H$134,3,FALSE)</f>
        <v>3015810</v>
      </c>
      <c r="K6" s="105" t="str">
        <f>VLOOKUP($H6,'Hiros List'!$A$2:$H$134,4,FALSE)</f>
        <v>BJD_110A11_BB_21-x-BJD_115F05_AV_01</v>
      </c>
      <c r="L6" s="86" t="str">
        <f>VLOOKUP($H6,'Hiros List'!$A$2:$H$134,5,FALSE)</f>
        <v>DN106</v>
      </c>
      <c r="M6" s="86" t="str">
        <f>VLOOKUP($H6,'Hiros List'!$A$2:$H$134,6,FALSE)</f>
        <v>P10</v>
      </c>
      <c r="N6" s="86">
        <f>VLOOKUP($H6,'Hiros List'!$A$2:$H$134,7,FALSE)</f>
        <v>0</v>
      </c>
      <c r="O6" s="87" t="str">
        <f>VLOOKUP($H6,'Hiros List'!$A$2:$H$134,8,FALSE)</f>
        <v>A</v>
      </c>
    </row>
    <row r="7" spans="1:15">
      <c r="A7" s="77" t="s">
        <v>151</v>
      </c>
      <c r="B7" s="83">
        <v>68</v>
      </c>
      <c r="C7" s="84">
        <v>14</v>
      </c>
      <c r="D7" s="85">
        <f t="shared" si="0"/>
        <v>0.20588235294117646</v>
      </c>
      <c r="E7" s="83">
        <v>32</v>
      </c>
      <c r="F7" s="84">
        <v>25</v>
      </c>
      <c r="G7" s="85">
        <f t="shared" si="1"/>
        <v>0.78125</v>
      </c>
      <c r="H7" s="100" t="str">
        <f t="shared" si="2"/>
        <v>1051</v>
      </c>
      <c r="I7" s="96" t="str">
        <f>VLOOKUP($H7,'Hiros List'!$A$2:$H$134,2,FALSE)</f>
        <v>JRC_SS01051</v>
      </c>
      <c r="J7" s="108">
        <f>VLOOKUP($H7,'Hiros List'!$A$2:$H$134,3,FALSE)</f>
        <v>3015812</v>
      </c>
      <c r="K7" s="105" t="str">
        <f>VLOOKUP($H7,'Hiros List'!$A$2:$H$134,4,FALSE)</f>
        <v>BJD_113B12_BB_21-x-BJD_110E05_AV_01</v>
      </c>
      <c r="L7" s="86" t="str">
        <f>VLOOKUP($H7,'Hiros List'!$A$2:$H$134,5,FALSE)</f>
        <v>DN006</v>
      </c>
      <c r="M7" s="86" t="str">
        <f>VLOOKUP($H7,'Hiros List'!$A$2:$H$134,6,FALSE)</f>
        <v>B5</v>
      </c>
      <c r="N7" s="86">
        <f>VLOOKUP($H7,'Hiros List'!$A$2:$H$134,7,FALSE)</f>
        <v>0</v>
      </c>
      <c r="O7" s="87" t="str">
        <f>VLOOKUP($H7,'Hiros List'!$A$2:$H$134,8,FALSE)</f>
        <v>A</v>
      </c>
    </row>
    <row r="8" spans="1:15">
      <c r="A8" s="77" t="s">
        <v>155</v>
      </c>
      <c r="B8" s="83">
        <v>134</v>
      </c>
      <c r="C8" s="84">
        <v>17</v>
      </c>
      <c r="D8" s="85">
        <f t="shared" si="0"/>
        <v>0.12686567164179105</v>
      </c>
      <c r="E8" s="83">
        <v>132</v>
      </c>
      <c r="F8" s="84">
        <v>45</v>
      </c>
      <c r="G8" s="85">
        <f t="shared" si="1"/>
        <v>0.34090909090909088</v>
      </c>
      <c r="H8" s="100" t="str">
        <f t="shared" si="2"/>
        <v>1053</v>
      </c>
      <c r="I8" s="96" t="str">
        <f>VLOOKUP($H8,'Hiros List'!$A$2:$H$134,2,FALSE)</f>
        <v>JRC_SS01053</v>
      </c>
      <c r="J8" s="108">
        <f>VLOOKUP($H8,'Hiros List'!$A$2:$H$134,3,FALSE)</f>
        <v>3015814</v>
      </c>
      <c r="K8" s="105" t="str">
        <f>VLOOKUP($H8,'Hiros List'!$A$2:$H$134,4,FALSE)</f>
        <v>BJD_124F08_BB_21-x-GMR_24A03_XD_01</v>
      </c>
      <c r="L8" s="86" t="str">
        <f>VLOOKUP($H8,'Hiros List'!$A$2:$H$134,5,FALSE)</f>
        <v>DN133(1053)</v>
      </c>
      <c r="M8" s="86" t="str">
        <f>VLOOKUP($H8,'Hiros List'!$A$2:$H$134,6,FALSE)</f>
        <v>P2</v>
      </c>
      <c r="N8" s="86" t="str">
        <f>VLOOKUP($H8,'Hiros List'!$A$2:$H$134,7,FALSE)</f>
        <v>a pair of insulin producing cells in Pars intercerebralis</v>
      </c>
      <c r="O8" s="87" t="str">
        <f>VLOOKUP($H8,'Hiros List'!$A$2:$H$134,8,FALSE)</f>
        <v>B</v>
      </c>
    </row>
    <row r="9" spans="1:15">
      <c r="A9" s="77" t="s">
        <v>157</v>
      </c>
      <c r="B9" s="83">
        <v>165</v>
      </c>
      <c r="C9" s="84">
        <v>100</v>
      </c>
      <c r="D9" s="85">
        <f t="shared" si="0"/>
        <v>0.60606060606060608</v>
      </c>
      <c r="E9" s="83">
        <v>45</v>
      </c>
      <c r="F9" s="84">
        <v>26</v>
      </c>
      <c r="G9" s="85">
        <f t="shared" si="1"/>
        <v>0.57777777777777772</v>
      </c>
      <c r="H9" s="100" t="str">
        <f t="shared" si="2"/>
        <v>1054</v>
      </c>
      <c r="I9" s="96" t="str">
        <f>VLOOKUP($H9,'Hiros List'!$A$2:$H$134,2,FALSE)</f>
        <v>JRC_SS01054</v>
      </c>
      <c r="J9" s="108">
        <f>VLOOKUP($H9,'Hiros List'!$A$2:$H$134,3,FALSE)</f>
        <v>3015815</v>
      </c>
      <c r="K9" s="105" t="str">
        <f>VLOOKUP($H9,'Hiros List'!$A$2:$H$134,4,FALSE)</f>
        <v>GMR_14H09_XA_21-x-GMR_56H09_XD_01</v>
      </c>
      <c r="L9" s="86" t="str">
        <f>VLOOKUP($H9,'Hiros List'!$A$2:$H$134,5,FALSE)</f>
        <v>DN019</v>
      </c>
      <c r="M9" s="86" t="str">
        <f>VLOOKUP($H9,'Hiros List'!$A$2:$H$134,6,FALSE)</f>
        <v>G30</v>
      </c>
      <c r="N9" s="86">
        <f>VLOOKUP($H9,'Hiros List'!$A$2:$H$134,7,FALSE)</f>
        <v>0</v>
      </c>
      <c r="O9" s="87" t="str">
        <f>VLOOKUP($H9,'Hiros List'!$A$2:$H$134,8,FALSE)</f>
        <v>A</v>
      </c>
    </row>
    <row r="10" spans="1:15">
      <c r="A10" s="77" t="s">
        <v>161</v>
      </c>
      <c r="B10" s="83">
        <v>137</v>
      </c>
      <c r="C10" s="84">
        <v>23</v>
      </c>
      <c r="D10" s="85">
        <f t="shared" si="0"/>
        <v>0.16788321167883211</v>
      </c>
      <c r="E10" s="83">
        <v>65</v>
      </c>
      <c r="F10" s="84">
        <v>32</v>
      </c>
      <c r="G10" s="85">
        <f t="shared" si="1"/>
        <v>0.49230769230769234</v>
      </c>
      <c r="H10" s="100" t="str">
        <f t="shared" si="2"/>
        <v>1057</v>
      </c>
      <c r="I10" s="96" t="str">
        <f>VLOOKUP($H10,'Hiros List'!$A$2:$H$134,2,FALSE)</f>
        <v>JRC_SS01057</v>
      </c>
      <c r="J10" s="108">
        <f>VLOOKUP($H10,'Hiros List'!$A$2:$H$134,3,FALSE)</f>
        <v>3015818</v>
      </c>
      <c r="K10" s="105" t="str">
        <f>VLOOKUP($H10,'Hiros List'!$A$2:$H$134,4,FALSE)</f>
        <v>GMR_20C05_XA_21-x-GMR_85H06_AV_01</v>
      </c>
      <c r="L10" s="86" t="str">
        <f>VLOOKUP($H10,'Hiros List'!$A$2:$H$134,5,FALSE)</f>
        <v>DN029, stochastic</v>
      </c>
      <c r="M10" s="86" t="str">
        <f>VLOOKUP($H10,'Hiros List'!$A$2:$H$134,6,FALSE)</f>
        <v>P20</v>
      </c>
      <c r="N10" s="86" t="str">
        <f>VLOOKUP($H10,'Hiros List'!$A$2:$H$134,7,FALSE)</f>
        <v>w-cHIN, variable</v>
      </c>
      <c r="O10" s="87" t="str">
        <f>VLOOKUP($H10,'Hiros List'!$A$2:$H$134,8,FALSE)</f>
        <v>B</v>
      </c>
    </row>
    <row r="11" spans="1:15">
      <c r="A11" s="77" t="s">
        <v>172</v>
      </c>
      <c r="B11" s="83">
        <v>218</v>
      </c>
      <c r="C11" s="84">
        <v>27</v>
      </c>
      <c r="D11" s="85">
        <f t="shared" si="0"/>
        <v>0.12385321100917432</v>
      </c>
      <c r="E11" s="83">
        <v>10</v>
      </c>
      <c r="F11" s="84">
        <v>5</v>
      </c>
      <c r="G11" s="85">
        <f t="shared" si="1"/>
        <v>0.5</v>
      </c>
      <c r="H11" s="100" t="str">
        <f t="shared" si="2"/>
        <v>1064</v>
      </c>
      <c r="I11" s="96" t="str">
        <f>VLOOKUP($H11,'Hiros List'!$A$2:$H$134,2,FALSE)</f>
        <v>JRC_SS01064</v>
      </c>
      <c r="J11" s="108">
        <f>VLOOKUP($H11,'Hiros List'!$A$2:$H$134,3,FALSE)</f>
        <v>3015825</v>
      </c>
      <c r="K11" s="105" t="str">
        <f>VLOOKUP($H11,'Hiros List'!$A$2:$H$134,4,FALSE)</f>
        <v>GMR_27E07_XA_21-x-GMR_14D01_XD_01</v>
      </c>
      <c r="L11" s="86" t="str">
        <f>VLOOKUP($H11,'Hiros List'!$A$2:$H$134,5,FALSE)</f>
        <v>DN138</v>
      </c>
      <c r="M11" s="86" t="str">
        <f>VLOOKUP($H11,'Hiros List'!$A$2:$H$134,6,FALSE)</f>
        <v>G26</v>
      </c>
      <c r="N11" s="86" t="str">
        <f>VLOOKUP($H11,'Hiros List'!$A$2:$H$134,7,FALSE)</f>
        <v>midline AN</v>
      </c>
      <c r="O11" s="87" t="str">
        <f>VLOOKUP($H11,'Hiros List'!$A$2:$H$134,8,FALSE)</f>
        <v>B</v>
      </c>
    </row>
    <row r="12" spans="1:15">
      <c r="A12" s="77" t="s">
        <v>180</v>
      </c>
      <c r="B12" s="83">
        <v>110</v>
      </c>
      <c r="C12" s="84">
        <v>32</v>
      </c>
      <c r="D12" s="85">
        <f t="shared" si="0"/>
        <v>0.29090909090909089</v>
      </c>
      <c r="E12" s="83">
        <v>20</v>
      </c>
      <c r="F12" s="84">
        <v>16</v>
      </c>
      <c r="G12" s="85">
        <f t="shared" si="1"/>
        <v>0.8</v>
      </c>
      <c r="H12" s="100" t="str">
        <f t="shared" si="2"/>
        <v>1069</v>
      </c>
      <c r="I12" s="96" t="str">
        <f>VLOOKUP($H12,'Hiros List'!$A$2:$H$134,2,FALSE)</f>
        <v>JRC_SS01069</v>
      </c>
      <c r="J12" s="108">
        <f>VLOOKUP($H12,'Hiros List'!$A$2:$H$134,3,FALSE)</f>
        <v>3015830</v>
      </c>
      <c r="K12" s="105" t="str">
        <f>VLOOKUP($H12,'Hiros List'!$A$2:$H$134,4,FALSE)</f>
        <v>GMR_38H06_XA_21-x-BJD_104A09_AV_01</v>
      </c>
      <c r="L12" s="86" t="str">
        <f>VLOOKUP($H12,'Hiros List'!$A$2:$H$134,5,FALSE)</f>
        <v>DN125</v>
      </c>
      <c r="M12" s="86" t="str">
        <f>VLOOKUP($H12,'Hiros List'!$A$2:$H$134,6,FALSE)</f>
        <v>G14</v>
      </c>
      <c r="N12" s="86">
        <f>VLOOKUP($H12,'Hiros List'!$A$2:$H$134,7,FALSE)</f>
        <v>0</v>
      </c>
      <c r="O12" s="87" t="str">
        <f>VLOOKUP($H12,'Hiros List'!$A$2:$H$134,8,FALSE)</f>
        <v>A</v>
      </c>
    </row>
    <row r="13" spans="1:15">
      <c r="A13" s="77" t="s">
        <v>187</v>
      </c>
      <c r="B13" s="83">
        <v>54</v>
      </c>
      <c r="C13" s="84">
        <v>40</v>
      </c>
      <c r="D13" s="85">
        <f t="shared" si="0"/>
        <v>0.7407407407407407</v>
      </c>
      <c r="E13" s="83">
        <v>39</v>
      </c>
      <c r="F13" s="84">
        <v>25</v>
      </c>
      <c r="G13" s="85">
        <f t="shared" si="1"/>
        <v>0.64102564102564108</v>
      </c>
      <c r="H13" s="100" t="str">
        <f t="shared" si="2"/>
        <v>1073</v>
      </c>
      <c r="I13" s="96" t="str">
        <f>VLOOKUP($H13,'Hiros List'!$A$2:$H$134,2,FALSE)</f>
        <v>JRC_SS01073</v>
      </c>
      <c r="J13" s="108">
        <f>VLOOKUP($H13,'Hiros List'!$A$2:$H$134,3,FALSE)</f>
        <v>3015834</v>
      </c>
      <c r="K13" s="105" t="str">
        <f>VLOOKUP($H13,'Hiros List'!$A$2:$H$134,4,FALSE)</f>
        <v>GMR_42B02_XA_21-x-GMR_65C10_XD_01</v>
      </c>
      <c r="L13" s="86" t="str">
        <f>VLOOKUP($H13,'Hiros List'!$A$2:$H$134,5,FALSE)</f>
        <v>DN045</v>
      </c>
      <c r="M13" s="86" t="str">
        <f>VLOOKUP($H13,'Hiros List'!$A$2:$H$134,6,FALSE)</f>
        <v>G2</v>
      </c>
      <c r="N13" s="86">
        <f>VLOOKUP($H13,'Hiros List'!$A$2:$H$134,7,FALSE)</f>
        <v>0</v>
      </c>
      <c r="O13" s="87" t="str">
        <f>VLOOKUP($H13,'Hiros List'!$A$2:$H$134,8,FALSE)</f>
        <v>B</v>
      </c>
    </row>
    <row r="14" spans="1:15">
      <c r="A14" s="77" t="s">
        <v>193</v>
      </c>
      <c r="B14" s="83">
        <v>129</v>
      </c>
      <c r="C14" s="84">
        <v>101</v>
      </c>
      <c r="D14" s="85">
        <f t="shared" si="0"/>
        <v>0.78294573643410847</v>
      </c>
      <c r="E14" s="83">
        <v>38</v>
      </c>
      <c r="F14" s="84">
        <v>31</v>
      </c>
      <c r="G14" s="85">
        <f t="shared" si="1"/>
        <v>0.81578947368421051</v>
      </c>
      <c r="H14" s="100" t="str">
        <f t="shared" si="2"/>
        <v>1077</v>
      </c>
      <c r="I14" s="96" t="str">
        <f>VLOOKUP($H14,'Hiros List'!$A$2:$H$134,2,FALSE)</f>
        <v>JRC_SS01077</v>
      </c>
      <c r="J14" s="108">
        <f>VLOOKUP($H14,'Hiros List'!$A$2:$H$134,3,FALSE)</f>
        <v>3015838</v>
      </c>
      <c r="K14" s="105" t="str">
        <f>VLOOKUP($H14,'Hiros List'!$A$2:$H$134,4,FALSE)</f>
        <v>GMR_61A01_XA_21-x-BJD_102G11_AV_01</v>
      </c>
      <c r="L14" s="86" t="str">
        <f>VLOOKUP($H14,'Hiros List'!$A$2:$H$134,5,FALSE)</f>
        <v>DN019</v>
      </c>
      <c r="M14" s="86" t="str">
        <f>VLOOKUP($H14,'Hiros List'!$A$2:$H$134,6,FALSE)</f>
        <v>G30</v>
      </c>
      <c r="N14" s="86">
        <f>VLOOKUP($H14,'Hiros List'!$A$2:$H$134,7,FALSE)</f>
        <v>0</v>
      </c>
      <c r="O14" s="87" t="str">
        <f>VLOOKUP($H14,'Hiros List'!$A$2:$H$134,8,FALSE)</f>
        <v>A</v>
      </c>
    </row>
    <row r="15" spans="1:15">
      <c r="A15" s="77" t="s">
        <v>195</v>
      </c>
      <c r="B15" s="83">
        <v>87</v>
      </c>
      <c r="C15" s="84">
        <v>20</v>
      </c>
      <c r="D15" s="85">
        <f t="shared" si="0"/>
        <v>0.22988505747126436</v>
      </c>
      <c r="E15" s="83">
        <v>112</v>
      </c>
      <c r="F15" s="84">
        <v>52</v>
      </c>
      <c r="G15" s="85">
        <f t="shared" si="1"/>
        <v>0.4642857142857143</v>
      </c>
      <c r="H15" s="100" t="str">
        <f t="shared" si="2"/>
        <v>1080</v>
      </c>
      <c r="I15" s="96" t="str">
        <f>VLOOKUP($H15,'Hiros List'!$A$2:$H$134,2,FALSE)</f>
        <v>JRC_SS01080</v>
      </c>
      <c r="J15" s="108">
        <f>VLOOKUP($H15,'Hiros List'!$A$2:$H$134,3,FALSE)</f>
        <v>3015841</v>
      </c>
      <c r="K15" s="105" t="str">
        <f>VLOOKUP($H15,'Hiros List'!$A$2:$H$134,4,FALSE)</f>
        <v>GMR_84B12_XA_21-x-BJD_105D02_AV_01</v>
      </c>
      <c r="L15" s="86" t="str">
        <f>VLOOKUP($H15,'Hiros List'!$A$2:$H$134,5,FALSE)</f>
        <v>DN001(1080)</v>
      </c>
      <c r="M15" s="86" t="str">
        <f>VLOOKUP($H15,'Hiros List'!$A$2:$H$134,6,FALSE)</f>
        <v>P4</v>
      </c>
      <c r="N15" s="86">
        <f>VLOOKUP($H15,'Hiros List'!$A$2:$H$134,7,FALSE)</f>
        <v>0</v>
      </c>
      <c r="O15" s="87" t="str">
        <f>VLOOKUP($H15,'Hiros List'!$A$2:$H$134,8,FALSE)</f>
        <v>A</v>
      </c>
    </row>
    <row r="16" spans="1:15">
      <c r="A16" s="77" t="s">
        <v>202</v>
      </c>
      <c r="B16" s="83">
        <v>50</v>
      </c>
      <c r="C16" s="84">
        <v>7</v>
      </c>
      <c r="D16" s="85">
        <f t="shared" si="0"/>
        <v>0.14000000000000001</v>
      </c>
      <c r="E16" s="83">
        <v>30</v>
      </c>
      <c r="F16" s="84">
        <v>11</v>
      </c>
      <c r="G16" s="85">
        <f t="shared" si="1"/>
        <v>0.36666666666666664</v>
      </c>
      <c r="H16" s="100" t="str">
        <f t="shared" si="2"/>
        <v>1542</v>
      </c>
      <c r="I16" s="96" t="str">
        <f>VLOOKUP($H16,'Hiros List'!$A$2:$H$134,2,FALSE)</f>
        <v>JRC_SS01542</v>
      </c>
      <c r="J16" s="108">
        <f>VLOOKUP($H16,'Hiros List'!$A$2:$H$134,3,FALSE)</f>
        <v>3016841</v>
      </c>
      <c r="K16" s="105" t="str">
        <f>VLOOKUP($H16,'Hiros List'!$A$2:$H$134,4,FALSE)</f>
        <v>BJD_104E03_BB_21-x-GMR_87B09_XD_01</v>
      </c>
      <c r="L16" s="86" t="str">
        <f>VLOOKUP($H16,'Hiros List'!$A$2:$H$134,5,FALSE)</f>
        <v>DN101(1542)</v>
      </c>
      <c r="M16" s="86" t="str">
        <f>VLOOKUP($H16,'Hiros List'!$A$2:$H$134,6,FALSE)</f>
        <v>A7</v>
      </c>
      <c r="N16" s="86" t="str">
        <f>VLOOKUP($H16,'Hiros List'!$A$2:$H$134,7,FALSE)</f>
        <v>interneuron in flight neuropil, weak</v>
      </c>
      <c r="O16" s="87" t="str">
        <f>VLOOKUP($H16,'Hiros List'!$A$2:$H$134,8,FALSE)</f>
        <v>B</v>
      </c>
    </row>
    <row r="17" spans="1:15">
      <c r="A17" s="77" t="s">
        <v>206</v>
      </c>
      <c r="B17" s="83">
        <v>55</v>
      </c>
      <c r="C17" s="84">
        <v>28</v>
      </c>
      <c r="D17" s="85">
        <f t="shared" si="0"/>
        <v>0.50909090909090904</v>
      </c>
      <c r="E17" s="83">
        <v>96</v>
      </c>
      <c r="F17" s="84">
        <v>30</v>
      </c>
      <c r="G17" s="85">
        <f t="shared" si="1"/>
        <v>0.3125</v>
      </c>
      <c r="H17" s="100" t="str">
        <f t="shared" si="2"/>
        <v>1544</v>
      </c>
      <c r="I17" s="96" t="str">
        <f>VLOOKUP($H17,'Hiros List'!$A$2:$H$134,2,FALSE)</f>
        <v>JRC_SS01544</v>
      </c>
      <c r="J17" s="108">
        <f>VLOOKUP($H17,'Hiros List'!$A$2:$H$134,3,FALSE)</f>
        <v>3016843</v>
      </c>
      <c r="K17" s="105" t="str">
        <f>VLOOKUP($H17,'Hiros List'!$A$2:$H$134,4,FALSE)</f>
        <v>BJD_105D02_BB_21-x-BJD_124C05_AV_01</v>
      </c>
      <c r="L17" s="86" t="str">
        <f>VLOOKUP($H17,'Hiros List'!$A$2:$H$134,5,FALSE)</f>
        <v>DN001, DN133</v>
      </c>
      <c r="M17" s="86" t="str">
        <f>VLOOKUP($H17,'Hiros List'!$A$2:$H$134,6,FALSE)</f>
        <v>P4, P2</v>
      </c>
      <c r="N17" s="86">
        <f>VLOOKUP($H17,'Hiros List'!$A$2:$H$134,7,FALSE)</f>
        <v>0</v>
      </c>
      <c r="O17" s="87" t="str">
        <f>VLOOKUP($H17,'Hiros List'!$A$2:$H$134,8,FALSE)</f>
        <v>A</v>
      </c>
    </row>
    <row r="18" spans="1:15">
      <c r="A18" s="77" t="s">
        <v>210</v>
      </c>
      <c r="B18" s="83">
        <v>117</v>
      </c>
      <c r="C18" s="84">
        <v>10</v>
      </c>
      <c r="D18" s="85">
        <f t="shared" si="0"/>
        <v>8.5470085470085472E-2</v>
      </c>
      <c r="E18" s="83">
        <v>15</v>
      </c>
      <c r="F18" s="84">
        <v>7</v>
      </c>
      <c r="G18" s="85">
        <f t="shared" si="1"/>
        <v>0.46666666666666667</v>
      </c>
      <c r="H18" s="100" t="str">
        <f t="shared" si="2"/>
        <v>1546</v>
      </c>
      <c r="I18" s="96" t="str">
        <f>VLOOKUP($H18,'Hiros List'!$A$2:$H$134,2,FALSE)</f>
        <v>JRC_SS01546</v>
      </c>
      <c r="J18" s="108">
        <f>VLOOKUP($H18,'Hiros List'!$A$2:$H$134,3,FALSE)</f>
        <v>3016845</v>
      </c>
      <c r="K18" s="105" t="str">
        <f>VLOOKUP($H18,'Hiros List'!$A$2:$H$134,4,FALSE)</f>
        <v>BJD_111C04_BB_21-x-BJD_104E03_AV_01</v>
      </c>
      <c r="L18" s="86" t="str">
        <f>VLOOKUP($H18,'Hiros List'!$A$2:$H$134,5,FALSE)</f>
        <v>DN101, DN065</v>
      </c>
      <c r="M18" s="86" t="str">
        <f>VLOOKUP($H18,'Hiros List'!$A$2:$H$134,6,FALSE)</f>
        <v>A5, A7</v>
      </c>
      <c r="N18" s="86">
        <f>VLOOKUP($H18,'Hiros List'!$A$2:$H$134,7,FALSE)</f>
        <v>0</v>
      </c>
      <c r="O18" s="87" t="str">
        <f>VLOOKUP($H18,'Hiros List'!$A$2:$H$134,8,FALSE)</f>
        <v>A</v>
      </c>
    </row>
    <row r="19" spans="1:15">
      <c r="A19" s="77" t="s">
        <v>215</v>
      </c>
      <c r="B19" s="83">
        <v>88</v>
      </c>
      <c r="C19" s="84">
        <v>12</v>
      </c>
      <c r="D19" s="85">
        <f t="shared" si="0"/>
        <v>0.13636363636363635</v>
      </c>
      <c r="E19" s="83">
        <v>11</v>
      </c>
      <c r="F19" s="84">
        <v>5</v>
      </c>
      <c r="G19" s="85">
        <f t="shared" si="1"/>
        <v>0.45454545454545453</v>
      </c>
      <c r="H19" s="100" t="str">
        <f t="shared" si="2"/>
        <v>1549</v>
      </c>
      <c r="I19" s="96" t="str">
        <f>VLOOKUP($H19,'Hiros List'!$A$2:$H$134,2,FALSE)</f>
        <v>JRC_SS01549</v>
      </c>
      <c r="J19" s="108">
        <f>VLOOKUP($H19,'Hiros List'!$A$2:$H$134,3,FALSE)</f>
        <v>3016848</v>
      </c>
      <c r="K19" s="105" t="str">
        <f>VLOOKUP($H19,'Hiros List'!$A$2:$H$134,4,FALSE)</f>
        <v>BJD_113F07_BB_21-x-BJD_103C12_AV_01</v>
      </c>
      <c r="L19" s="86" t="str">
        <f>VLOOKUP($H19,'Hiros List'!$A$2:$H$134,5,FALSE)</f>
        <v>DN044, DN105</v>
      </c>
      <c r="M19" s="86" t="str">
        <f>VLOOKUP($H19,'Hiros List'!$A$2:$H$134,6,FALSE)</f>
        <v>P7, P13</v>
      </c>
      <c r="N19" s="86" t="str">
        <f>VLOOKUP($H19,'Hiros List'!$A$2:$H$134,7,FALSE)</f>
        <v>DN105, weak</v>
      </c>
      <c r="O19" s="87" t="str">
        <f>VLOOKUP($H19,'Hiros List'!$A$2:$H$134,8,FALSE)</f>
        <v>B</v>
      </c>
    </row>
    <row r="20" spans="1:15">
      <c r="A20" s="77" t="s">
        <v>217</v>
      </c>
      <c r="B20" s="83">
        <v>68</v>
      </c>
      <c r="C20" s="84">
        <v>3</v>
      </c>
      <c r="D20" s="85">
        <f t="shared" si="0"/>
        <v>4.4117647058823532E-2</v>
      </c>
      <c r="E20" s="83">
        <v>23</v>
      </c>
      <c r="F20" s="84">
        <v>6</v>
      </c>
      <c r="G20" s="85">
        <f t="shared" si="1"/>
        <v>0.2608695652173913</v>
      </c>
      <c r="H20" s="100" t="str">
        <f t="shared" si="2"/>
        <v>1550</v>
      </c>
      <c r="I20" s="96" t="str">
        <f>VLOOKUP($H20,'Hiros List'!$A$2:$H$134,2,FALSE)</f>
        <v>JRC_SS01550</v>
      </c>
      <c r="J20" s="108">
        <f>VLOOKUP($H20,'Hiros List'!$A$2:$H$134,3,FALSE)</f>
        <v>3016849</v>
      </c>
      <c r="K20" s="105" t="str">
        <f>VLOOKUP($H20,'Hiros List'!$A$2:$H$134,4,FALSE)</f>
        <v>BJD_113G07_BB_21-x-BJD_126F01_AV_01</v>
      </c>
      <c r="L20" s="86" t="str">
        <f>VLOOKUP($H20,'Hiros List'!$A$2:$H$134,5,FALSE)</f>
        <v>DN162</v>
      </c>
      <c r="M20" s="86" t="str">
        <f>VLOOKUP($H20,'Hiros List'!$A$2:$H$134,6,FALSE)</f>
        <v>G11</v>
      </c>
      <c r="N20" s="86" t="str">
        <f>VLOOKUP($H20,'Hiros List'!$A$2:$H$134,7,FALSE)</f>
        <v>VNC interneurons, weak</v>
      </c>
      <c r="O20" s="87" t="str">
        <f>VLOOKUP($H20,'Hiros List'!$A$2:$H$134,8,FALSE)</f>
        <v>B</v>
      </c>
    </row>
    <row r="21" spans="1:15">
      <c r="A21" s="77" t="s">
        <v>221</v>
      </c>
      <c r="B21" s="83">
        <v>82</v>
      </c>
      <c r="C21" s="84">
        <v>1</v>
      </c>
      <c r="D21" s="85">
        <f t="shared" si="0"/>
        <v>1.2195121951219513E-2</v>
      </c>
      <c r="E21" s="83">
        <v>28</v>
      </c>
      <c r="F21" s="84">
        <v>12</v>
      </c>
      <c r="G21" s="85">
        <f t="shared" si="1"/>
        <v>0.42857142857142855</v>
      </c>
      <c r="H21" s="100" t="str">
        <f t="shared" si="2"/>
        <v>1552</v>
      </c>
      <c r="I21" s="96" t="str">
        <f>VLOOKUP($H21,'Hiros List'!$A$2:$H$134,2,FALSE)</f>
        <v>JRC_SS01552</v>
      </c>
      <c r="J21" s="108">
        <f>VLOOKUP($H21,'Hiros List'!$A$2:$H$134,3,FALSE)</f>
        <v>3016851</v>
      </c>
      <c r="K21" s="105" t="str">
        <f>VLOOKUP($H21,'Hiros List'!$A$2:$H$134,4,FALSE)</f>
        <v>BJD_115A02_BB_21-x-BJD_111C04_AV_01</v>
      </c>
      <c r="L21" s="86" t="str">
        <f>VLOOKUP($H21,'Hiros List'!$A$2:$H$134,5,FALSE)</f>
        <v>DN101, DN065</v>
      </c>
      <c r="M21" s="86" t="str">
        <f>VLOOKUP($H21,'Hiros List'!$A$2:$H$134,6,FALSE)</f>
        <v>A5, A7</v>
      </c>
      <c r="N21" s="86" t="str">
        <f>VLOOKUP($H21,'Hiros List'!$A$2:$H$134,7,FALSE)</f>
        <v>neurons in T1, tectulum</v>
      </c>
      <c r="O21" s="87" t="str">
        <f>VLOOKUP($H21,'Hiros List'!$A$2:$H$134,8,FALSE)</f>
        <v>B</v>
      </c>
    </row>
    <row r="22" spans="1:15">
      <c r="A22" s="77" t="s">
        <v>223</v>
      </c>
      <c r="B22" s="83">
        <v>102</v>
      </c>
      <c r="C22" s="84">
        <v>10</v>
      </c>
      <c r="D22" s="85">
        <f t="shared" si="0"/>
        <v>9.8039215686274508E-2</v>
      </c>
      <c r="E22" s="83">
        <v>151</v>
      </c>
      <c r="F22" s="84">
        <v>45</v>
      </c>
      <c r="G22" s="85">
        <f t="shared" si="1"/>
        <v>0.29801324503311261</v>
      </c>
      <c r="H22" s="100" t="str">
        <f t="shared" si="2"/>
        <v>1554</v>
      </c>
      <c r="I22" s="96" t="str">
        <f>VLOOKUP($H22,'Hiros List'!$A$2:$H$134,2,FALSE)</f>
        <v>JRC_SS01554</v>
      </c>
      <c r="J22" s="108">
        <f>VLOOKUP($H22,'Hiros List'!$A$2:$H$134,3,FALSE)</f>
        <v>3016853</v>
      </c>
      <c r="K22" s="105" t="str">
        <f>VLOOKUP($H22,'Hiros List'!$A$2:$H$134,4,FALSE)</f>
        <v>BJD_124F08_BB_21-x-BJD_124C05_AV_01</v>
      </c>
      <c r="L22" s="86" t="str">
        <f>VLOOKUP($H22,'Hiros List'!$A$2:$H$134,5,FALSE)</f>
        <v>DN133(1554)</v>
      </c>
      <c r="M22" s="86" t="str">
        <f>VLOOKUP($H22,'Hiros List'!$A$2:$H$134,6,FALSE)</f>
        <v>P2</v>
      </c>
      <c r="N22" s="86" t="str">
        <f>VLOOKUP($H22,'Hiros List'!$A$2:$H$134,7,FALSE)</f>
        <v>a pair of neuron in dorsal protocerebrum, variable</v>
      </c>
      <c r="O22" s="87" t="str">
        <f>VLOOKUP($H22,'Hiros List'!$A$2:$H$134,8,FALSE)</f>
        <v>B</v>
      </c>
    </row>
    <row r="23" spans="1:15">
      <c r="A23" s="77" t="s">
        <v>227</v>
      </c>
      <c r="B23" s="83">
        <v>93</v>
      </c>
      <c r="C23" s="84">
        <v>4</v>
      </c>
      <c r="D23" s="85">
        <f t="shared" si="0"/>
        <v>4.3010752688172046E-2</v>
      </c>
      <c r="E23" s="83">
        <v>48</v>
      </c>
      <c r="F23" s="84">
        <v>23</v>
      </c>
      <c r="G23" s="85">
        <f t="shared" si="1"/>
        <v>0.47916666666666669</v>
      </c>
      <c r="H23" s="100" t="str">
        <f t="shared" si="2"/>
        <v>1556</v>
      </c>
      <c r="I23" s="96" t="str">
        <f>VLOOKUP($H23,'Hiros List'!$A$2:$H$134,2,FALSE)</f>
        <v>JRC_SS01556</v>
      </c>
      <c r="J23" s="108">
        <f>VLOOKUP($H23,'Hiros List'!$A$2:$H$134,3,FALSE)</f>
        <v>3016855</v>
      </c>
      <c r="K23" s="105" t="str">
        <f>VLOOKUP($H23,'Hiros List'!$A$2:$H$134,4,FALSE)</f>
        <v>GMR_11E07_XA_21-x-GMR_77F05_AV_01</v>
      </c>
      <c r="L23" s="86" t="str">
        <f>VLOOKUP($H23,'Hiros List'!$A$2:$H$134,5,FALSE)</f>
        <v>DN096</v>
      </c>
      <c r="M23" s="86" t="str">
        <f>VLOOKUP($H23,'Hiros List'!$A$2:$H$134,6,FALSE)</f>
        <v>P15</v>
      </c>
      <c r="N23" s="86" t="str">
        <f>VLOOKUP($H23,'Hiros List'!$A$2:$H$134,7,FALSE)</f>
        <v>neuron in T1</v>
      </c>
      <c r="O23" s="87" t="str">
        <f>VLOOKUP($H23,'Hiros List'!$A$2:$H$134,8,FALSE)</f>
        <v>B</v>
      </c>
    </row>
    <row r="24" spans="1:15">
      <c r="A24" s="77" t="s">
        <v>229</v>
      </c>
      <c r="B24" s="83">
        <v>55</v>
      </c>
      <c r="C24" s="84">
        <v>11</v>
      </c>
      <c r="D24" s="85">
        <f t="shared" si="0"/>
        <v>0.2</v>
      </c>
      <c r="E24" s="83">
        <v>44</v>
      </c>
      <c r="F24" s="84">
        <v>27</v>
      </c>
      <c r="G24" s="85">
        <f t="shared" si="1"/>
        <v>0.61363636363636365</v>
      </c>
      <c r="H24" s="100" t="str">
        <f t="shared" si="2"/>
        <v>1557</v>
      </c>
      <c r="I24" s="96" t="str">
        <f>VLOOKUP($H24,'Hiros List'!$A$2:$H$134,2,FALSE)</f>
        <v>JRC_SS01557</v>
      </c>
      <c r="J24" s="108">
        <f>VLOOKUP($H24,'Hiros List'!$A$2:$H$134,3,FALSE)</f>
        <v>3016856</v>
      </c>
      <c r="K24" s="105" t="str">
        <f>VLOOKUP($H24,'Hiros List'!$A$2:$H$134,4,FALSE)</f>
        <v>GMR_13D04_XA_21-x-GMR_65D05_XD_01</v>
      </c>
      <c r="L24" s="86" t="str">
        <f>VLOOKUP($H24,'Hiros List'!$A$2:$H$134,5,FALSE)</f>
        <v>DN114</v>
      </c>
      <c r="M24" s="86" t="str">
        <f>VLOOKUP($H24,'Hiros List'!$A$2:$H$134,6,FALSE)</f>
        <v>G27</v>
      </c>
      <c r="N24" s="86">
        <f>VLOOKUP($H24,'Hiros List'!$A$2:$H$134,7,FALSE)</f>
        <v>0</v>
      </c>
      <c r="O24" s="87" t="str">
        <f>VLOOKUP($H24,'Hiros List'!$A$2:$H$134,8,FALSE)</f>
        <v>A</v>
      </c>
    </row>
    <row r="25" spans="1:15">
      <c r="A25" s="77" t="s">
        <v>231</v>
      </c>
      <c r="B25" s="83">
        <v>118</v>
      </c>
      <c r="C25" s="84">
        <v>18</v>
      </c>
      <c r="D25" s="85">
        <f t="shared" si="0"/>
        <v>0.15254237288135594</v>
      </c>
      <c r="E25" s="83">
        <v>17</v>
      </c>
      <c r="F25" s="84">
        <v>5</v>
      </c>
      <c r="G25" s="85">
        <f t="shared" si="1"/>
        <v>0.29411764705882354</v>
      </c>
      <c r="H25" s="100" t="str">
        <f t="shared" si="2"/>
        <v>1558</v>
      </c>
      <c r="I25" s="96" t="str">
        <f>VLOOKUP($H25,'Hiros List'!$A$2:$H$134,2,FALSE)</f>
        <v>JRC_SS01558</v>
      </c>
      <c r="J25" s="108">
        <f>VLOOKUP($H25,'Hiros List'!$A$2:$H$134,3,FALSE)</f>
        <v>3016857</v>
      </c>
      <c r="K25" s="105" t="str">
        <f>VLOOKUP($H25,'Hiros List'!$A$2:$H$134,4,FALSE)</f>
        <v>GMR_27E07_XA_21-x-BJD_109H06_AV_01</v>
      </c>
      <c r="L25" s="86" t="str">
        <f>VLOOKUP($H25,'Hiros List'!$A$2:$H$134,5,FALSE)</f>
        <v>DN138</v>
      </c>
      <c r="M25" s="86" t="str">
        <f>VLOOKUP($H25,'Hiros List'!$A$2:$H$134,6,FALSE)</f>
        <v>G26</v>
      </c>
      <c r="N25" s="86">
        <f>VLOOKUP($H25,'Hiros List'!$A$2:$H$134,7,FALSE)</f>
        <v>0</v>
      </c>
      <c r="O25" s="87" t="str">
        <f>VLOOKUP($H25,'Hiros List'!$A$2:$H$134,8,FALSE)</f>
        <v>A</v>
      </c>
    </row>
    <row r="26" spans="1:15">
      <c r="A26" s="77" t="s">
        <v>241</v>
      </c>
      <c r="B26" s="83">
        <v>53</v>
      </c>
      <c r="C26" s="84">
        <v>0</v>
      </c>
      <c r="D26" s="85">
        <f t="shared" si="0"/>
        <v>0</v>
      </c>
      <c r="E26" s="83">
        <v>12</v>
      </c>
      <c r="F26" s="84">
        <v>7</v>
      </c>
      <c r="G26" s="85">
        <f t="shared" si="1"/>
        <v>0.58333333333333337</v>
      </c>
      <c r="H26" s="100" t="str">
        <f t="shared" si="2"/>
        <v>1565</v>
      </c>
      <c r="I26" s="96" t="str">
        <f>VLOOKUP($H26,'Hiros List'!$A$2:$H$134,2,FALSE)</f>
        <v>JRC_SS01565</v>
      </c>
      <c r="J26" s="108">
        <f>VLOOKUP($H26,'Hiros List'!$A$2:$H$134,3,FALSE)</f>
        <v>3016864</v>
      </c>
      <c r="K26" s="105" t="str">
        <f>VLOOKUP($H26,'Hiros List'!$A$2:$H$134,4,FALSE)</f>
        <v>GMR_60B11_XA_21-x-GMR_83B04_XD_01</v>
      </c>
      <c r="L26" s="86" t="str">
        <f>VLOOKUP($H26,'Hiros List'!$A$2:$H$134,5,FALSE)</f>
        <v>DN036-like</v>
      </c>
      <c r="M26" s="86" t="str">
        <f>VLOOKUP($H26,'Hiros List'!$A$2:$H$134,6,FALSE)</f>
        <v>G13</v>
      </c>
      <c r="N26" s="86" t="str">
        <f>VLOOKUP($H26,'Hiros List'!$A$2:$H$134,7,FALSE)</f>
        <v>tectulum interneurons</v>
      </c>
      <c r="O26" s="87" t="str">
        <f>VLOOKUP($H26,'Hiros List'!$A$2:$H$134,8,FALSE)</f>
        <v>B</v>
      </c>
    </row>
    <row r="27" spans="1:15">
      <c r="A27" s="77" t="s">
        <v>242</v>
      </c>
      <c r="B27" s="83">
        <v>144</v>
      </c>
      <c r="C27" s="84">
        <v>30</v>
      </c>
      <c r="D27" s="85">
        <f t="shared" si="0"/>
        <v>0.20833333333333334</v>
      </c>
      <c r="E27" s="83">
        <v>20</v>
      </c>
      <c r="F27" s="84">
        <v>15</v>
      </c>
      <c r="G27" s="85">
        <f t="shared" si="1"/>
        <v>0.75</v>
      </c>
      <c r="H27" s="100" t="str">
        <f t="shared" si="2"/>
        <v>1566</v>
      </c>
      <c r="I27" s="96" t="str">
        <f>VLOOKUP($H27,'Hiros List'!$A$2:$H$134,2,FALSE)</f>
        <v>JRC_SS01566</v>
      </c>
      <c r="J27" s="108">
        <f>VLOOKUP($H27,'Hiros List'!$A$2:$H$134,3,FALSE)</f>
        <v>3016865</v>
      </c>
      <c r="K27" s="105" t="str">
        <f>VLOOKUP($H27,'Hiros List'!$A$2:$H$134,4,FALSE)</f>
        <v>GMR_66B05_XA_21-x-GMR_85H06_AV_01</v>
      </c>
      <c r="L27" s="86" t="str">
        <f>VLOOKUP($H27,'Hiros List'!$A$2:$H$134,5,FALSE)</f>
        <v>DN162</v>
      </c>
      <c r="M27" s="86" t="str">
        <f>VLOOKUP($H27,'Hiros List'!$A$2:$H$134,6,FALSE)</f>
        <v>G11</v>
      </c>
      <c r="N27" s="86" t="str">
        <f>VLOOKUP($H27,'Hiros List'!$A$2:$H$134,7,FALSE)</f>
        <v>T2 interneurons</v>
      </c>
      <c r="O27" s="87" t="str">
        <f>VLOOKUP($H27,'Hiros List'!$A$2:$H$134,8,FALSE)</f>
        <v>B</v>
      </c>
    </row>
    <row r="28" spans="1:15">
      <c r="A28" s="77" t="s">
        <v>244</v>
      </c>
      <c r="B28" s="83">
        <v>52</v>
      </c>
      <c r="C28" s="84">
        <v>3</v>
      </c>
      <c r="D28" s="85">
        <f t="shared" si="0"/>
        <v>5.7692307692307696E-2</v>
      </c>
      <c r="E28" s="83">
        <v>44</v>
      </c>
      <c r="F28" s="84">
        <v>23</v>
      </c>
      <c r="G28" s="85">
        <f t="shared" si="1"/>
        <v>0.52272727272727271</v>
      </c>
      <c r="H28" s="100" t="str">
        <f t="shared" si="2"/>
        <v>1567</v>
      </c>
      <c r="I28" s="96" t="str">
        <f>VLOOKUP($H28,'Hiros List'!$A$2:$H$134,2,FALSE)</f>
        <v>JRC_SS01567</v>
      </c>
      <c r="J28" s="108">
        <f>VLOOKUP($H28,'Hiros List'!$A$2:$H$134,3,FALSE)</f>
        <v>3016866</v>
      </c>
      <c r="K28" s="105" t="str">
        <f>VLOOKUP($H28,'Hiros List'!$A$2:$H$134,4,FALSE)</f>
        <v>GMR_88F03_XA_21-x-BJD_109F06_AV_01</v>
      </c>
      <c r="L28" s="86" t="str">
        <f>VLOOKUP($H28,'Hiros List'!$A$2:$H$134,5,FALSE)</f>
        <v>DN011, stochastic</v>
      </c>
      <c r="M28" s="86" t="str">
        <f>VLOOKUP($H28,'Hiros List'!$A$2:$H$134,6,FALSE)</f>
        <v>G13</v>
      </c>
      <c r="N28" s="86">
        <f>VLOOKUP($H28,'Hiros List'!$A$2:$H$134,7,FALSE)</f>
        <v>0</v>
      </c>
      <c r="O28" s="87" t="str">
        <f>VLOOKUP($H28,'Hiros List'!$A$2:$H$134,8,FALSE)</f>
        <v>B</v>
      </c>
    </row>
    <row r="29" spans="1:15">
      <c r="A29" s="77" t="s">
        <v>248</v>
      </c>
      <c r="B29" s="83">
        <v>85</v>
      </c>
      <c r="C29" s="84">
        <v>5</v>
      </c>
      <c r="D29" s="85">
        <f t="shared" si="0"/>
        <v>5.8823529411764705E-2</v>
      </c>
      <c r="E29" s="83">
        <v>28</v>
      </c>
      <c r="F29" s="84">
        <v>13</v>
      </c>
      <c r="G29" s="85">
        <f t="shared" si="1"/>
        <v>0.4642857142857143</v>
      </c>
      <c r="H29" s="100" t="str">
        <f t="shared" si="2"/>
        <v>1569</v>
      </c>
      <c r="I29" s="96" t="str">
        <f>VLOOKUP($H29,'Hiros List'!$A$2:$H$134,2,FALSE)</f>
        <v>JRC_SS01569</v>
      </c>
      <c r="J29" s="108">
        <f>VLOOKUP($H29,'Hiros List'!$A$2:$H$134,3,FALSE)</f>
        <v>3016868</v>
      </c>
      <c r="K29" s="105" t="str">
        <f>VLOOKUP($H29,'Hiros List'!$A$2:$H$134,4,FALSE)</f>
        <v>BJD_103G03_BB_21-x-BJD_111F03_AV_01</v>
      </c>
      <c r="L29" s="86" t="str">
        <f>VLOOKUP($H29,'Hiros List'!$A$2:$H$134,5,FALSE)</f>
        <v>DN047a/b</v>
      </c>
      <c r="M29" s="86" t="str">
        <f>VLOOKUP($H29,'Hiros List'!$A$2:$H$134,6,FALSE)</f>
        <v>D2, D3</v>
      </c>
      <c r="N29" s="86" t="str">
        <f>VLOOKUP($H29,'Hiros List'!$A$2:$H$134,7,FALSE)</f>
        <v>A pair of MB output neurons, weak</v>
      </c>
      <c r="O29" s="87" t="str">
        <f>VLOOKUP($H29,'Hiros List'!$A$2:$H$134,8,FALSE)</f>
        <v>B</v>
      </c>
    </row>
    <row r="30" spans="1:15">
      <c r="A30" s="77" t="s">
        <v>251</v>
      </c>
      <c r="B30" s="83">
        <v>54</v>
      </c>
      <c r="C30" s="84">
        <v>6</v>
      </c>
      <c r="D30" s="85">
        <f t="shared" si="0"/>
        <v>0.1111111111111111</v>
      </c>
      <c r="E30" s="83">
        <v>30</v>
      </c>
      <c r="F30" s="84">
        <v>14</v>
      </c>
      <c r="G30" s="85">
        <f t="shared" si="1"/>
        <v>0.46666666666666667</v>
      </c>
      <c r="H30" s="100" t="str">
        <f t="shared" si="2"/>
        <v>1571</v>
      </c>
      <c r="I30" s="96" t="str">
        <f>VLOOKUP($H30,'Hiros List'!$A$2:$H$134,2,FALSE)</f>
        <v>JRC_SS01571</v>
      </c>
      <c r="J30" s="108">
        <f>VLOOKUP($H30,'Hiros List'!$A$2:$H$134,3,FALSE)</f>
        <v>3016870</v>
      </c>
      <c r="K30" s="105" t="str">
        <f>VLOOKUP($H30,'Hiros List'!$A$2:$H$134,4,FALSE)</f>
        <v>BJD_104E03_BB_21-x-BJD_100E01_AV_01</v>
      </c>
      <c r="L30" s="86" t="str">
        <f>VLOOKUP($H30,'Hiros List'!$A$2:$H$134,5,FALSE)</f>
        <v>DN101a(1571)</v>
      </c>
      <c r="M30" s="86" t="str">
        <f>VLOOKUP($H30,'Hiros List'!$A$2:$H$134,6,FALSE)</f>
        <v>A7</v>
      </c>
      <c r="N30" s="86" t="str">
        <f>VLOOKUP($H30,'Hiros List'!$A$2:$H$134,7,FALSE)</f>
        <v>midline AN, weak</v>
      </c>
      <c r="O30" s="87" t="str">
        <f>VLOOKUP($H30,'Hiros List'!$A$2:$H$134,8,FALSE)</f>
        <v>B</v>
      </c>
    </row>
    <row r="31" spans="1:15">
      <c r="A31" s="77" t="s">
        <v>255</v>
      </c>
      <c r="B31" s="83">
        <v>82</v>
      </c>
      <c r="C31" s="84">
        <v>2</v>
      </c>
      <c r="D31" s="85">
        <f t="shared" si="0"/>
        <v>2.4390243902439025E-2</v>
      </c>
      <c r="E31" s="83">
        <v>36</v>
      </c>
      <c r="F31" s="84">
        <v>14</v>
      </c>
      <c r="G31" s="85">
        <f t="shared" si="1"/>
        <v>0.3888888888888889</v>
      </c>
      <c r="H31" s="100" t="str">
        <f t="shared" si="2"/>
        <v>1575</v>
      </c>
      <c r="I31" s="96" t="str">
        <f>VLOOKUP($H31,'Hiros List'!$A$2:$H$134,2,FALSE)</f>
        <v>JRC_SS01575</v>
      </c>
      <c r="J31" s="108">
        <f>VLOOKUP($H31,'Hiros List'!$A$2:$H$134,3,FALSE)</f>
        <v>3016874</v>
      </c>
      <c r="K31" s="105" t="str">
        <f>VLOOKUP($H31,'Hiros List'!$A$2:$H$134,4,FALSE)</f>
        <v>BJD_109D01_BB_21-x-BJD_120E12_AV_01</v>
      </c>
      <c r="L31" s="86" t="str">
        <f>VLOOKUP($H31,'Hiros List'!$A$2:$H$134,5,FALSE)</f>
        <v>DN047a</v>
      </c>
      <c r="M31" s="86" t="str">
        <f>VLOOKUP($H31,'Hiros List'!$A$2:$H$134,6,FALSE)</f>
        <v>D2</v>
      </c>
      <c r="N31" s="86" t="str">
        <f>VLOOKUP($H31,'Hiros List'!$A$2:$H$134,7,FALSE)</f>
        <v>about 10 cells in neck connective, weak</v>
      </c>
      <c r="O31" s="87" t="str">
        <f>VLOOKUP($H31,'Hiros List'!$A$2:$H$134,8,FALSE)</f>
        <v>B</v>
      </c>
    </row>
    <row r="32" spans="1:15">
      <c r="A32" s="77" t="s">
        <v>258</v>
      </c>
      <c r="B32" s="83">
        <v>54</v>
      </c>
      <c r="C32" s="84">
        <v>3</v>
      </c>
      <c r="D32" s="85">
        <f t="shared" si="0"/>
        <v>5.5555555555555552E-2</v>
      </c>
      <c r="E32" s="83">
        <v>52</v>
      </c>
      <c r="F32" s="84">
        <v>32</v>
      </c>
      <c r="G32" s="85">
        <f t="shared" si="1"/>
        <v>0.61538461538461542</v>
      </c>
      <c r="H32" s="100" t="str">
        <f t="shared" si="2"/>
        <v>1579</v>
      </c>
      <c r="I32" s="96" t="str">
        <f>VLOOKUP($H32,'Hiros List'!$A$2:$H$134,2,FALSE)</f>
        <v>JRC_SS01579</v>
      </c>
      <c r="J32" s="108">
        <f>VLOOKUP($H32,'Hiros List'!$A$2:$H$134,3,FALSE)</f>
        <v>3016878</v>
      </c>
      <c r="K32" s="105" t="str">
        <f>VLOOKUP($H32,'Hiros List'!$A$2:$H$134,4,FALSE)</f>
        <v>BJD_113G07_BB_21-x-GMR_81C11_XD_01</v>
      </c>
      <c r="L32" s="86" t="str">
        <f>VLOOKUP($H32,'Hiros List'!$A$2:$H$134,5,FALSE)</f>
        <v>DN162</v>
      </c>
      <c r="M32" s="86" t="str">
        <f>VLOOKUP($H32,'Hiros List'!$A$2:$H$134,6,FALSE)</f>
        <v>G11</v>
      </c>
      <c r="N32" s="86">
        <f>VLOOKUP($H32,'Hiros List'!$A$2:$H$134,7,FALSE)</f>
        <v>0</v>
      </c>
      <c r="O32" s="87" t="str">
        <f>VLOOKUP($H32,'Hiros List'!$A$2:$H$134,8,FALSE)</f>
        <v>A</v>
      </c>
    </row>
    <row r="33" spans="1:15">
      <c r="A33" s="77" t="s">
        <v>261</v>
      </c>
      <c r="B33" s="83">
        <v>62</v>
      </c>
      <c r="C33" s="84">
        <v>24</v>
      </c>
      <c r="D33" s="85">
        <f t="shared" si="0"/>
        <v>0.38709677419354838</v>
      </c>
      <c r="E33" s="83">
        <v>20</v>
      </c>
      <c r="F33" s="84">
        <v>7</v>
      </c>
      <c r="G33" s="85">
        <f t="shared" si="1"/>
        <v>0.35</v>
      </c>
      <c r="H33" s="100" t="str">
        <f t="shared" si="2"/>
        <v>1581</v>
      </c>
      <c r="I33" s="96" t="str">
        <f>VLOOKUP($H33,'Hiros List'!$A$2:$H$134,2,FALSE)</f>
        <v>JRC_SS01581</v>
      </c>
      <c r="J33" s="108">
        <f>VLOOKUP($H33,'Hiros List'!$A$2:$H$134,3,FALSE)</f>
        <v>3016880</v>
      </c>
      <c r="K33" s="105" t="str">
        <f>VLOOKUP($H33,'Hiros List'!$A$2:$H$134,4,FALSE)</f>
        <v>BJD_116F08_BB_21-x-BJD_102D12_AV_01</v>
      </c>
      <c r="L33" s="86" t="str">
        <f>VLOOKUP($H33,'Hiros List'!$A$2:$H$134,5,FALSE)</f>
        <v>DN105, P29(GAMDN)</v>
      </c>
      <c r="M33" s="86" t="str">
        <f>VLOOKUP($H33,'Hiros List'!$A$2:$H$134,6,FALSE)</f>
        <v>P13, G29</v>
      </c>
      <c r="N33" s="86" t="str">
        <f>VLOOKUP($H33,'Hiros List'!$A$2:$H$134,7,FALSE)</f>
        <v>another pair of interneurons in the brain</v>
      </c>
      <c r="O33" s="87" t="str">
        <f>VLOOKUP($H33,'Hiros List'!$A$2:$H$134,8,FALSE)</f>
        <v>C</v>
      </c>
    </row>
    <row r="34" spans="1:15">
      <c r="A34" s="77" t="s">
        <v>274</v>
      </c>
      <c r="B34" s="83">
        <v>73</v>
      </c>
      <c r="C34" s="84">
        <v>9</v>
      </c>
      <c r="D34" s="85">
        <f t="shared" si="0"/>
        <v>0.12328767123287671</v>
      </c>
      <c r="E34" s="83">
        <v>21</v>
      </c>
      <c r="F34" s="84">
        <v>14</v>
      </c>
      <c r="G34" s="85">
        <f t="shared" si="1"/>
        <v>0.66666666666666663</v>
      </c>
      <c r="H34" s="100" t="str">
        <f t="shared" si="2"/>
        <v>1588</v>
      </c>
      <c r="I34" s="96" t="str">
        <f>VLOOKUP($H34,'Hiros List'!$A$2:$H$134,2,FALSE)</f>
        <v>JRC_SS01588</v>
      </c>
      <c r="J34" s="108">
        <f>VLOOKUP($H34,'Hiros List'!$A$2:$H$134,3,FALSE)</f>
        <v>3016887</v>
      </c>
      <c r="K34" s="105" t="str">
        <f>VLOOKUP($H34,'Hiros List'!$A$2:$H$134,4,FALSE)</f>
        <v>GMR_14H09_XA_21-x-GMR_13B05_XD_01</v>
      </c>
      <c r="L34" s="86" t="str">
        <f>VLOOKUP($H34,'Hiros List'!$A$2:$H$134,5,FALSE)</f>
        <v>DN019</v>
      </c>
      <c r="M34" s="86" t="str">
        <f>VLOOKUP($H34,'Hiros List'!$A$2:$H$134,6,FALSE)</f>
        <v>G30</v>
      </c>
      <c r="N34" s="86" t="str">
        <f>VLOOKUP($H34,'Hiros List'!$A$2:$H$134,7,FALSE)</f>
        <v>interneurons connecting leg neuromeres, weak</v>
      </c>
      <c r="O34" s="87" t="str">
        <f>VLOOKUP($H34,'Hiros List'!$A$2:$H$134,8,FALSE)</f>
        <v>B</v>
      </c>
    </row>
    <row r="35" spans="1:15">
      <c r="A35" s="77" t="s">
        <v>280</v>
      </c>
      <c r="B35" s="83">
        <v>86</v>
      </c>
      <c r="C35" s="84">
        <v>50</v>
      </c>
      <c r="D35" s="85">
        <f t="shared" ref="D35:D66" si="3">C35/B35</f>
        <v>0.58139534883720934</v>
      </c>
      <c r="E35" s="83">
        <v>43</v>
      </c>
      <c r="F35" s="84">
        <v>18</v>
      </c>
      <c r="G35" s="85">
        <f t="shared" ref="G35:G66" si="4">F35/E35</f>
        <v>0.41860465116279072</v>
      </c>
      <c r="H35" s="100" t="str">
        <f t="shared" si="2"/>
        <v>1593</v>
      </c>
      <c r="I35" s="96" t="str">
        <f>VLOOKUP($H35,'Hiros List'!$A$2:$H$134,2,FALSE)</f>
        <v>JRC_SS01593</v>
      </c>
      <c r="J35" s="108">
        <f>VLOOKUP($H35,'Hiros List'!$A$2:$H$134,3,FALSE)</f>
        <v>3016892</v>
      </c>
      <c r="K35" s="105" t="str">
        <f>VLOOKUP($H35,'Hiros List'!$A$2:$H$134,4,FALSE)</f>
        <v>GMR_27E07_XA_21-x-GMR_20F03_XD_01</v>
      </c>
      <c r="L35" s="86" t="str">
        <f>VLOOKUP($H35,'Hiros List'!$A$2:$H$134,5,FALSE)</f>
        <v>DN138</v>
      </c>
      <c r="M35" s="86" t="str">
        <f>VLOOKUP($H35,'Hiros List'!$A$2:$H$134,6,FALSE)</f>
        <v>G26</v>
      </c>
      <c r="N35" s="86" t="str">
        <f>VLOOKUP($H35,'Hiros List'!$A$2:$H$134,7,FALSE)</f>
        <v>a pair of midline AN</v>
      </c>
      <c r="O35" s="87" t="str">
        <f>VLOOKUP($H35,'Hiros List'!$A$2:$H$134,8,FALSE)</f>
        <v>B</v>
      </c>
    </row>
    <row r="36" spans="1:15">
      <c r="A36" s="77" t="s">
        <v>284</v>
      </c>
      <c r="B36" s="83">
        <v>168</v>
      </c>
      <c r="C36" s="84">
        <v>18</v>
      </c>
      <c r="D36" s="85">
        <f t="shared" si="3"/>
        <v>0.10714285714285714</v>
      </c>
      <c r="E36" s="83">
        <v>17</v>
      </c>
      <c r="F36" s="84">
        <v>13</v>
      </c>
      <c r="G36" s="85">
        <f t="shared" si="4"/>
        <v>0.76470588235294112</v>
      </c>
      <c r="H36" s="100" t="str">
        <f t="shared" si="2"/>
        <v>1597</v>
      </c>
      <c r="I36" s="96" t="str">
        <f>VLOOKUP($H36,'Hiros List'!$A$2:$H$134,2,FALSE)</f>
        <v>JRC_SS01597</v>
      </c>
      <c r="J36" s="108">
        <f>VLOOKUP($H36,'Hiros List'!$A$2:$H$134,3,FALSE)</f>
        <v>3016896</v>
      </c>
      <c r="K36" s="105" t="str">
        <f>VLOOKUP($H36,'Hiros List'!$A$2:$H$134,4,FALSE)</f>
        <v>GMR_42B02_XA_21-x-BJD_101D01_AV_01</v>
      </c>
      <c r="L36" s="86" t="str">
        <f>VLOOKUP($H36,'Hiros List'!$A$2:$H$134,5,FALSE)</f>
        <v>DN090a</v>
      </c>
      <c r="M36" s="86" t="str">
        <f>VLOOKUP($H36,'Hiros List'!$A$2:$H$134,6,FALSE)</f>
        <v>G7</v>
      </c>
      <c r="N36" s="86">
        <f>VLOOKUP($H36,'Hiros List'!$A$2:$H$134,7,FALSE)</f>
        <v>0</v>
      </c>
      <c r="O36" s="87" t="str">
        <f>VLOOKUP($H36,'Hiros List'!$A$2:$H$134,8,FALSE)</f>
        <v>A</v>
      </c>
    </row>
    <row r="37" spans="1:15">
      <c r="A37" s="77" t="s">
        <v>289</v>
      </c>
      <c r="B37" s="83">
        <v>66</v>
      </c>
      <c r="C37" s="84">
        <v>25</v>
      </c>
      <c r="D37" s="85">
        <f t="shared" si="3"/>
        <v>0.37878787878787878</v>
      </c>
      <c r="E37" s="83">
        <v>26</v>
      </c>
      <c r="F37" s="84">
        <v>15</v>
      </c>
      <c r="G37" s="85">
        <f t="shared" si="4"/>
        <v>0.57692307692307687</v>
      </c>
      <c r="H37" s="100" t="str">
        <f t="shared" si="2"/>
        <v>1600</v>
      </c>
      <c r="I37" s="96" t="str">
        <f>VLOOKUP($H37,'Hiros List'!$A$2:$H$134,2,FALSE)</f>
        <v>JRC_SS01600</v>
      </c>
      <c r="J37" s="108">
        <f>VLOOKUP($H37,'Hiros List'!$A$2:$H$134,3,FALSE)</f>
        <v>3016899</v>
      </c>
      <c r="K37" s="105" t="str">
        <f>VLOOKUP($H37,'Hiros List'!$A$2:$H$134,4,FALSE)</f>
        <v>GMR_59B10_XA_21-x-GMR_21F05_XD_01</v>
      </c>
      <c r="L37" s="86" t="str">
        <f>VLOOKUP($H37,'Hiros List'!$A$2:$H$134,5,FALSE)</f>
        <v>DN095c</v>
      </c>
      <c r="M37" s="86" t="str">
        <f>VLOOKUP($H37,'Hiros List'!$A$2:$H$134,6,FALSE)</f>
        <v>B2</v>
      </c>
      <c r="N37" s="86" t="str">
        <f>VLOOKUP($H37,'Hiros List'!$A$2:$H$134,7,FALSE)</f>
        <v>many weak expression in leg neuromere</v>
      </c>
      <c r="O37" s="87" t="str">
        <f>VLOOKUP($H37,'Hiros List'!$A$2:$H$134,8,FALSE)</f>
        <v>B</v>
      </c>
    </row>
    <row r="38" spans="1:15">
      <c r="A38" s="77" t="s">
        <v>292</v>
      </c>
      <c r="B38" s="83">
        <v>81</v>
      </c>
      <c r="C38" s="84">
        <v>14</v>
      </c>
      <c r="D38" s="85">
        <f t="shared" si="3"/>
        <v>0.1728395061728395</v>
      </c>
      <c r="E38" s="83">
        <v>13</v>
      </c>
      <c r="F38" s="84">
        <v>6</v>
      </c>
      <c r="G38" s="85">
        <f t="shared" si="4"/>
        <v>0.46153846153846156</v>
      </c>
      <c r="H38" s="100" t="str">
        <f t="shared" si="2"/>
        <v>1602</v>
      </c>
      <c r="I38" s="96" t="str">
        <f>VLOOKUP($H38,'Hiros List'!$A$2:$H$134,2,FALSE)</f>
        <v>JRC_SS01602</v>
      </c>
      <c r="J38" s="108">
        <f>VLOOKUP($H38,'Hiros List'!$A$2:$H$134,3,FALSE)</f>
        <v>3016901</v>
      </c>
      <c r="K38" s="105" t="str">
        <f>VLOOKUP($H38,'Hiros List'!$A$2:$H$134,4,FALSE)</f>
        <v>GMR_64B03_XA_21-x-GMR_29G08_XD_01</v>
      </c>
      <c r="L38" s="86" t="str">
        <f>VLOOKUP($H38,'Hiros List'!$A$2:$H$134,5,FALSE)</f>
        <v>DN009</v>
      </c>
      <c r="M38" s="86" t="str">
        <f>VLOOKUP($H38,'Hiros List'!$A$2:$H$134,6,FALSE)</f>
        <v>G25</v>
      </c>
      <c r="N38" s="86" t="str">
        <f>VLOOKUP($H38,'Hiros List'!$A$2:$H$134,7,FALSE)</f>
        <v>a pair of AN</v>
      </c>
      <c r="O38" s="87" t="str">
        <f>VLOOKUP($H38,'Hiros List'!$A$2:$H$134,8,FALSE)</f>
        <v>B</v>
      </c>
    </row>
    <row r="39" spans="1:15">
      <c r="A39" s="77" t="s">
        <v>295</v>
      </c>
      <c r="B39" s="83">
        <v>126</v>
      </c>
      <c r="C39" s="84">
        <v>64</v>
      </c>
      <c r="D39" s="85">
        <f t="shared" si="3"/>
        <v>0.50793650793650791</v>
      </c>
      <c r="E39" s="83">
        <v>19</v>
      </c>
      <c r="F39" s="84">
        <v>10</v>
      </c>
      <c r="G39" s="85">
        <f t="shared" si="4"/>
        <v>0.52631578947368418</v>
      </c>
      <c r="H39" s="100" t="str">
        <f t="shared" si="2"/>
        <v>1604</v>
      </c>
      <c r="I39" s="96" t="str">
        <f>VLOOKUP($H39,'Hiros List'!$A$2:$H$134,2,FALSE)</f>
        <v>JRC_SS01604</v>
      </c>
      <c r="J39" s="108">
        <f>VLOOKUP($H39,'Hiros List'!$A$2:$H$134,3,FALSE)</f>
        <v>3016903</v>
      </c>
      <c r="K39" s="105" t="str">
        <f>VLOOKUP($H39,'Hiros List'!$A$2:$H$134,4,FALSE)</f>
        <v>GMR_73A05_XA_21-x-BJD_100F04_AV_01</v>
      </c>
      <c r="L39" s="86" t="str">
        <f>VLOOKUP($H39,'Hiros List'!$A$2:$H$134,5,FALSE)</f>
        <v>DN090a, T2LFN</v>
      </c>
      <c r="M39" s="86" t="str">
        <f>VLOOKUP($H39,'Hiros List'!$A$2:$H$134,6,FALSE)</f>
        <v>G7</v>
      </c>
      <c r="N39" s="86">
        <f>VLOOKUP($H39,'Hiros List'!$A$2:$H$134,7,FALSE)</f>
        <v>0</v>
      </c>
      <c r="O39" s="87" t="str">
        <f>VLOOKUP($H39,'Hiros List'!$A$2:$H$134,8,FALSE)</f>
        <v>B</v>
      </c>
    </row>
    <row r="40" spans="1:15">
      <c r="A40" s="77" t="s">
        <v>302</v>
      </c>
      <c r="B40" s="83">
        <v>181</v>
      </c>
      <c r="C40" s="84">
        <v>76</v>
      </c>
      <c r="D40" s="85">
        <f t="shared" si="3"/>
        <v>0.41988950276243092</v>
      </c>
      <c r="E40" s="83">
        <v>37</v>
      </c>
      <c r="F40" s="84">
        <v>11</v>
      </c>
      <c r="G40" s="85">
        <f t="shared" si="4"/>
        <v>0.29729729729729731</v>
      </c>
      <c r="H40" s="100" t="str">
        <f t="shared" si="2"/>
        <v>1608</v>
      </c>
      <c r="I40" s="96" t="str">
        <f>VLOOKUP($H40,'Hiros List'!$A$2:$H$134,2,FALSE)</f>
        <v>JRC_SS01608</v>
      </c>
      <c r="J40" s="108">
        <f>VLOOKUP($H40,'Hiros List'!$A$2:$H$134,3,FALSE)</f>
        <v>3016907</v>
      </c>
      <c r="K40" s="105" t="str">
        <f>VLOOKUP($H40,'Hiros List'!$A$2:$H$134,4,FALSE)</f>
        <v>GMR_94E01_XA_21-x-BJD_115F05_AV_01</v>
      </c>
      <c r="L40" s="86" t="str">
        <f>VLOOKUP($H40,'Hiros List'!$A$2:$H$134,5,FALSE)</f>
        <v>DN106</v>
      </c>
      <c r="M40" s="86" t="str">
        <f>VLOOKUP($H40,'Hiros List'!$A$2:$H$134,6,FALSE)</f>
        <v>P10</v>
      </c>
      <c r="N40" s="86">
        <f>VLOOKUP($H40,'Hiros List'!$A$2:$H$134,7,FALSE)</f>
        <v>0</v>
      </c>
      <c r="O40" s="87" t="str">
        <f>VLOOKUP($H40,'Hiros List'!$A$2:$H$134,8,FALSE)</f>
        <v>A</v>
      </c>
    </row>
    <row r="41" spans="1:15">
      <c r="A41" s="77" t="s">
        <v>196</v>
      </c>
      <c r="B41" s="83">
        <v>49</v>
      </c>
      <c r="C41" s="84">
        <v>12</v>
      </c>
      <c r="D41" s="85">
        <f t="shared" si="3"/>
        <v>0.24489795918367346</v>
      </c>
      <c r="E41" s="83">
        <v>110</v>
      </c>
      <c r="F41" s="84">
        <v>70</v>
      </c>
      <c r="G41" s="85">
        <f t="shared" si="4"/>
        <v>0.63636363636363635</v>
      </c>
      <c r="H41" s="100" t="str">
        <f t="shared" si="2"/>
        <v>1081</v>
      </c>
      <c r="I41" s="96" t="str">
        <f>VLOOKUP($H41,'Hiros List'!$A$2:$H$134,2,FALSE)</f>
        <v>JRC_SS01081</v>
      </c>
      <c r="J41" s="108">
        <f>VLOOKUP($H41,'Hiros List'!$A$2:$H$134,3,FALSE)</f>
        <v>3015842</v>
      </c>
      <c r="K41" s="105" t="str">
        <f>VLOOKUP($H41,'Hiros List'!$A$2:$H$134,4,FALSE)</f>
        <v>GMR_91C05_XA_21-x-GMR_31B08_XD_01</v>
      </c>
      <c r="L41" s="86" t="str">
        <f>VLOOKUP($H41,'Hiros List'!$A$2:$H$134,5,FALSE)</f>
        <v>DN032a(1081)</v>
      </c>
      <c r="M41" s="86" t="str">
        <f>VLOOKUP($H41,'Hiros List'!$A$2:$H$134,6,FALSE)</f>
        <v>P3</v>
      </c>
      <c r="N41" s="86" t="str">
        <f>VLOOKUP($H41,'Hiros List'!$A$2:$H$134,7,FALSE)</f>
        <v>very weak DN118</v>
      </c>
      <c r="O41" s="87" t="str">
        <f>VLOOKUP($H41,'Hiros List'!$A$2:$H$134,8,FALSE)</f>
        <v>B</v>
      </c>
    </row>
    <row r="42" spans="1:15">
      <c r="A42" s="77" t="s">
        <v>283</v>
      </c>
      <c r="B42" s="83">
        <v>46</v>
      </c>
      <c r="C42" s="84">
        <v>2</v>
      </c>
      <c r="D42" s="85">
        <f t="shared" si="3"/>
        <v>4.3478260869565216E-2</v>
      </c>
      <c r="E42" s="83">
        <v>174</v>
      </c>
      <c r="F42" s="84">
        <v>80</v>
      </c>
      <c r="G42" s="85">
        <f t="shared" si="4"/>
        <v>0.45977011494252873</v>
      </c>
      <c r="H42" s="100" t="str">
        <f t="shared" si="2"/>
        <v>1596</v>
      </c>
      <c r="I42" s="96" t="str">
        <f>VLOOKUP($H42,'Hiros List'!$A$2:$H$134,2,FALSE)</f>
        <v>JRC_SS01596</v>
      </c>
      <c r="J42" s="108">
        <f>VLOOKUP($H42,'Hiros List'!$A$2:$H$134,3,FALSE)</f>
        <v>3016895</v>
      </c>
      <c r="K42" s="105" t="str">
        <f>VLOOKUP($H42,'Hiros List'!$A$2:$H$134,4,FALSE)</f>
        <v>GMR_29F12_XA_21-x-GMR_37G07_XD_01</v>
      </c>
      <c r="L42" s="86" t="str">
        <f>VLOOKUP($H42,'Hiros List'!$A$2:$H$134,5,FALSE)</f>
        <v>DN032a(1596)</v>
      </c>
      <c r="M42" s="86" t="str">
        <f>VLOOKUP($H42,'Hiros List'!$A$2:$H$134,6,FALSE)</f>
        <v>P3</v>
      </c>
      <c r="N42" s="86">
        <f>VLOOKUP($H42,'Hiros List'!$A$2:$H$134,7,FALSE)</f>
        <v>0</v>
      </c>
      <c r="O42" s="87" t="str">
        <f>VLOOKUP($H42,'Hiros List'!$A$2:$H$134,8,FALSE)</f>
        <v>A</v>
      </c>
    </row>
    <row r="43" spans="1:15">
      <c r="A43" s="77" t="s">
        <v>447</v>
      </c>
      <c r="B43" s="83">
        <v>45</v>
      </c>
      <c r="C43" s="84">
        <v>8</v>
      </c>
      <c r="D43" s="85">
        <f t="shared" si="3"/>
        <v>0.17777777777777778</v>
      </c>
      <c r="E43" s="83">
        <v>129</v>
      </c>
      <c r="F43" s="84">
        <v>36</v>
      </c>
      <c r="G43" s="85">
        <f t="shared" si="4"/>
        <v>0.27906976744186046</v>
      </c>
      <c r="H43" s="100" t="str">
        <f t="shared" si="2"/>
        <v>2292</v>
      </c>
      <c r="I43" s="96" t="str">
        <f>VLOOKUP($H43,'Hiros List'!$A$2:$H$134,2,FALSE)</f>
        <v>JRC_SS02292</v>
      </c>
      <c r="J43" s="108">
        <f>VLOOKUP($H43,'Hiros List'!$A$2:$H$134,3,FALSE)</f>
        <v>3018158</v>
      </c>
      <c r="K43" s="105" t="str">
        <f>VLOOKUP($H43,'Hiros List'!$A$2:$H$134,4,FALSE)</f>
        <v>BJD_107A06_BB_21-x-BJD_124C05_AV_01</v>
      </c>
      <c r="L43" s="86" t="str">
        <f>VLOOKUP($H43,'Hiros List'!$A$2:$H$134,5,FALSE)</f>
        <v>DN148, DN001, DN133</v>
      </c>
      <c r="M43" s="86" t="str">
        <f>VLOOKUP($H43,'Hiros List'!$A$2:$H$134,6,FALSE)</f>
        <v>P4, P6</v>
      </c>
      <c r="N43" s="86" t="str">
        <f>VLOOKUP($H43,'Hiros List'!$A$2:$H$134,7,FALSE)</f>
        <v>weak AN? (a few wrong images in Workstation?)</v>
      </c>
      <c r="O43" s="87" t="str">
        <f>VLOOKUP($H43,'Hiros List'!$A$2:$H$134,8,FALSE)</f>
        <v>A</v>
      </c>
    </row>
    <row r="44" spans="1:15">
      <c r="A44" s="77" t="s">
        <v>133</v>
      </c>
      <c r="B44" s="83">
        <v>44</v>
      </c>
      <c r="C44" s="84">
        <v>5</v>
      </c>
      <c r="D44" s="85">
        <f t="shared" si="3"/>
        <v>0.11363636363636363</v>
      </c>
      <c r="E44" s="83">
        <v>0</v>
      </c>
      <c r="F44" s="84">
        <v>0</v>
      </c>
      <c r="G44" s="85" t="e">
        <f t="shared" si="4"/>
        <v>#DIV/0!</v>
      </c>
      <c r="H44" s="100" t="str">
        <f t="shared" si="2"/>
        <v>0735</v>
      </c>
      <c r="I44" s="96" t="str">
        <f>VLOOKUP($H44,'Hiros List'!$A$2:$H$134,2,FALSE)</f>
        <v>JRC_SS00735</v>
      </c>
      <c r="J44" s="108">
        <f>VLOOKUP($H44,'Hiros List'!$A$2:$H$134,3,FALSE)</f>
        <v>3007656</v>
      </c>
      <c r="K44" s="105" t="str">
        <f>VLOOKUP($H44,'Hiros List'!$A$2:$H$134,4,FALSE)</f>
        <v>GMR_49A07_XA_21-x-GMR_55A03_XD_01</v>
      </c>
      <c r="L44" s="86" t="str">
        <f>VLOOKUP($H44,'Hiros List'!$A$2:$H$134,5,FALSE)</f>
        <v>DN055a</v>
      </c>
      <c r="M44" s="86" t="str">
        <f>VLOOKUP($H44,'Hiros List'!$A$2:$H$134,6,FALSE)</f>
        <v>P16</v>
      </c>
      <c r="N44" s="86">
        <f>VLOOKUP($H44,'Hiros List'!$A$2:$H$134,7,FALSE)</f>
        <v>0</v>
      </c>
      <c r="O44" s="87" t="str">
        <f>VLOOKUP($H44,'Hiros List'!$A$2:$H$134,8,FALSE)</f>
        <v>B</v>
      </c>
    </row>
    <row r="45" spans="1:15">
      <c r="A45" s="77" t="s">
        <v>256</v>
      </c>
      <c r="B45" s="83">
        <v>42</v>
      </c>
      <c r="C45" s="84">
        <v>2</v>
      </c>
      <c r="D45" s="85">
        <f t="shared" si="3"/>
        <v>4.7619047619047616E-2</v>
      </c>
      <c r="E45" s="83">
        <v>15</v>
      </c>
      <c r="F45" s="84">
        <v>7</v>
      </c>
      <c r="G45" s="85">
        <f t="shared" si="4"/>
        <v>0.46666666666666667</v>
      </c>
      <c r="H45" s="100" t="str">
        <f t="shared" si="2"/>
        <v>1576</v>
      </c>
      <c r="I45" s="96" t="str">
        <f>VLOOKUP($H45,'Hiros List'!$A$2:$H$134,2,FALSE)</f>
        <v>JRC_SS01576</v>
      </c>
      <c r="J45" s="108">
        <f>VLOOKUP($H45,'Hiros List'!$A$2:$H$134,3,FALSE)</f>
        <v>3016875</v>
      </c>
      <c r="K45" s="105" t="str">
        <f>VLOOKUP($H45,'Hiros List'!$A$2:$H$134,4,FALSE)</f>
        <v>BJD_109D01_BB_21-x-GMR_70C05_XD_01</v>
      </c>
      <c r="L45" s="86" t="str">
        <f>VLOOKUP($H45,'Hiros List'!$A$2:$H$134,5,FALSE)</f>
        <v>DN047a/b</v>
      </c>
      <c r="M45" s="86" t="str">
        <f>VLOOKUP($H45,'Hiros List'!$A$2:$H$134,6,FALSE)</f>
        <v>D2, D3</v>
      </c>
      <c r="N45" s="86" t="str">
        <f>VLOOKUP($H45,'Hiros List'!$A$2:$H$134,7,FALSE)</f>
        <v>about 10 cells in neck connective, weak</v>
      </c>
      <c r="O45" s="87" t="str">
        <f>VLOOKUP($H45,'Hiros List'!$A$2:$H$134,8,FALSE)</f>
        <v>B</v>
      </c>
    </row>
    <row r="46" spans="1:15">
      <c r="A46" s="77" t="s">
        <v>212</v>
      </c>
      <c r="B46" s="83">
        <v>39</v>
      </c>
      <c r="C46" s="84">
        <v>8</v>
      </c>
      <c r="D46" s="85">
        <f t="shared" si="3"/>
        <v>0.20512820512820512</v>
      </c>
      <c r="E46" s="83">
        <v>39</v>
      </c>
      <c r="F46" s="84">
        <v>21</v>
      </c>
      <c r="G46" s="85">
        <f t="shared" si="4"/>
        <v>0.53846153846153844</v>
      </c>
      <c r="H46" s="100" t="str">
        <f t="shared" si="2"/>
        <v>1547</v>
      </c>
      <c r="I46" s="96" t="str">
        <f>VLOOKUP($H46,'Hiros List'!$A$2:$H$134,2,FALSE)</f>
        <v>JRC_SS01547</v>
      </c>
      <c r="J46" s="108">
        <f>VLOOKUP($H46,'Hiros List'!$A$2:$H$134,3,FALSE)</f>
        <v>3016846</v>
      </c>
      <c r="K46" s="105" t="str">
        <f>VLOOKUP($H46,'Hiros List'!$A$2:$H$134,4,FALSE)</f>
        <v>BJD_111G08_BB_21-x-BJD_105G01_AV_01</v>
      </c>
      <c r="L46" s="86" t="str">
        <f>VLOOKUP($H46,'Hiros List'!$A$2:$H$134,5,FALSE)</f>
        <v>DN132</v>
      </c>
      <c r="M46" s="86" t="str">
        <f>VLOOKUP($H46,'Hiros List'!$A$2:$H$134,6,FALSE)</f>
        <v>G10</v>
      </c>
      <c r="N46" s="86">
        <f>VLOOKUP($H46,'Hiros List'!$A$2:$H$134,7,FALSE)</f>
        <v>0</v>
      </c>
      <c r="O46" s="87" t="str">
        <f>VLOOKUP($H46,'Hiros List'!$A$2:$H$134,8,FALSE)</f>
        <v>A</v>
      </c>
    </row>
    <row r="47" spans="1:15">
      <c r="A47" s="77" t="s">
        <v>259</v>
      </c>
      <c r="B47" s="83">
        <v>35</v>
      </c>
      <c r="C47" s="84">
        <v>21</v>
      </c>
      <c r="D47" s="85">
        <f t="shared" si="3"/>
        <v>0.6</v>
      </c>
      <c r="E47" s="83">
        <v>51</v>
      </c>
      <c r="F47" s="84">
        <v>29</v>
      </c>
      <c r="G47" s="85">
        <f t="shared" si="4"/>
        <v>0.56862745098039214</v>
      </c>
      <c r="H47" s="100" t="str">
        <f t="shared" si="2"/>
        <v>1580</v>
      </c>
      <c r="I47" s="96" t="str">
        <f>VLOOKUP($H47,'Hiros List'!$A$2:$H$134,2,FALSE)</f>
        <v>JRC_SS01580</v>
      </c>
      <c r="J47" s="108">
        <f>VLOOKUP($H47,'Hiros List'!$A$2:$H$134,3,FALSE)</f>
        <v>3016879</v>
      </c>
      <c r="K47" s="105" t="str">
        <f>VLOOKUP($H47,'Hiros List'!$A$2:$H$134,4,FALSE)</f>
        <v>BJD_115F05_BB_21-x-GMR_48E11_XD_01</v>
      </c>
      <c r="L47" s="86" t="str">
        <f>VLOOKUP($H47,'Hiros List'!$A$2:$H$134,5,FALSE)</f>
        <v>DN106</v>
      </c>
      <c r="M47" s="86" t="str">
        <f>VLOOKUP($H47,'Hiros List'!$A$2:$H$134,6,FALSE)</f>
        <v>P10</v>
      </c>
      <c r="N47" s="86">
        <f>VLOOKUP($H47,'Hiros List'!$A$2:$H$134,7,FALSE)</f>
        <v>0</v>
      </c>
      <c r="O47" s="87" t="str">
        <f>VLOOKUP($H47,'Hiros List'!$A$2:$H$134,8,FALSE)</f>
        <v>A</v>
      </c>
    </row>
    <row r="48" spans="1:15">
      <c r="A48" s="77" t="s">
        <v>263</v>
      </c>
      <c r="B48" s="83">
        <v>34</v>
      </c>
      <c r="C48" s="84">
        <v>3</v>
      </c>
      <c r="D48" s="85">
        <f t="shared" si="3"/>
        <v>8.8235294117647065E-2</v>
      </c>
      <c r="E48" s="83">
        <v>20</v>
      </c>
      <c r="F48" s="84">
        <v>4</v>
      </c>
      <c r="G48" s="85">
        <f t="shared" si="4"/>
        <v>0.2</v>
      </c>
      <c r="H48" s="100" t="str">
        <f t="shared" si="2"/>
        <v>1582</v>
      </c>
      <c r="I48" s="96" t="str">
        <f>VLOOKUP($H48,'Hiros List'!$A$2:$H$134,2,FALSE)</f>
        <v>JRC_SS01582</v>
      </c>
      <c r="J48" s="108">
        <f>VLOOKUP($H48,'Hiros List'!$A$2:$H$134,3,FALSE)</f>
        <v>3016881</v>
      </c>
      <c r="K48" s="105" t="str">
        <f>VLOOKUP($H48,'Hiros List'!$A$2:$H$134,4,FALSE)</f>
        <v>BJD_117H04_BB_21-x-BJD_114A11_AV_01</v>
      </c>
      <c r="L48" s="86" t="str">
        <f>VLOOKUP($H48,'Hiros List'!$A$2:$H$134,5,FALSE)</f>
        <v>DN172</v>
      </c>
      <c r="M48" s="86" t="str">
        <f>VLOOKUP($H48,'Hiros List'!$A$2:$H$134,6,FALSE)</f>
        <v>B4</v>
      </c>
      <c r="N48" s="86" t="str">
        <f>VLOOKUP($H48,'Hiros List'!$A$2:$H$134,7,FALSE)</f>
        <v>AN from mVAC etc.</v>
      </c>
      <c r="O48" s="87" t="str">
        <f>VLOOKUP($H48,'Hiros List'!$A$2:$H$134,8,FALSE)</f>
        <v>C</v>
      </c>
    </row>
    <row r="49" spans="1:15">
      <c r="A49" s="77" t="s">
        <v>208</v>
      </c>
      <c r="B49" s="83">
        <v>33</v>
      </c>
      <c r="C49" s="84">
        <v>1</v>
      </c>
      <c r="D49" s="85">
        <f t="shared" si="3"/>
        <v>3.0303030303030304E-2</v>
      </c>
      <c r="E49" s="83">
        <v>7</v>
      </c>
      <c r="F49" s="84">
        <v>5</v>
      </c>
      <c r="G49" s="85">
        <f t="shared" si="4"/>
        <v>0.7142857142857143</v>
      </c>
      <c r="H49" s="100" t="str">
        <f t="shared" si="2"/>
        <v>1545</v>
      </c>
      <c r="I49" s="96" t="str">
        <f>VLOOKUP($H49,'Hiros List'!$A$2:$H$134,2,FALSE)</f>
        <v>JRC_SS01545</v>
      </c>
      <c r="J49" s="108">
        <f>VLOOKUP($H49,'Hiros List'!$A$2:$H$134,3,FALSE)</f>
        <v>3016844</v>
      </c>
      <c r="K49" s="105" t="str">
        <f>VLOOKUP($H49,'Hiros List'!$A$2:$H$134,4,FALSE)</f>
        <v>BJD_109D01_BB_21-x-BJD_102A03_AV_01</v>
      </c>
      <c r="L49" s="86" t="str">
        <f>VLOOKUP($H49,'Hiros List'!$A$2:$H$134,5,FALSE)</f>
        <v>DN047a</v>
      </c>
      <c r="M49" s="86" t="str">
        <f>VLOOKUP($H49,'Hiros List'!$A$2:$H$134,6,FALSE)</f>
        <v>D2</v>
      </c>
      <c r="N49" s="86">
        <f>VLOOKUP($H49,'Hiros List'!$A$2:$H$134,7,FALSE)</f>
        <v>0</v>
      </c>
      <c r="O49" s="87" t="str">
        <f>VLOOKUP($H49,'Hiros List'!$A$2:$H$134,8,FALSE)</f>
        <v>B</v>
      </c>
    </row>
    <row r="50" spans="1:15">
      <c r="A50" s="77" t="s">
        <v>275</v>
      </c>
      <c r="B50" s="83">
        <v>31</v>
      </c>
      <c r="C50" s="84">
        <v>4</v>
      </c>
      <c r="D50" s="85">
        <f t="shared" si="3"/>
        <v>0.12903225806451613</v>
      </c>
      <c r="E50" s="83">
        <v>25</v>
      </c>
      <c r="F50" s="84">
        <v>17</v>
      </c>
      <c r="G50" s="85">
        <f t="shared" si="4"/>
        <v>0.68</v>
      </c>
      <c r="H50" s="100" t="str">
        <f t="shared" si="2"/>
        <v>1589</v>
      </c>
      <c r="I50" s="96" t="str">
        <f>VLOOKUP($H50,'Hiros List'!$A$2:$H$134,2,FALSE)</f>
        <v>JRC_SS01589</v>
      </c>
      <c r="J50" s="108">
        <f>VLOOKUP($H50,'Hiros List'!$A$2:$H$134,3,FALSE)</f>
        <v>3016888</v>
      </c>
      <c r="K50" s="105" t="str">
        <f>VLOOKUP($H50,'Hiros List'!$A$2:$H$134,4,FALSE)</f>
        <v>GMR_20C03_XA_21-x-GMR_23C07_XD_01</v>
      </c>
      <c r="L50" s="86" t="str">
        <f>VLOOKUP($H50,'Hiros List'!$A$2:$H$134,5,FALSE)</f>
        <v>DN118</v>
      </c>
      <c r="M50" s="86" t="str">
        <f>VLOOKUP($H50,'Hiros List'!$A$2:$H$134,6,FALSE)</f>
        <v>P27</v>
      </c>
      <c r="N50" s="86">
        <f>VLOOKUP($H50,'Hiros List'!$A$2:$H$134,7,FALSE)</f>
        <v>0</v>
      </c>
      <c r="O50" s="87" t="str">
        <f>VLOOKUP($H50,'Hiros List'!$A$2:$H$134,8,FALSE)</f>
        <v>A</v>
      </c>
    </row>
    <row r="51" spans="1:15">
      <c r="A51" s="77" t="s">
        <v>250</v>
      </c>
      <c r="B51" s="83">
        <v>30</v>
      </c>
      <c r="C51" s="84">
        <v>2</v>
      </c>
      <c r="D51" s="85">
        <f t="shared" si="3"/>
        <v>6.6666666666666666E-2</v>
      </c>
      <c r="E51" s="83">
        <v>44</v>
      </c>
      <c r="F51" s="84">
        <v>22</v>
      </c>
      <c r="G51" s="85">
        <f t="shared" si="4"/>
        <v>0.5</v>
      </c>
      <c r="H51" s="100" t="str">
        <f t="shared" si="2"/>
        <v>1570</v>
      </c>
      <c r="I51" s="96" t="str">
        <f>VLOOKUP($H51,'Hiros List'!$A$2:$H$134,2,FALSE)</f>
        <v>JRC_SS01570</v>
      </c>
      <c r="J51" s="108">
        <f>VLOOKUP($H51,'Hiros List'!$A$2:$H$134,3,FALSE)</f>
        <v>3016869</v>
      </c>
      <c r="K51" s="105" t="str">
        <f>VLOOKUP($H51,'Hiros List'!$A$2:$H$134,4,FALSE)</f>
        <v>BJD_103G03_BB_21-x-BJD_121A10_AV_01</v>
      </c>
      <c r="L51" s="86" t="str">
        <f>VLOOKUP($H51,'Hiros List'!$A$2:$H$134,5,FALSE)</f>
        <v>DN047a/b</v>
      </c>
      <c r="M51" s="86" t="str">
        <f>VLOOKUP($H51,'Hiros List'!$A$2:$H$134,6,FALSE)</f>
        <v>D2, D3</v>
      </c>
      <c r="N51" s="86">
        <f>VLOOKUP($H51,'Hiros List'!$A$2:$H$134,7,FALSE)</f>
        <v>0</v>
      </c>
      <c r="O51" s="87" t="str">
        <f>VLOOKUP($H51,'Hiros List'!$A$2:$H$134,8,FALSE)</f>
        <v>A</v>
      </c>
    </row>
    <row r="52" spans="1:15">
      <c r="A52" s="77" t="s">
        <v>222</v>
      </c>
      <c r="B52" s="83">
        <v>30</v>
      </c>
      <c r="C52" s="84">
        <v>3</v>
      </c>
      <c r="D52" s="85">
        <f t="shared" si="3"/>
        <v>0.1</v>
      </c>
      <c r="E52" s="83">
        <v>24</v>
      </c>
      <c r="F52" s="84">
        <v>8</v>
      </c>
      <c r="G52" s="85">
        <f t="shared" si="4"/>
        <v>0.33333333333333331</v>
      </c>
      <c r="H52" s="100" t="str">
        <f t="shared" si="2"/>
        <v>1553</v>
      </c>
      <c r="I52" s="96" t="str">
        <f>VLOOKUP($H52,'Hiros List'!$A$2:$H$134,2,FALSE)</f>
        <v>JRC_SS01553</v>
      </c>
      <c r="J52" s="108">
        <f>VLOOKUP($H52,'Hiros List'!$A$2:$H$134,3,FALSE)</f>
        <v>3016852</v>
      </c>
      <c r="K52" s="105" t="str">
        <f>VLOOKUP($H52,'Hiros List'!$A$2:$H$134,4,FALSE)</f>
        <v>BJD_119E05_BB_21-x-GMR_89A03_XD_01</v>
      </c>
      <c r="L52" s="86" t="str">
        <f>VLOOKUP($H52,'Hiros List'!$A$2:$H$134,5,FALSE)</f>
        <v>DN074, another unknown DN similar to DN044</v>
      </c>
      <c r="M52" s="86" t="str">
        <f>VLOOKUP($H52,'Hiros List'!$A$2:$H$134,6,FALSE)</f>
        <v>G30</v>
      </c>
      <c r="N52" s="86">
        <f>VLOOKUP($H52,'Hiros List'!$A$2:$H$134,7,FALSE)</f>
        <v>0</v>
      </c>
      <c r="O52" s="87" t="str">
        <f>VLOOKUP($H52,'Hiros List'!$A$2:$H$134,8,FALSE)</f>
        <v>B</v>
      </c>
    </row>
    <row r="53" spans="1:15">
      <c r="A53" s="77" t="s">
        <v>232</v>
      </c>
      <c r="B53" s="83">
        <v>28</v>
      </c>
      <c r="C53" s="84">
        <v>6</v>
      </c>
      <c r="D53" s="85">
        <f t="shared" si="3"/>
        <v>0.21428571428571427</v>
      </c>
      <c r="E53" s="83">
        <v>40</v>
      </c>
      <c r="F53" s="84">
        <v>26</v>
      </c>
      <c r="G53" s="85">
        <f t="shared" si="4"/>
        <v>0.65</v>
      </c>
      <c r="H53" s="100" t="str">
        <f t="shared" si="2"/>
        <v>1559</v>
      </c>
      <c r="I53" s="96" t="str">
        <f>VLOOKUP($H53,'Hiros List'!$A$2:$H$134,2,FALSE)</f>
        <v>JRC_SS01559</v>
      </c>
      <c r="J53" s="108">
        <f>VLOOKUP($H53,'Hiros List'!$A$2:$H$134,3,FALSE)</f>
        <v>3016858</v>
      </c>
      <c r="K53" s="105" t="str">
        <f>VLOOKUP($H53,'Hiros List'!$A$2:$H$134,4,FALSE)</f>
        <v>GMR_29F12_XA_21-x-GMR_88C07_XD_01</v>
      </c>
      <c r="L53" s="86" t="str">
        <f>VLOOKUP($H53,'Hiros List'!$A$2:$H$134,5,FALSE)</f>
        <v>DN032a</v>
      </c>
      <c r="M53" s="86" t="str">
        <f>VLOOKUP($H53,'Hiros List'!$A$2:$H$134,6,FALSE)</f>
        <v>P3</v>
      </c>
      <c r="N53" s="86" t="str">
        <f>VLOOKUP($H53,'Hiros List'!$A$2:$H$134,7,FALSE)</f>
        <v>saddle bilateral neuron?, weak</v>
      </c>
      <c r="O53" s="87" t="str">
        <f>VLOOKUP($H53,'Hiros List'!$A$2:$H$134,8,FALSE)</f>
        <v>B</v>
      </c>
    </row>
    <row r="54" spans="1:15">
      <c r="A54" s="77" t="s">
        <v>273</v>
      </c>
      <c r="B54" s="83">
        <v>27</v>
      </c>
      <c r="C54" s="84">
        <v>23</v>
      </c>
      <c r="D54" s="85">
        <f t="shared" si="3"/>
        <v>0.85185185185185186</v>
      </c>
      <c r="E54" s="83">
        <v>21</v>
      </c>
      <c r="F54" s="84">
        <v>14</v>
      </c>
      <c r="G54" s="85">
        <f t="shared" si="4"/>
        <v>0.66666666666666663</v>
      </c>
      <c r="H54" s="100" t="str">
        <f t="shared" si="2"/>
        <v>1587</v>
      </c>
      <c r="I54" s="96" t="str">
        <f>VLOOKUP($H54,'Hiros List'!$A$2:$H$134,2,FALSE)</f>
        <v>JRC_SS01587</v>
      </c>
      <c r="J54" s="108">
        <f>VLOOKUP($H54,'Hiros List'!$A$2:$H$134,3,FALSE)</f>
        <v>3016886</v>
      </c>
      <c r="K54" s="105" t="str">
        <f>VLOOKUP($H54,'Hiros List'!$A$2:$H$134,4,FALSE)</f>
        <v>GMR_11H10_XA_21-x-BJD_104F07_AV_01</v>
      </c>
      <c r="L54" s="86" t="str">
        <f>VLOOKUP($H54,'Hiros List'!$A$2:$H$134,5,FALSE)</f>
        <v>DN115</v>
      </c>
      <c r="M54" s="86" t="str">
        <f>VLOOKUP($H54,'Hiros List'!$A$2:$H$134,6,FALSE)</f>
        <v>P28</v>
      </c>
      <c r="N54" s="86" t="str">
        <f>VLOOKUP($H54,'Hiros List'!$A$2:$H$134,7,FALSE)</f>
        <v>interneurons in AMN</v>
      </c>
      <c r="O54" s="87" t="str">
        <f>VLOOKUP($H54,'Hiros List'!$A$2:$H$134,8,FALSE)</f>
        <v>B</v>
      </c>
    </row>
    <row r="55" spans="1:15">
      <c r="A55" s="77" t="s">
        <v>123</v>
      </c>
      <c r="B55" s="83">
        <v>26</v>
      </c>
      <c r="C55" s="84">
        <v>1</v>
      </c>
      <c r="D55" s="85">
        <f t="shared" si="3"/>
        <v>3.8461538461538464E-2</v>
      </c>
      <c r="E55" s="83">
        <v>35</v>
      </c>
      <c r="F55" s="84">
        <v>16</v>
      </c>
      <c r="G55" s="85">
        <f t="shared" si="4"/>
        <v>0.45714285714285713</v>
      </c>
      <c r="H55" s="100" t="str">
        <f t="shared" si="2"/>
        <v>0730</v>
      </c>
      <c r="I55" s="96" t="str">
        <f>VLOOKUP($H55,'Hiros List'!$A$2:$H$134,2,FALSE)</f>
        <v>JRC_SS00730</v>
      </c>
      <c r="J55" s="108">
        <f>VLOOKUP($H55,'Hiros List'!$A$2:$H$134,3,FALSE)</f>
        <v>3007651</v>
      </c>
      <c r="K55" s="105" t="str">
        <f>VLOOKUP($H55,'Hiros List'!$A$2:$H$134,4,FALSE)</f>
        <v>GMR_75C10_XA_21-x-GMR_87D07_XD_01</v>
      </c>
      <c r="L55" s="86" t="str">
        <f>VLOOKUP($H55,'Hiros List'!$A$2:$H$134,5,FALSE)</f>
        <v>DN003b</v>
      </c>
      <c r="M55" s="86" t="str">
        <f>VLOOKUP($H55,'Hiros List'!$A$2:$H$134,6,FALSE)</f>
        <v>A2</v>
      </c>
      <c r="N55" s="86" t="str">
        <f>VLOOKUP($H55,'Hiros List'!$A$2:$H$134,7,FALSE)</f>
        <v>a population of LPTCs (NOT HS/VS)</v>
      </c>
      <c r="O55" s="87" t="str">
        <f>VLOOKUP($H55,'Hiros List'!$A$2:$H$134,8,FALSE)</f>
        <v>B</v>
      </c>
    </row>
    <row r="56" spans="1:15">
      <c r="A56" s="77" t="s">
        <v>448</v>
      </c>
      <c r="B56" s="83">
        <v>20</v>
      </c>
      <c r="C56" s="84">
        <v>3</v>
      </c>
      <c r="D56" s="85">
        <f t="shared" si="3"/>
        <v>0.15</v>
      </c>
      <c r="E56" s="83">
        <v>115</v>
      </c>
      <c r="F56" s="84">
        <v>40</v>
      </c>
      <c r="G56" s="85">
        <f t="shared" si="4"/>
        <v>0.34782608695652173</v>
      </c>
      <c r="H56" s="100" t="str">
        <f t="shared" si="2"/>
        <v>2612</v>
      </c>
      <c r="I56" s="96" t="str">
        <f>VLOOKUP($H56,'Hiros List'!$A$2:$H$134,2,FALSE)</f>
        <v>JRC_SS02612</v>
      </c>
      <c r="J56" s="108">
        <f>VLOOKUP($H56,'Hiros List'!$A$2:$H$134,3,FALSE)</f>
        <v>3018646</v>
      </c>
      <c r="K56" s="105" t="str">
        <f>VLOOKUP($H56,'Hiros List'!$A$2:$H$134,4,FALSE)</f>
        <v>BJD_118E07_BB_21-x-BJD_103C12_AV_01</v>
      </c>
      <c r="L56" s="86" t="str">
        <f>VLOOKUP($H56,'Hiros List'!$A$2:$H$134,5,FALSE)</f>
        <v>DN044</v>
      </c>
      <c r="M56" s="86" t="str">
        <f>VLOOKUP($H56,'Hiros List'!$A$2:$H$134,6,FALSE)</f>
        <v>P7</v>
      </c>
      <c r="N56" s="86">
        <f>VLOOKUP($H56,'Hiros List'!$A$2:$H$134,7,FALSE)</f>
        <v>0</v>
      </c>
      <c r="O56" s="87" t="str">
        <f>VLOOKUP($H56,'Hiros List'!$A$2:$H$134,8,FALSE)</f>
        <v>B</v>
      </c>
    </row>
    <row r="57" spans="1:15">
      <c r="A57" s="77" t="s">
        <v>252</v>
      </c>
      <c r="B57" s="83">
        <v>19</v>
      </c>
      <c r="C57" s="84">
        <v>2</v>
      </c>
      <c r="D57" s="85">
        <f t="shared" si="3"/>
        <v>0.10526315789473684</v>
      </c>
      <c r="E57" s="83">
        <v>53</v>
      </c>
      <c r="F57" s="84">
        <v>28</v>
      </c>
      <c r="G57" s="85">
        <f t="shared" si="4"/>
        <v>0.52830188679245282</v>
      </c>
      <c r="H57" s="100" t="str">
        <f t="shared" si="2"/>
        <v>1572</v>
      </c>
      <c r="I57" s="96" t="str">
        <f>VLOOKUP($H57,'Hiros List'!$A$2:$H$134,2,FALSE)</f>
        <v>JRC_SS01572</v>
      </c>
      <c r="J57" s="108">
        <f>VLOOKUP($H57,'Hiros List'!$A$2:$H$134,3,FALSE)</f>
        <v>3016871</v>
      </c>
      <c r="K57" s="105" t="str">
        <f>VLOOKUP($H57,'Hiros List'!$A$2:$H$134,4,FALSE)</f>
        <v>BJD_105D02_BB_21-x-BJD_100H09_AV_01</v>
      </c>
      <c r="L57" s="86" t="str">
        <f>VLOOKUP($H57,'Hiros List'!$A$2:$H$134,5,FALSE)</f>
        <v>DN065, DN058</v>
      </c>
      <c r="M57" s="86" t="str">
        <f>VLOOKUP($H57,'Hiros List'!$A$2:$H$134,6,FALSE)</f>
        <v>A5, P11</v>
      </c>
      <c r="N57" s="86">
        <f>VLOOKUP($H57,'Hiros List'!$A$2:$H$134,7,FALSE)</f>
        <v>0</v>
      </c>
      <c r="O57" s="87" t="str">
        <f>VLOOKUP($H57,'Hiros List'!$A$2:$H$134,8,FALSE)</f>
        <v>B</v>
      </c>
    </row>
    <row r="58" spans="1:15">
      <c r="A58" s="77" t="s">
        <v>198</v>
      </c>
      <c r="B58" s="83">
        <v>19</v>
      </c>
      <c r="C58" s="84">
        <v>6</v>
      </c>
      <c r="D58" s="85">
        <f t="shared" si="3"/>
        <v>0.31578947368421051</v>
      </c>
      <c r="E58" s="83">
        <v>10</v>
      </c>
      <c r="F58" s="84">
        <v>9</v>
      </c>
      <c r="G58" s="85">
        <f t="shared" si="4"/>
        <v>0.9</v>
      </c>
      <c r="H58" s="100" t="str">
        <f t="shared" si="2"/>
        <v>1540</v>
      </c>
      <c r="I58" s="96" t="str">
        <f>VLOOKUP($H58,'Hiros List'!$A$2:$H$134,2,FALSE)</f>
        <v>JRC_SS01540</v>
      </c>
      <c r="J58" s="108">
        <f>VLOOKUP($H58,'Hiros List'!$A$2:$H$134,3,FALSE)</f>
        <v>3016839</v>
      </c>
      <c r="K58" s="105" t="str">
        <f>VLOOKUP($H58,'Hiros List'!$A$2:$H$134,4,FALSE)</f>
        <v>BJD_104B12_BB_21-x-GMR_38F04_XD_01</v>
      </c>
      <c r="L58" s="86" t="str">
        <f>VLOOKUP($H58,'Hiros List'!$A$2:$H$134,5,FALSE)</f>
        <v>DN121</v>
      </c>
      <c r="M58" s="86" t="str">
        <f>VLOOKUP($H58,'Hiros List'!$A$2:$H$134,6,FALSE)</f>
        <v>P9</v>
      </c>
      <c r="N58" s="86">
        <f>VLOOKUP($H58,'Hiros List'!$A$2:$H$134,7,FALSE)</f>
        <v>0</v>
      </c>
      <c r="O58" s="87" t="str">
        <f>VLOOKUP($H58,'Hiros List'!$A$2:$H$134,8,FALSE)</f>
        <v>A</v>
      </c>
    </row>
    <row r="59" spans="1:15">
      <c r="A59" s="77" t="s">
        <v>276</v>
      </c>
      <c r="B59" s="83">
        <v>18</v>
      </c>
      <c r="C59" s="84">
        <v>7</v>
      </c>
      <c r="D59" s="85">
        <f t="shared" si="3"/>
        <v>0.3888888888888889</v>
      </c>
      <c r="E59" s="83">
        <v>22</v>
      </c>
      <c r="F59" s="84">
        <v>15</v>
      </c>
      <c r="G59" s="85">
        <f t="shared" si="4"/>
        <v>0.68181818181818177</v>
      </c>
      <c r="H59" s="100" t="str">
        <f t="shared" si="2"/>
        <v>1590</v>
      </c>
      <c r="I59" s="96" t="str">
        <f>VLOOKUP($H59,'Hiros List'!$A$2:$H$134,2,FALSE)</f>
        <v>JRC_SS01590</v>
      </c>
      <c r="J59" s="108">
        <f>VLOOKUP($H59,'Hiros List'!$A$2:$H$134,3,FALSE)</f>
        <v>3016889</v>
      </c>
      <c r="K59" s="105" t="str">
        <f>VLOOKUP($H59,'Hiros List'!$A$2:$H$134,4,FALSE)</f>
        <v>GMR_20C03_XA_21-x-GMR_31B08_XD_01</v>
      </c>
      <c r="L59" s="86" t="str">
        <f>VLOOKUP($H59,'Hiros List'!$A$2:$H$134,5,FALSE)</f>
        <v>DN118</v>
      </c>
      <c r="M59" s="86" t="str">
        <f>VLOOKUP($H59,'Hiros List'!$A$2:$H$134,6,FALSE)</f>
        <v>P27</v>
      </c>
      <c r="N59" s="86" t="str">
        <f>VLOOKUP($H59,'Hiros List'!$A$2:$H$134,7,FALSE)</f>
        <v>TTMn</v>
      </c>
      <c r="O59" s="87" t="str">
        <f>VLOOKUP($H59,'Hiros List'!$A$2:$H$134,8,FALSE)</f>
        <v>B</v>
      </c>
    </row>
    <row r="60" spans="1:15">
      <c r="A60" s="77" t="s">
        <v>449</v>
      </c>
      <c r="B60" s="83">
        <v>7</v>
      </c>
      <c r="C60" s="84">
        <v>1</v>
      </c>
      <c r="D60" s="85">
        <f t="shared" si="3"/>
        <v>0.14285714285714285</v>
      </c>
      <c r="E60" s="83">
        <v>113</v>
      </c>
      <c r="F60" s="84">
        <v>36</v>
      </c>
      <c r="G60" s="85">
        <f t="shared" si="4"/>
        <v>0.31858407079646017</v>
      </c>
      <c r="H60" s="100" t="str">
        <f t="shared" si="2"/>
        <v>2256</v>
      </c>
      <c r="I60" s="96" t="str">
        <f>VLOOKUP($H60,'Hiros List'!$A$2:$H$134,2,FALSE)</f>
        <v>JRC_SS02256</v>
      </c>
      <c r="J60" s="108">
        <f>VLOOKUP($H60,'Hiros List'!$A$2:$H$134,3,FALSE)</f>
        <v>3018122</v>
      </c>
      <c r="K60" s="105" t="str">
        <f>VLOOKUP($H60,'Hiros List'!$A$2:$H$134,4,FALSE)</f>
        <v>BJD_107A12_BB_21-x-BJD_107A06_AV_01</v>
      </c>
      <c r="L60" s="86" t="str">
        <f>VLOOKUP($H60,'Hiros List'!$A$2:$H$134,5,FALSE)</f>
        <v>DN148(2256)</v>
      </c>
      <c r="M60" s="86" t="str">
        <f>VLOOKUP($H60,'Hiros List'!$A$2:$H$134,6,FALSE)</f>
        <v>P6</v>
      </c>
      <c r="N60" s="86">
        <f>VLOOKUP($H60,'Hiros List'!$A$2:$H$134,7,FALSE)</f>
        <v>0</v>
      </c>
      <c r="O60" s="87" t="str">
        <f>VLOOKUP($H60,'Hiros List'!$A$2:$H$134,8,FALSE)</f>
        <v>A</v>
      </c>
    </row>
    <row r="61" spans="1:15">
      <c r="A61" s="77" t="s">
        <v>451</v>
      </c>
      <c r="B61" s="83">
        <v>0</v>
      </c>
      <c r="C61" s="84">
        <v>0</v>
      </c>
      <c r="D61" s="85" t="e">
        <f t="shared" si="3"/>
        <v>#DIV/0!</v>
      </c>
      <c r="E61" s="83">
        <v>116</v>
      </c>
      <c r="F61" s="84">
        <v>55</v>
      </c>
      <c r="G61" s="85">
        <f t="shared" si="4"/>
        <v>0.47413793103448276</v>
      </c>
      <c r="H61" s="100" t="str">
        <f t="shared" si="2"/>
        <v>0934</v>
      </c>
      <c r="I61" s="96" t="str">
        <f>VLOOKUP($H61,'Hiros List'!$A$2:$H$134,2,FALSE)</f>
        <v>JRC_SS00934</v>
      </c>
      <c r="J61" s="108">
        <f>VLOOKUP($H61,'Hiros List'!$A$2:$H$134,3,FALSE)</f>
        <v>3013846</v>
      </c>
      <c r="K61" s="105" t="str">
        <f>VLOOKUP($H61,'Hiros List'!$A$2:$H$134,4,FALSE)</f>
        <v>BJD_127A08_BB_21-x-BJD_105D02_AV_01</v>
      </c>
      <c r="L61" s="86" t="str">
        <f>VLOOKUP($H61,'Hiros List'!$A$2:$H$134,5,FALSE)</f>
        <v>DN001(0934)</v>
      </c>
      <c r="M61" s="86" t="str">
        <f>VLOOKUP($H61,'Hiros List'!$A$2:$H$134,6,FALSE)</f>
        <v>P4</v>
      </c>
      <c r="N61" s="86" t="str">
        <f>VLOOKUP($H61,'Hiros List'!$A$2:$H$134,7,FALSE)</f>
        <v>very weak DN058, DN133</v>
      </c>
      <c r="O61" s="87" t="str">
        <f>VLOOKUP($H61,'Hiros List'!$A$2:$H$134,8,FALSE)</f>
        <v>B</v>
      </c>
    </row>
    <row r="62" spans="1:15">
      <c r="A62" s="77" t="s">
        <v>113</v>
      </c>
      <c r="B62" s="83">
        <v>0</v>
      </c>
      <c r="C62" s="84">
        <v>0</v>
      </c>
      <c r="D62" s="85" t="e">
        <f t="shared" si="3"/>
        <v>#DIV/0!</v>
      </c>
      <c r="E62" s="83">
        <v>94</v>
      </c>
      <c r="F62" s="84">
        <v>39</v>
      </c>
      <c r="G62" s="85">
        <f t="shared" si="4"/>
        <v>0.41489361702127658</v>
      </c>
      <c r="H62" s="100" t="str">
        <f t="shared" si="2"/>
        <v>0725</v>
      </c>
      <c r="I62" s="96" t="str">
        <f>VLOOKUP($H62,'Hiros List'!$A$2:$H$134,2,FALSE)</f>
        <v>JRC_SS00725</v>
      </c>
      <c r="J62" s="108">
        <f>VLOOKUP($H62,'Hiros List'!$A$2:$H$134,3,FALSE)</f>
        <v>3007646</v>
      </c>
      <c r="K62" s="105" t="str">
        <f>VLOOKUP($H62,'Hiros List'!$A$2:$H$134,4,FALSE)</f>
        <v>GMR_50D07_XA_21-x-GMR_33H11_XD_01</v>
      </c>
      <c r="L62" s="86" t="str">
        <f>VLOOKUP($H62,'Hiros List'!$A$2:$H$134,5,FALSE)</f>
        <v>DN001</v>
      </c>
      <c r="M62" s="86" t="str">
        <f>VLOOKUP($H62,'Hiros List'!$A$2:$H$134,6,FALSE)</f>
        <v>P4</v>
      </c>
      <c r="N62" s="86" t="str">
        <f>VLOOKUP($H62,'Hiros List'!$A$2:$H$134,7,FALSE)</f>
        <v>Giant commissural interneuron x 1, weak</v>
      </c>
      <c r="O62" s="87" t="str">
        <f>VLOOKUP($H62,'Hiros List'!$A$2:$H$134,8,FALSE)</f>
        <v>B</v>
      </c>
    </row>
    <row r="63" spans="1:15">
      <c r="A63" s="77" t="s">
        <v>164</v>
      </c>
      <c r="B63" s="83">
        <v>0</v>
      </c>
      <c r="C63" s="84">
        <v>0</v>
      </c>
      <c r="D63" s="85" t="e">
        <f t="shared" si="3"/>
        <v>#DIV/0!</v>
      </c>
      <c r="E63" s="83">
        <v>38</v>
      </c>
      <c r="F63" s="84">
        <v>16</v>
      </c>
      <c r="G63" s="85">
        <f t="shared" si="4"/>
        <v>0.42105263157894735</v>
      </c>
      <c r="H63" s="100" t="str">
        <f t="shared" si="2"/>
        <v>1059</v>
      </c>
      <c r="I63" s="96" t="str">
        <f>VLOOKUP($H63,'Hiros List'!$A$2:$H$134,2,FALSE)</f>
        <v>JRC_SS01059</v>
      </c>
      <c r="J63" s="108">
        <f>VLOOKUP($H63,'Hiros List'!$A$2:$H$134,3,FALSE)</f>
        <v>3015820</v>
      </c>
      <c r="K63" s="105" t="str">
        <f>VLOOKUP($H63,'Hiros List'!$A$2:$H$134,4,FALSE)</f>
        <v>GMR_21F01_XA_21-x-GMR_22D06_XD_01</v>
      </c>
      <c r="L63" s="86" t="str">
        <f>VLOOKUP($H63,'Hiros List'!$A$2:$H$134,5,FALSE)</f>
        <v>DN066</v>
      </c>
      <c r="M63" s="86" t="str">
        <f>VLOOKUP($H63,'Hiros List'!$A$2:$H$134,6,FALSE)</f>
        <v>G25</v>
      </c>
      <c r="N63" s="86">
        <f>VLOOKUP($H63,'Hiros List'!$A$2:$H$134,7,FALSE)</f>
        <v>0</v>
      </c>
      <c r="O63" s="87" t="str">
        <f>VLOOKUP($H63,'Hiros List'!$A$2:$H$134,8,FALSE)</f>
        <v>A</v>
      </c>
    </row>
    <row r="64" spans="1:15">
      <c r="A64" s="77" t="s">
        <v>204</v>
      </c>
      <c r="B64" s="83">
        <v>0</v>
      </c>
      <c r="C64" s="84">
        <v>0</v>
      </c>
      <c r="D64" s="85" t="e">
        <f t="shared" si="3"/>
        <v>#DIV/0!</v>
      </c>
      <c r="E64" s="83">
        <v>19</v>
      </c>
      <c r="F64" s="84">
        <v>9</v>
      </c>
      <c r="G64" s="85">
        <f t="shared" si="4"/>
        <v>0.47368421052631576</v>
      </c>
      <c r="H64" s="100" t="str">
        <f t="shared" si="2"/>
        <v>1543</v>
      </c>
      <c r="I64" s="96" t="str">
        <f>VLOOKUP($H64,'Hiros List'!$A$2:$H$134,2,FALSE)</f>
        <v>JRC_SS01543</v>
      </c>
      <c r="J64" s="108">
        <f>VLOOKUP($H64,'Hiros List'!$A$2:$H$134,3,FALSE)</f>
        <v>3016842</v>
      </c>
      <c r="K64" s="105" t="str">
        <f>VLOOKUP($H64,'Hiros List'!$A$2:$H$134,4,FALSE)</f>
        <v>BJD_105A07_BB_21-x-BJD_107F12_AV_01</v>
      </c>
      <c r="L64" s="86" t="str">
        <f>VLOOKUP($H64,'Hiros List'!$A$2:$H$134,5,FALSE)</f>
        <v>DN158, stochastic</v>
      </c>
      <c r="M64" s="86" t="str">
        <f>VLOOKUP($H64,'Hiros List'!$A$2:$H$134,6,FALSE)</f>
        <v>G16</v>
      </c>
      <c r="N64" s="86">
        <f>VLOOKUP($H64,'Hiros List'!$A$2:$H$134,7,FALSE)</f>
        <v>0</v>
      </c>
      <c r="O64" s="87" t="str">
        <f>VLOOKUP($H64,'Hiros List'!$A$2:$H$134,8,FALSE)</f>
        <v>B</v>
      </c>
    </row>
    <row r="65" spans="1:15">
      <c r="A65" s="77" t="s">
        <v>142</v>
      </c>
      <c r="B65" s="83">
        <v>0</v>
      </c>
      <c r="C65" s="84">
        <v>0</v>
      </c>
      <c r="D65" s="85" t="e">
        <f t="shared" si="3"/>
        <v>#DIV/0!</v>
      </c>
      <c r="E65" s="83">
        <v>0</v>
      </c>
      <c r="F65" s="84">
        <v>0</v>
      </c>
      <c r="G65" s="85" t="e">
        <f t="shared" si="4"/>
        <v>#DIV/0!</v>
      </c>
      <c r="H65" s="100" t="str">
        <f t="shared" si="2"/>
        <v>1046</v>
      </c>
      <c r="I65" s="96" t="str">
        <f>VLOOKUP($H65,'Hiros List'!$A$2:$H$134,2,FALSE)</f>
        <v>JRC_SS01046</v>
      </c>
      <c r="J65" s="108">
        <f>VLOOKUP($H65,'Hiros List'!$A$2:$H$134,3,FALSE)</f>
        <v>3015807</v>
      </c>
      <c r="K65" s="105" t="str">
        <f>VLOOKUP($H65,'Hiros List'!$A$2:$H$134,4,FALSE)</f>
        <v>BJD_105D02_BB_21-x-GMR_24C07_XD_01</v>
      </c>
      <c r="L65" s="86" t="str">
        <f>VLOOKUP($H65,'Hiros List'!$A$2:$H$134,5,FALSE)</f>
        <v>DN010</v>
      </c>
      <c r="M65" s="86" t="str">
        <f>VLOOKUP($H65,'Hiros List'!$A$2:$H$134,6,FALSE)</f>
        <v>G24</v>
      </c>
      <c r="N65" s="86">
        <f>VLOOKUP($H65,'Hiros List'!$A$2:$H$134,7,FALSE)</f>
        <v>0</v>
      </c>
      <c r="O65" s="87" t="str">
        <f>VLOOKUP($H65,'Hiros List'!$A$2:$H$134,8,FALSE)</f>
        <v>A</v>
      </c>
    </row>
    <row r="66" spans="1:15" ht="13.5" thickBot="1">
      <c r="A66" s="88" t="s">
        <v>200</v>
      </c>
      <c r="B66" s="89">
        <v>0</v>
      </c>
      <c r="C66" s="90">
        <v>0</v>
      </c>
      <c r="D66" s="91" t="e">
        <f t="shared" si="3"/>
        <v>#DIV/0!</v>
      </c>
      <c r="E66" s="89">
        <v>0</v>
      </c>
      <c r="F66" s="90">
        <v>0</v>
      </c>
      <c r="G66" s="91" t="e">
        <f t="shared" si="4"/>
        <v>#DIV/0!</v>
      </c>
      <c r="H66" s="101" t="str">
        <f t="shared" si="2"/>
        <v>1541</v>
      </c>
      <c r="I66" s="97" t="str">
        <f>VLOOKUP($H66,'Hiros List'!$A$2:$H$134,2,FALSE)</f>
        <v>JRC_SS01541</v>
      </c>
      <c r="J66" s="109">
        <f>VLOOKUP($H66,'Hiros List'!$A$2:$H$134,3,FALSE)</f>
        <v>3016840</v>
      </c>
      <c r="K66" s="106" t="str">
        <f>VLOOKUP($H66,'Hiros List'!$A$2:$H$134,4,FALSE)</f>
        <v>BJD_104E03_BB_21-x-GMR_56G08_XD_01</v>
      </c>
      <c r="L66" s="92" t="str">
        <f>VLOOKUP($H66,'Hiros List'!$A$2:$H$134,5,FALSE)</f>
        <v>DN101(1541)</v>
      </c>
      <c r="M66" s="92" t="str">
        <f>VLOOKUP($H66,'Hiros List'!$A$2:$H$134,6,FALSE)</f>
        <v>A7</v>
      </c>
      <c r="N66" s="92">
        <f>VLOOKUP($H66,'Hiros List'!$A$2:$H$134,7,FALSE)</f>
        <v>0</v>
      </c>
      <c r="O66" s="93" t="str">
        <f>VLOOKUP($H66,'Hiros List'!$A$2:$H$134,8,FALSE)</f>
        <v>B</v>
      </c>
    </row>
  </sheetData>
  <mergeCells count="2">
    <mergeCell ref="B1:D1"/>
    <mergeCell ref="E1:G1"/>
  </mergeCells>
  <conditionalFormatting sqref="B3:B66 E3:E66">
    <cfRule type="cellIs" dxfId="3" priority="4" operator="greaterThan">
      <formula>40</formula>
    </cfRule>
  </conditionalFormatting>
  <conditionalFormatting sqref="D3:D66">
    <cfRule type="cellIs" dxfId="2" priority="3" operator="greaterThan">
      <formula>0.2</formula>
    </cfRule>
  </conditionalFormatting>
  <conditionalFormatting sqref="B1:B2 E1:E2">
    <cfRule type="cellIs" dxfId="1" priority="2" operator="greaterThan">
      <formula>40</formula>
    </cfRule>
  </conditionalFormatting>
  <conditionalFormatting sqref="D1:D2">
    <cfRule type="cellIs" dxfId="0" priority="1" operator="greaterThan">
      <formula>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18" workbookViewId="0">
      <selection activeCell="A135" sqref="A135:XFD141"/>
    </sheetView>
  </sheetViews>
  <sheetFormatPr defaultColWidth="58.7109375" defaultRowHeight="15"/>
  <cols>
    <col min="1" max="1" width="7.7109375" style="46" bestFit="1" customWidth="1"/>
    <col min="2" max="2" width="13.140625" style="46" bestFit="1" customWidth="1"/>
    <col min="3" max="3" width="8" style="46" bestFit="1" customWidth="1"/>
    <col min="4" max="4" width="39.5703125" style="62" bestFit="1" customWidth="1"/>
    <col min="5" max="5" width="57.42578125" style="46" bestFit="1" customWidth="1"/>
    <col min="6" max="6" width="17" style="46" bestFit="1" customWidth="1"/>
    <col min="7" max="7" width="46.28515625" style="46" bestFit="1" customWidth="1"/>
    <col min="8" max="8" width="6.42578125" style="46" bestFit="1" customWidth="1"/>
    <col min="9" max="16384" width="58.7109375" style="46"/>
  </cols>
  <sheetData>
    <row r="1" spans="1:8" ht="15.75" thickBot="1">
      <c r="A1" s="46" t="s">
        <v>452</v>
      </c>
      <c r="B1" s="39" t="s">
        <v>311</v>
      </c>
      <c r="C1" s="39" t="s">
        <v>454</v>
      </c>
      <c r="D1" s="39" t="s">
        <v>455</v>
      </c>
      <c r="E1" s="39" t="s">
        <v>456</v>
      </c>
      <c r="F1" s="39" t="s">
        <v>457</v>
      </c>
      <c r="G1" s="39" t="s">
        <v>458</v>
      </c>
      <c r="H1" s="48" t="s">
        <v>459</v>
      </c>
    </row>
    <row r="2" spans="1:8" ht="15.75" thickTop="1">
      <c r="A2" s="46" t="str">
        <f t="shared" ref="A2:A33" si="0">RIGHT(B2,4)</f>
        <v>2387</v>
      </c>
      <c r="B2" s="40" t="s">
        <v>312</v>
      </c>
      <c r="C2" s="49">
        <v>3018290</v>
      </c>
      <c r="D2" s="40" t="s">
        <v>460</v>
      </c>
      <c r="E2" s="49" t="s">
        <v>112</v>
      </c>
      <c r="F2" s="49" t="s">
        <v>461</v>
      </c>
      <c r="G2" s="49" t="s">
        <v>462</v>
      </c>
      <c r="H2" s="50" t="s">
        <v>463</v>
      </c>
    </row>
    <row r="3" spans="1:8">
      <c r="A3" s="46" t="str">
        <f t="shared" si="0"/>
        <v>0934</v>
      </c>
      <c r="B3" s="41" t="s">
        <v>313</v>
      </c>
      <c r="C3" s="42">
        <v>3013846</v>
      </c>
      <c r="D3" s="41" t="s">
        <v>464</v>
      </c>
      <c r="E3" s="42" t="s">
        <v>769</v>
      </c>
      <c r="F3" s="42" t="s">
        <v>461</v>
      </c>
      <c r="G3" s="42" t="s">
        <v>465</v>
      </c>
      <c r="H3" s="51" t="s">
        <v>466</v>
      </c>
    </row>
    <row r="4" spans="1:8">
      <c r="A4" s="46" t="str">
        <f t="shared" si="0"/>
        <v>1080</v>
      </c>
      <c r="B4" s="41" t="s">
        <v>314</v>
      </c>
      <c r="C4" s="52">
        <v>3015841</v>
      </c>
      <c r="D4" s="41" t="s">
        <v>467</v>
      </c>
      <c r="E4" s="42" t="s">
        <v>768</v>
      </c>
      <c r="F4" s="42" t="s">
        <v>461</v>
      </c>
      <c r="G4" s="53"/>
      <c r="H4" s="51" t="s">
        <v>463</v>
      </c>
    </row>
    <row r="5" spans="1:8">
      <c r="A5" s="46" t="str">
        <f t="shared" si="0"/>
        <v>0725</v>
      </c>
      <c r="B5" s="42" t="s">
        <v>315</v>
      </c>
      <c r="C5" s="42">
        <v>3007646</v>
      </c>
      <c r="D5" s="42" t="s">
        <v>468</v>
      </c>
      <c r="E5" s="42" t="s">
        <v>112</v>
      </c>
      <c r="F5" s="42" t="s">
        <v>461</v>
      </c>
      <c r="G5" s="42" t="s">
        <v>469</v>
      </c>
      <c r="H5" s="51" t="s">
        <v>466</v>
      </c>
    </row>
    <row r="6" spans="1:8">
      <c r="A6" s="46" t="str">
        <f t="shared" si="0"/>
        <v>1544</v>
      </c>
      <c r="B6" s="41" t="s">
        <v>316</v>
      </c>
      <c r="C6" s="42">
        <v>3016843</v>
      </c>
      <c r="D6" s="41" t="s">
        <v>470</v>
      </c>
      <c r="E6" s="49" t="s">
        <v>205</v>
      </c>
      <c r="F6" s="49" t="s">
        <v>471</v>
      </c>
      <c r="G6" s="53"/>
      <c r="H6" s="51" t="s">
        <v>463</v>
      </c>
    </row>
    <row r="7" spans="1:8">
      <c r="A7" s="46" t="str">
        <f t="shared" si="0"/>
        <v>0731</v>
      </c>
      <c r="B7" s="42" t="s">
        <v>317</v>
      </c>
      <c r="C7" s="42">
        <v>3007652</v>
      </c>
      <c r="D7" s="42" t="s">
        <v>472</v>
      </c>
      <c r="E7" s="42" t="s">
        <v>473</v>
      </c>
      <c r="F7" s="42" t="s">
        <v>474</v>
      </c>
      <c r="G7" s="42" t="s">
        <v>475</v>
      </c>
      <c r="H7" s="51" t="s">
        <v>466</v>
      </c>
    </row>
    <row r="8" spans="1:8">
      <c r="A8" s="46" t="str">
        <f t="shared" si="0"/>
        <v>0730</v>
      </c>
      <c r="B8" s="42" t="s">
        <v>318</v>
      </c>
      <c r="C8" s="42">
        <v>3007651</v>
      </c>
      <c r="D8" s="42" t="s">
        <v>476</v>
      </c>
      <c r="E8" s="42" t="s">
        <v>122</v>
      </c>
      <c r="F8" s="42" t="s">
        <v>477</v>
      </c>
      <c r="G8" s="42" t="s">
        <v>478</v>
      </c>
      <c r="H8" s="51" t="s">
        <v>466</v>
      </c>
    </row>
    <row r="9" spans="1:8">
      <c r="A9" s="46" t="str">
        <f t="shared" si="0"/>
        <v>2394</v>
      </c>
      <c r="B9" s="43" t="s">
        <v>319</v>
      </c>
      <c r="C9" s="54">
        <v>3018297</v>
      </c>
      <c r="D9" s="55" t="s">
        <v>479</v>
      </c>
      <c r="E9" s="56" t="s">
        <v>480</v>
      </c>
      <c r="F9" s="56" t="s">
        <v>481</v>
      </c>
      <c r="G9" s="51" t="s">
        <v>482</v>
      </c>
      <c r="H9" s="51" t="s">
        <v>466</v>
      </c>
    </row>
    <row r="10" spans="1:8">
      <c r="A10" s="46" t="str">
        <f t="shared" si="0"/>
        <v>2299</v>
      </c>
      <c r="B10" s="43" t="s">
        <v>320</v>
      </c>
      <c r="C10" s="54">
        <v>3018165</v>
      </c>
      <c r="D10" s="55" t="s">
        <v>483</v>
      </c>
      <c r="E10" s="56" t="s">
        <v>484</v>
      </c>
      <c r="F10" s="56" t="s">
        <v>485</v>
      </c>
      <c r="G10" s="53"/>
      <c r="H10" s="51" t="s">
        <v>463</v>
      </c>
    </row>
    <row r="11" spans="1:8">
      <c r="A11" s="46" t="str">
        <f t="shared" si="0"/>
        <v>0727</v>
      </c>
      <c r="B11" s="42" t="s">
        <v>321</v>
      </c>
      <c r="C11" s="42">
        <v>3007648</v>
      </c>
      <c r="D11" s="42" t="s">
        <v>486</v>
      </c>
      <c r="E11" s="42" t="s">
        <v>771</v>
      </c>
      <c r="F11" s="42" t="s">
        <v>485</v>
      </c>
      <c r="G11" s="42" t="s">
        <v>487</v>
      </c>
      <c r="H11" s="51" t="s">
        <v>466</v>
      </c>
    </row>
    <row r="12" spans="1:8">
      <c r="A12" s="46" t="str">
        <f t="shared" si="0"/>
        <v>0726</v>
      </c>
      <c r="B12" s="42" t="s">
        <v>322</v>
      </c>
      <c r="C12" s="42">
        <v>3007647</v>
      </c>
      <c r="D12" s="42" t="s">
        <v>488</v>
      </c>
      <c r="E12" s="42" t="s">
        <v>114</v>
      </c>
      <c r="F12" s="42" t="s">
        <v>485</v>
      </c>
      <c r="G12" s="53"/>
      <c r="H12" s="51" t="s">
        <v>466</v>
      </c>
    </row>
    <row r="13" spans="1:8">
      <c r="A13" s="46" t="str">
        <f t="shared" si="0"/>
        <v>1051</v>
      </c>
      <c r="B13" s="43" t="s">
        <v>323</v>
      </c>
      <c r="C13" s="54">
        <v>3015812</v>
      </c>
      <c r="D13" s="55" t="s">
        <v>489</v>
      </c>
      <c r="E13" s="56" t="s">
        <v>130</v>
      </c>
      <c r="F13" s="56" t="s">
        <v>490</v>
      </c>
      <c r="G13" s="51"/>
      <c r="H13" s="51" t="s">
        <v>463</v>
      </c>
    </row>
    <row r="14" spans="1:8">
      <c r="A14" s="46" t="str">
        <f t="shared" si="0"/>
        <v>1602</v>
      </c>
      <c r="B14" s="41" t="s">
        <v>324</v>
      </c>
      <c r="C14" s="42">
        <v>3016901</v>
      </c>
      <c r="D14" s="41" t="s">
        <v>491</v>
      </c>
      <c r="E14" s="42" t="s">
        <v>291</v>
      </c>
      <c r="F14" s="42" t="s">
        <v>492</v>
      </c>
      <c r="G14" s="42" t="s">
        <v>493</v>
      </c>
      <c r="H14" s="51" t="s">
        <v>466</v>
      </c>
    </row>
    <row r="15" spans="1:8">
      <c r="A15" s="46" t="str">
        <f t="shared" si="0"/>
        <v>1046</v>
      </c>
      <c r="B15" s="41" t="s">
        <v>325</v>
      </c>
      <c r="C15" s="52">
        <v>3015807</v>
      </c>
      <c r="D15" s="41" t="s">
        <v>494</v>
      </c>
      <c r="E15" s="42" t="s">
        <v>126</v>
      </c>
      <c r="F15" s="42" t="s">
        <v>495</v>
      </c>
      <c r="G15" s="53"/>
      <c r="H15" s="51" t="s">
        <v>463</v>
      </c>
    </row>
    <row r="16" spans="1:8">
      <c r="A16" s="46" t="str">
        <f t="shared" si="0"/>
        <v>0732</v>
      </c>
      <c r="B16" s="42" t="s">
        <v>326</v>
      </c>
      <c r="C16" s="42">
        <v>3007653</v>
      </c>
      <c r="D16" s="42" t="s">
        <v>496</v>
      </c>
      <c r="E16" s="42" t="s">
        <v>126</v>
      </c>
      <c r="F16" s="42" t="s">
        <v>495</v>
      </c>
      <c r="G16" s="42" t="s">
        <v>497</v>
      </c>
      <c r="H16" s="51" t="s">
        <v>466</v>
      </c>
    </row>
    <row r="17" spans="1:8">
      <c r="A17" s="46" t="str">
        <f t="shared" si="0"/>
        <v>2259</v>
      </c>
      <c r="B17" s="43" t="s">
        <v>327</v>
      </c>
      <c r="C17" s="54">
        <v>3018125</v>
      </c>
      <c r="D17" s="55" t="s">
        <v>498</v>
      </c>
      <c r="E17" s="56" t="s">
        <v>499</v>
      </c>
      <c r="F17" s="56" t="s">
        <v>500</v>
      </c>
      <c r="G17" s="51" t="s">
        <v>501</v>
      </c>
      <c r="H17" s="51" t="s">
        <v>466</v>
      </c>
    </row>
    <row r="18" spans="1:8">
      <c r="A18" s="46" t="str">
        <f t="shared" si="0"/>
        <v>1567</v>
      </c>
      <c r="B18" s="41" t="s">
        <v>328</v>
      </c>
      <c r="C18" s="42">
        <v>3016866</v>
      </c>
      <c r="D18" s="41" t="s">
        <v>502</v>
      </c>
      <c r="E18" s="42" t="s">
        <v>503</v>
      </c>
      <c r="F18" s="42" t="s">
        <v>500</v>
      </c>
      <c r="G18" s="53"/>
      <c r="H18" s="51" t="s">
        <v>466</v>
      </c>
    </row>
    <row r="19" spans="1:8">
      <c r="A19" s="46" t="str">
        <f t="shared" si="0"/>
        <v>2378</v>
      </c>
      <c r="B19" s="43" t="s">
        <v>329</v>
      </c>
      <c r="C19" s="54">
        <v>3018281</v>
      </c>
      <c r="D19" s="55" t="s">
        <v>504</v>
      </c>
      <c r="E19" s="56" t="s">
        <v>156</v>
      </c>
      <c r="F19" s="56" t="s">
        <v>505</v>
      </c>
      <c r="G19" s="51" t="s">
        <v>462</v>
      </c>
      <c r="H19" s="51" t="s">
        <v>463</v>
      </c>
    </row>
    <row r="20" spans="1:8">
      <c r="A20" s="46" t="str">
        <f t="shared" si="0"/>
        <v>2388</v>
      </c>
      <c r="B20" s="41" t="s">
        <v>330</v>
      </c>
      <c r="C20" s="42">
        <v>3018291</v>
      </c>
      <c r="D20" s="41" t="s">
        <v>506</v>
      </c>
      <c r="E20" s="42" t="s">
        <v>156</v>
      </c>
      <c r="F20" s="56" t="s">
        <v>505</v>
      </c>
      <c r="G20" s="42" t="s">
        <v>462</v>
      </c>
      <c r="H20" s="51" t="s">
        <v>463</v>
      </c>
    </row>
    <row r="21" spans="1:8">
      <c r="A21" s="46" t="str">
        <f t="shared" si="0"/>
        <v>1054</v>
      </c>
      <c r="B21" s="41" t="s">
        <v>331</v>
      </c>
      <c r="C21" s="52">
        <v>3015815</v>
      </c>
      <c r="D21" s="41" t="s">
        <v>507</v>
      </c>
      <c r="E21" s="42" t="s">
        <v>156</v>
      </c>
      <c r="F21" s="56" t="s">
        <v>505</v>
      </c>
      <c r="G21" s="53"/>
      <c r="H21" s="51" t="s">
        <v>463</v>
      </c>
    </row>
    <row r="22" spans="1:8">
      <c r="A22" s="46" t="str">
        <f t="shared" si="0"/>
        <v>1077</v>
      </c>
      <c r="B22" s="41" t="s">
        <v>332</v>
      </c>
      <c r="C22" s="52">
        <v>3015838</v>
      </c>
      <c r="D22" s="41" t="s">
        <v>508</v>
      </c>
      <c r="E22" s="42" t="s">
        <v>156</v>
      </c>
      <c r="F22" s="56" t="s">
        <v>505</v>
      </c>
      <c r="G22" s="53"/>
      <c r="H22" s="51" t="s">
        <v>463</v>
      </c>
    </row>
    <row r="23" spans="1:8">
      <c r="A23" s="46" t="str">
        <f t="shared" si="0"/>
        <v>1588</v>
      </c>
      <c r="B23" s="41" t="s">
        <v>333</v>
      </c>
      <c r="C23" s="42">
        <v>3016887</v>
      </c>
      <c r="D23" s="41" t="s">
        <v>509</v>
      </c>
      <c r="E23" s="42" t="s">
        <v>156</v>
      </c>
      <c r="F23" s="56" t="s">
        <v>505</v>
      </c>
      <c r="G23" s="42" t="s">
        <v>510</v>
      </c>
      <c r="H23" s="51" t="s">
        <v>466</v>
      </c>
    </row>
    <row r="24" spans="1:8">
      <c r="A24" s="46" t="str">
        <f t="shared" si="0"/>
        <v>2316</v>
      </c>
      <c r="B24" s="43" t="s">
        <v>334</v>
      </c>
      <c r="C24" s="54">
        <v>3018182</v>
      </c>
      <c r="D24" s="55" t="s">
        <v>511</v>
      </c>
      <c r="E24" s="56" t="s">
        <v>512</v>
      </c>
      <c r="F24" s="56" t="s">
        <v>505</v>
      </c>
      <c r="G24" s="53"/>
      <c r="H24" s="51" t="s">
        <v>463</v>
      </c>
    </row>
    <row r="25" spans="1:8">
      <c r="A25" s="46" t="str">
        <f t="shared" si="0"/>
        <v>0729</v>
      </c>
      <c r="B25" s="42" t="s">
        <v>335</v>
      </c>
      <c r="C25" s="42">
        <v>3007650</v>
      </c>
      <c r="D25" s="42" t="s">
        <v>513</v>
      </c>
      <c r="E25" s="42" t="s">
        <v>120</v>
      </c>
      <c r="F25" s="42" t="s">
        <v>514</v>
      </c>
      <c r="G25" s="42" t="s">
        <v>515</v>
      </c>
      <c r="H25" s="51" t="s">
        <v>466</v>
      </c>
    </row>
    <row r="26" spans="1:8">
      <c r="A26" s="46" t="str">
        <f t="shared" si="0"/>
        <v>1078</v>
      </c>
      <c r="B26" s="41" t="s">
        <v>336</v>
      </c>
      <c r="C26" s="52">
        <v>3015839</v>
      </c>
      <c r="D26" s="41" t="s">
        <v>516</v>
      </c>
      <c r="E26" s="42" t="s">
        <v>120</v>
      </c>
      <c r="F26" s="42" t="s">
        <v>514</v>
      </c>
      <c r="G26" s="53"/>
      <c r="H26" s="51" t="s">
        <v>463</v>
      </c>
    </row>
    <row r="27" spans="1:8">
      <c r="A27" s="46" t="str">
        <f t="shared" si="0"/>
        <v>1057</v>
      </c>
      <c r="B27" s="41" t="s">
        <v>337</v>
      </c>
      <c r="C27" s="52">
        <v>3015818</v>
      </c>
      <c r="D27" s="41" t="s">
        <v>517</v>
      </c>
      <c r="E27" s="42" t="s">
        <v>518</v>
      </c>
      <c r="F27" s="42" t="s">
        <v>514</v>
      </c>
      <c r="G27" s="42" t="s">
        <v>519</v>
      </c>
      <c r="H27" s="51" t="s">
        <v>466</v>
      </c>
    </row>
    <row r="28" spans="1:8">
      <c r="A28" s="46" t="str">
        <f t="shared" si="0"/>
        <v>1596</v>
      </c>
      <c r="B28" s="41" t="s">
        <v>338</v>
      </c>
      <c r="C28" s="42">
        <v>3016895</v>
      </c>
      <c r="D28" s="41" t="s">
        <v>520</v>
      </c>
      <c r="E28" s="42" t="s">
        <v>767</v>
      </c>
      <c r="F28" s="42" t="s">
        <v>521</v>
      </c>
      <c r="G28" s="53"/>
      <c r="H28" s="51" t="s">
        <v>463</v>
      </c>
    </row>
    <row r="29" spans="1:8">
      <c r="A29" s="46" t="str">
        <f t="shared" si="0"/>
        <v>1066</v>
      </c>
      <c r="B29" s="41" t="s">
        <v>339</v>
      </c>
      <c r="C29" s="52">
        <v>3015827</v>
      </c>
      <c r="D29" s="41" t="s">
        <v>522</v>
      </c>
      <c r="E29" s="42" t="s">
        <v>174</v>
      </c>
      <c r="F29" s="42" t="s">
        <v>521</v>
      </c>
      <c r="G29" s="42" t="s">
        <v>523</v>
      </c>
      <c r="H29" s="51" t="s">
        <v>466</v>
      </c>
    </row>
    <row r="30" spans="1:8">
      <c r="A30" s="46" t="str">
        <f t="shared" si="0"/>
        <v>1081</v>
      </c>
      <c r="B30" s="41" t="s">
        <v>340</v>
      </c>
      <c r="C30" s="52">
        <v>3015842</v>
      </c>
      <c r="D30" s="41" t="s">
        <v>524</v>
      </c>
      <c r="E30" s="42" t="s">
        <v>766</v>
      </c>
      <c r="F30" s="42" t="s">
        <v>521</v>
      </c>
      <c r="G30" s="42" t="s">
        <v>525</v>
      </c>
      <c r="H30" s="51" t="s">
        <v>466</v>
      </c>
    </row>
    <row r="31" spans="1:8">
      <c r="A31" s="46" t="str">
        <f t="shared" si="0"/>
        <v>1559</v>
      </c>
      <c r="B31" s="41" t="s">
        <v>341</v>
      </c>
      <c r="C31" s="42">
        <v>3016858</v>
      </c>
      <c r="D31" s="41" t="s">
        <v>526</v>
      </c>
      <c r="E31" s="42" t="s">
        <v>174</v>
      </c>
      <c r="F31" s="42" t="s">
        <v>521</v>
      </c>
      <c r="G31" s="42" t="s">
        <v>527</v>
      </c>
      <c r="H31" s="51" t="s">
        <v>466</v>
      </c>
    </row>
    <row r="32" spans="1:8">
      <c r="A32" s="46" t="str">
        <f t="shared" si="0"/>
        <v>2382</v>
      </c>
      <c r="B32" s="41" t="s">
        <v>342</v>
      </c>
      <c r="C32" s="42">
        <v>3018285</v>
      </c>
      <c r="D32" s="41" t="s">
        <v>528</v>
      </c>
      <c r="E32" s="42" t="s">
        <v>174</v>
      </c>
      <c r="F32" s="42" t="s">
        <v>521</v>
      </c>
      <c r="G32" s="42" t="s">
        <v>529</v>
      </c>
      <c r="H32" s="51" t="s">
        <v>466</v>
      </c>
    </row>
    <row r="33" spans="1:8">
      <c r="A33" s="46" t="str">
        <f t="shared" si="0"/>
        <v>0865</v>
      </c>
      <c r="B33" s="43" t="s">
        <v>343</v>
      </c>
      <c r="C33" s="54">
        <v>3013775</v>
      </c>
      <c r="D33" s="55" t="s">
        <v>530</v>
      </c>
      <c r="E33" s="56" t="s">
        <v>770</v>
      </c>
      <c r="F33" s="56" t="s">
        <v>531</v>
      </c>
      <c r="G33" s="51" t="s">
        <v>532</v>
      </c>
      <c r="H33" s="51" t="s">
        <v>466</v>
      </c>
    </row>
    <row r="34" spans="1:8">
      <c r="A34" s="46" t="str">
        <f t="shared" ref="A34:A65" si="1">RIGHT(B34,4)</f>
        <v>2275</v>
      </c>
      <c r="B34" s="43" t="s">
        <v>344</v>
      </c>
      <c r="C34" s="54">
        <v>3018141</v>
      </c>
      <c r="D34" s="55" t="s">
        <v>533</v>
      </c>
      <c r="E34" s="56" t="s">
        <v>293</v>
      </c>
      <c r="F34" s="56" t="s">
        <v>500</v>
      </c>
      <c r="G34" s="51" t="s">
        <v>534</v>
      </c>
      <c r="H34" s="51" t="s">
        <v>466</v>
      </c>
    </row>
    <row r="35" spans="1:8">
      <c r="A35" s="46" t="str">
        <f t="shared" si="1"/>
        <v>2538</v>
      </c>
      <c r="B35" s="41" t="s">
        <v>345</v>
      </c>
      <c r="C35" s="42">
        <v>3018530</v>
      </c>
      <c r="D35" s="41" t="s">
        <v>535</v>
      </c>
      <c r="E35" s="42" t="s">
        <v>293</v>
      </c>
      <c r="F35" s="42" t="s">
        <v>500</v>
      </c>
      <c r="G35" s="53"/>
      <c r="H35" s="51" t="s">
        <v>463</v>
      </c>
    </row>
    <row r="36" spans="1:8">
      <c r="A36" s="46" t="str">
        <f t="shared" si="1"/>
        <v>1565</v>
      </c>
      <c r="B36" s="41" t="s">
        <v>346</v>
      </c>
      <c r="C36" s="42">
        <v>3016864</v>
      </c>
      <c r="D36" s="41" t="s">
        <v>536</v>
      </c>
      <c r="E36" s="42" t="s">
        <v>240</v>
      </c>
      <c r="F36" s="42" t="s">
        <v>500</v>
      </c>
      <c r="G36" s="42" t="s">
        <v>537</v>
      </c>
      <c r="H36" s="51" t="s">
        <v>466</v>
      </c>
    </row>
    <row r="37" spans="1:8">
      <c r="A37" s="46" t="str">
        <f t="shared" si="1"/>
        <v>2285</v>
      </c>
      <c r="B37" s="43" t="s">
        <v>347</v>
      </c>
      <c r="C37" s="54">
        <v>3018151</v>
      </c>
      <c r="D37" s="55" t="s">
        <v>538</v>
      </c>
      <c r="E37" s="56" t="s">
        <v>539</v>
      </c>
      <c r="F37" s="42" t="s">
        <v>500</v>
      </c>
      <c r="G37" s="51"/>
      <c r="H37" s="51" t="s">
        <v>463</v>
      </c>
    </row>
    <row r="38" spans="1:8">
      <c r="A38" s="46" t="str">
        <f t="shared" si="1"/>
        <v>2276</v>
      </c>
      <c r="B38" s="41" t="s">
        <v>348</v>
      </c>
      <c r="C38" s="42">
        <v>3018142</v>
      </c>
      <c r="D38" s="41" t="s">
        <v>540</v>
      </c>
      <c r="E38" s="42" t="s">
        <v>541</v>
      </c>
      <c r="F38" s="42" t="s">
        <v>542</v>
      </c>
      <c r="G38" s="53"/>
      <c r="H38" s="51" t="s">
        <v>463</v>
      </c>
    </row>
    <row r="39" spans="1:8">
      <c r="A39" s="46" t="str">
        <f t="shared" si="1"/>
        <v>2612</v>
      </c>
      <c r="B39" s="41" t="s">
        <v>349</v>
      </c>
      <c r="C39" s="42">
        <v>3018646</v>
      </c>
      <c r="D39" s="41" t="s">
        <v>543</v>
      </c>
      <c r="E39" s="42" t="s">
        <v>541</v>
      </c>
      <c r="F39" s="42" t="s">
        <v>542</v>
      </c>
      <c r="G39" s="53"/>
      <c r="H39" s="51" t="s">
        <v>466</v>
      </c>
    </row>
    <row r="40" spans="1:8">
      <c r="A40" s="46" t="str">
        <f t="shared" si="1"/>
        <v>1549</v>
      </c>
      <c r="B40" s="41" t="s">
        <v>350</v>
      </c>
      <c r="C40" s="42">
        <v>3016848</v>
      </c>
      <c r="D40" s="41" t="s">
        <v>544</v>
      </c>
      <c r="E40" s="49" t="s">
        <v>545</v>
      </c>
      <c r="F40" s="42" t="s">
        <v>546</v>
      </c>
      <c r="G40" s="42" t="s">
        <v>547</v>
      </c>
      <c r="H40" s="51" t="s">
        <v>466</v>
      </c>
    </row>
    <row r="41" spans="1:8">
      <c r="A41" s="46" t="str">
        <f t="shared" si="1"/>
        <v>2624</v>
      </c>
      <c r="B41" s="41" t="s">
        <v>351</v>
      </c>
      <c r="C41" s="42">
        <v>3018674</v>
      </c>
      <c r="D41" s="41" t="s">
        <v>548</v>
      </c>
      <c r="E41" s="42" t="s">
        <v>186</v>
      </c>
      <c r="F41" s="42" t="s">
        <v>549</v>
      </c>
      <c r="G41" s="42" t="s">
        <v>550</v>
      </c>
      <c r="H41" s="51" t="s">
        <v>466</v>
      </c>
    </row>
    <row r="42" spans="1:8">
      <c r="A42" s="46" t="str">
        <f t="shared" si="1"/>
        <v>2625</v>
      </c>
      <c r="B42" s="41" t="s">
        <v>352</v>
      </c>
      <c r="C42" s="42">
        <v>3018675</v>
      </c>
      <c r="D42" s="41" t="s">
        <v>551</v>
      </c>
      <c r="E42" s="42" t="s">
        <v>186</v>
      </c>
      <c r="F42" s="42" t="s">
        <v>549</v>
      </c>
      <c r="G42" s="51" t="s">
        <v>552</v>
      </c>
      <c r="H42" s="51" t="s">
        <v>553</v>
      </c>
    </row>
    <row r="43" spans="1:8">
      <c r="A43" s="46" t="str">
        <f t="shared" si="1"/>
        <v>2634</v>
      </c>
      <c r="B43" s="41" t="s">
        <v>353</v>
      </c>
      <c r="C43" s="42">
        <v>3018684</v>
      </c>
      <c r="D43" s="41" t="s">
        <v>554</v>
      </c>
      <c r="E43" s="42" t="s">
        <v>555</v>
      </c>
      <c r="F43" s="42" t="s">
        <v>549</v>
      </c>
      <c r="G43" s="42" t="s">
        <v>556</v>
      </c>
      <c r="H43" s="51" t="s">
        <v>466</v>
      </c>
    </row>
    <row r="44" spans="1:8">
      <c r="A44" s="46" t="str">
        <f t="shared" si="1"/>
        <v>1073</v>
      </c>
      <c r="B44" s="41" t="s">
        <v>354</v>
      </c>
      <c r="C44" s="42">
        <v>3015834</v>
      </c>
      <c r="D44" s="41" t="s">
        <v>557</v>
      </c>
      <c r="E44" s="42" t="s">
        <v>555</v>
      </c>
      <c r="F44" s="42" t="s">
        <v>549</v>
      </c>
      <c r="G44" s="42"/>
      <c r="H44" s="51" t="s">
        <v>558</v>
      </c>
    </row>
    <row r="45" spans="1:8">
      <c r="A45" s="46" t="str">
        <f t="shared" si="1"/>
        <v>1561</v>
      </c>
      <c r="B45" s="41" t="s">
        <v>355</v>
      </c>
      <c r="C45" s="42">
        <v>3016860</v>
      </c>
      <c r="D45" s="41" t="s">
        <v>559</v>
      </c>
      <c r="E45" s="42" t="s">
        <v>555</v>
      </c>
      <c r="F45" s="42" t="s">
        <v>549</v>
      </c>
      <c r="G45" s="42"/>
      <c r="H45" s="51" t="s">
        <v>558</v>
      </c>
    </row>
    <row r="46" spans="1:8">
      <c r="A46" s="46" t="str">
        <f t="shared" si="1"/>
        <v>2548</v>
      </c>
      <c r="B46" s="41" t="s">
        <v>356</v>
      </c>
      <c r="C46" s="42">
        <v>3018540</v>
      </c>
      <c r="D46" s="41" t="s">
        <v>560</v>
      </c>
      <c r="E46" s="42" t="s">
        <v>561</v>
      </c>
      <c r="F46" s="42" t="s">
        <v>562</v>
      </c>
      <c r="G46" s="53"/>
      <c r="H46" s="51" t="s">
        <v>463</v>
      </c>
    </row>
    <row r="47" spans="1:8">
      <c r="A47" s="46" t="str">
        <f t="shared" si="1"/>
        <v>2633</v>
      </c>
      <c r="B47" s="41" t="s">
        <v>357</v>
      </c>
      <c r="C47" s="42">
        <v>3018683</v>
      </c>
      <c r="D47" s="41" t="s">
        <v>563</v>
      </c>
      <c r="E47" s="42" t="s">
        <v>561</v>
      </c>
      <c r="F47" s="42" t="s">
        <v>562</v>
      </c>
      <c r="G47" s="42"/>
      <c r="H47" s="51" t="s">
        <v>466</v>
      </c>
    </row>
    <row r="48" spans="1:8">
      <c r="A48" s="46" t="str">
        <f t="shared" si="1"/>
        <v>1545</v>
      </c>
      <c r="B48" s="41" t="s">
        <v>358</v>
      </c>
      <c r="C48" s="42">
        <v>3016844</v>
      </c>
      <c r="D48" s="41" t="s">
        <v>564</v>
      </c>
      <c r="E48" s="42" t="s">
        <v>207</v>
      </c>
      <c r="F48" s="42" t="s">
        <v>565</v>
      </c>
      <c r="G48" s="53"/>
      <c r="H48" s="51" t="s">
        <v>466</v>
      </c>
    </row>
    <row r="49" spans="1:8">
      <c r="A49" s="46" t="str">
        <f t="shared" si="1"/>
        <v>1575</v>
      </c>
      <c r="B49" s="41" t="s">
        <v>359</v>
      </c>
      <c r="C49" s="42">
        <v>3016874</v>
      </c>
      <c r="D49" s="41" t="s">
        <v>566</v>
      </c>
      <c r="E49" s="42" t="s">
        <v>207</v>
      </c>
      <c r="F49" s="42" t="s">
        <v>565</v>
      </c>
      <c r="G49" s="42" t="s">
        <v>567</v>
      </c>
      <c r="H49" s="51" t="s">
        <v>466</v>
      </c>
    </row>
    <row r="50" spans="1:8">
      <c r="A50" s="46" t="str">
        <f t="shared" si="1"/>
        <v>1570</v>
      </c>
      <c r="B50" s="41" t="s">
        <v>360</v>
      </c>
      <c r="C50" s="42">
        <v>3016869</v>
      </c>
      <c r="D50" s="41" t="s">
        <v>568</v>
      </c>
      <c r="E50" s="42" t="s">
        <v>177</v>
      </c>
      <c r="F50" s="42" t="s">
        <v>569</v>
      </c>
      <c r="G50" s="53"/>
      <c r="H50" s="51" t="s">
        <v>463</v>
      </c>
    </row>
    <row r="51" spans="1:8">
      <c r="A51" s="46" t="str">
        <f t="shared" si="1"/>
        <v>1569</v>
      </c>
      <c r="B51" s="41" t="s">
        <v>361</v>
      </c>
      <c r="C51" s="42">
        <v>3016868</v>
      </c>
      <c r="D51" s="41" t="s">
        <v>570</v>
      </c>
      <c r="E51" s="42" t="s">
        <v>571</v>
      </c>
      <c r="F51" s="42" t="s">
        <v>569</v>
      </c>
      <c r="G51" s="42" t="s">
        <v>572</v>
      </c>
      <c r="H51" s="51" t="s">
        <v>466</v>
      </c>
    </row>
    <row r="52" spans="1:8">
      <c r="A52" s="46" t="str">
        <f t="shared" si="1"/>
        <v>1576</v>
      </c>
      <c r="B52" s="41" t="s">
        <v>362</v>
      </c>
      <c r="C52" s="42">
        <v>3016875</v>
      </c>
      <c r="D52" s="41" t="s">
        <v>573</v>
      </c>
      <c r="E52" s="42" t="s">
        <v>177</v>
      </c>
      <c r="F52" s="42" t="s">
        <v>569</v>
      </c>
      <c r="G52" s="42" t="s">
        <v>567</v>
      </c>
      <c r="H52" s="51" t="s">
        <v>466</v>
      </c>
    </row>
    <row r="53" spans="1:8">
      <c r="A53" s="46" t="str">
        <f t="shared" si="1"/>
        <v>1063</v>
      </c>
      <c r="B53" s="41" t="s">
        <v>363</v>
      </c>
      <c r="C53" s="52">
        <v>3015824</v>
      </c>
      <c r="D53" s="41" t="s">
        <v>574</v>
      </c>
      <c r="E53" s="42" t="s">
        <v>169</v>
      </c>
      <c r="F53" s="42" t="s">
        <v>575</v>
      </c>
      <c r="G53" s="42" t="s">
        <v>529</v>
      </c>
      <c r="H53" s="51" t="s">
        <v>466</v>
      </c>
    </row>
    <row r="54" spans="1:8">
      <c r="A54" s="46" t="str">
        <f t="shared" si="1"/>
        <v>1564</v>
      </c>
      <c r="B54" s="41" t="s">
        <v>364</v>
      </c>
      <c r="C54" s="42">
        <v>3016863</v>
      </c>
      <c r="D54" s="41" t="s">
        <v>576</v>
      </c>
      <c r="E54" s="42" t="s">
        <v>169</v>
      </c>
      <c r="F54" s="42" t="s">
        <v>575</v>
      </c>
      <c r="G54" s="42" t="s">
        <v>577</v>
      </c>
      <c r="H54" s="51" t="s">
        <v>466</v>
      </c>
    </row>
    <row r="55" spans="1:8">
      <c r="A55" s="46" t="str">
        <f t="shared" si="1"/>
        <v>2370</v>
      </c>
      <c r="B55" s="43" t="s">
        <v>365</v>
      </c>
      <c r="C55" s="54">
        <v>3018272</v>
      </c>
      <c r="D55" s="55" t="s">
        <v>578</v>
      </c>
      <c r="E55" s="56" t="s">
        <v>579</v>
      </c>
      <c r="F55" s="56" t="s">
        <v>580</v>
      </c>
      <c r="G55" s="53"/>
      <c r="H55" s="51" t="s">
        <v>463</v>
      </c>
    </row>
    <row r="56" spans="1:8">
      <c r="A56" s="46" t="str">
        <f t="shared" si="1"/>
        <v>2552</v>
      </c>
      <c r="B56" s="41" t="s">
        <v>366</v>
      </c>
      <c r="C56" s="42">
        <v>3018544</v>
      </c>
      <c r="D56" s="41" t="s">
        <v>581</v>
      </c>
      <c r="E56" s="42" t="s">
        <v>579</v>
      </c>
      <c r="F56" s="56" t="s">
        <v>580</v>
      </c>
      <c r="G56" s="53"/>
      <c r="H56" s="51" t="s">
        <v>463</v>
      </c>
    </row>
    <row r="57" spans="1:8">
      <c r="A57" s="46" t="str">
        <f t="shared" si="1"/>
        <v>0735</v>
      </c>
      <c r="B57" s="42" t="s">
        <v>367</v>
      </c>
      <c r="C57" s="42">
        <v>3007656</v>
      </c>
      <c r="D57" s="42" t="s">
        <v>582</v>
      </c>
      <c r="E57" s="42" t="s">
        <v>132</v>
      </c>
      <c r="F57" s="42" t="s">
        <v>583</v>
      </c>
      <c r="G57" s="53"/>
      <c r="H57" s="51" t="s">
        <v>466</v>
      </c>
    </row>
    <row r="58" spans="1:8">
      <c r="A58" s="46" t="str">
        <f t="shared" si="1"/>
        <v>2553</v>
      </c>
      <c r="B58" s="41" t="s">
        <v>368</v>
      </c>
      <c r="C58" s="42">
        <v>3018545</v>
      </c>
      <c r="D58" s="41" t="s">
        <v>584</v>
      </c>
      <c r="E58" s="42" t="s">
        <v>585</v>
      </c>
      <c r="F58" s="42" t="s">
        <v>586</v>
      </c>
      <c r="G58" s="53"/>
      <c r="H58" s="51" t="s">
        <v>466</v>
      </c>
    </row>
    <row r="59" spans="1:8">
      <c r="A59" s="46" t="str">
        <f t="shared" si="1"/>
        <v>2891</v>
      </c>
      <c r="B59" s="44" t="s">
        <v>369</v>
      </c>
      <c r="C59" s="42">
        <v>3018963</v>
      </c>
      <c r="D59" s="57" t="s">
        <v>587</v>
      </c>
      <c r="E59" s="56" t="s">
        <v>588</v>
      </c>
      <c r="F59" s="56" t="s">
        <v>589</v>
      </c>
      <c r="G59" s="51" t="s">
        <v>590</v>
      </c>
      <c r="H59" s="51" t="s">
        <v>591</v>
      </c>
    </row>
    <row r="60" spans="1:8">
      <c r="A60" s="46" t="str">
        <f t="shared" si="1"/>
        <v>2379</v>
      </c>
      <c r="B60" s="43" t="s">
        <v>370</v>
      </c>
      <c r="C60" s="54">
        <v>3018282</v>
      </c>
      <c r="D60" s="55" t="s">
        <v>592</v>
      </c>
      <c r="E60" s="56" t="s">
        <v>593</v>
      </c>
      <c r="F60" s="42" t="s">
        <v>594</v>
      </c>
      <c r="G60" s="51"/>
      <c r="H60" s="51" t="s">
        <v>466</v>
      </c>
    </row>
    <row r="61" spans="1:8">
      <c r="A61" s="46" t="str">
        <f t="shared" si="1"/>
        <v>2534</v>
      </c>
      <c r="B61" s="41" t="s">
        <v>371</v>
      </c>
      <c r="C61" s="42">
        <v>3018526</v>
      </c>
      <c r="D61" s="41" t="s">
        <v>595</v>
      </c>
      <c r="E61" s="42" t="s">
        <v>593</v>
      </c>
      <c r="F61" s="42" t="s">
        <v>594</v>
      </c>
      <c r="G61" s="42" t="s">
        <v>596</v>
      </c>
      <c r="H61" s="51" t="s">
        <v>466</v>
      </c>
    </row>
    <row r="62" spans="1:8">
      <c r="A62" s="46" t="str">
        <f t="shared" si="1"/>
        <v>2536</v>
      </c>
      <c r="B62" s="41" t="s">
        <v>372</v>
      </c>
      <c r="C62" s="42">
        <v>3018528</v>
      </c>
      <c r="D62" s="41" t="s">
        <v>597</v>
      </c>
      <c r="E62" s="42" t="s">
        <v>134</v>
      </c>
      <c r="F62" s="42" t="s">
        <v>598</v>
      </c>
      <c r="G62" s="53"/>
      <c r="H62" s="51" t="s">
        <v>463</v>
      </c>
    </row>
    <row r="63" spans="1:8">
      <c r="A63" s="46" t="str">
        <f t="shared" si="1"/>
        <v>1572</v>
      </c>
      <c r="B63" s="41" t="s">
        <v>373</v>
      </c>
      <c r="C63" s="42">
        <v>3016871</v>
      </c>
      <c r="D63" s="41" t="s">
        <v>599</v>
      </c>
      <c r="E63" s="42" t="s">
        <v>600</v>
      </c>
      <c r="F63" s="42" t="s">
        <v>601</v>
      </c>
      <c r="G63" s="53"/>
      <c r="H63" s="51" t="s">
        <v>466</v>
      </c>
    </row>
    <row r="64" spans="1:8">
      <c r="A64" s="46" t="str">
        <f t="shared" si="1"/>
        <v>1052</v>
      </c>
      <c r="B64" s="41" t="s">
        <v>374</v>
      </c>
      <c r="C64" s="52">
        <v>3015813</v>
      </c>
      <c r="D64" s="41" t="s">
        <v>602</v>
      </c>
      <c r="E64" s="42" t="s">
        <v>152</v>
      </c>
      <c r="F64" s="42" t="s">
        <v>492</v>
      </c>
      <c r="G64" s="53"/>
      <c r="H64" s="51" t="s">
        <v>463</v>
      </c>
    </row>
    <row r="65" spans="1:8">
      <c r="A65" s="46" t="str">
        <f t="shared" si="1"/>
        <v>1059</v>
      </c>
      <c r="B65" s="41" t="s">
        <v>375</v>
      </c>
      <c r="C65" s="52">
        <v>3015820</v>
      </c>
      <c r="D65" s="41" t="s">
        <v>603</v>
      </c>
      <c r="E65" s="42" t="s">
        <v>152</v>
      </c>
      <c r="F65" s="42" t="s">
        <v>492</v>
      </c>
      <c r="G65" s="53"/>
      <c r="H65" s="51" t="s">
        <v>463</v>
      </c>
    </row>
    <row r="66" spans="1:8">
      <c r="A66" s="46" t="str">
        <f t="shared" ref="A66:A97" si="2">RIGHT(B66,4)</f>
        <v>1553</v>
      </c>
      <c r="B66" s="41" t="s">
        <v>376</v>
      </c>
      <c r="C66" s="42">
        <v>3016852</v>
      </c>
      <c r="D66" s="41" t="s">
        <v>604</v>
      </c>
      <c r="E66" s="42" t="s">
        <v>605</v>
      </c>
      <c r="F66" s="42" t="s">
        <v>505</v>
      </c>
      <c r="G66" s="53"/>
      <c r="H66" s="51" t="s">
        <v>466</v>
      </c>
    </row>
    <row r="67" spans="1:8">
      <c r="A67" s="46" t="str">
        <f t="shared" si="2"/>
        <v>2324</v>
      </c>
      <c r="B67" s="43" t="s">
        <v>377</v>
      </c>
      <c r="C67" s="54">
        <v>3018316</v>
      </c>
      <c r="D67" s="55" t="s">
        <v>606</v>
      </c>
      <c r="E67" s="56" t="s">
        <v>184</v>
      </c>
      <c r="F67" s="56" t="s">
        <v>607</v>
      </c>
      <c r="G67" s="51"/>
      <c r="H67" s="51" t="s">
        <v>463</v>
      </c>
    </row>
    <row r="68" spans="1:8">
      <c r="A68" s="46" t="str">
        <f t="shared" si="2"/>
        <v>1074</v>
      </c>
      <c r="B68" s="41" t="s">
        <v>378</v>
      </c>
      <c r="C68" s="52">
        <v>3015835</v>
      </c>
      <c r="D68" s="41" t="s">
        <v>608</v>
      </c>
      <c r="E68" s="42" t="s">
        <v>184</v>
      </c>
      <c r="F68" s="56" t="s">
        <v>607</v>
      </c>
      <c r="G68" s="53"/>
      <c r="H68" s="51" t="s">
        <v>463</v>
      </c>
    </row>
    <row r="69" spans="1:8">
      <c r="A69" s="46" t="str">
        <f t="shared" si="2"/>
        <v>1597</v>
      </c>
      <c r="B69" s="41" t="s">
        <v>379</v>
      </c>
      <c r="C69" s="42">
        <v>3016896</v>
      </c>
      <c r="D69" s="41" t="s">
        <v>609</v>
      </c>
      <c r="E69" s="42" t="s">
        <v>184</v>
      </c>
      <c r="F69" s="56" t="s">
        <v>607</v>
      </c>
      <c r="G69" s="53"/>
      <c r="H69" s="51" t="s">
        <v>463</v>
      </c>
    </row>
    <row r="70" spans="1:8">
      <c r="A70" s="46" t="str">
        <f t="shared" si="2"/>
        <v>2547</v>
      </c>
      <c r="B70" s="41" t="s">
        <v>380</v>
      </c>
      <c r="C70" s="42">
        <v>3018539</v>
      </c>
      <c r="D70" s="41" t="s">
        <v>610</v>
      </c>
      <c r="E70" s="42" t="s">
        <v>184</v>
      </c>
      <c r="F70" s="56" t="s">
        <v>607</v>
      </c>
      <c r="G70" s="53"/>
      <c r="H70" s="51" t="s">
        <v>463</v>
      </c>
    </row>
    <row r="71" spans="1:8">
      <c r="A71" s="46" t="str">
        <f t="shared" si="2"/>
        <v>2554</v>
      </c>
      <c r="B71" s="41" t="s">
        <v>381</v>
      </c>
      <c r="C71" s="42">
        <v>3018546</v>
      </c>
      <c r="D71" s="41" t="s">
        <v>611</v>
      </c>
      <c r="E71" s="42" t="s">
        <v>184</v>
      </c>
      <c r="F71" s="56" t="s">
        <v>607</v>
      </c>
      <c r="G71" s="42" t="s">
        <v>462</v>
      </c>
      <c r="H71" s="51" t="s">
        <v>463</v>
      </c>
    </row>
    <row r="72" spans="1:8">
      <c r="A72" s="46" t="str">
        <f t="shared" si="2"/>
        <v>2635</v>
      </c>
      <c r="B72" s="41" t="s">
        <v>382</v>
      </c>
      <c r="C72" s="42">
        <v>3018685</v>
      </c>
      <c r="D72" s="41" t="s">
        <v>612</v>
      </c>
      <c r="E72" s="42" t="s">
        <v>613</v>
      </c>
      <c r="F72" s="42" t="s">
        <v>614</v>
      </c>
      <c r="G72" s="42" t="s">
        <v>462</v>
      </c>
      <c r="H72" s="51" t="s">
        <v>463</v>
      </c>
    </row>
    <row r="73" spans="1:8">
      <c r="A73" s="46" t="str">
        <f t="shared" si="2"/>
        <v>1604</v>
      </c>
      <c r="B73" s="41" t="s">
        <v>383</v>
      </c>
      <c r="C73" s="42">
        <v>3016903</v>
      </c>
      <c r="D73" s="41" t="s">
        <v>615</v>
      </c>
      <c r="E73" s="42" t="s">
        <v>616</v>
      </c>
      <c r="F73" s="56" t="s">
        <v>607</v>
      </c>
      <c r="G73" s="53"/>
      <c r="H73" s="51" t="s">
        <v>466</v>
      </c>
    </row>
    <row r="74" spans="1:8">
      <c r="A74" s="46" t="str">
        <f t="shared" si="2"/>
        <v>2393</v>
      </c>
      <c r="B74" s="41" t="s">
        <v>384</v>
      </c>
      <c r="C74" s="42">
        <v>3018296</v>
      </c>
      <c r="D74" s="41" t="s">
        <v>617</v>
      </c>
      <c r="E74" s="42" t="s">
        <v>618</v>
      </c>
      <c r="F74" s="42" t="s">
        <v>619</v>
      </c>
      <c r="G74" s="53"/>
      <c r="H74" s="51" t="s">
        <v>463</v>
      </c>
    </row>
    <row r="75" spans="1:8">
      <c r="A75" s="46" t="str">
        <f t="shared" si="2"/>
        <v>2383</v>
      </c>
      <c r="B75" s="41" t="s">
        <v>385</v>
      </c>
      <c r="C75" s="42">
        <v>3018286</v>
      </c>
      <c r="D75" s="41" t="s">
        <v>620</v>
      </c>
      <c r="E75" s="42" t="s">
        <v>621</v>
      </c>
      <c r="F75" s="42" t="s">
        <v>622</v>
      </c>
      <c r="G75" s="53" t="s">
        <v>623</v>
      </c>
      <c r="H75" s="51" t="s">
        <v>466</v>
      </c>
    </row>
    <row r="76" spans="1:8">
      <c r="A76" s="46" t="str">
        <f t="shared" si="2"/>
        <v>2542</v>
      </c>
      <c r="B76" s="41" t="s">
        <v>386</v>
      </c>
      <c r="C76" s="42">
        <v>3018534</v>
      </c>
      <c r="D76" s="41" t="s">
        <v>624</v>
      </c>
      <c r="E76" s="42" t="s">
        <v>621</v>
      </c>
      <c r="F76" s="42" t="s">
        <v>622</v>
      </c>
      <c r="G76" s="42" t="s">
        <v>625</v>
      </c>
      <c r="H76" s="51" t="s">
        <v>466</v>
      </c>
    </row>
    <row r="77" spans="1:8">
      <c r="A77" s="46" t="str">
        <f t="shared" si="2"/>
        <v>2396</v>
      </c>
      <c r="B77" s="41" t="s">
        <v>387</v>
      </c>
      <c r="C77" s="42">
        <v>3018299</v>
      </c>
      <c r="D77" s="41" t="s">
        <v>626</v>
      </c>
      <c r="E77" s="42" t="s">
        <v>627</v>
      </c>
      <c r="F77" s="42" t="s">
        <v>628</v>
      </c>
      <c r="G77" s="53"/>
      <c r="H77" s="51" t="s">
        <v>466</v>
      </c>
    </row>
    <row r="78" spans="1:8">
      <c r="A78" s="46" t="str">
        <f t="shared" si="2"/>
        <v>1600</v>
      </c>
      <c r="B78" s="41" t="s">
        <v>388</v>
      </c>
      <c r="C78" s="42">
        <v>3016899</v>
      </c>
      <c r="D78" s="41" t="s">
        <v>629</v>
      </c>
      <c r="E78" s="42" t="s">
        <v>288</v>
      </c>
      <c r="F78" s="42" t="s">
        <v>628</v>
      </c>
      <c r="G78" s="42" t="s">
        <v>630</v>
      </c>
      <c r="H78" s="51" t="s">
        <v>466</v>
      </c>
    </row>
    <row r="79" spans="1:8">
      <c r="A79" s="46" t="str">
        <f t="shared" si="2"/>
        <v>1556</v>
      </c>
      <c r="B79" s="41" t="s">
        <v>389</v>
      </c>
      <c r="C79" s="42">
        <v>3016855</v>
      </c>
      <c r="D79" s="41" t="s">
        <v>631</v>
      </c>
      <c r="E79" s="42" t="s">
        <v>226</v>
      </c>
      <c r="F79" s="42" t="s">
        <v>632</v>
      </c>
      <c r="G79" s="42" t="s">
        <v>633</v>
      </c>
      <c r="H79" s="51" t="s">
        <v>466</v>
      </c>
    </row>
    <row r="80" spans="1:8">
      <c r="A80" s="46" t="str">
        <f t="shared" si="2"/>
        <v>1541</v>
      </c>
      <c r="B80" s="41" t="s">
        <v>390</v>
      </c>
      <c r="C80" s="42">
        <v>3016840</v>
      </c>
      <c r="D80" s="41" t="s">
        <v>634</v>
      </c>
      <c r="E80" s="49" t="s">
        <v>773</v>
      </c>
      <c r="F80" s="49" t="s">
        <v>635</v>
      </c>
      <c r="G80" s="53"/>
      <c r="H80" s="51" t="s">
        <v>466</v>
      </c>
    </row>
    <row r="81" spans="1:8">
      <c r="A81" s="46" t="str">
        <f t="shared" si="2"/>
        <v>1542</v>
      </c>
      <c r="B81" s="41" t="s">
        <v>391</v>
      </c>
      <c r="C81" s="42">
        <v>3016841</v>
      </c>
      <c r="D81" s="41" t="s">
        <v>636</v>
      </c>
      <c r="E81" s="42" t="s">
        <v>774</v>
      </c>
      <c r="F81" s="49" t="s">
        <v>635</v>
      </c>
      <c r="G81" s="42" t="s">
        <v>637</v>
      </c>
      <c r="H81" s="51" t="s">
        <v>466</v>
      </c>
    </row>
    <row r="82" spans="1:8">
      <c r="A82" s="46" t="str">
        <f t="shared" si="2"/>
        <v>1560</v>
      </c>
      <c r="B82" s="41" t="s">
        <v>392</v>
      </c>
      <c r="C82" s="42">
        <v>3016859</v>
      </c>
      <c r="D82" s="41" t="s">
        <v>638</v>
      </c>
      <c r="E82" s="42" t="s">
        <v>149</v>
      </c>
      <c r="F82" s="49" t="s">
        <v>635</v>
      </c>
      <c r="G82" s="53"/>
      <c r="H82" s="51" t="s">
        <v>463</v>
      </c>
    </row>
    <row r="83" spans="1:8">
      <c r="A83" s="46" t="str">
        <f t="shared" si="2"/>
        <v>1571</v>
      </c>
      <c r="B83" s="41" t="s">
        <v>393</v>
      </c>
      <c r="C83" s="42">
        <v>3016870</v>
      </c>
      <c r="D83" s="41" t="s">
        <v>639</v>
      </c>
      <c r="E83" s="42" t="s">
        <v>772</v>
      </c>
      <c r="F83" s="49" t="s">
        <v>635</v>
      </c>
      <c r="G83" s="42" t="s">
        <v>640</v>
      </c>
      <c r="H83" s="51" t="s">
        <v>466</v>
      </c>
    </row>
    <row r="84" spans="1:8">
      <c r="A84" s="46" t="str">
        <f t="shared" si="2"/>
        <v>1552</v>
      </c>
      <c r="B84" s="41" t="s">
        <v>394</v>
      </c>
      <c r="C84" s="42">
        <v>3016851</v>
      </c>
      <c r="D84" s="41" t="s">
        <v>641</v>
      </c>
      <c r="E84" s="49" t="s">
        <v>642</v>
      </c>
      <c r="F84" s="49" t="s">
        <v>643</v>
      </c>
      <c r="G84" s="42" t="s">
        <v>644</v>
      </c>
      <c r="H84" s="51" t="s">
        <v>466</v>
      </c>
    </row>
    <row r="85" spans="1:8">
      <c r="A85" s="46" t="str">
        <f t="shared" si="2"/>
        <v>1546</v>
      </c>
      <c r="B85" s="41" t="s">
        <v>395</v>
      </c>
      <c r="C85" s="42">
        <v>3016845</v>
      </c>
      <c r="D85" s="41" t="s">
        <v>645</v>
      </c>
      <c r="E85" s="49" t="s">
        <v>642</v>
      </c>
      <c r="F85" s="49" t="s">
        <v>643</v>
      </c>
      <c r="G85" s="53"/>
      <c r="H85" s="51" t="s">
        <v>463</v>
      </c>
    </row>
    <row r="86" spans="1:8">
      <c r="A86" s="46" t="str">
        <f t="shared" si="2"/>
        <v>1581</v>
      </c>
      <c r="B86" s="41" t="s">
        <v>396</v>
      </c>
      <c r="C86" s="42">
        <v>3016880</v>
      </c>
      <c r="D86" s="41" t="s">
        <v>646</v>
      </c>
      <c r="E86" s="42" t="s">
        <v>647</v>
      </c>
      <c r="F86" s="42" t="s">
        <v>648</v>
      </c>
      <c r="G86" s="42" t="s">
        <v>649</v>
      </c>
      <c r="H86" s="51" t="s">
        <v>650</v>
      </c>
    </row>
    <row r="87" spans="1:8">
      <c r="A87" s="46" t="str">
        <f t="shared" si="2"/>
        <v>1608</v>
      </c>
      <c r="B87" s="40" t="s">
        <v>397</v>
      </c>
      <c r="C87" s="49">
        <v>3016907</v>
      </c>
      <c r="D87" s="40" t="s">
        <v>651</v>
      </c>
      <c r="E87" s="49" t="s">
        <v>147</v>
      </c>
      <c r="F87" s="49" t="s">
        <v>652</v>
      </c>
      <c r="G87" s="58"/>
      <c r="H87" s="50" t="s">
        <v>463</v>
      </c>
    </row>
    <row r="88" spans="1:8">
      <c r="A88" s="46" t="str">
        <f t="shared" si="2"/>
        <v>2385</v>
      </c>
      <c r="B88" s="41" t="s">
        <v>398</v>
      </c>
      <c r="C88" s="42">
        <v>3018288</v>
      </c>
      <c r="D88" s="41" t="s">
        <v>653</v>
      </c>
      <c r="E88" s="42" t="s">
        <v>147</v>
      </c>
      <c r="F88" s="49" t="s">
        <v>652</v>
      </c>
      <c r="G88" s="42" t="s">
        <v>654</v>
      </c>
      <c r="H88" s="51" t="s">
        <v>463</v>
      </c>
    </row>
    <row r="89" spans="1:8">
      <c r="A89" s="46" t="str">
        <f t="shared" si="2"/>
        <v>1049</v>
      </c>
      <c r="B89" s="41" t="s">
        <v>399</v>
      </c>
      <c r="C89" s="52">
        <v>3015810</v>
      </c>
      <c r="D89" s="41" t="s">
        <v>655</v>
      </c>
      <c r="E89" s="42" t="s">
        <v>147</v>
      </c>
      <c r="F89" s="49" t="s">
        <v>652</v>
      </c>
      <c r="G89" s="53"/>
      <c r="H89" s="51" t="s">
        <v>463</v>
      </c>
    </row>
    <row r="90" spans="1:8">
      <c r="A90" s="46" t="str">
        <f t="shared" si="2"/>
        <v>1580</v>
      </c>
      <c r="B90" s="41" t="s">
        <v>400</v>
      </c>
      <c r="C90" s="42">
        <v>3016879</v>
      </c>
      <c r="D90" s="41" t="s">
        <v>656</v>
      </c>
      <c r="E90" s="42" t="s">
        <v>147</v>
      </c>
      <c r="F90" s="49" t="s">
        <v>652</v>
      </c>
      <c r="G90" s="53"/>
      <c r="H90" s="51" t="s">
        <v>463</v>
      </c>
    </row>
    <row r="91" spans="1:8">
      <c r="A91" s="46" t="str">
        <f t="shared" si="2"/>
        <v>0923</v>
      </c>
      <c r="B91" s="41" t="s">
        <v>401</v>
      </c>
      <c r="C91" s="42">
        <v>3013833</v>
      </c>
      <c r="D91" s="41" t="s">
        <v>657</v>
      </c>
      <c r="E91" s="42" t="s">
        <v>253</v>
      </c>
      <c r="F91" s="42" t="s">
        <v>658</v>
      </c>
      <c r="G91" s="42" t="s">
        <v>659</v>
      </c>
      <c r="H91" s="51" t="s">
        <v>466</v>
      </c>
    </row>
    <row r="92" spans="1:8">
      <c r="A92" s="46" t="str">
        <f t="shared" si="2"/>
        <v>2257</v>
      </c>
      <c r="B92" s="43" t="s">
        <v>402</v>
      </c>
      <c r="C92" s="54">
        <v>3018123</v>
      </c>
      <c r="D92" s="55" t="s">
        <v>660</v>
      </c>
      <c r="E92" s="56" t="s">
        <v>253</v>
      </c>
      <c r="F92" s="56" t="s">
        <v>658</v>
      </c>
      <c r="G92" s="51" t="s">
        <v>661</v>
      </c>
      <c r="H92" s="51" t="s">
        <v>466</v>
      </c>
    </row>
    <row r="93" spans="1:8">
      <c r="A93" s="46" t="str">
        <f t="shared" si="2"/>
        <v>2384</v>
      </c>
      <c r="B93" s="43" t="s">
        <v>403</v>
      </c>
      <c r="C93" s="54">
        <v>3018287</v>
      </c>
      <c r="D93" s="55" t="s">
        <v>662</v>
      </c>
      <c r="E93" s="56" t="s">
        <v>663</v>
      </c>
      <c r="F93" s="56" t="s">
        <v>664</v>
      </c>
      <c r="G93" s="51"/>
      <c r="H93" s="51" t="s">
        <v>466</v>
      </c>
    </row>
    <row r="94" spans="1:8">
      <c r="A94" s="46" t="str">
        <f t="shared" si="2"/>
        <v>1557</v>
      </c>
      <c r="B94" s="41" t="s">
        <v>404</v>
      </c>
      <c r="C94" s="42">
        <v>3016856</v>
      </c>
      <c r="D94" s="41" t="s">
        <v>665</v>
      </c>
      <c r="E94" s="42" t="s">
        <v>228</v>
      </c>
      <c r="F94" s="42" t="s">
        <v>666</v>
      </c>
      <c r="G94" s="53"/>
      <c r="H94" s="51" t="s">
        <v>463</v>
      </c>
    </row>
    <row r="95" spans="1:8">
      <c r="A95" s="46" t="str">
        <f t="shared" si="2"/>
        <v>2618</v>
      </c>
      <c r="B95" s="41" t="s">
        <v>405</v>
      </c>
      <c r="C95" s="42">
        <v>3018652</v>
      </c>
      <c r="D95" s="41" t="s">
        <v>667</v>
      </c>
      <c r="E95" s="42" t="s">
        <v>272</v>
      </c>
      <c r="F95" s="42" t="s">
        <v>668</v>
      </c>
      <c r="G95" s="42" t="s">
        <v>462</v>
      </c>
      <c r="H95" s="51" t="s">
        <v>463</v>
      </c>
    </row>
    <row r="96" spans="1:8">
      <c r="A96" s="46" t="str">
        <f t="shared" si="2"/>
        <v>1587</v>
      </c>
      <c r="B96" s="41" t="s">
        <v>406</v>
      </c>
      <c r="C96" s="42">
        <v>3016886</v>
      </c>
      <c r="D96" s="41" t="s">
        <v>669</v>
      </c>
      <c r="E96" s="42" t="s">
        <v>272</v>
      </c>
      <c r="F96" s="42" t="s">
        <v>668</v>
      </c>
      <c r="G96" s="42" t="s">
        <v>670</v>
      </c>
      <c r="H96" s="51" t="s">
        <v>466</v>
      </c>
    </row>
    <row r="97" spans="1:8">
      <c r="A97" s="46" t="str">
        <f t="shared" si="2"/>
        <v>1056</v>
      </c>
      <c r="B97" s="41" t="s">
        <v>407</v>
      </c>
      <c r="C97" s="52">
        <v>3015817</v>
      </c>
      <c r="D97" s="41" t="s">
        <v>671</v>
      </c>
      <c r="E97" s="42" t="s">
        <v>158</v>
      </c>
      <c r="F97" s="42" t="s">
        <v>672</v>
      </c>
      <c r="G97" s="53"/>
      <c r="H97" s="51" t="s">
        <v>463</v>
      </c>
    </row>
    <row r="98" spans="1:8">
      <c r="A98" s="46" t="str">
        <f t="shared" ref="A98:A129" si="3">RIGHT(B98,4)</f>
        <v>1589</v>
      </c>
      <c r="B98" s="41" t="s">
        <v>408</v>
      </c>
      <c r="C98" s="42">
        <v>3016888</v>
      </c>
      <c r="D98" s="41" t="s">
        <v>673</v>
      </c>
      <c r="E98" s="42" t="s">
        <v>158</v>
      </c>
      <c r="F98" s="42" t="s">
        <v>672</v>
      </c>
      <c r="G98" s="53"/>
      <c r="H98" s="51" t="s">
        <v>463</v>
      </c>
    </row>
    <row r="99" spans="1:8">
      <c r="A99" s="46" t="str">
        <f t="shared" si="3"/>
        <v>1590</v>
      </c>
      <c r="B99" s="41" t="s">
        <v>409</v>
      </c>
      <c r="C99" s="42">
        <v>3016889</v>
      </c>
      <c r="D99" s="41" t="s">
        <v>674</v>
      </c>
      <c r="E99" s="42" t="s">
        <v>158</v>
      </c>
      <c r="F99" s="42" t="s">
        <v>672</v>
      </c>
      <c r="G99" s="42" t="s">
        <v>300</v>
      </c>
      <c r="H99" s="51" t="s">
        <v>466</v>
      </c>
    </row>
    <row r="100" spans="1:8">
      <c r="A100" s="46" t="str">
        <f t="shared" si="3"/>
        <v>1540</v>
      </c>
      <c r="B100" s="41" t="s">
        <v>410</v>
      </c>
      <c r="C100" s="42">
        <v>3016839</v>
      </c>
      <c r="D100" s="41" t="s">
        <v>675</v>
      </c>
      <c r="E100" s="42" t="s">
        <v>197</v>
      </c>
      <c r="F100" s="42" t="s">
        <v>676</v>
      </c>
      <c r="G100" s="53"/>
      <c r="H100" s="51" t="s">
        <v>463</v>
      </c>
    </row>
    <row r="101" spans="1:8">
      <c r="A101" s="46" t="str">
        <f t="shared" si="3"/>
        <v>1069</v>
      </c>
      <c r="B101" s="41" t="s">
        <v>411</v>
      </c>
      <c r="C101" s="52">
        <v>3015830</v>
      </c>
      <c r="D101" s="41" t="s">
        <v>677</v>
      </c>
      <c r="E101" s="42" t="s">
        <v>179</v>
      </c>
      <c r="F101" s="42" t="s">
        <v>678</v>
      </c>
      <c r="G101" s="53"/>
      <c r="H101" s="51" t="s">
        <v>463</v>
      </c>
    </row>
    <row r="102" spans="1:8">
      <c r="A102" s="46" t="str">
        <f t="shared" si="3"/>
        <v>4158</v>
      </c>
      <c r="B102" s="44" t="s">
        <v>412</v>
      </c>
      <c r="C102" s="42">
        <v>3020782</v>
      </c>
      <c r="D102" s="57" t="s">
        <v>679</v>
      </c>
      <c r="E102" s="56" t="s">
        <v>179</v>
      </c>
      <c r="F102" s="56" t="s">
        <v>678</v>
      </c>
      <c r="G102" s="51"/>
      <c r="H102" s="51" t="s">
        <v>680</v>
      </c>
    </row>
    <row r="103" spans="1:8">
      <c r="A103" s="46" t="str">
        <f t="shared" si="3"/>
        <v>2392</v>
      </c>
      <c r="B103" s="43" t="s">
        <v>413</v>
      </c>
      <c r="C103" s="54">
        <v>3018295</v>
      </c>
      <c r="D103" s="55" t="s">
        <v>681</v>
      </c>
      <c r="E103" s="56" t="s">
        <v>682</v>
      </c>
      <c r="F103" s="56" t="s">
        <v>683</v>
      </c>
      <c r="G103" s="51" t="s">
        <v>684</v>
      </c>
      <c r="H103" s="51" t="s">
        <v>466</v>
      </c>
    </row>
    <row r="104" spans="1:8">
      <c r="A104" s="46" t="str">
        <f t="shared" si="3"/>
        <v>2111</v>
      </c>
      <c r="B104" s="40" t="s">
        <v>414</v>
      </c>
      <c r="C104" s="49">
        <v>3017890</v>
      </c>
      <c r="D104" s="40" t="s">
        <v>685</v>
      </c>
      <c r="E104" s="49" t="s">
        <v>211</v>
      </c>
      <c r="F104" s="49" t="s">
        <v>686</v>
      </c>
      <c r="G104" s="58"/>
      <c r="H104" s="50" t="s">
        <v>463</v>
      </c>
    </row>
    <row r="105" spans="1:8">
      <c r="A105" s="46" t="str">
        <f t="shared" si="3"/>
        <v>1547</v>
      </c>
      <c r="B105" s="41" t="s">
        <v>415</v>
      </c>
      <c r="C105" s="42">
        <v>3016846</v>
      </c>
      <c r="D105" s="41" t="s">
        <v>687</v>
      </c>
      <c r="E105" s="49" t="s">
        <v>211</v>
      </c>
      <c r="F105" s="49" t="s">
        <v>686</v>
      </c>
      <c r="G105" s="53"/>
      <c r="H105" s="51" t="s">
        <v>463</v>
      </c>
    </row>
    <row r="106" spans="1:8">
      <c r="A106" s="46" t="str">
        <f t="shared" si="3"/>
        <v>2278</v>
      </c>
      <c r="B106" s="43" t="s">
        <v>416</v>
      </c>
      <c r="C106" s="54">
        <v>3018144</v>
      </c>
      <c r="D106" s="55" t="s">
        <v>688</v>
      </c>
      <c r="E106" s="56" t="s">
        <v>689</v>
      </c>
      <c r="F106" s="49" t="s">
        <v>686</v>
      </c>
      <c r="G106" s="51" t="s">
        <v>690</v>
      </c>
      <c r="H106" s="51" t="s">
        <v>466</v>
      </c>
    </row>
    <row r="107" spans="1:8">
      <c r="A107" s="46" t="str">
        <f t="shared" si="3"/>
        <v>1053</v>
      </c>
      <c r="B107" s="41" t="s">
        <v>417</v>
      </c>
      <c r="C107" s="52">
        <v>3015814</v>
      </c>
      <c r="D107" s="41" t="s">
        <v>691</v>
      </c>
      <c r="E107" s="42" t="s">
        <v>764</v>
      </c>
      <c r="F107" s="42" t="s">
        <v>692</v>
      </c>
      <c r="G107" s="42" t="s">
        <v>693</v>
      </c>
      <c r="H107" s="51" t="s">
        <v>466</v>
      </c>
    </row>
    <row r="108" spans="1:8">
      <c r="A108" s="46" t="str">
        <f t="shared" si="3"/>
        <v>1554</v>
      </c>
      <c r="B108" s="41" t="s">
        <v>418</v>
      </c>
      <c r="C108" s="42">
        <v>3016853</v>
      </c>
      <c r="D108" s="41" t="s">
        <v>694</v>
      </c>
      <c r="E108" s="49" t="s">
        <v>765</v>
      </c>
      <c r="F108" s="42" t="s">
        <v>692</v>
      </c>
      <c r="G108" s="42" t="s">
        <v>695</v>
      </c>
      <c r="H108" s="51" t="s">
        <v>466</v>
      </c>
    </row>
    <row r="109" spans="1:8">
      <c r="A109" s="46" t="str">
        <f t="shared" si="3"/>
        <v>1061</v>
      </c>
      <c r="B109" s="41" t="s">
        <v>419</v>
      </c>
      <c r="C109" s="52">
        <v>3015822</v>
      </c>
      <c r="D109" s="41" t="s">
        <v>696</v>
      </c>
      <c r="E109" s="42" t="s">
        <v>167</v>
      </c>
      <c r="F109" s="42" t="s">
        <v>658</v>
      </c>
      <c r="G109" s="42" t="s">
        <v>697</v>
      </c>
      <c r="H109" s="51" t="s">
        <v>466</v>
      </c>
    </row>
    <row r="110" spans="1:8">
      <c r="A110" s="46" t="str">
        <f t="shared" si="3"/>
        <v>1064</v>
      </c>
      <c r="B110" s="41" t="s">
        <v>420</v>
      </c>
      <c r="C110" s="52">
        <v>3015825</v>
      </c>
      <c r="D110" s="41" t="s">
        <v>698</v>
      </c>
      <c r="E110" s="42" t="s">
        <v>699</v>
      </c>
      <c r="F110" s="42" t="s">
        <v>658</v>
      </c>
      <c r="G110" s="42" t="s">
        <v>700</v>
      </c>
      <c r="H110" s="51" t="s">
        <v>466</v>
      </c>
    </row>
    <row r="111" spans="1:8">
      <c r="A111" s="46" t="str">
        <f t="shared" si="3"/>
        <v>1593</v>
      </c>
      <c r="B111" s="41" t="s">
        <v>421</v>
      </c>
      <c r="C111" s="42">
        <v>3016892</v>
      </c>
      <c r="D111" s="41" t="s">
        <v>701</v>
      </c>
      <c r="E111" s="42" t="s">
        <v>167</v>
      </c>
      <c r="F111" s="42" t="s">
        <v>658</v>
      </c>
      <c r="G111" s="42" t="s">
        <v>702</v>
      </c>
      <c r="H111" s="51" t="s">
        <v>466</v>
      </c>
    </row>
    <row r="112" spans="1:8">
      <c r="A112" s="46" t="str">
        <f t="shared" si="3"/>
        <v>1558</v>
      </c>
      <c r="B112" s="41" t="s">
        <v>422</v>
      </c>
      <c r="C112" s="42">
        <v>3016857</v>
      </c>
      <c r="D112" s="41" t="s">
        <v>703</v>
      </c>
      <c r="E112" s="42" t="s">
        <v>704</v>
      </c>
      <c r="F112" s="42" t="s">
        <v>658</v>
      </c>
      <c r="G112" s="53"/>
      <c r="H112" s="51" t="s">
        <v>463</v>
      </c>
    </row>
    <row r="113" spans="1:8">
      <c r="A113" s="46" t="str">
        <f t="shared" si="3"/>
        <v>2377</v>
      </c>
      <c r="B113" s="43" t="s">
        <v>423</v>
      </c>
      <c r="C113" s="54">
        <v>3018280</v>
      </c>
      <c r="D113" s="55" t="s">
        <v>705</v>
      </c>
      <c r="E113" s="56" t="s">
        <v>140</v>
      </c>
      <c r="F113" s="42" t="s">
        <v>706</v>
      </c>
      <c r="G113" s="51" t="s">
        <v>707</v>
      </c>
      <c r="H113" s="51" t="s">
        <v>466</v>
      </c>
    </row>
    <row r="114" spans="1:8">
      <c r="A114" s="46" t="str">
        <f t="shared" si="3"/>
        <v>4159</v>
      </c>
      <c r="B114" s="44" t="s">
        <v>424</v>
      </c>
      <c r="C114" s="56">
        <v>3020783</v>
      </c>
      <c r="D114" s="57" t="s">
        <v>708</v>
      </c>
      <c r="E114" s="56" t="s">
        <v>189</v>
      </c>
      <c r="F114" s="42" t="s">
        <v>709</v>
      </c>
      <c r="G114" s="51"/>
      <c r="H114" s="51" t="s">
        <v>680</v>
      </c>
    </row>
    <row r="115" spans="1:8">
      <c r="A115" s="46" t="str">
        <f t="shared" si="3"/>
        <v>1075</v>
      </c>
      <c r="B115" s="41" t="s">
        <v>425</v>
      </c>
      <c r="C115" s="52">
        <v>3015836</v>
      </c>
      <c r="D115" s="41" t="s">
        <v>710</v>
      </c>
      <c r="E115" s="42" t="s">
        <v>189</v>
      </c>
      <c r="F115" s="42" t="s">
        <v>709</v>
      </c>
      <c r="G115" s="42" t="s">
        <v>711</v>
      </c>
      <c r="H115" s="51" t="s">
        <v>466</v>
      </c>
    </row>
    <row r="116" spans="1:8">
      <c r="A116" s="46" t="str">
        <f t="shared" si="3"/>
        <v>2395</v>
      </c>
      <c r="B116" s="41" t="s">
        <v>426</v>
      </c>
      <c r="C116" s="52">
        <v>3018298</v>
      </c>
      <c r="D116" s="41" t="s">
        <v>712</v>
      </c>
      <c r="E116" s="42" t="s">
        <v>713</v>
      </c>
      <c r="F116" s="42" t="s">
        <v>714</v>
      </c>
      <c r="G116" s="53"/>
      <c r="H116" s="51" t="s">
        <v>466</v>
      </c>
    </row>
    <row r="117" spans="1:8">
      <c r="A117" s="46" t="str">
        <f t="shared" si="3"/>
        <v>4161</v>
      </c>
      <c r="B117" s="44" t="s">
        <v>427</v>
      </c>
      <c r="C117" s="44">
        <v>3020785</v>
      </c>
      <c r="D117" s="57" t="s">
        <v>715</v>
      </c>
      <c r="E117" s="56" t="s">
        <v>716</v>
      </c>
      <c r="F117" s="42" t="s">
        <v>717</v>
      </c>
      <c r="G117" s="51"/>
      <c r="H117" s="51" t="s">
        <v>680</v>
      </c>
    </row>
    <row r="118" spans="1:8">
      <c r="A118" s="46" t="str">
        <f t="shared" si="3"/>
        <v>2256</v>
      </c>
      <c r="B118" s="41" t="s">
        <v>428</v>
      </c>
      <c r="C118" s="42">
        <v>3018122</v>
      </c>
      <c r="D118" s="41" t="s">
        <v>718</v>
      </c>
      <c r="E118" s="42" t="s">
        <v>775</v>
      </c>
      <c r="F118" s="42" t="s">
        <v>719</v>
      </c>
      <c r="G118" s="53"/>
      <c r="H118" s="51" t="s">
        <v>463</v>
      </c>
    </row>
    <row r="119" spans="1:8">
      <c r="A119" s="46" t="str">
        <f t="shared" si="3"/>
        <v>1047</v>
      </c>
      <c r="B119" s="41" t="s">
        <v>429</v>
      </c>
      <c r="C119" s="52">
        <v>3015808</v>
      </c>
      <c r="D119" s="41" t="s">
        <v>720</v>
      </c>
      <c r="E119" s="42" t="s">
        <v>143</v>
      </c>
      <c r="F119" s="42" t="s">
        <v>719</v>
      </c>
      <c r="G119" s="42" t="s">
        <v>721</v>
      </c>
      <c r="H119" s="51" t="s">
        <v>466</v>
      </c>
    </row>
    <row r="120" spans="1:8">
      <c r="A120" s="46" t="str">
        <f t="shared" si="3"/>
        <v>2292</v>
      </c>
      <c r="B120" s="43" t="s">
        <v>430</v>
      </c>
      <c r="C120" s="54">
        <v>3018158</v>
      </c>
      <c r="D120" s="55" t="s">
        <v>722</v>
      </c>
      <c r="E120" s="56" t="s">
        <v>723</v>
      </c>
      <c r="F120" s="42" t="s">
        <v>724</v>
      </c>
      <c r="G120" s="51" t="s">
        <v>725</v>
      </c>
      <c r="H120" s="51" t="s">
        <v>463</v>
      </c>
    </row>
    <row r="121" spans="1:8">
      <c r="A121" s="46" t="str">
        <f t="shared" si="3"/>
        <v>1543</v>
      </c>
      <c r="B121" s="41" t="s">
        <v>431</v>
      </c>
      <c r="C121" s="42">
        <v>3016842</v>
      </c>
      <c r="D121" s="41" t="s">
        <v>726</v>
      </c>
      <c r="E121" s="42" t="s">
        <v>727</v>
      </c>
      <c r="F121" s="42" t="s">
        <v>728</v>
      </c>
      <c r="G121" s="53"/>
      <c r="H121" s="51" t="s">
        <v>591</v>
      </c>
    </row>
    <row r="122" spans="1:8">
      <c r="A122" s="46" t="str">
        <f t="shared" si="3"/>
        <v>2391</v>
      </c>
      <c r="B122" s="43" t="s">
        <v>432</v>
      </c>
      <c r="C122" s="54">
        <v>3018294</v>
      </c>
      <c r="D122" s="55" t="s">
        <v>729</v>
      </c>
      <c r="E122" s="56" t="s">
        <v>216</v>
      </c>
      <c r="F122" s="42" t="s">
        <v>730</v>
      </c>
      <c r="G122" s="51" t="s">
        <v>731</v>
      </c>
      <c r="H122" s="51" t="s">
        <v>466</v>
      </c>
    </row>
    <row r="123" spans="1:8">
      <c r="A123" s="46" t="str">
        <f t="shared" si="3"/>
        <v>1579</v>
      </c>
      <c r="B123" s="41" t="s">
        <v>433</v>
      </c>
      <c r="C123" s="42">
        <v>3016878</v>
      </c>
      <c r="D123" s="41" t="s">
        <v>732</v>
      </c>
      <c r="E123" s="42" t="s">
        <v>216</v>
      </c>
      <c r="F123" s="42" t="s">
        <v>730</v>
      </c>
      <c r="G123" s="53"/>
      <c r="H123" s="51" t="s">
        <v>463</v>
      </c>
    </row>
    <row r="124" spans="1:8">
      <c r="A124" s="46" t="str">
        <f t="shared" si="3"/>
        <v>1550</v>
      </c>
      <c r="B124" s="41" t="s">
        <v>434</v>
      </c>
      <c r="C124" s="42">
        <v>3016849</v>
      </c>
      <c r="D124" s="41" t="s">
        <v>733</v>
      </c>
      <c r="E124" s="42" t="s">
        <v>216</v>
      </c>
      <c r="F124" s="42" t="s">
        <v>730</v>
      </c>
      <c r="G124" s="42" t="s">
        <v>734</v>
      </c>
      <c r="H124" s="51" t="s">
        <v>466</v>
      </c>
    </row>
    <row r="125" spans="1:8">
      <c r="A125" s="46" t="str">
        <f t="shared" si="3"/>
        <v>1566</v>
      </c>
      <c r="B125" s="41" t="s">
        <v>435</v>
      </c>
      <c r="C125" s="42">
        <v>3016865</v>
      </c>
      <c r="D125" s="41" t="s">
        <v>735</v>
      </c>
      <c r="E125" s="42" t="s">
        <v>216</v>
      </c>
      <c r="F125" s="42" t="s">
        <v>730</v>
      </c>
      <c r="G125" s="42" t="s">
        <v>736</v>
      </c>
      <c r="H125" s="51" t="s">
        <v>466</v>
      </c>
    </row>
    <row r="126" spans="1:8">
      <c r="A126" s="46" t="str">
        <f t="shared" si="3"/>
        <v>2617</v>
      </c>
      <c r="B126" s="41" t="s">
        <v>436</v>
      </c>
      <c r="C126" s="42">
        <v>3018651</v>
      </c>
      <c r="D126" s="41" t="s">
        <v>737</v>
      </c>
      <c r="E126" s="42" t="s">
        <v>738</v>
      </c>
      <c r="F126" s="42" t="s">
        <v>730</v>
      </c>
      <c r="G126" s="53"/>
      <c r="H126" s="51" t="s">
        <v>466</v>
      </c>
    </row>
    <row r="127" spans="1:8">
      <c r="A127" s="46" t="str">
        <f t="shared" si="3"/>
        <v>2279</v>
      </c>
      <c r="B127" s="43" t="s">
        <v>437</v>
      </c>
      <c r="C127" s="54">
        <v>3018145</v>
      </c>
      <c r="D127" s="55" t="s">
        <v>739</v>
      </c>
      <c r="E127" s="56" t="s">
        <v>740</v>
      </c>
      <c r="F127" s="42" t="s">
        <v>741</v>
      </c>
      <c r="G127" s="51"/>
      <c r="H127" s="51" t="s">
        <v>463</v>
      </c>
    </row>
    <row r="128" spans="1:8">
      <c r="A128" s="46" t="str">
        <f t="shared" si="3"/>
        <v>0898</v>
      </c>
      <c r="B128" s="41" t="s">
        <v>438</v>
      </c>
      <c r="C128" s="42">
        <v>3013808</v>
      </c>
      <c r="D128" s="41" t="s">
        <v>742</v>
      </c>
      <c r="E128" s="42" t="s">
        <v>740</v>
      </c>
      <c r="F128" s="42" t="s">
        <v>741</v>
      </c>
      <c r="G128" s="53" t="s">
        <v>743</v>
      </c>
      <c r="H128" s="51" t="s">
        <v>463</v>
      </c>
    </row>
    <row r="129" spans="1:8">
      <c r="A129" s="46" t="str">
        <f t="shared" si="3"/>
        <v>1582</v>
      </c>
      <c r="B129" s="41" t="s">
        <v>439</v>
      </c>
      <c r="C129" s="42">
        <v>3016881</v>
      </c>
      <c r="D129" s="41" t="s">
        <v>744</v>
      </c>
      <c r="E129" s="42" t="s">
        <v>262</v>
      </c>
      <c r="F129" s="42" t="s">
        <v>745</v>
      </c>
      <c r="G129" s="42" t="s">
        <v>746</v>
      </c>
      <c r="H129" s="51" t="s">
        <v>650</v>
      </c>
    </row>
    <row r="130" spans="1:8">
      <c r="A130" s="46" t="str">
        <f t="shared" ref="A130:A134" si="4">RIGHT(B130,4)</f>
        <v>2609</v>
      </c>
      <c r="B130" s="41" t="s">
        <v>440</v>
      </c>
      <c r="C130" s="42">
        <v>3018643</v>
      </c>
      <c r="D130" s="41" t="s">
        <v>747</v>
      </c>
      <c r="E130" s="42" t="s">
        <v>748</v>
      </c>
      <c r="F130" s="42" t="s">
        <v>749</v>
      </c>
      <c r="G130" s="53"/>
      <c r="H130" s="51" t="s">
        <v>466</v>
      </c>
    </row>
    <row r="131" spans="1:8">
      <c r="A131" s="46" t="str">
        <f t="shared" si="4"/>
        <v>2608</v>
      </c>
      <c r="B131" s="41" t="s">
        <v>441</v>
      </c>
      <c r="C131" s="42">
        <v>3018642</v>
      </c>
      <c r="D131" s="41" t="s">
        <v>750</v>
      </c>
      <c r="E131" s="42" t="s">
        <v>748</v>
      </c>
      <c r="F131" s="42" t="s">
        <v>749</v>
      </c>
      <c r="G131" s="53"/>
      <c r="H131" s="51" t="s">
        <v>466</v>
      </c>
    </row>
    <row r="132" spans="1:8">
      <c r="A132" s="46" t="str">
        <f t="shared" si="4"/>
        <v>1060</v>
      </c>
      <c r="B132" s="41" t="s">
        <v>442</v>
      </c>
      <c r="C132" s="52">
        <v>3015821</v>
      </c>
      <c r="D132" s="41" t="s">
        <v>751</v>
      </c>
      <c r="E132" s="42" t="s">
        <v>165</v>
      </c>
      <c r="F132" s="42" t="s">
        <v>628</v>
      </c>
      <c r="G132" s="42" t="s">
        <v>752</v>
      </c>
      <c r="H132" s="51" t="s">
        <v>466</v>
      </c>
    </row>
    <row r="133" spans="1:8" s="59" customFormat="1" ht="25.5">
      <c r="A133" s="46" t="str">
        <f t="shared" si="4"/>
        <v>2310</v>
      </c>
      <c r="B133" s="40" t="s">
        <v>443</v>
      </c>
      <c r="C133" s="49">
        <v>3018176</v>
      </c>
      <c r="D133" s="40" t="s">
        <v>753</v>
      </c>
      <c r="E133" s="49" t="s">
        <v>754</v>
      </c>
      <c r="F133" s="49" t="s">
        <v>755</v>
      </c>
      <c r="G133" s="50" t="s">
        <v>756</v>
      </c>
      <c r="H133" s="50" t="s">
        <v>463</v>
      </c>
    </row>
    <row r="134" spans="1:8" s="59" customFormat="1">
      <c r="A134" s="46" t="str">
        <f t="shared" si="4"/>
        <v>2631</v>
      </c>
      <c r="B134" s="45" t="s">
        <v>444</v>
      </c>
      <c r="C134" s="60">
        <v>3018681</v>
      </c>
      <c r="D134" s="45" t="s">
        <v>757</v>
      </c>
      <c r="E134" s="60" t="s">
        <v>758</v>
      </c>
      <c r="F134" s="60" t="s">
        <v>759</v>
      </c>
      <c r="G134" s="60"/>
      <c r="H134" s="61" t="s">
        <v>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1" sqref="G1:J1048576"/>
    </sheetView>
  </sheetViews>
  <sheetFormatPr defaultRowHeight="15"/>
  <cols>
    <col min="7" max="7" width="8.85546875" bestFit="1" customWidth="1"/>
    <col min="8" max="8" width="43.7109375" bestFit="1" customWidth="1"/>
    <col min="9" max="9" width="18.7109375" bestFit="1" customWidth="1"/>
  </cols>
  <sheetData>
    <row r="1" spans="1:9" s="46" customFormat="1">
      <c r="A1" s="46">
        <v>77</v>
      </c>
      <c r="B1" s="46" t="s">
        <v>780</v>
      </c>
      <c r="C1" s="46">
        <v>0</v>
      </c>
      <c r="D1" s="62"/>
      <c r="E1" s="46" t="s">
        <v>776</v>
      </c>
    </row>
    <row r="2" spans="1:9" s="46" customFormat="1">
      <c r="A2" s="46">
        <v>70</v>
      </c>
      <c r="B2" s="46" t="s">
        <v>779</v>
      </c>
      <c r="C2" s="46">
        <v>3013765</v>
      </c>
      <c r="D2" s="62"/>
      <c r="E2" s="46" t="s">
        <v>776</v>
      </c>
    </row>
    <row r="3" spans="1:9" s="46" customFormat="1">
      <c r="A3" s="46">
        <v>215</v>
      </c>
      <c r="B3" s="46" t="s">
        <v>777</v>
      </c>
      <c r="C3" s="46" t="s">
        <v>786</v>
      </c>
      <c r="D3" s="62"/>
      <c r="E3" s="46" t="s">
        <v>776</v>
      </c>
      <c r="G3"/>
      <c r="H3"/>
      <c r="I3"/>
    </row>
    <row r="4" spans="1:9" s="46" customFormat="1">
      <c r="A4" s="46">
        <v>22</v>
      </c>
      <c r="B4" s="46" t="s">
        <v>778</v>
      </c>
      <c r="C4" s="46" t="s">
        <v>785</v>
      </c>
      <c r="D4" s="62"/>
      <c r="E4" s="46" t="s">
        <v>776</v>
      </c>
      <c r="G4"/>
      <c r="H4"/>
      <c r="I4"/>
    </row>
    <row r="5" spans="1:9" s="46" customFormat="1">
      <c r="A5" s="46">
        <v>315</v>
      </c>
      <c r="B5" s="46" t="s">
        <v>781</v>
      </c>
      <c r="C5" s="46">
        <v>2502522</v>
      </c>
      <c r="D5" s="62"/>
      <c r="E5" s="46" t="s">
        <v>782</v>
      </c>
      <c r="G5"/>
      <c r="H5"/>
      <c r="I5"/>
    </row>
    <row r="6" spans="1:9" s="46" customFormat="1">
      <c r="A6" s="46">
        <v>356</v>
      </c>
      <c r="B6" s="46" t="s">
        <v>783</v>
      </c>
      <c r="C6" s="46">
        <v>3000745</v>
      </c>
      <c r="D6" s="62"/>
      <c r="E6" s="46" t="s">
        <v>782</v>
      </c>
      <c r="G6"/>
      <c r="H6"/>
      <c r="I6"/>
    </row>
    <row r="7" spans="1:9" s="46" customFormat="1">
      <c r="A7" s="46">
        <v>796</v>
      </c>
      <c r="B7" s="46" t="s">
        <v>784</v>
      </c>
      <c r="C7" s="46">
        <v>0</v>
      </c>
      <c r="D7" s="62"/>
      <c r="E7" s="46" t="s">
        <v>782</v>
      </c>
      <c r="G7"/>
      <c r="H7"/>
      <c r="I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 List not Run</vt:lpstr>
      <vt:lpstr>Not in List</vt:lpstr>
      <vt:lpstr>Matching Hiro List</vt:lpstr>
      <vt:lpstr>Hiros List</vt:lpstr>
      <vt:lpstr>Sheet2</vt:lpstr>
    </vt:vector>
  </TitlesOfParts>
  <Company>HHMI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Breads, Patrick</dc:creator>
  <cp:lastModifiedBy>Breads, Patrick</cp:lastModifiedBy>
  <dcterms:created xsi:type="dcterms:W3CDTF">2017-07-06T16:54:09Z</dcterms:created>
  <dcterms:modified xsi:type="dcterms:W3CDTF">2018-04-04T17:26:01Z</dcterms:modified>
</cp:coreProperties>
</file>